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mc:AlternateContent xmlns:mc="http://schemas.openxmlformats.org/markup-compatibility/2006">
    <mc:Choice Requires="x15">
      <x15ac:absPath xmlns:x15ac="http://schemas.microsoft.com/office/spreadsheetml/2010/11/ac" url="D:\Office work\MSB\0526\0526\MSB files\"/>
    </mc:Choice>
  </mc:AlternateContent>
  <xr:revisionPtr revIDLastSave="0" documentId="13_ncr:1_{D6414A2B-1048-4FF1-A8B8-BD83C447BAF5}" xr6:coauthVersionLast="47" xr6:coauthVersionMax="47" xr10:uidLastSave="{00000000-0000-0000-0000-000000000000}"/>
  <bookViews>
    <workbookView xWindow="-110" yWindow="-110" windowWidth="19420" windowHeight="11500" tabRatio="785" activeTab="6" xr2:uid="{00000000-000D-0000-FFFF-FFFF00000000}"/>
  </bookViews>
  <sheets>
    <sheet name="3" sheetId="1" r:id="rId1"/>
    <sheet name="4" sheetId="2" r:id="rId2"/>
    <sheet name="5" sheetId="3" r:id="rId3"/>
    <sheet name="6" sheetId="4" r:id="rId4"/>
    <sheet name="7" sheetId="5" r:id="rId5"/>
    <sheet name="8" sheetId="97" r:id="rId6"/>
    <sheet name="9" sheetId="98" r:id="rId7"/>
    <sheet name="10" sheetId="99" r:id="rId8"/>
    <sheet name="11" sheetId="100" r:id="rId9"/>
    <sheet name="12" sheetId="101" r:id="rId10"/>
    <sheet name="13" sheetId="11" r:id="rId11"/>
    <sheet name="14" sheetId="12" r:id="rId12"/>
    <sheet name="15" sheetId="14" r:id="rId13"/>
    <sheet name="16" sheetId="15" r:id="rId14"/>
    <sheet name="17" sheetId="16" r:id="rId15"/>
    <sheet name="18" sheetId="17" r:id="rId16"/>
    <sheet name="19" sheetId="93" r:id="rId17"/>
    <sheet name="20" sheetId="94" r:id="rId18"/>
    <sheet name="21 " sheetId="95" r:id="rId19"/>
    <sheet name="22" sheetId="96" r:id="rId20"/>
  </sheets>
  <definedNames>
    <definedName name="_xlnm.Print_Area" localSheetId="7">'10'!$A$1:$I$61</definedName>
    <definedName name="_xlnm.Print_Area" localSheetId="8">'11'!$A$1:$M$36</definedName>
    <definedName name="_xlnm.Print_Area" localSheetId="9">'12'!$A$1:$F$22</definedName>
    <definedName name="_xlnm.Print_Area" localSheetId="10">'13'!$A$1:$J$86</definedName>
    <definedName name="_xlnm.Print_Area" localSheetId="11">'14'!$A$1:$J$86</definedName>
    <definedName name="_xlnm.Print_Area" localSheetId="12">'15'!$A$1:$H$65</definedName>
    <definedName name="_xlnm.Print_Area" localSheetId="13">'16'!$A$1:$H$37</definedName>
    <definedName name="_xlnm.Print_Area" localSheetId="14">'17'!$A$1:$I$39</definedName>
    <definedName name="_xlnm.Print_Area" localSheetId="15">'18'!$A$1:$J$16</definedName>
    <definedName name="_xlnm.Print_Area" localSheetId="16">'19'!$A$1:$I$53</definedName>
    <definedName name="_xlnm.Print_Area" localSheetId="17">'20'!$A$1:$G$21</definedName>
    <definedName name="_xlnm.Print_Area" localSheetId="18">'21 '!$A$1:$G$25</definedName>
    <definedName name="_xlnm.Print_Area" localSheetId="19">'22'!$A$1:$G$43</definedName>
    <definedName name="_xlnm.Print_Area" localSheetId="0">'3'!$A$1:$I$48</definedName>
    <definedName name="_xlnm.Print_Area" localSheetId="1">'4'!$A$1:$I$57</definedName>
    <definedName name="_xlnm.Print_Area" localSheetId="2">'5'!$A$1:$I$44</definedName>
    <definedName name="_xlnm.Print_Area" localSheetId="3">'6'!$A$1:$I$54</definedName>
    <definedName name="_xlnm.Print_Area" localSheetId="4">'7'!$A$1:$I$63</definedName>
    <definedName name="_xlnm.Print_Area" localSheetId="5">'8'!$A$1:$I$47</definedName>
    <definedName name="_xlnm.Print_Area" localSheetId="6">'9'!$A$1:$I$14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01" l="1"/>
  <c r="E24" i="101" l="1"/>
  <c r="B24" i="101"/>
  <c r="F5" i="101"/>
  <c r="E5" i="101"/>
  <c r="M46" i="100"/>
  <c r="L46" i="100"/>
  <c r="K46" i="100"/>
  <c r="J46" i="100"/>
  <c r="I46" i="100"/>
  <c r="H46" i="100"/>
  <c r="G46" i="100"/>
  <c r="F46" i="100"/>
  <c r="E46" i="100"/>
  <c r="D46" i="100"/>
  <c r="C46" i="100"/>
  <c r="B46" i="100"/>
  <c r="M45" i="100"/>
  <c r="L45" i="100"/>
  <c r="K45" i="100"/>
  <c r="J45" i="100"/>
  <c r="I45" i="100"/>
  <c r="H45" i="100"/>
  <c r="G45" i="100"/>
  <c r="F45" i="100"/>
  <c r="E45" i="100"/>
  <c r="D45" i="100"/>
  <c r="C45" i="100"/>
  <c r="B45" i="100"/>
  <c r="M44" i="100"/>
  <c r="L44" i="100"/>
  <c r="K44" i="100"/>
  <c r="J44" i="100"/>
  <c r="I44" i="100"/>
  <c r="H44" i="100"/>
  <c r="G44" i="100"/>
  <c r="F44" i="100"/>
  <c r="E44" i="100"/>
  <c r="D44" i="100"/>
  <c r="C44" i="100"/>
  <c r="B44" i="100"/>
  <c r="M43" i="100"/>
  <c r="L43" i="100"/>
  <c r="K43" i="100"/>
  <c r="J43" i="100"/>
  <c r="I43" i="100"/>
  <c r="H43" i="100"/>
  <c r="G43" i="100"/>
  <c r="F43" i="100"/>
  <c r="E43" i="100"/>
  <c r="D43" i="100"/>
  <c r="C43" i="100"/>
  <c r="B43" i="100"/>
  <c r="M41" i="100"/>
  <c r="L41" i="100"/>
  <c r="K41" i="100"/>
  <c r="J41" i="100"/>
  <c r="I41" i="100"/>
  <c r="H41" i="100"/>
  <c r="G41" i="100"/>
  <c r="F41" i="100"/>
  <c r="E41" i="100"/>
  <c r="D41" i="100"/>
  <c r="C41" i="100"/>
  <c r="B41" i="100"/>
  <c r="M40" i="100"/>
  <c r="L40" i="100"/>
  <c r="K40" i="100"/>
  <c r="J40" i="100"/>
  <c r="I40" i="100"/>
  <c r="H40" i="100"/>
  <c r="G40" i="100"/>
  <c r="F40" i="100"/>
  <c r="E40" i="100"/>
  <c r="D40" i="100"/>
  <c r="C40" i="100"/>
  <c r="B40" i="100"/>
  <c r="M39" i="100"/>
  <c r="L39" i="100"/>
  <c r="K39" i="100"/>
  <c r="J39" i="100"/>
  <c r="I39" i="100"/>
  <c r="H39" i="100"/>
  <c r="G39" i="100"/>
  <c r="F39" i="100"/>
  <c r="E39" i="100"/>
  <c r="D39" i="100"/>
  <c r="C39" i="100"/>
  <c r="B39" i="100"/>
  <c r="M38" i="100"/>
  <c r="L38" i="100"/>
  <c r="K38" i="100"/>
  <c r="J38" i="100"/>
  <c r="I38" i="100"/>
  <c r="H38" i="100"/>
  <c r="G38" i="100"/>
  <c r="F38" i="100"/>
  <c r="E38" i="100"/>
  <c r="D38" i="100"/>
  <c r="C38" i="100"/>
  <c r="B38" i="100"/>
  <c r="I78" i="99"/>
  <c r="H78" i="99"/>
  <c r="G78" i="99"/>
  <c r="F78" i="99"/>
  <c r="E78" i="99"/>
  <c r="D78" i="99"/>
  <c r="C78" i="99"/>
  <c r="B78" i="99"/>
  <c r="I77" i="99"/>
  <c r="H77" i="99"/>
  <c r="G77" i="99"/>
  <c r="F77" i="99"/>
  <c r="E77" i="99"/>
  <c r="D77" i="99"/>
  <c r="C77" i="99"/>
  <c r="B77" i="99"/>
  <c r="I74" i="99"/>
  <c r="H74" i="99"/>
  <c r="G74" i="99"/>
  <c r="F74" i="99"/>
  <c r="E74" i="99"/>
  <c r="D74" i="99"/>
  <c r="C74" i="99"/>
  <c r="B74" i="99"/>
  <c r="I73" i="99"/>
  <c r="H73" i="99"/>
  <c r="G73" i="99"/>
  <c r="F73" i="99"/>
  <c r="E73" i="99"/>
  <c r="D73" i="99"/>
  <c r="C73" i="99"/>
  <c r="B73" i="99"/>
  <c r="I72" i="99"/>
  <c r="H72" i="99"/>
  <c r="G72" i="99"/>
  <c r="F72" i="99"/>
  <c r="E72" i="99"/>
  <c r="D72" i="99"/>
  <c r="C72" i="99"/>
  <c r="B72" i="99"/>
  <c r="I71" i="99"/>
  <c r="H71" i="99"/>
  <c r="G71" i="99"/>
  <c r="F71" i="99"/>
  <c r="E71" i="99"/>
  <c r="D71" i="99"/>
  <c r="C71" i="99"/>
  <c r="B71" i="99"/>
  <c r="I70" i="99"/>
  <c r="H70" i="99"/>
  <c r="G70" i="99"/>
  <c r="F70" i="99"/>
  <c r="E70" i="99"/>
  <c r="D70" i="99"/>
  <c r="C70" i="99"/>
  <c r="B70" i="99"/>
  <c r="I69" i="99"/>
  <c r="H69" i="99"/>
  <c r="G69" i="99"/>
  <c r="F69" i="99"/>
  <c r="E69" i="99"/>
  <c r="D69" i="99"/>
  <c r="C69" i="99"/>
  <c r="B69" i="99"/>
  <c r="I68" i="99"/>
  <c r="H68" i="99"/>
  <c r="G68" i="99"/>
  <c r="F68" i="99"/>
  <c r="E68" i="99"/>
  <c r="D68" i="99"/>
  <c r="C68" i="99"/>
  <c r="B68" i="99"/>
  <c r="I67" i="99"/>
  <c r="H67" i="99"/>
  <c r="G67" i="99"/>
  <c r="F67" i="99"/>
  <c r="E67" i="99"/>
  <c r="D67" i="99"/>
  <c r="C67" i="99"/>
  <c r="B67" i="99"/>
  <c r="I66" i="99"/>
  <c r="H66" i="99"/>
  <c r="G66" i="99"/>
  <c r="F66" i="99"/>
  <c r="E66" i="99"/>
  <c r="D66" i="99"/>
  <c r="C66" i="99"/>
  <c r="B66" i="99"/>
  <c r="I65" i="99"/>
  <c r="H65" i="99"/>
  <c r="G65" i="99"/>
  <c r="F65" i="99"/>
  <c r="E65" i="99"/>
  <c r="D65" i="99"/>
  <c r="C65" i="99"/>
  <c r="B65" i="99"/>
  <c r="I64" i="99"/>
  <c r="H64" i="99"/>
  <c r="G64" i="99"/>
  <c r="F64" i="99"/>
  <c r="E64" i="99"/>
  <c r="D64" i="99"/>
  <c r="C64" i="99"/>
  <c r="B64" i="99"/>
  <c r="I19" i="98"/>
  <c r="H19" i="98"/>
  <c r="G19" i="98"/>
  <c r="F19" i="98"/>
  <c r="E19" i="98"/>
  <c r="D19" i="98"/>
  <c r="C19" i="98"/>
  <c r="B19" i="98"/>
  <c r="I17" i="98"/>
  <c r="H17" i="98"/>
  <c r="G17" i="98"/>
  <c r="F17" i="98"/>
  <c r="E17" i="98"/>
  <c r="D17" i="98"/>
  <c r="C17" i="98"/>
  <c r="B17" i="98"/>
  <c r="I16" i="98"/>
  <c r="H16" i="98"/>
  <c r="G16" i="98"/>
  <c r="F16" i="98"/>
  <c r="E16" i="98"/>
  <c r="D16" i="98"/>
  <c r="C16" i="98"/>
  <c r="B16" i="98"/>
  <c r="I61" i="97"/>
  <c r="H61" i="97"/>
  <c r="G61" i="97"/>
  <c r="F61" i="97"/>
  <c r="E61" i="97"/>
  <c r="D61" i="97"/>
  <c r="C61" i="97"/>
  <c r="B61" i="97"/>
  <c r="I58" i="97"/>
  <c r="H58" i="97"/>
  <c r="G58" i="97"/>
  <c r="F58" i="97"/>
  <c r="E58" i="97"/>
  <c r="D58" i="97"/>
  <c r="C58" i="97"/>
  <c r="B58" i="97"/>
  <c r="I57" i="97"/>
  <c r="H57" i="97"/>
  <c r="G57" i="97"/>
  <c r="F57" i="97"/>
  <c r="E57" i="97"/>
  <c r="D57" i="97"/>
  <c r="C57" i="97"/>
  <c r="B57" i="97"/>
  <c r="I56" i="97"/>
  <c r="H56" i="97"/>
  <c r="G56" i="97"/>
  <c r="F56" i="97"/>
  <c r="E56" i="97"/>
  <c r="D56" i="97"/>
  <c r="C56" i="97"/>
  <c r="B56" i="97"/>
  <c r="I55" i="97"/>
  <c r="H55" i="97"/>
  <c r="G55" i="97"/>
  <c r="F55" i="97"/>
  <c r="E55" i="97"/>
  <c r="D55" i="97"/>
  <c r="C55" i="97"/>
  <c r="B55" i="97"/>
  <c r="I54" i="97"/>
  <c r="H54" i="97"/>
  <c r="G54" i="97"/>
  <c r="F54" i="97"/>
  <c r="E54" i="97"/>
  <c r="D54" i="97"/>
  <c r="C54" i="97"/>
  <c r="B54" i="97"/>
  <c r="I53" i="97"/>
  <c r="H53" i="97"/>
  <c r="G53" i="97"/>
  <c r="F53" i="97"/>
  <c r="E53" i="97"/>
  <c r="D53" i="97"/>
  <c r="C53" i="97"/>
  <c r="B53" i="97"/>
  <c r="I52" i="97"/>
  <c r="H52" i="97"/>
  <c r="G52" i="97"/>
  <c r="F52" i="97"/>
  <c r="E52" i="97"/>
  <c r="D52" i="97"/>
  <c r="C52" i="97"/>
  <c r="B52" i="97"/>
  <c r="I51" i="97"/>
  <c r="H51" i="97"/>
  <c r="G51" i="97"/>
  <c r="F51" i="97"/>
  <c r="E51" i="97"/>
  <c r="D51" i="97"/>
  <c r="C51" i="97"/>
  <c r="B51" i="97"/>
  <c r="I50" i="97"/>
  <c r="H50" i="97"/>
  <c r="G50" i="97"/>
  <c r="F50" i="97"/>
  <c r="E50" i="97"/>
  <c r="D50" i="97"/>
  <c r="C50" i="97"/>
  <c r="B50" i="97"/>
  <c r="I49" i="97"/>
  <c r="H49" i="97"/>
  <c r="G49" i="97"/>
  <c r="F49" i="97"/>
  <c r="E49" i="97"/>
  <c r="D49" i="97"/>
  <c r="C49" i="97"/>
  <c r="B49" i="97"/>
  <c r="I48" i="97"/>
  <c r="H48" i="97"/>
  <c r="G48" i="97"/>
  <c r="F48" i="97"/>
  <c r="E48" i="97"/>
  <c r="D48" i="97"/>
  <c r="C48" i="97"/>
  <c r="B48" i="97"/>
  <c r="N57" i="12" l="1"/>
  <c r="M57" i="12"/>
  <c r="L57" i="12"/>
  <c r="M6" i="12"/>
  <c r="N6" i="12"/>
  <c r="L6" i="12"/>
  <c r="M8" i="12"/>
  <c r="N8" i="12"/>
  <c r="L8" i="12"/>
  <c r="L15" i="12"/>
  <c r="M15" i="12"/>
  <c r="N15" i="12"/>
</calcChain>
</file>

<file path=xl/sharedStrings.xml><?xml version="1.0" encoding="utf-8"?>
<sst xmlns="http://schemas.openxmlformats.org/spreadsheetml/2006/main" count="1057" uniqueCount="620">
  <si>
    <t xml:space="preserve">2.1 Central Bank Survey </t>
  </si>
  <si>
    <t>Million Rupees</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</si>
  <si>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</si>
  <si>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</si>
  <si>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</si>
  <si>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</si>
  <si>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</si>
  <si>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</si>
  <si>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</si>
  <si>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</si>
  <si>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</si>
  <si>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</si>
  <si>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</si>
  <si>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</si>
  <si>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</si>
  <si>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</si>
  <si>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</si>
  <si>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</si>
  <si>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</si>
  <si>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</si>
  <si>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</si>
  <si>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</si>
  <si>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</si>
  <si>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</si>
  <si>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</si>
  <si>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</si>
  <si>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</si>
  <si>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</si>
  <si>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</si>
  <si>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</si>
  <si>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</si>
  <si>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</si>
  <si>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</si>
  <si>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</si>
  <si>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</si>
  <si>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</si>
  <si>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</si>
  <si>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</si>
  <si>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</si>
  <si>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</si>
  <si>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</si>
  <si>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</si>
  <si>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</si>
  <si>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</si>
  <si>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</si>
  <si>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</si>
  <si>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</si>
  <si>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</si>
  <si>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</si>
  <si>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</si>
  <si>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</si>
  <si>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</si>
  <si>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</si>
  <si>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</si>
  <si>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</si>
  <si>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</si>
  <si>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</si>
  <si>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</si>
  <si>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</si>
  <si>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</si>
  <si>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http://www.sbp.org.pk/departments/Guidelines.htm</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</si>
  <si>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</si>
  <si>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</si>
  <si>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</si>
  <si>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</si>
  <si>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</si>
  <si>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</si>
  <si>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</si>
  <si>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</si>
  <si>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</si>
  <si>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</si>
  <si>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</si>
  <si>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</si>
  <si>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</si>
  <si>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</si>
  <si>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</si>
  <si>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</si>
  <si>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</si>
  <si>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</si>
  <si>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</si>
  <si>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</si>
  <si>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</si>
  <si>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</si>
  <si>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</si>
  <si>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</si>
  <si>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</si>
  <si>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</si>
  <si>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</si>
  <si>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</si>
  <si>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</si>
  <si>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</si>
  <si>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</si>
  <si>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</si>
  <si>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</si>
  <si>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</si>
  <si>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</si>
  <si>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</si>
  <si>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</si>
  <si>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</si>
  <si>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</si>
  <si>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</si>
  <si>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</si>
  <si>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</si>
  <si>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</si>
  <si>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</si>
  <si>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</si>
  <si>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</si>
  <si>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</si>
  <si>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</si>
  <si>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</si>
  <si>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</si>
  <si>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</si>
  <si>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</si>
  <si>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</si>
  <si>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</si>
  <si>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</si>
  <si>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</si>
  <si>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</si>
  <si>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</si>
  <si>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</si>
  <si>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</si>
  <si>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</si>
  <si>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</si>
  <si>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</si>
  <si>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</si>
  <si>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B. Net Domestic Assets (1+2+3)</t>
  </si>
  <si>
    <t xml:space="preserve">   1. Net Govt Sector Borrowing (i+ii)</t>
  </si>
  <si>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</si>
  <si>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</si>
  <si>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</si>
  <si>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</si>
  <si>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</si>
  <si>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</si>
  <si>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</si>
  <si>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</si>
  <si>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</si>
  <si>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</si>
  <si>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</si>
  <si>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</si>
  <si>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</si>
  <si>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</si>
  <si>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</si>
  <si>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</si>
  <si>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</si>
  <si>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</si>
  <si>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</si>
  <si>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</si>
  <si>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2.5 Currency in Circulation</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</si>
  <si>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</si>
  <si>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</si>
  <si>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</si>
  <si>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</si>
  <si>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</si>
  <si>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</si>
  <si>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</si>
  <si>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</si>
  <si>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</si>
  <si>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</si>
  <si>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</si>
  <si>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</si>
  <si>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</si>
  <si>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</si>
  <si>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</si>
  <si>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</si>
  <si>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</si>
  <si>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</si>
  <si>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</si>
  <si>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</si>
  <si>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</si>
  <si>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</si>
  <si>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</si>
  <si>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</si>
  <si>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</si>
  <si>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</si>
  <si>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</si>
  <si>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</si>
  <si>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</si>
  <si>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</si>
  <si>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</si>
  <si>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</si>
  <si>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</si>
  <si>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</si>
  <si>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</si>
  <si>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</si>
  <si>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</si>
  <si>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</si>
  <si>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</si>
  <si>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</si>
  <si>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</si>
  <si>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1. Excluding IMF A/c Nos. 1 &amp; 2, IMF outstanding credit, deposits of foreign central banks, foreign governments, international organizations and deposit money banks.</t>
  </si>
  <si>
    <t>2.7 Government Budgetary Borrowing from Banks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</si>
  <si>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</si>
  <si>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</si>
  <si>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</si>
  <si>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</si>
  <si>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</si>
  <si>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</si>
  <si>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</si>
  <si>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</si>
  <si>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</si>
  <si>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</si>
  <si>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</si>
  <si>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</si>
  <si>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</si>
  <si>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</si>
  <si>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</si>
  <si>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</si>
  <si>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</si>
  <si>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</si>
  <si>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</si>
  <si>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</si>
  <si>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</si>
  <si>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</si>
  <si>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</si>
  <si>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</si>
  <si>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</si>
  <si>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</si>
  <si>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</si>
  <si>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</si>
  <si>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</si>
  <si>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</si>
  <si>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</si>
  <si>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</si>
  <si>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</si>
  <si>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</si>
  <si>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</si>
  <si>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</si>
  <si>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</si>
  <si>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</si>
  <si>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</si>
  <si>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</si>
  <si>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</si>
  <si>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</si>
  <si>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</si>
  <si>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</si>
  <si>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</si>
  <si>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</si>
  <si>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</si>
  <si>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</si>
  <si>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</si>
  <si>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</si>
  <si>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</si>
  <si>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</si>
  <si>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</si>
  <si>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</si>
  <si>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</si>
  <si>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</si>
  <si>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</si>
  <si>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</si>
  <si>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</si>
  <si>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</si>
  <si>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</si>
  <si>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</si>
  <si>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</si>
  <si>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</si>
  <si>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</si>
  <si>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</si>
  <si>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</si>
  <si>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</si>
  <si>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</si>
  <si>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</si>
  <si>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</si>
  <si>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</si>
  <si>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</si>
  <si>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</si>
  <si>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</si>
  <si>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</si>
  <si>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</si>
  <si>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</si>
  <si>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</si>
  <si>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</si>
  <si>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</si>
  <si>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</si>
  <si>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</si>
  <si>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</si>
  <si>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</si>
  <si>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</si>
  <si>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</si>
  <si>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</si>
  <si>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</si>
  <si>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</si>
  <si>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</si>
  <si>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</si>
  <si>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</si>
  <si>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</si>
  <si>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</si>
  <si>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</si>
  <si>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</si>
  <si>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</si>
  <si>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</si>
  <si>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</si>
  <si>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</si>
  <si>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</si>
  <si>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</si>
  <si>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</si>
  <si>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</si>
  <si>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</si>
  <si>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</si>
  <si>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</si>
  <si>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</si>
  <si>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</si>
  <si>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</si>
  <si>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</si>
  <si>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</si>
  <si>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</si>
  <si>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</si>
  <si>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</si>
  <si>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</si>
  <si>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</si>
  <si>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</si>
  <si>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</si>
  <si>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</si>
  <si>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</si>
  <si>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</si>
  <si>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</si>
  <si>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</si>
  <si>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</si>
  <si>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</si>
  <si>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</si>
  <si>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</si>
  <si>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</si>
  <si>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</si>
  <si>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</si>
  <si>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</si>
  <si>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</si>
  <si>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</si>
  <si>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</si>
  <si>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</si>
  <si>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</si>
  <si>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</si>
  <si>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</si>
  <si>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</si>
  <si>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</si>
  <si>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</si>
  <si>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</si>
  <si>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</si>
  <si>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</si>
  <si>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</si>
  <si>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</si>
  <si>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</si>
  <si>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</si>
  <si>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</si>
  <si>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</si>
  <si>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</si>
  <si>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</si>
  <si>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</si>
  <si>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</si>
  <si>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</si>
  <si>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</si>
  <si>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</si>
  <si>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</si>
  <si>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</si>
  <si>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</si>
  <si>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</si>
  <si>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</si>
  <si>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</si>
  <si>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</si>
  <si>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</si>
  <si>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</si>
  <si>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</si>
  <si>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</si>
  <si>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</si>
  <si>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</si>
  <si>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</si>
  <si>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</si>
  <si>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</si>
  <si>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</si>
  <si>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</si>
  <si>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</si>
  <si>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</si>
  <si>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</si>
  <si>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</si>
  <si>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</si>
  <si>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</si>
  <si>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</si>
  <si>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</si>
  <si>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</si>
  <si>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</si>
  <si>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</si>
  <si>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</si>
  <si>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</si>
  <si>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</si>
  <si>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</si>
  <si>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</si>
  <si>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</si>
  <si>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</si>
  <si>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</si>
  <si>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</si>
  <si>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</si>
  <si>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</si>
  <si>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</si>
  <si>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</si>
  <si>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</si>
  <si>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</si>
  <si>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</si>
  <si>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</si>
  <si>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</si>
  <si>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</si>
  <si>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</si>
  <si>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</si>
  <si>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</si>
  <si>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</si>
  <si>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</si>
  <si>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</si>
  <si>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</si>
  <si>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</si>
  <si>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</si>
  <si>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</si>
  <si>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</si>
  <si>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</si>
  <si>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</si>
  <si>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</si>
  <si>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</si>
  <si>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</si>
  <si>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</si>
  <si>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</si>
  <si>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</si>
  <si>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</si>
  <si>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</si>
  <si>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</si>
  <si>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</si>
  <si>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</si>
  <si>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</si>
  <si>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</si>
  <si>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</si>
  <si>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</si>
  <si>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</si>
  <si>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</si>
  <si>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</si>
  <si>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</si>
  <si>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</si>
  <si>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</si>
  <si>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</si>
  <si>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</si>
  <si>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</si>
  <si>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</si>
  <si>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</si>
  <si>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</si>
  <si>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</si>
  <si>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</si>
  <si>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</si>
  <si>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</si>
  <si>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</si>
  <si>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</si>
  <si>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</si>
  <si>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</si>
  <si>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</si>
  <si>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</si>
  <si>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</si>
  <si>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</si>
  <si>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</si>
  <si>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</si>
  <si>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</si>
  <si>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</si>
  <si>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</si>
  <si>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</si>
  <si>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</si>
  <si>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</si>
  <si>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</si>
  <si>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</si>
  <si>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</si>
  <si>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</si>
  <si>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</si>
  <si>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</si>
  <si>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</si>
  <si>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</si>
  <si>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</si>
  <si>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</si>
  <si>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</si>
  <si>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</si>
  <si>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</si>
  <si>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</si>
  <si>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</si>
  <si>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</si>
  <si>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</si>
  <si>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</si>
  <si>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</si>
  <si>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</si>
  <si>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</si>
  <si>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</si>
  <si>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</si>
  <si>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</si>
  <si>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</si>
  <si>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</si>
  <si>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</si>
  <si>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</si>
  <si>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</si>
  <si>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</si>
  <si>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</si>
  <si>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</si>
  <si>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</si>
  <si>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</si>
  <si>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</si>
  <si>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</si>
  <si>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</si>
  <si>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</si>
  <si>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</si>
  <si>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</si>
  <si>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</si>
  <si>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</si>
  <si>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</si>
  <si>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</si>
  <si>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</si>
  <si>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</si>
  <si>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</si>
  <si>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</si>
  <si>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</si>
  <si>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</si>
  <si>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</si>
  <si>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</si>
  <si>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</si>
  <si>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</si>
  <si>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</si>
  <si>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</si>
  <si>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</si>
  <si>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</si>
  <si>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</si>
  <si>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</si>
  <si>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</si>
  <si>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5. Note Explaining major changes is available at: http://www.sbp.org.pk/departments/stats/ntb.htm</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</si>
  <si>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</si>
  <si>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</si>
  <si>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</si>
  <si>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</si>
  <si>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</si>
  <si>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</si>
  <si>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</si>
  <si>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</si>
  <si>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</si>
  <si>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</si>
  <si>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t>Local currency financial assets (i), (ii), (iii)</t>
  </si>
  <si>
    <t>Credit to general government account (federal +Provincial)</t>
  </si>
  <si>
    <t>Total ASSETS</t>
  </si>
  <si>
    <t>Total Liabilites</t>
  </si>
  <si>
    <t>FY24</t>
  </si>
  <si>
    <t>Source: Statistics and Data Services Department</t>
  </si>
  <si>
    <t xml:space="preserve"> Source: Statistics and Data Services Department</t>
  </si>
  <si>
    <t xml:space="preserve">* DFIs also includes HBFC &amp; PMRC data.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</si>
  <si>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</si>
  <si>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</si>
  <si>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</si>
  <si>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</si>
  <si>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</si>
  <si>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</si>
  <si>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</si>
  <si>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</si>
  <si>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</si>
  <si>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</si>
  <si>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4. W.e.f. June 30, 2019, the data has been revised. For details, click here:</t>
  </si>
  <si>
    <t xml:space="preserve">https://www.sbp.org.pk/departments/stats/Revisions-in-Reserve-Money-and-Broad-Money.pdf </t>
  </si>
  <si>
    <t>3. W.e.f. June 30, 2019, the data has been revised. For details, click here:</t>
  </si>
  <si>
    <t>* It include treasury currency and Rupee counterpart loan to GOP against SDRs allocation</t>
  </si>
  <si>
    <t>Right to use Assets</t>
  </si>
  <si>
    <t>Other</t>
  </si>
  <si>
    <t>Notes:</t>
  </si>
  <si>
    <t xml:space="preserve"> A. Net Foreign Assets</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</si>
  <si>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</si>
  <si>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Source: Banking Supervision Department-2, SBP</t>
  </si>
  <si>
    <t xml:space="preserve">Source: Banking Supervision Department-2, SBP </t>
  </si>
  <si>
    <t>FY25</t>
  </si>
  <si>
    <t>30th June</t>
  </si>
  <si>
    <t>Net Budgetary Borrowing from the Banking System</t>
  </si>
  <si>
    <t>Unrelised Exchange gain</t>
  </si>
  <si>
    <t>2. W.e.f. June 30, 2019, the data has been revised. For details, click here:</t>
  </si>
  <si>
    <t>3. Data is based on weekly returns. The quarterly data covers the period up to the last working day of the month and others months data up to the last working day of last week.</t>
  </si>
  <si>
    <t>Nov</t>
  </si>
  <si>
    <t>Sep-25</t>
  </si>
  <si>
    <r>
      <t>2.3 Depository</t>
    </r>
    <r>
      <rPr>
        <b/>
        <i/>
        <sz val="18"/>
        <color rgb="FF000000"/>
        <rFont val="Times New Roman"/>
        <family val="1"/>
      </rPr>
      <t xml:space="preserve"> </t>
    </r>
    <r>
      <rPr>
        <b/>
        <sz val="18"/>
        <color rgb="FF000000"/>
        <rFont val="Times New Roman"/>
        <family val="1"/>
      </rPr>
      <t>Corporations Survey</t>
    </r>
  </si>
  <si>
    <r>
      <t>Based on Weekly Position of Liabilities and</t>
    </r>
    <r>
      <rPr>
        <sz val="14"/>
        <rFont val="Times New Roman"/>
        <family val="1"/>
      </rPr>
      <t xml:space="preserve"> </t>
    </r>
    <r>
      <rPr>
        <b/>
        <sz val="14"/>
        <rFont val="Times New Roman"/>
        <family val="1"/>
      </rPr>
      <t>Assets (All Banks)</t>
    </r>
  </si>
  <si>
    <r>
      <t xml:space="preserve">2.13 Scheduled Banks' Consolidated Liquidity Position </t>
    </r>
    <r>
      <rPr>
        <b/>
        <sz val="18"/>
        <rFont val="Times New Roman"/>
        <family val="1"/>
      </rPr>
      <t>(All Banks)</t>
    </r>
  </si>
  <si>
    <r>
      <t xml:space="preserve">                                   </t>
    </r>
    <r>
      <rPr>
        <sz val="9"/>
        <rFont val="Times New Roman"/>
        <family val="1"/>
      </rPr>
      <t>Million Rupees</t>
    </r>
  </si>
  <si>
    <t>1. SDR allocations previously included as a component of shares and other equity of central bank is being reclassified as foreign liabilities of the central bank as pre recommendation of IMF from june 2010.</t>
  </si>
  <si>
    <t>2. The table shows monetary statistics of the Central Bank (State Bank of Pakistan) according to the guidelines of IMF Monetary and Financial Statistics Manual (MFSM 2000). Compilation methodology is available at:</t>
  </si>
  <si>
    <t>3. General Government includes Central and Provincial Governments.</t>
  </si>
  <si>
    <t>4. Provincial Governments includes Local &amp; Provincial Governments.</t>
  </si>
  <si>
    <t>5. The data may not tally with the table 2 at http://www.sbp.org.pk/ecodata/Ana_Acc_Sbp.pdf and table 2.2 of Statistical Bulletin due to difference in classification and Sectorization.</t>
  </si>
  <si>
    <t>6. Note Explaining major changes is available at: http://www.sbp.org.pk/departments/stats/ntb.htm</t>
  </si>
  <si>
    <t>7. Data from June 08 to Feb 08 has been revised due to recalculation of Monetary Base</t>
  </si>
  <si>
    <t>8. The data from June 2008 to May 2009 has been revised. The explanatory notes on the revisions are available at SBP website on economic data page under  Analytical Accounts - MFSM. The same are also available in Statistical Bulleting under "Notice" section.</t>
  </si>
  <si>
    <t>9. The claims on Indian Government are reclassified as Other Assets in line with changes in SBP Statement of Affairs from July 2020.</t>
  </si>
  <si>
    <t>10. Accrued markup on reverse repo transactions previously added in Claims on Central Government, has been reclassified to Claims on Depository Corporations with effect from June 30, 2023.</t>
  </si>
  <si>
    <t>11. Commission receivable against public debt management previously added in Claims on Central Government, has been reclassified to Other Assets with effect from June 30, 2023.</t>
  </si>
  <si>
    <t>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</si>
  <si>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Items</t>
  </si>
  <si>
    <t>Last Week End</t>
  </si>
  <si>
    <t>Financial Position</t>
  </si>
  <si>
    <t xml:space="preserve">2. Government’s borrowing net of Federal, Provincial, Azad Kashmir’s and Gilgit-Baltistan’s deposit with SBP. The (-) sign in govt. deposits shows a credit balance whereas (+) sign shows their debtor/withdrawal from the system </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</si>
  <si>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</si>
  <si>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 xml:space="preserve">Notes: </t>
  </si>
  <si>
    <t xml:space="preserve">Note: </t>
  </si>
  <si>
    <t>Figures pertain to last week end of every month</t>
  </si>
  <si>
    <t>Dec</t>
  </si>
  <si>
    <t>d) SDR allocation</t>
  </si>
  <si>
    <t>e) Valuation adjustment</t>
  </si>
  <si>
    <t>Jan</t>
  </si>
  <si>
    <t>Feb</t>
  </si>
  <si>
    <r>
      <t>2.15 Classification of Deposits with DFIs, MFBs and NBFCs</t>
    </r>
    <r>
      <rPr>
        <b/>
        <sz val="8"/>
        <rFont val="Times New Roman"/>
        <family val="1"/>
      </rPr>
      <t xml:space="preserve"> </t>
    </r>
  </si>
  <si>
    <t>Dec-25</t>
  </si>
  <si>
    <r>
      <t>1</t>
    </r>
    <r>
      <rPr>
        <b/>
        <vertAlign val="superscript"/>
        <sz val="8"/>
        <rFont val="Times New Roman"/>
        <family val="1"/>
      </rPr>
      <t>st</t>
    </r>
    <r>
      <rPr>
        <b/>
        <sz val="8"/>
        <rFont val="Times New Roman"/>
        <family val="1"/>
      </rPr>
      <t xml:space="preserve"> July 24</t>
    </r>
  </si>
  <si>
    <r>
      <t>1</t>
    </r>
    <r>
      <rPr>
        <b/>
        <vertAlign val="superscript"/>
        <sz val="8"/>
        <rFont val="Times New Roman"/>
        <family val="1"/>
      </rPr>
      <t>st</t>
    </r>
    <r>
      <rPr>
        <b/>
        <sz val="8"/>
        <rFont val="Times New Roman"/>
        <family val="1"/>
      </rPr>
      <t xml:space="preserve"> July 25</t>
    </r>
  </si>
  <si>
    <t>Mar</t>
  </si>
  <si>
    <t xml:space="preserve">1. Quarter end NFA of SBP includes interest accrued on Asian Clearing Union (ACU) balance, SDRs allocation, SDRs holdings, fund facilities and accrued expenses on portfolio investment account. </t>
  </si>
  <si>
    <t>5. Total may differ due to rounding off.</t>
  </si>
  <si>
    <t>6. Data is based on weekly returns. The quarterly data covers the period up to the last working day of the month and others months data up to the last working day of last week</t>
  </si>
  <si>
    <t>1-From July, 2020 and onwards five rupee bills &amp; above have been renamed as banknotes.</t>
  </si>
  <si>
    <t>2. Data is based on weekly returns. The quarterly data covers the period up to the last working day of the month and others months data up to the last working day of last week</t>
  </si>
  <si>
    <t xml:space="preserve">Notes: - </t>
  </si>
  <si>
    <t>2 - Data is based on weekly returns. The quarterly data covers the period up to the last working day of the month and others months data up to the last working day of last week.</t>
  </si>
  <si>
    <t>ITEMS</t>
  </si>
  <si>
    <t xml:space="preserve">1.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 </t>
  </si>
  <si>
    <t>Apr</t>
  </si>
  <si>
    <t>1st July 24</t>
  </si>
  <si>
    <t>1st July 25</t>
  </si>
  <si>
    <r>
      <t xml:space="preserve">1.   </t>
    </r>
    <r>
      <rPr>
        <sz val="8"/>
        <rFont val="Times New Roman"/>
        <family val="1"/>
      </rPr>
      <t>Currency in Circulation</t>
    </r>
  </si>
  <si>
    <r>
      <t xml:space="preserve">2.   </t>
    </r>
    <r>
      <rPr>
        <sz val="8"/>
        <rFont val="Times New Roman"/>
        <family val="1"/>
      </rPr>
      <t>Other Deposits with SBP</t>
    </r>
  </si>
  <si>
    <r>
      <t xml:space="preserve">3.   </t>
    </r>
    <r>
      <rPr>
        <sz val="8"/>
        <rFont val="Times New Roman"/>
        <family val="1"/>
      </rPr>
      <t>Total Private &amp; PSE Deposits</t>
    </r>
  </si>
  <si>
    <r>
      <t xml:space="preserve">      </t>
    </r>
    <r>
      <rPr>
        <i/>
        <sz val="8"/>
        <rFont val="Times New Roman"/>
        <family val="1"/>
      </rPr>
      <t>of which : RFCDs</t>
    </r>
  </si>
  <si>
    <r>
      <t xml:space="preserve">a.   Borrowings for Budgetary support </t>
    </r>
    <r>
      <rPr>
        <b/>
        <vertAlign val="superscript"/>
        <sz val="8"/>
        <rFont val="Times New Roman"/>
        <family val="1"/>
      </rPr>
      <t>1</t>
    </r>
  </si>
  <si>
    <t xml:space="preserve"> -   </t>
  </si>
  <si>
    <r>
      <t xml:space="preserve">i. Borrowings for Budgetary Support </t>
    </r>
    <r>
      <rPr>
        <vertAlign val="superscript"/>
        <sz val="10"/>
        <color rgb="FF000000"/>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</si>
</sst>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0.000_);\(#,##0.000\)"/>
    <numFmt numFmtId="177" formatCode="_(* #,##0.0000_);_(* \(#,##0.0000\);_(* &quot;-&quot;??_);_(@_)"/>
    <numFmt numFmtId="178" formatCode="[$-409]d\-mmm\-yy;@"/>
    <numFmt numFmtId="179" formatCode="[$-409]mmmm\-yy;@"/>
    <numFmt numFmtId="180" formatCode="_(* #,##0.0_);_(* \(#,##0.0\);_(* &quot;-&quot;?_);_(@_)"/>
    <numFmt numFmtId="181" formatCode="_(* #,##0.000_);_(* \(#,##0.000\);_(* &quot;-&quot;??_);_(@_)"/>
  </numFmts>
  <fonts count="101" x14ac:knownFonts="1">
    <font>
      <sz val="11"/>
      <color theme="1"/>
      <name val="Calibri"/>
      <family val="2"/>
      <scheme val="minor"/>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7"/>
      <name val="Times New Roman"/>
      <family val="1"/>
    </font>
    <font>
      <u/>
      <sz val="11"/>
      <color theme="10"/>
      <name val="Calibri"/>
      <family val="2"/>
      <scheme val="minor"/>
    </font>
    <font>
      <b/>
      <sz val="14"/>
      <color rgb="FF000000"/>
      <name val="Times New Roman"/>
      <family val="1"/>
    </font>
    <font>
      <b/>
      <vertAlign val="superscript"/>
      <sz val="8"/>
      <name val="Times New Roman"/>
      <family val="1"/>
    </font>
    <font>
      <b/>
      <sz val="9"/>
      <name val="Times New Roman"/>
      <family val="1"/>
    </font>
    <font>
      <sz val="9"/>
      <name val="Times New Roman"/>
      <family val="1"/>
    </font>
    <font>
      <sz val="6"/>
      <name val="Times New Roman"/>
      <family val="1"/>
    </font>
    <font>
      <sz val="6"/>
      <color rgb="FF000000"/>
      <name val="Times New Roman"/>
      <family val="1"/>
    </font>
    <font>
      <sz val="12"/>
      <name val="Times New Roman"/>
      <family val="1"/>
    </font>
    <font>
      <sz val="6.5"/>
      <name val="Times New Roman"/>
      <family val="1"/>
    </font>
    <font>
      <sz val="11"/>
      <color theme="1"/>
      <name val="Calibri"/>
      <family val="2"/>
      <scheme val="minor"/>
    </font>
    <font>
      <sz val="10"/>
      <name val="Arial"/>
      <family val="2"/>
    </font>
    <font>
      <sz val="11"/>
      <color rgb="FFFF0000"/>
      <name val="Calibri"/>
      <family val="2"/>
      <scheme val="minor"/>
    </font>
    <font>
      <b/>
      <sz val="8"/>
      <color rgb="FFFF0000"/>
      <name val="Times New Roman"/>
      <family val="1"/>
    </font>
    <font>
      <b/>
      <sz val="10"/>
      <name val="Calibri"/>
      <family val="2"/>
      <scheme val="minor"/>
    </font>
    <font>
      <sz val="11"/>
      <color indexed="8"/>
      <name val="Calibri"/>
      <family val="2"/>
    </font>
    <font>
      <sz val="10"/>
      <name val="Calibri"/>
      <family val="2"/>
      <scheme val="minor"/>
    </font>
    <font>
      <sz val="11"/>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10"/>
      <name val="Times New Roman"/>
      <family val="2"/>
    </font>
    <font>
      <b/>
      <sz val="7"/>
      <color rgb="FFFF0000"/>
      <name val="Times New Roman"/>
      <family val="1"/>
    </font>
    <font>
      <sz val="8"/>
      <color rgb="FFFF0000"/>
      <name val="Times New Roman"/>
      <family val="1"/>
    </font>
    <font>
      <sz val="7"/>
      <name val="Calibri"/>
      <family val="2"/>
      <scheme val="minor"/>
    </font>
    <font>
      <sz val="10"/>
      <name val="Times New Roman"/>
      <family val="1"/>
    </font>
    <font>
      <sz val="8"/>
      <color theme="1"/>
      <name val="Calibri"/>
      <family val="2"/>
      <scheme val="minor"/>
    </font>
    <font>
      <sz val="8"/>
      <color theme="1"/>
      <name val="Times New Roman"/>
      <family val="1"/>
    </font>
    <font>
      <sz val="8"/>
      <name val="Calibri"/>
      <family val="2"/>
    </font>
    <font>
      <sz val="8"/>
      <color rgb="FFFF0000"/>
      <name val="Calibri"/>
      <family val="2"/>
      <scheme val="minor"/>
    </font>
    <font>
      <b/>
      <sz val="10"/>
      <color theme="1"/>
      <name val="Calibri"/>
      <family val="2"/>
    </font>
    <font>
      <sz val="7"/>
      <name val="Calibri Light"/>
      <family val="1"/>
      <scheme val="major"/>
    </font>
    <font>
      <b/>
      <sz val="7"/>
      <name val="Calibri Light"/>
      <family val="1"/>
      <scheme val="major"/>
    </font>
    <font>
      <sz val="8"/>
      <name val="Calibri"/>
      <family val="2"/>
      <scheme val="minor"/>
    </font>
    <font>
      <sz val="8"/>
      <name val="Calibri Light"/>
      <family val="1"/>
      <scheme val="major"/>
    </font>
    <font>
      <sz val="10"/>
      <color theme="1"/>
      <name val="Calibri Light"/>
      <family val="2"/>
      <scheme val="major"/>
    </font>
    <font>
      <sz val="10"/>
      <name val="Calibri Light"/>
      <family val="2"/>
      <scheme val="major"/>
    </font>
    <font>
      <sz val="10"/>
      <color rgb="FF000000"/>
      <name val="Calibri Light"/>
      <family val="2"/>
      <scheme val="major"/>
    </font>
    <font>
      <sz val="10"/>
      <color rgb="FFFF0000"/>
      <name val="Calibri Light"/>
      <family val="2"/>
      <scheme val="major"/>
    </font>
    <font>
      <b/>
      <sz val="18"/>
      <name val="Times New Roman"/>
      <family val="1"/>
    </font>
    <font>
      <b/>
      <sz val="18"/>
      <color rgb="FF000000"/>
      <name val="Times New Roman"/>
      <family val="1"/>
    </font>
    <font>
      <b/>
      <i/>
      <sz val="18"/>
      <color rgb="FF000000"/>
      <name val="Times New Roman"/>
      <family val="1"/>
    </font>
    <font>
      <sz val="14"/>
      <name val="Times New Roman"/>
      <family val="1"/>
    </font>
    <font>
      <sz val="9"/>
      <color rgb="FF000000"/>
      <name val="Times New Roman"/>
      <family val="1"/>
    </font>
    <font>
      <b/>
      <sz val="10"/>
      <name val="Times New Roman"/>
      <family val="1"/>
    </font>
    <font>
      <b/>
      <sz val="10"/>
      <color rgb="FF000000"/>
      <name val="Times New Roman"/>
      <family val="1"/>
    </font>
    <font>
      <sz val="10"/>
      <color rgb="FF000000"/>
      <name val="Times New Roman"/>
      <family val="1"/>
    </font>
    <font>
      <i/>
      <sz val="10"/>
      <name val="Times New Roman"/>
      <family val="1"/>
    </font>
    <font>
      <i/>
      <sz val="10"/>
      <color rgb="FF000000"/>
      <name val="Times New Roman"/>
      <family val="1"/>
    </font>
    <font>
      <sz val="10"/>
      <color theme="1"/>
      <name val="Calibri"/>
      <family val="2"/>
      <scheme val="minor"/>
    </font>
    <font>
      <sz val="11"/>
      <color theme="1"/>
      <name val="Times New Roman"/>
      <family val="1"/>
    </font>
    <font>
      <u/>
      <sz val="7"/>
      <name val="Times New Roman"/>
      <family val="1"/>
    </font>
    <font>
      <u/>
      <sz val="8"/>
      <name val="Times New Roman"/>
      <family val="1"/>
    </font>
    <font>
      <b/>
      <sz val="11"/>
      <color rgb="FF000000"/>
      <name val="Calibri"/>
      <family val="2"/>
    </font>
    <font>
      <b/>
      <sz val="8"/>
      <color rgb="FF000000"/>
      <name val="Calibri"/>
      <family val="2"/>
    </font>
    <font>
      <u/>
      <sz val="7"/>
      <color theme="10"/>
      <name val="Calibri"/>
      <family val="2"/>
      <scheme val="minor"/>
    </font>
    <font>
      <sz val="8"/>
      <color theme="1"/>
      <name val="Calibri Light"/>
      <family val="1"/>
      <scheme val="major"/>
    </font>
    <font>
      <sz val="7"/>
      <color theme="1"/>
      <name val="Calibri"/>
      <family val="2"/>
      <scheme val="minor"/>
    </font>
    <font>
      <sz val="7"/>
      <color theme="1"/>
      <name val="Times New Roman"/>
      <family val="1"/>
    </font>
    <font>
      <u/>
      <sz val="7"/>
      <name val="Calibri"/>
      <family val="2"/>
      <scheme val="minor"/>
    </font>
    <font>
      <sz val="7"/>
      <name val="Times New Roman"/>
      <family val="2"/>
    </font>
    <font>
      <u/>
      <sz val="7"/>
      <name val="Times New Roman"/>
      <family val="2"/>
    </font>
    <font>
      <vertAlign val="superscript"/>
      <sz val="10"/>
      <color rgb="FF000000"/>
      <name val="Times New Roman"/>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indexed="64"/>
      </patternFill>
    </fill>
  </fills>
  <borders count="57">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ck">
        <color indexed="64"/>
      </top>
      <bottom style="thick">
        <color indexed="64"/>
      </bottom>
      <diagonal/>
    </border>
    <border>
      <left/>
      <right/>
      <top/>
      <bottom style="thin">
        <color indexed="64"/>
      </bottom>
      <diagonal/>
    </border>
    <border>
      <left/>
      <right/>
      <top style="thin">
        <color indexed="64"/>
      </top>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thick">
        <color indexed="64"/>
      </right>
      <top/>
      <bottom style="thick">
        <color indexed="64"/>
      </bottom>
      <diagonal/>
    </border>
    <border>
      <left/>
      <right style="thick">
        <color indexed="64"/>
      </right>
      <top style="thick">
        <color indexed="64"/>
      </top>
      <bottom/>
      <diagonal/>
    </border>
    <border>
      <left style="thick">
        <color indexed="64"/>
      </left>
      <right style="medium">
        <color indexed="64"/>
      </right>
      <top style="thick">
        <color indexed="64"/>
      </top>
      <bottom/>
      <diagonal/>
    </border>
    <border>
      <left style="thick">
        <color indexed="64"/>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ck">
        <color indexed="64"/>
      </top>
      <bottom style="medium">
        <color indexed="64"/>
      </bottom>
      <diagonal/>
    </border>
    <border>
      <left/>
      <right style="thick">
        <color indexed="64"/>
      </right>
      <top style="medium">
        <color indexed="64"/>
      </top>
      <bottom style="thick">
        <color indexed="64"/>
      </bottom>
      <diagonal/>
    </border>
    <border>
      <left style="medium">
        <color indexed="64"/>
      </left>
      <right/>
      <top/>
      <bottom style="medium">
        <color indexed="64"/>
      </bottom>
      <diagonal/>
    </border>
    <border>
      <left style="thick">
        <color indexed="64"/>
      </left>
      <right/>
      <top style="thick">
        <color indexed="64"/>
      </top>
      <bottom style="thick">
        <color indexed="64"/>
      </bottom>
      <diagonal/>
    </border>
  </borders>
  <cellStyleXfs count="89">
    <xf numFmtId="0" fontId="0" fillId="0" borderId="0"/>
    <xf numFmtId="0" fontId="12" fillId="0" borderId="0" applyNumberFormat="0" applyFill="0" applyBorder="0" applyAlignment="0" applyProtection="0"/>
    <xf numFmtId="43" fontId="21" fillId="0" borderId="0" applyFont="0" applyFill="0" applyBorder="0" applyAlignment="0" applyProtection="0"/>
    <xf numFmtId="0" fontId="22" fillId="0" borderId="0"/>
    <xf numFmtId="0" fontId="22" fillId="0" borderId="0"/>
    <xf numFmtId="43" fontId="22" fillId="0" borderId="0" applyFont="0" applyFill="0" applyBorder="0" applyAlignment="0" applyProtection="0"/>
    <xf numFmtId="0" fontId="26" fillId="0" borderId="0"/>
    <xf numFmtId="169" fontId="16" fillId="0" borderId="0" applyFont="0" applyFill="0" applyBorder="0" applyAlignment="0" applyProtection="0"/>
    <xf numFmtId="170" fontId="16"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171" fontId="16" fillId="0" borderId="0" applyFont="0" applyFill="0" applyBorder="0" applyAlignment="0" applyProtection="0"/>
    <xf numFmtId="172" fontId="16" fillId="0" borderId="0" applyFont="0" applyFill="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173" fontId="16" fillId="0" borderId="0" applyFont="0" applyFill="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30" fillId="3" borderId="0" applyNumberFormat="0" applyBorder="0" applyAlignment="0" applyProtection="0"/>
    <xf numFmtId="0" fontId="31" fillId="20" borderId="22" applyNumberFormat="0" applyAlignment="0" applyProtection="0"/>
    <xf numFmtId="0" fontId="32" fillId="21" borderId="23" applyNumberFormat="0" applyAlignment="0" applyProtection="0"/>
    <xf numFmtId="1" fontId="33" fillId="22" borderId="24">
      <alignment horizontal="right" vertical="center"/>
    </xf>
    <xf numFmtId="0" fontId="34" fillId="22" borderId="24">
      <alignment horizontal="right" vertical="center"/>
    </xf>
    <xf numFmtId="0" fontId="22" fillId="22" borderId="25"/>
    <xf numFmtId="0" fontId="33" fillId="23" borderId="24">
      <alignment horizontal="center" vertical="center"/>
    </xf>
    <xf numFmtId="1" fontId="33" fillId="22" borderId="24">
      <alignment horizontal="right" vertical="center"/>
    </xf>
    <xf numFmtId="0" fontId="22" fillId="22" borderId="0"/>
    <xf numFmtId="0" fontId="35" fillId="22" borderId="24">
      <alignment horizontal="left" vertical="center"/>
    </xf>
    <xf numFmtId="0" fontId="35" fillId="22" borderId="24"/>
    <xf numFmtId="0" fontId="34" fillId="22" borderId="24">
      <alignment horizontal="right" vertical="center"/>
    </xf>
    <xf numFmtId="0" fontId="36" fillId="24" borderId="24">
      <alignment horizontal="left" vertical="center"/>
    </xf>
    <xf numFmtId="0" fontId="36" fillId="24" borderId="24">
      <alignment horizontal="left" vertical="center"/>
    </xf>
    <xf numFmtId="0" fontId="37" fillId="22" borderId="24">
      <alignment horizontal="left" vertical="center"/>
    </xf>
    <xf numFmtId="0" fontId="38" fillId="22" borderId="25"/>
    <xf numFmtId="0" fontId="33" fillId="25" borderId="24">
      <alignment horizontal="left" vertical="center"/>
    </xf>
    <xf numFmtId="43" fontId="26" fillId="0" borderId="0" applyFont="0" applyFill="0" applyBorder="0" applyAlignment="0" applyProtection="0"/>
    <xf numFmtId="43" fontId="39" fillId="0" borderId="0" applyFont="0" applyFill="0" applyBorder="0" applyAlignment="0" applyProtection="0"/>
    <xf numFmtId="0" fontId="40" fillId="0" borderId="0" applyProtection="0"/>
    <xf numFmtId="168" fontId="22" fillId="0" borderId="0" applyFont="0" applyFill="0" applyBorder="0" applyAlignment="0" applyProtection="0"/>
    <xf numFmtId="0" fontId="41" fillId="0" borderId="0" applyNumberFormat="0" applyFill="0" applyBorder="0" applyAlignment="0" applyProtection="0"/>
    <xf numFmtId="2" fontId="40" fillId="0" borderId="0" applyProtection="0"/>
    <xf numFmtId="0" fontId="42" fillId="4" borderId="0" applyNumberFormat="0" applyBorder="0" applyAlignment="0" applyProtection="0"/>
    <xf numFmtId="0" fontId="43" fillId="0" borderId="26" applyNumberFormat="0" applyFill="0" applyAlignment="0" applyProtection="0"/>
    <xf numFmtId="0" fontId="44" fillId="0" borderId="27" applyNumberFormat="0" applyFill="0" applyAlignment="0" applyProtection="0"/>
    <xf numFmtId="0" fontId="45" fillId="0" borderId="28" applyNumberFormat="0" applyFill="0" applyAlignment="0" applyProtection="0"/>
    <xf numFmtId="0" fontId="45" fillId="0" borderId="0" applyNumberFormat="0" applyFill="0" applyBorder="0" applyAlignment="0" applyProtection="0"/>
    <xf numFmtId="0" fontId="40" fillId="0" borderId="0" applyNumberFormat="0" applyFont="0" applyFill="0" applyBorder="0" applyAlignment="0" applyProtection="0"/>
    <xf numFmtId="0" fontId="46" fillId="0" borderId="0" applyProtection="0"/>
    <xf numFmtId="0" fontId="47" fillId="0" borderId="0" applyNumberFormat="0" applyFill="0" applyBorder="0" applyAlignment="0" applyProtection="0">
      <alignment vertical="top"/>
      <protection locked="0"/>
    </xf>
    <xf numFmtId="167" fontId="16" fillId="0" borderId="0" applyFont="0" applyFill="0" applyBorder="0" applyAlignment="0" applyProtection="0"/>
    <xf numFmtId="3" fontId="16" fillId="0" borderId="0" applyFont="0" applyFill="0" applyBorder="0" applyAlignment="0" applyProtection="0"/>
    <xf numFmtId="0" fontId="48" fillId="7" borderId="22" applyNumberFormat="0" applyAlignment="0" applyProtection="0"/>
    <xf numFmtId="0" fontId="49" fillId="0" borderId="29" applyNumberFormat="0" applyFill="0" applyAlignment="0" applyProtection="0"/>
    <xf numFmtId="0" fontId="50" fillId="26" borderId="0" applyNumberFormat="0" applyBorder="0" applyAlignment="0" applyProtection="0"/>
    <xf numFmtId="0" fontId="51" fillId="0" borderId="0"/>
    <xf numFmtId="0" fontId="39" fillId="0" borderId="0"/>
    <xf numFmtId="0" fontId="26" fillId="0" borderId="0"/>
    <xf numFmtId="0" fontId="26" fillId="27" borderId="30" applyNumberFormat="0" applyFont="0" applyAlignment="0" applyProtection="0"/>
    <xf numFmtId="0" fontId="52" fillId="20" borderId="31" applyNumberFormat="0" applyAlignment="0" applyProtection="0"/>
    <xf numFmtId="174" fontId="16" fillId="0" borderId="0" applyFont="0" applyFill="0" applyBorder="0" applyAlignment="0" applyProtection="0"/>
    <xf numFmtId="175" fontId="16" fillId="0" borderId="0" applyFont="0" applyFill="0" applyBorder="0" applyAlignment="0" applyProtection="0"/>
    <xf numFmtId="0" fontId="53" fillId="0" borderId="0" applyNumberFormat="0" applyFill="0" applyBorder="0" applyAlignment="0" applyProtection="0"/>
    <xf numFmtId="0" fontId="54" fillId="0" borderId="32" applyNumberFormat="0" applyFill="0" applyAlignment="0" applyProtection="0"/>
    <xf numFmtId="0" fontId="55" fillId="0" borderId="0" applyNumberFormat="0" applyFill="0" applyBorder="0" applyAlignment="0" applyProtection="0"/>
    <xf numFmtId="0" fontId="19" fillId="0" borderId="0"/>
    <xf numFmtId="0" fontId="26" fillId="0" borderId="0"/>
    <xf numFmtId="0" fontId="22" fillId="0" borderId="0"/>
    <xf numFmtId="0" fontId="26" fillId="0" borderId="0"/>
    <xf numFmtId="0" fontId="26" fillId="0" borderId="0"/>
    <xf numFmtId="0" fontId="26" fillId="0" borderId="0"/>
    <xf numFmtId="0" fontId="26" fillId="0" borderId="0"/>
  </cellStyleXfs>
  <cellXfs count="410">
    <xf numFmtId="0" fontId="0" fillId="0" borderId="0" xfId="0"/>
    <xf numFmtId="0" fontId="6" fillId="0" borderId="0" xfId="0" applyFont="1" applyAlignment="1">
      <alignment horizontal="left" vertical="center"/>
    </xf>
    <xf numFmtId="0" fontId="6" fillId="0" borderId="0" xfId="0" applyFont="1" applyAlignment="1">
      <alignment horizontal="left" vertical="center" indent="1"/>
    </xf>
    <xf numFmtId="0" fontId="5" fillId="0" borderId="0" xfId="0" applyFont="1" applyAlignment="1">
      <alignment horizontal="left" vertical="center"/>
    </xf>
    <xf numFmtId="0" fontId="5" fillId="0" borderId="0" xfId="0" applyFont="1" applyAlignment="1">
      <alignment horizontal="left" vertical="center" indent="1"/>
    </xf>
    <xf numFmtId="0" fontId="1" fillId="0" borderId="0" xfId="0" applyFont="1" applyAlignment="1">
      <alignment vertical="center"/>
    </xf>
    <xf numFmtId="0" fontId="2" fillId="0" borderId="0" xfId="0" applyFont="1" applyAlignment="1">
      <alignment horizontal="left" vertical="center" indent="3"/>
    </xf>
    <xf numFmtId="0" fontId="2" fillId="0" borderId="0" xfId="0" applyFont="1" applyAlignment="1">
      <alignment horizontal="left" vertical="center" indent="1"/>
    </xf>
    <xf numFmtId="0" fontId="3" fillId="0" borderId="5" xfId="0" applyFont="1" applyBorder="1" applyAlignment="1">
      <alignment horizontal="left" vertical="center"/>
    </xf>
    <xf numFmtId="0" fontId="8" fillId="0" borderId="0" xfId="0" applyFont="1" applyAlignment="1">
      <alignment horizontal="right" vertical="center"/>
    </xf>
    <xf numFmtId="0" fontId="5" fillId="0" borderId="0" xfId="0" applyFont="1" applyAlignment="1">
      <alignment horizontal="center" vertical="center"/>
    </xf>
    <xf numFmtId="0" fontId="15" fillId="0" borderId="5" xfId="0" applyFont="1" applyBorder="1" applyAlignment="1">
      <alignment horizontal="justify" vertical="center" wrapText="1"/>
    </xf>
    <xf numFmtId="0" fontId="0" fillId="0" borderId="0" xfId="0" applyAlignment="1">
      <alignment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justify" vertical="center"/>
    </xf>
    <xf numFmtId="0" fontId="3" fillId="0" borderId="12" xfId="0" applyFont="1" applyBorder="1" applyAlignment="1">
      <alignment horizontal="center" vertical="center" wrapText="1"/>
    </xf>
    <xf numFmtId="0" fontId="20" fillId="0" borderId="0" xfId="0" applyFont="1" applyAlignment="1">
      <alignment vertical="center"/>
    </xf>
    <xf numFmtId="0" fontId="18" fillId="0" borderId="0" xfId="0" applyFont="1" applyAlignment="1">
      <alignment vertical="center"/>
    </xf>
    <xf numFmtId="166" fontId="2" fillId="0" borderId="0" xfId="2" applyNumberFormat="1" applyFont="1" applyAlignment="1">
      <alignment horizontal="right" vertical="center"/>
    </xf>
    <xf numFmtId="166" fontId="2" fillId="0" borderId="0" xfId="2" applyNumberFormat="1" applyFont="1" applyAlignment="1">
      <alignment horizontal="right" vertical="center" wrapText="1"/>
    </xf>
    <xf numFmtId="166" fontId="3" fillId="0" borderId="0" xfId="2" applyNumberFormat="1" applyFont="1" applyAlignment="1">
      <alignment horizontal="right" vertical="center"/>
    </xf>
    <xf numFmtId="166" fontId="3" fillId="0" borderId="0" xfId="2" applyNumberFormat="1" applyFont="1" applyAlignment="1">
      <alignment horizontal="right" vertical="center" wrapText="1"/>
    </xf>
    <xf numFmtId="166" fontId="3" fillId="0" borderId="5" xfId="2" applyNumberFormat="1" applyFont="1" applyBorder="1" applyAlignment="1">
      <alignment horizontal="right" vertical="center"/>
    </xf>
    <xf numFmtId="0" fontId="3" fillId="0" borderId="0" xfId="0" applyFont="1" applyAlignment="1">
      <alignment horizontal="left" vertical="center"/>
    </xf>
    <xf numFmtId="0" fontId="23" fillId="0" borderId="0" xfId="0" applyFont="1"/>
    <xf numFmtId="0" fontId="28" fillId="0" borderId="0" xfId="0" applyFont="1"/>
    <xf numFmtId="166" fontId="25" fillId="0" borderId="0" xfId="53" applyNumberFormat="1" applyFont="1" applyFill="1"/>
    <xf numFmtId="166" fontId="27" fillId="0" borderId="0" xfId="53" applyNumberFormat="1" applyFont="1" applyFill="1"/>
    <xf numFmtId="0" fontId="56" fillId="0" borderId="0" xfId="0" applyFont="1" applyAlignment="1">
      <alignment horizontal="right" vertical="center"/>
    </xf>
    <xf numFmtId="0" fontId="57" fillId="0" borderId="0" xfId="0" applyFont="1" applyAlignment="1">
      <alignment vertical="center"/>
    </xf>
    <xf numFmtId="166" fontId="5" fillId="0" borderId="0" xfId="2" applyNumberFormat="1" applyFont="1" applyAlignment="1">
      <alignment horizontal="right" vertical="center"/>
    </xf>
    <xf numFmtId="166" fontId="61" fillId="0" borderId="0" xfId="2" applyNumberFormat="1" applyFont="1" applyAlignment="1">
      <alignment horizontal="right" vertical="center"/>
    </xf>
    <xf numFmtId="0" fontId="13" fillId="0" borderId="0" xfId="0" applyFont="1" applyAlignment="1">
      <alignment horizontal="center" vertical="center"/>
    </xf>
    <xf numFmtId="0" fontId="28" fillId="0" borderId="0" xfId="0" applyFont="1" applyAlignment="1">
      <alignment wrapText="1"/>
    </xf>
    <xf numFmtId="0" fontId="17" fillId="0" borderId="0" xfId="0" applyFont="1" applyAlignment="1">
      <alignment horizontal="right" vertical="center"/>
    </xf>
    <xf numFmtId="164" fontId="60" fillId="0" borderId="0" xfId="0" applyNumberFormat="1" applyFont="1" applyAlignment="1">
      <alignment horizontal="center" vertical="center"/>
    </xf>
    <xf numFmtId="0" fontId="60" fillId="0" borderId="0" xfId="0" applyFont="1" applyAlignment="1">
      <alignment horizontal="center" vertical="center"/>
    </xf>
    <xf numFmtId="0" fontId="18" fillId="0" borderId="0" xfId="0" applyFont="1" applyAlignment="1">
      <alignment horizontal="right" vertical="center"/>
    </xf>
    <xf numFmtId="0" fontId="17" fillId="0" borderId="0" xfId="0" applyFont="1" applyAlignment="1">
      <alignment vertical="center"/>
    </xf>
    <xf numFmtId="0" fontId="63"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right" vertical="center"/>
    </xf>
    <xf numFmtId="166" fontId="2" fillId="0" borderId="5" xfId="2" applyNumberFormat="1" applyFont="1" applyBorder="1" applyAlignment="1">
      <alignment horizontal="right" vertical="center"/>
    </xf>
    <xf numFmtId="166" fontId="6" fillId="0" borderId="0" xfId="2" applyNumberFormat="1" applyFont="1" applyAlignment="1">
      <alignment horizontal="right" vertical="center"/>
    </xf>
    <xf numFmtId="166" fontId="3" fillId="0" borderId="0" xfId="2" applyNumberFormat="1" applyFont="1" applyFill="1" applyAlignment="1">
      <alignment horizontal="right" vertical="center"/>
    </xf>
    <xf numFmtId="166" fontId="6" fillId="0" borderId="0" xfId="2" applyNumberFormat="1" applyFont="1" applyFill="1" applyAlignment="1">
      <alignment horizontal="right" vertical="center"/>
    </xf>
    <xf numFmtId="166" fontId="2" fillId="0" borderId="0" xfId="2" applyNumberFormat="1" applyFont="1" applyFill="1" applyAlignment="1">
      <alignment horizontal="right" vertical="center"/>
    </xf>
    <xf numFmtId="166" fontId="5" fillId="0" borderId="5" xfId="2" applyNumberFormat="1" applyFont="1" applyBorder="1" applyAlignment="1">
      <alignment horizontal="right" vertical="center"/>
    </xf>
    <xf numFmtId="166" fontId="6" fillId="0" borderId="0" xfId="2" applyNumberFormat="1" applyFont="1" applyAlignment="1">
      <alignment horizontal="right" vertical="center" wrapText="1"/>
    </xf>
    <xf numFmtId="0" fontId="64" fillId="0" borderId="0" xfId="0" applyFont="1"/>
    <xf numFmtId="166" fontId="64" fillId="0" borderId="0" xfId="0" applyNumberFormat="1" applyFont="1"/>
    <xf numFmtId="166" fontId="24" fillId="0" borderId="0" xfId="2" applyNumberFormat="1" applyFont="1" applyAlignment="1">
      <alignment horizontal="right" vertical="center"/>
    </xf>
    <xf numFmtId="0" fontId="65" fillId="0" borderId="0" xfId="0" applyFont="1" applyAlignment="1">
      <alignment vertical="center"/>
    </xf>
    <xf numFmtId="166" fontId="24" fillId="0" borderId="0" xfId="2" applyNumberFormat="1" applyFont="1" applyFill="1" applyAlignment="1">
      <alignment horizontal="right" vertical="center"/>
    </xf>
    <xf numFmtId="0" fontId="2" fillId="0" borderId="0" xfId="0" applyFont="1" applyAlignment="1">
      <alignment horizontal="right" vertical="center"/>
    </xf>
    <xf numFmtId="0" fontId="2" fillId="0" borderId="0" xfId="0" applyFont="1" applyAlignment="1">
      <alignment horizontal="right" vertical="center" wrapText="1"/>
    </xf>
    <xf numFmtId="0" fontId="67" fillId="0" borderId="4" xfId="0" applyFont="1" applyBorder="1"/>
    <xf numFmtId="166" fontId="2" fillId="0" borderId="0" xfId="2" applyNumberFormat="1" applyFont="1" applyBorder="1" applyAlignment="1">
      <alignment horizontal="right" vertical="center" wrapText="1"/>
    </xf>
    <xf numFmtId="166" fontId="3" fillId="0" borderId="34" xfId="2" applyNumberFormat="1" applyFont="1" applyBorder="1" applyAlignment="1">
      <alignment horizontal="right" vertical="center" wrapText="1"/>
    </xf>
    <xf numFmtId="165" fontId="58" fillId="0" borderId="0" xfId="2" applyNumberFormat="1" applyFont="1" applyBorder="1" applyAlignment="1">
      <alignment horizontal="right" vertical="center" wrapText="1"/>
    </xf>
    <xf numFmtId="165" fontId="58" fillId="0" borderId="5" xfId="2" applyNumberFormat="1" applyFont="1" applyBorder="1" applyAlignment="1">
      <alignment horizontal="right" vertical="center" wrapText="1"/>
    </xf>
    <xf numFmtId="165" fontId="59" fillId="0" borderId="33" xfId="2" applyNumberFormat="1" applyFont="1" applyBorder="1" applyAlignment="1">
      <alignment horizontal="right" vertical="center" wrapText="1"/>
    </xf>
    <xf numFmtId="166" fontId="5" fillId="0" borderId="0" xfId="2" applyNumberFormat="1" applyFont="1" applyFill="1" applyAlignment="1">
      <alignment horizontal="right" vertical="center"/>
    </xf>
    <xf numFmtId="166" fontId="10" fillId="0" borderId="0" xfId="2" applyNumberFormat="1" applyFont="1" applyFill="1" applyAlignment="1">
      <alignment horizontal="right" vertical="center"/>
    </xf>
    <xf numFmtId="0" fontId="6" fillId="0" borderId="34" xfId="0" applyFont="1" applyBorder="1" applyAlignment="1">
      <alignment horizontal="left" vertical="center"/>
    </xf>
    <xf numFmtId="176" fontId="0" fillId="0" borderId="0" xfId="0" applyNumberFormat="1" applyAlignment="1">
      <alignment wrapText="1"/>
    </xf>
    <xf numFmtId="166" fontId="0" fillId="0" borderId="0" xfId="0" applyNumberFormat="1"/>
    <xf numFmtId="3" fontId="2" fillId="0" borderId="0" xfId="0" applyNumberFormat="1" applyFont="1" applyAlignment="1">
      <alignment horizontal="right" vertical="center" wrapText="1"/>
    </xf>
    <xf numFmtId="3" fontId="3" fillId="0" borderId="0" xfId="0" applyNumberFormat="1" applyFont="1" applyAlignment="1">
      <alignment horizontal="right" vertical="center" wrapText="1"/>
    </xf>
    <xf numFmtId="166" fontId="2" fillId="0" borderId="5" xfId="2" applyNumberFormat="1" applyFont="1" applyFill="1" applyBorder="1" applyAlignment="1">
      <alignment horizontal="right" vertical="center"/>
    </xf>
    <xf numFmtId="0" fontId="2" fillId="0" borderId="0" xfId="0" applyFont="1" applyAlignment="1">
      <alignment horizontal="left" vertical="center"/>
    </xf>
    <xf numFmtId="166" fontId="5" fillId="0" borderId="5" xfId="2" applyNumberFormat="1" applyFont="1" applyFill="1" applyBorder="1" applyAlignment="1">
      <alignment horizontal="right" vertical="center"/>
    </xf>
    <xf numFmtId="0" fontId="2" fillId="0" borderId="0" xfId="0" applyFont="1" applyAlignment="1">
      <alignment horizontal="left" vertical="center" wrapText="1"/>
    </xf>
    <xf numFmtId="0" fontId="6" fillId="0" borderId="37" xfId="0" applyFont="1" applyBorder="1" applyAlignment="1">
      <alignment horizontal="right" vertical="center"/>
    </xf>
    <xf numFmtId="0" fontId="2" fillId="0" borderId="0" xfId="0" applyFont="1" applyAlignment="1">
      <alignment vertical="center" wrapText="1"/>
    </xf>
    <xf numFmtId="3" fontId="68" fillId="0" borderId="0" xfId="0" applyNumberFormat="1" applyFont="1"/>
    <xf numFmtId="0" fontId="6" fillId="0" borderId="38" xfId="0" applyFont="1" applyBorder="1" applyAlignment="1">
      <alignment vertical="center"/>
    </xf>
    <xf numFmtId="0" fontId="11" fillId="0" borderId="0" xfId="0" applyFont="1" applyAlignment="1">
      <alignment horizontal="right" vertical="center"/>
    </xf>
    <xf numFmtId="0" fontId="6" fillId="0" borderId="5" xfId="0" applyFont="1" applyBorder="1" applyAlignment="1">
      <alignment horizontal="right" vertical="center" wrapText="1"/>
    </xf>
    <xf numFmtId="0" fontId="69" fillId="0" borderId="0" xfId="0" applyFont="1"/>
    <xf numFmtId="0" fontId="2" fillId="0" borderId="11" xfId="0" applyFont="1" applyBorder="1" applyAlignment="1">
      <alignment horizontal="right" vertical="center"/>
    </xf>
    <xf numFmtId="0" fontId="7" fillId="0" borderId="9" xfId="0" applyFont="1" applyBorder="1" applyAlignment="1">
      <alignment horizontal="right" vertical="center"/>
    </xf>
    <xf numFmtId="166" fontId="5" fillId="0" borderId="0" xfId="2" applyNumberFormat="1" applyFont="1" applyFill="1" applyAlignment="1">
      <alignment horizontal="right" vertical="center" wrapText="1"/>
    </xf>
    <xf numFmtId="0" fontId="5" fillId="0" borderId="5" xfId="0" applyFont="1" applyBorder="1" applyAlignment="1">
      <alignment horizontal="right" vertical="center"/>
    </xf>
    <xf numFmtId="0" fontId="15" fillId="0" borderId="44" xfId="0" applyFont="1" applyBorder="1" applyAlignment="1">
      <alignment horizontal="left" vertical="center"/>
    </xf>
    <xf numFmtId="0" fontId="16" fillId="0" borderId="0" xfId="0" applyFont="1" applyAlignment="1">
      <alignment horizontal="left" indent="4"/>
    </xf>
    <xf numFmtId="0" fontId="16" fillId="0" borderId="0" xfId="0" applyFont="1" applyAlignment="1">
      <alignment horizontal="left" indent="2"/>
    </xf>
    <xf numFmtId="0" fontId="15" fillId="0" borderId="0" xfId="0" applyFont="1" applyAlignment="1">
      <alignment horizontal="left" vertical="center"/>
    </xf>
    <xf numFmtId="0" fontId="11" fillId="0" borderId="0" xfId="0" applyFont="1" applyAlignment="1">
      <alignment horizontal="left" vertical="center"/>
    </xf>
    <xf numFmtId="0" fontId="62" fillId="0" borderId="0" xfId="0" applyFont="1"/>
    <xf numFmtId="166" fontId="72" fillId="0" borderId="0" xfId="2" applyNumberFormat="1" applyFont="1" applyBorder="1" applyAlignment="1">
      <alignment horizontal="right" vertical="center" wrapText="1"/>
    </xf>
    <xf numFmtId="0" fontId="72" fillId="0" borderId="0" xfId="0" applyFont="1"/>
    <xf numFmtId="166" fontId="72" fillId="0" borderId="0" xfId="0" applyNumberFormat="1" applyFont="1"/>
    <xf numFmtId="0" fontId="11" fillId="0" borderId="5" xfId="0" applyFont="1" applyBorder="1" applyAlignment="1">
      <alignment horizontal="right" vertical="center"/>
    </xf>
    <xf numFmtId="0" fontId="3" fillId="0" borderId="18" xfId="0" applyFont="1" applyBorder="1" applyAlignment="1">
      <alignment horizontal="right" vertical="center" wrapText="1"/>
    </xf>
    <xf numFmtId="0" fontId="3" fillId="0" borderId="12" xfId="0" applyFont="1" applyBorder="1" applyAlignment="1">
      <alignment horizontal="right" vertical="center"/>
    </xf>
    <xf numFmtId="0" fontId="3" fillId="0" borderId="40" xfId="0" applyFont="1" applyBorder="1" applyAlignment="1">
      <alignment horizontal="right" vertical="center" wrapText="1"/>
    </xf>
    <xf numFmtId="0" fontId="3" fillId="0" borderId="11" xfId="0" applyFont="1" applyBorder="1" applyAlignment="1">
      <alignment horizontal="right" vertical="center" wrapText="1"/>
    </xf>
    <xf numFmtId="3" fontId="25" fillId="0" borderId="0" xfId="82" applyNumberFormat="1" applyFont="1"/>
    <xf numFmtId="166" fontId="27" fillId="0" borderId="0" xfId="53" applyNumberFormat="1" applyFont="1" applyFill="1" applyBorder="1"/>
    <xf numFmtId="3" fontId="27" fillId="0" borderId="0" xfId="82" applyNumberFormat="1" applyFont="1"/>
    <xf numFmtId="0" fontId="6" fillId="0" borderId="0" xfId="0" applyFont="1" applyAlignment="1">
      <alignment horizontal="center" vertical="center"/>
    </xf>
    <xf numFmtId="15" fontId="6" fillId="0" borderId="6" xfId="0" quotePrefix="1" applyNumberFormat="1" applyFont="1" applyBorder="1" applyAlignment="1">
      <alignment horizontal="center" vertical="center"/>
    </xf>
    <xf numFmtId="15" fontId="6" fillId="0" borderId="5" xfId="0" quotePrefix="1" applyNumberFormat="1" applyFont="1" applyBorder="1" applyAlignment="1">
      <alignment horizontal="center" vertical="center"/>
    </xf>
    <xf numFmtId="166" fontId="27" fillId="0" borderId="43" xfId="53" applyNumberFormat="1" applyFont="1" applyFill="1" applyBorder="1"/>
    <xf numFmtId="0" fontId="73" fillId="0" borderId="0" xfId="0" applyFont="1"/>
    <xf numFmtId="0" fontId="76" fillId="0" borderId="0" xfId="0" applyFont="1"/>
    <xf numFmtId="0" fontId="74" fillId="0" borderId="0" xfId="0" applyFont="1"/>
    <xf numFmtId="166" fontId="75" fillId="0" borderId="0" xfId="2" applyNumberFormat="1" applyFont="1" applyBorder="1" applyAlignment="1">
      <alignment horizontal="right" vertical="center"/>
    </xf>
    <xf numFmtId="0" fontId="5" fillId="0" borderId="0" xfId="0" applyFont="1" applyAlignment="1">
      <alignment horizontal="right" vertical="center" wrapText="1"/>
    </xf>
    <xf numFmtId="0" fontId="82" fillId="0" borderId="5" xfId="0" applyFont="1" applyBorder="1" applyAlignment="1">
      <alignment horizontal="right" vertical="center" wrapText="1"/>
    </xf>
    <xf numFmtId="0" fontId="82" fillId="0" borderId="0" xfId="0" applyFont="1" applyAlignment="1">
      <alignment horizontal="left" vertical="center"/>
    </xf>
    <xf numFmtId="166" fontId="83" fillId="0" borderId="0" xfId="2" applyNumberFormat="1" applyFont="1" applyAlignment="1">
      <alignment horizontal="right" vertical="center" wrapText="1"/>
    </xf>
    <xf numFmtId="166" fontId="83" fillId="0" borderId="0" xfId="2" applyNumberFormat="1" applyFont="1" applyAlignment="1">
      <alignment horizontal="right" vertical="center"/>
    </xf>
    <xf numFmtId="0" fontId="63" fillId="0" borderId="0" xfId="0" applyFont="1" applyAlignment="1">
      <alignment horizontal="left" vertical="center" indent="2"/>
    </xf>
    <xf numFmtId="166" fontId="84" fillId="0" borderId="0" xfId="2" applyNumberFormat="1" applyFont="1" applyAlignment="1">
      <alignment horizontal="right" vertical="center" wrapText="1"/>
    </xf>
    <xf numFmtId="166" fontId="84" fillId="0" borderId="0" xfId="2" applyNumberFormat="1" applyFont="1" applyAlignment="1">
      <alignment horizontal="right" vertical="center"/>
    </xf>
    <xf numFmtId="0" fontId="85" fillId="0" borderId="0" xfId="0" applyFont="1" applyAlignment="1">
      <alignment horizontal="left" vertical="center" indent="2"/>
    </xf>
    <xf numFmtId="166" fontId="83" fillId="0" borderId="0" xfId="2" applyNumberFormat="1" applyFont="1" applyFill="1" applyAlignment="1">
      <alignment horizontal="right" vertical="center"/>
    </xf>
    <xf numFmtId="166" fontId="84" fillId="0" borderId="0" xfId="2" applyNumberFormat="1" applyFont="1" applyFill="1" applyAlignment="1">
      <alignment horizontal="right" vertical="center"/>
    </xf>
    <xf numFmtId="0" fontId="63" fillId="0" borderId="5" xfId="0" applyFont="1" applyBorder="1" applyAlignment="1">
      <alignment horizontal="left" vertical="center" indent="2"/>
    </xf>
    <xf numFmtId="166" fontId="84" fillId="0" borderId="5" xfId="2" applyNumberFormat="1" applyFont="1" applyBorder="1" applyAlignment="1">
      <alignment horizontal="right" vertical="center"/>
    </xf>
    <xf numFmtId="0" fontId="82" fillId="0" borderId="0" xfId="0" applyFont="1" applyAlignment="1">
      <alignment horizontal="left" vertical="center" indent="1"/>
    </xf>
    <xf numFmtId="0" fontId="63" fillId="0" borderId="0" xfId="0" applyFont="1" applyAlignment="1">
      <alignment horizontal="left" vertical="center"/>
    </xf>
    <xf numFmtId="0" fontId="85" fillId="0" borderId="5" xfId="0" applyFont="1" applyBorder="1" applyAlignment="1">
      <alignment horizontal="left" vertical="center"/>
    </xf>
    <xf numFmtId="166" fontId="86" fillId="0" borderId="5" xfId="2" applyNumberFormat="1" applyFont="1" applyBorder="1" applyAlignment="1">
      <alignment horizontal="right" vertical="center" wrapText="1"/>
    </xf>
    <xf numFmtId="0" fontId="82" fillId="0" borderId="3" xfId="0" applyFont="1" applyBorder="1" applyAlignment="1">
      <alignment horizontal="right" vertical="center" wrapText="1"/>
    </xf>
    <xf numFmtId="166" fontId="82" fillId="0" borderId="0" xfId="2" applyNumberFormat="1" applyFont="1" applyFill="1" applyAlignment="1">
      <alignment horizontal="right" vertical="center" wrapText="1"/>
    </xf>
    <xf numFmtId="166" fontId="63" fillId="0" borderId="0" xfId="2" applyNumberFormat="1" applyFont="1" applyFill="1" applyAlignment="1">
      <alignment horizontal="right" vertical="center" wrapText="1"/>
    </xf>
    <xf numFmtId="166" fontId="63" fillId="0" borderId="0" xfId="2" applyNumberFormat="1" applyFont="1" applyFill="1" applyBorder="1" applyAlignment="1">
      <alignment horizontal="right" vertical="center" wrapText="1"/>
    </xf>
    <xf numFmtId="166" fontId="63" fillId="0" borderId="5" xfId="2" applyNumberFormat="1" applyFont="1" applyFill="1" applyBorder="1" applyAlignment="1">
      <alignment horizontal="right" vertical="center" wrapText="1"/>
    </xf>
    <xf numFmtId="0" fontId="63" fillId="0" borderId="0" xfId="0" applyFont="1" applyAlignment="1">
      <alignment horizontal="left" vertical="center" indent="1"/>
    </xf>
    <xf numFmtId="0" fontId="85" fillId="0" borderId="0" xfId="0" applyFont="1" applyAlignment="1">
      <alignment horizontal="left" vertical="center" wrapText="1" indent="2"/>
    </xf>
    <xf numFmtId="0" fontId="82" fillId="0" borderId="5" xfId="0" applyFont="1" applyBorder="1" applyAlignment="1">
      <alignment horizontal="left" vertical="center"/>
    </xf>
    <xf numFmtId="166" fontId="82" fillId="0" borderId="5" xfId="2" applyNumberFormat="1" applyFont="1" applyFill="1" applyBorder="1" applyAlignment="1">
      <alignment horizontal="right" vertical="center" wrapText="1"/>
    </xf>
    <xf numFmtId="0" fontId="83" fillId="0" borderId="0" xfId="0" applyFont="1" applyAlignment="1">
      <alignment horizontal="left" vertical="center"/>
    </xf>
    <xf numFmtId="166" fontId="83" fillId="0" borderId="0" xfId="2" applyNumberFormat="1" applyFont="1" applyFill="1" applyAlignment="1">
      <alignment horizontal="right" vertical="center" wrapText="1"/>
    </xf>
    <xf numFmtId="0" fontId="84" fillId="0" borderId="0" xfId="0" applyFont="1" applyAlignment="1">
      <alignment horizontal="left" vertical="center" indent="1"/>
    </xf>
    <xf numFmtId="166" fontId="84" fillId="0" borderId="0" xfId="2" applyNumberFormat="1" applyFont="1" applyFill="1" applyAlignment="1">
      <alignment horizontal="right" vertical="center" wrapText="1"/>
    </xf>
    <xf numFmtId="0" fontId="83" fillId="0" borderId="0" xfId="0" applyFont="1" applyAlignment="1">
      <alignment horizontal="left" vertical="center" indent="1"/>
    </xf>
    <xf numFmtId="0" fontId="84" fillId="0" borderId="0" xfId="0" applyFont="1" applyAlignment="1">
      <alignment horizontal="left" vertical="center"/>
    </xf>
    <xf numFmtId="0" fontId="83" fillId="0" borderId="0" xfId="0" applyFont="1" applyAlignment="1">
      <alignment horizontal="left" vertical="center" indent="2"/>
    </xf>
    <xf numFmtId="0" fontId="86" fillId="0" borderId="0" xfId="0" applyFont="1" applyAlignment="1">
      <alignment horizontal="left" vertical="center" indent="1"/>
    </xf>
    <xf numFmtId="0" fontId="84" fillId="0" borderId="5" xfId="0" applyFont="1" applyBorder="1" applyAlignment="1">
      <alignment horizontal="left" vertical="center" indent="1"/>
    </xf>
    <xf numFmtId="166" fontId="84" fillId="0" borderId="5" xfId="2" applyNumberFormat="1" applyFont="1" applyFill="1" applyBorder="1" applyAlignment="1">
      <alignment horizontal="right" vertical="center" wrapText="1"/>
    </xf>
    <xf numFmtId="166" fontId="84" fillId="0" borderId="5" xfId="2" applyNumberFormat="1" applyFont="1" applyFill="1" applyBorder="1" applyAlignment="1">
      <alignment horizontal="right" vertical="center"/>
    </xf>
    <xf numFmtId="166" fontId="82" fillId="0" borderId="0" xfId="2" applyNumberFormat="1" applyFont="1" applyFill="1" applyAlignment="1">
      <alignment horizontal="right" vertical="center"/>
    </xf>
    <xf numFmtId="0" fontId="63" fillId="0" borderId="0" xfId="0" applyFont="1" applyAlignment="1">
      <alignment horizontal="left" vertical="center" indent="3"/>
    </xf>
    <xf numFmtId="0" fontId="83" fillId="0" borderId="36" xfId="0" applyFont="1" applyBorder="1" applyAlignment="1">
      <alignment horizontal="center" vertical="center"/>
    </xf>
    <xf numFmtId="0" fontId="83" fillId="0" borderId="12" xfId="0" applyFont="1" applyBorder="1" applyAlignment="1">
      <alignment horizontal="center" vertical="center"/>
    </xf>
    <xf numFmtId="0" fontId="83" fillId="0" borderId="16" xfId="0" applyFont="1" applyBorder="1" applyAlignment="1">
      <alignment horizontal="right" vertical="center"/>
    </xf>
    <xf numFmtId="0" fontId="83" fillId="0" borderId="11" xfId="0" applyFont="1" applyBorder="1" applyAlignment="1">
      <alignment horizontal="right" vertical="center"/>
    </xf>
    <xf numFmtId="0" fontId="83" fillId="0" borderId="35" xfId="0" applyFont="1" applyBorder="1" applyAlignment="1">
      <alignment horizontal="right" vertical="center"/>
    </xf>
    <xf numFmtId="0" fontId="84" fillId="0" borderId="0" xfId="0" applyFont="1" applyAlignment="1">
      <alignment horizontal="right" vertical="center"/>
    </xf>
    <xf numFmtId="0" fontId="87" fillId="0" borderId="0" xfId="0" applyFont="1"/>
    <xf numFmtId="0" fontId="83" fillId="0" borderId="17" xfId="0" applyFont="1" applyBorder="1" applyAlignment="1">
      <alignment horizontal="left" vertical="center"/>
    </xf>
    <xf numFmtId="166" fontId="83" fillId="0" borderId="17" xfId="2" applyNumberFormat="1" applyFont="1" applyBorder="1" applyAlignment="1">
      <alignment horizontal="right" vertical="center"/>
    </xf>
    <xf numFmtId="0" fontId="83" fillId="0" borderId="11" xfId="0" applyFont="1" applyBorder="1" applyAlignment="1">
      <alignment horizontal="left" vertical="center"/>
    </xf>
    <xf numFmtId="166" fontId="83" fillId="0" borderId="11" xfId="2" applyNumberFormat="1" applyFont="1" applyBorder="1" applyAlignment="1">
      <alignment horizontal="right" vertical="center"/>
    </xf>
    <xf numFmtId="0" fontId="82" fillId="0" borderId="21" xfId="0" applyFont="1" applyBorder="1" applyAlignment="1">
      <alignment horizontal="center" vertical="center"/>
    </xf>
    <xf numFmtId="0" fontId="82" fillId="0" borderId="5" xfId="0" applyFont="1" applyBorder="1" applyAlignment="1">
      <alignment horizontal="center" vertical="center"/>
    </xf>
    <xf numFmtId="0" fontId="63" fillId="0" borderId="0" xfId="0" applyFont="1" applyAlignment="1">
      <alignment horizontal="right" vertical="center"/>
    </xf>
    <xf numFmtId="0" fontId="63" fillId="0" borderId="0" xfId="0" applyFont="1" applyAlignment="1">
      <alignment horizontal="center" vertical="center"/>
    </xf>
    <xf numFmtId="166" fontId="82" fillId="0" borderId="0" xfId="2" applyNumberFormat="1" applyFont="1" applyAlignment="1">
      <alignment horizontal="right" vertical="center"/>
    </xf>
    <xf numFmtId="166" fontId="63" fillId="0" borderId="0" xfId="2" applyNumberFormat="1" applyFont="1" applyAlignment="1">
      <alignment horizontal="right" vertical="center"/>
    </xf>
    <xf numFmtId="0" fontId="82" fillId="0" borderId="0" xfId="0" applyFont="1" applyAlignment="1">
      <alignment horizontal="left" vertical="center" indent="4"/>
    </xf>
    <xf numFmtId="0" fontId="63" fillId="0" borderId="0" xfId="0" applyFont="1" applyAlignment="1">
      <alignment horizontal="left" vertical="center" indent="4"/>
    </xf>
    <xf numFmtId="0" fontId="63" fillId="0" borderId="0" xfId="0" applyFont="1" applyAlignment="1">
      <alignment horizontal="left" vertical="center" indent="5"/>
    </xf>
    <xf numFmtId="0" fontId="84" fillId="0" borderId="0" xfId="0" applyFont="1" applyAlignment="1">
      <alignment horizontal="left" vertical="center" indent="3"/>
    </xf>
    <xf numFmtId="0" fontId="84" fillId="0" borderId="0" xfId="0" applyFont="1" applyAlignment="1">
      <alignment horizontal="left" vertical="center" indent="2"/>
    </xf>
    <xf numFmtId="0" fontId="83" fillId="0" borderId="0" xfId="0" applyFont="1" applyAlignment="1">
      <alignment horizontal="left" vertical="center" indent="4"/>
    </xf>
    <xf numFmtId="0" fontId="84" fillId="0" borderId="0" xfId="0" quotePrefix="1" applyFont="1" applyAlignment="1">
      <alignment horizontal="left" vertical="center" indent="4"/>
    </xf>
    <xf numFmtId="0" fontId="84" fillId="0" borderId="0" xfId="0" applyFont="1" applyAlignment="1">
      <alignment horizontal="left" vertical="center" indent="4"/>
    </xf>
    <xf numFmtId="0" fontId="84" fillId="0" borderId="0" xfId="0" applyFont="1" applyAlignment="1">
      <alignment horizontal="left" vertical="center" indent="5"/>
    </xf>
    <xf numFmtId="0" fontId="83" fillId="0" borderId="5" xfId="0" applyFont="1" applyBorder="1" applyAlignment="1">
      <alignment horizontal="left" vertical="center"/>
    </xf>
    <xf numFmtId="0" fontId="83" fillId="0" borderId="21" xfId="0" applyFont="1" applyBorder="1" applyAlignment="1">
      <alignment horizontal="right" vertical="center"/>
    </xf>
    <xf numFmtId="0" fontId="83" fillId="0" borderId="5" xfId="0" applyFont="1" applyBorder="1" applyAlignment="1">
      <alignment horizontal="right" vertical="center"/>
    </xf>
    <xf numFmtId="0" fontId="82" fillId="0" borderId="45" xfId="0" applyFont="1" applyBorder="1" applyAlignment="1">
      <alignment horizontal="center" vertical="center"/>
    </xf>
    <xf numFmtId="164" fontId="82" fillId="0" borderId="42" xfId="0" applyNumberFormat="1" applyFont="1" applyBorder="1" applyAlignment="1">
      <alignment horizontal="right" vertical="center"/>
    </xf>
    <xf numFmtId="166" fontId="83" fillId="0" borderId="5" xfId="2" applyNumberFormat="1" applyFont="1" applyBorder="1" applyAlignment="1">
      <alignment horizontal="right" vertical="center"/>
    </xf>
    <xf numFmtId="0" fontId="82" fillId="0" borderId="21" xfId="0" applyFont="1" applyBorder="1" applyAlignment="1">
      <alignment horizontal="center" vertical="center" wrapText="1"/>
    </xf>
    <xf numFmtId="166" fontId="83" fillId="0" borderId="33" xfId="2" applyNumberFormat="1" applyFont="1" applyBorder="1" applyAlignment="1">
      <alignment horizontal="right" vertical="center"/>
    </xf>
    <xf numFmtId="0" fontId="82" fillId="0" borderId="0" xfId="0" applyFont="1" applyAlignment="1">
      <alignment horizontal="center" vertical="center"/>
    </xf>
    <xf numFmtId="0" fontId="82" fillId="0" borderId="5" xfId="0" applyFont="1" applyBorder="1" applyAlignment="1">
      <alignment horizontal="left" vertical="center" indent="1"/>
    </xf>
    <xf numFmtId="0" fontId="11" fillId="0" borderId="0" xfId="0" applyFont="1"/>
    <xf numFmtId="0" fontId="88" fillId="0" borderId="0" xfId="0" applyFont="1"/>
    <xf numFmtId="0" fontId="5" fillId="0" borderId="0" xfId="0" applyFont="1"/>
    <xf numFmtId="0" fontId="90" fillId="0" borderId="0" xfId="66" applyFont="1" applyFill="1" applyAlignment="1" applyProtection="1">
      <alignment horizontal="left" vertical="top" wrapText="1"/>
    </xf>
    <xf numFmtId="0" fontId="5" fillId="0" borderId="0" xfId="0" applyFont="1" applyAlignment="1">
      <alignment horizontal="left" vertical="top" wrapText="1"/>
    </xf>
    <xf numFmtId="0" fontId="5" fillId="0" borderId="0" xfId="82" applyFont="1" applyAlignment="1">
      <alignment horizontal="left" wrapText="1"/>
    </xf>
    <xf numFmtId="0" fontId="90" fillId="0" borderId="0" xfId="66" applyFont="1" applyFill="1" applyAlignment="1" applyProtection="1">
      <alignment horizontal="left" wrapText="1"/>
    </xf>
    <xf numFmtId="166" fontId="5" fillId="0" borderId="0" xfId="2" applyNumberFormat="1" applyFont="1" applyBorder="1" applyAlignment="1">
      <alignment horizontal="left" vertical="center" wrapText="1"/>
    </xf>
    <xf numFmtId="0" fontId="89" fillId="0" borderId="0" xfId="1" applyFont="1" applyFill="1" applyAlignment="1" applyProtection="1">
      <alignment horizontal="left" vertical="top"/>
    </xf>
    <xf numFmtId="0" fontId="11" fillId="0" borderId="0" xfId="82" applyFont="1" applyAlignment="1">
      <alignment horizontal="left" vertical="top"/>
    </xf>
    <xf numFmtId="0" fontId="11" fillId="0" borderId="0" xfId="0" applyFont="1" applyAlignment="1">
      <alignment horizontal="left"/>
    </xf>
    <xf numFmtId="0" fontId="88" fillId="0" borderId="0" xfId="0" applyFont="1" applyAlignment="1">
      <alignment horizontal="left"/>
    </xf>
    <xf numFmtId="0" fontId="92" fillId="0" borderId="12" xfId="0" applyFont="1" applyBorder="1" applyAlignment="1">
      <alignment horizontal="center" vertical="center" wrapText="1"/>
    </xf>
    <xf numFmtId="3" fontId="27" fillId="0" borderId="43" xfId="82" applyNumberFormat="1" applyFont="1" applyBorder="1"/>
    <xf numFmtId="166" fontId="83" fillId="0" borderId="4" xfId="2" applyNumberFormat="1" applyFont="1" applyBorder="1" applyAlignment="1">
      <alignment horizontal="right" vertical="center"/>
    </xf>
    <xf numFmtId="0" fontId="7" fillId="0" borderId="51" xfId="0" applyFont="1" applyBorder="1" applyAlignment="1">
      <alignment horizontal="right" vertical="center" wrapText="1"/>
    </xf>
    <xf numFmtId="0" fontId="7" fillId="29" borderId="47" xfId="0" applyFont="1" applyFill="1" applyBorder="1" applyAlignment="1">
      <alignment horizontal="right" vertical="center" wrapText="1"/>
    </xf>
    <xf numFmtId="0" fontId="6" fillId="0" borderId="6" xfId="0" applyFont="1" applyBorder="1" applyAlignment="1">
      <alignment horizontal="right" vertical="center"/>
    </xf>
    <xf numFmtId="0" fontId="7" fillId="29" borderId="33" xfId="0" applyFont="1" applyFill="1" applyBorder="1" applyAlignment="1">
      <alignment horizontal="right" vertical="center" wrapText="1"/>
    </xf>
    <xf numFmtId="166" fontId="25" fillId="0" borderId="0" xfId="53" applyNumberFormat="1" applyFont="1" applyFill="1" applyBorder="1"/>
    <xf numFmtId="0" fontId="6" fillId="0" borderId="51" xfId="0" applyFont="1" applyBorder="1" applyAlignment="1">
      <alignment horizontal="center" vertical="center" wrapText="1"/>
    </xf>
    <xf numFmtId="0" fontId="6" fillId="0" borderId="51" xfId="0" applyFont="1" applyBorder="1" applyAlignment="1">
      <alignment horizontal="right" vertical="center" wrapText="1"/>
    </xf>
    <xf numFmtId="0" fontId="6" fillId="0" borderId="47" xfId="0" applyFont="1" applyBorder="1" applyAlignment="1">
      <alignment horizontal="right" vertical="center" wrapText="1"/>
    </xf>
    <xf numFmtId="0" fontId="82" fillId="0" borderId="47" xfId="0" applyFont="1" applyBorder="1" applyAlignment="1">
      <alignment horizontal="right" vertical="center" wrapText="1"/>
    </xf>
    <xf numFmtId="0" fontId="6" fillId="0" borderId="54" xfId="0" applyFont="1" applyBorder="1" applyAlignment="1">
      <alignment horizontal="right" vertical="center" wrapText="1"/>
    </xf>
    <xf numFmtId="0" fontId="6" fillId="0" borderId="5" xfId="0" applyFont="1" applyBorder="1" applyAlignment="1">
      <alignment horizontal="left" vertical="center"/>
    </xf>
    <xf numFmtId="1" fontId="3" fillId="0" borderId="5" xfId="2" applyNumberFormat="1" applyFont="1" applyBorder="1" applyAlignment="1">
      <alignment horizontal="right" vertical="center"/>
    </xf>
    <xf numFmtId="0" fontId="6" fillId="0" borderId="5" xfId="0" applyFont="1" applyBorder="1" applyAlignment="1">
      <alignment horizontal="center" vertical="center"/>
    </xf>
    <xf numFmtId="0" fontId="82" fillId="0" borderId="0" xfId="0" applyFont="1" applyAlignment="1">
      <alignment vertical="center"/>
    </xf>
    <xf numFmtId="0" fontId="63" fillId="0" borderId="5" xfId="0" applyFont="1" applyBorder="1" applyAlignment="1">
      <alignment horizontal="left" vertical="center" inden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82" fillId="0" borderId="42" xfId="0" applyFont="1" applyBorder="1" applyAlignment="1">
      <alignment horizontal="center" vertical="center"/>
    </xf>
    <xf numFmtId="0" fontId="94" fillId="0" borderId="0" xfId="0" applyFont="1" applyAlignment="1">
      <alignment horizontal="right"/>
    </xf>
    <xf numFmtId="0" fontId="95" fillId="0" borderId="0" xfId="0" applyFont="1"/>
    <xf numFmtId="0" fontId="93" fillId="0" borderId="0" xfId="1" applyFont="1"/>
    <xf numFmtId="166" fontId="95" fillId="0" borderId="0" xfId="0" applyNumberFormat="1" applyFont="1"/>
    <xf numFmtId="166" fontId="28" fillId="0" borderId="0" xfId="2" applyNumberFormat="1" applyFont="1"/>
    <xf numFmtId="0" fontId="96" fillId="0" borderId="0" xfId="0" applyFont="1" applyAlignment="1">
      <alignment vertical="center" wrapText="1"/>
    </xf>
    <xf numFmtId="0" fontId="96" fillId="0" borderId="0" xfId="0" applyFont="1" applyAlignment="1">
      <alignment horizontal="left" vertical="center"/>
    </xf>
    <xf numFmtId="166" fontId="28" fillId="0" borderId="0" xfId="2" applyNumberFormat="1" applyFont="1" applyAlignment="1"/>
    <xf numFmtId="15" fontId="6" fillId="0" borderId="14" xfId="0" applyNumberFormat="1" applyFont="1" applyBorder="1" applyAlignment="1">
      <alignment horizontal="right" vertical="center"/>
    </xf>
    <xf numFmtId="0" fontId="6" fillId="0" borderId="0" xfId="0" applyFont="1" applyAlignment="1">
      <alignment horizontal="right" vertical="center"/>
    </xf>
    <xf numFmtId="0" fontId="6" fillId="0" borderId="10" xfId="0" applyFont="1" applyBorder="1" applyAlignment="1">
      <alignment horizontal="right" vertical="center"/>
    </xf>
    <xf numFmtId="0" fontId="6" fillId="0" borderId="5" xfId="0" applyFont="1" applyBorder="1" applyAlignment="1">
      <alignment horizontal="right" vertical="center"/>
    </xf>
    <xf numFmtId="166" fontId="11"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10" fillId="0" borderId="0" xfId="2" applyNumberFormat="1" applyFont="1" applyFill="1" applyAlignment="1">
      <alignment horizontal="right" vertical="center" wrapText="1"/>
    </xf>
    <xf numFmtId="166" fontId="15" fillId="0" borderId="0" xfId="2" applyNumberFormat="1" applyFont="1" applyFill="1" applyAlignment="1">
      <alignment horizontal="right" vertical="center" wrapText="1"/>
    </xf>
    <xf numFmtId="166" fontId="10" fillId="0" borderId="0" xfId="2" applyNumberFormat="1" applyFont="1" applyFill="1" applyAlignment="1">
      <alignment horizontal="right" vertical="center" wrapText="1" indent="1"/>
    </xf>
    <xf numFmtId="166" fontId="82" fillId="0" borderId="44" xfId="2" applyNumberFormat="1" applyFont="1" applyFill="1" applyBorder="1" applyAlignment="1">
      <alignment horizontal="right" vertical="center" wrapText="1"/>
    </xf>
    <xf numFmtId="15" fontId="6" fillId="0" borderId="18" xfId="0" quotePrefix="1" applyNumberFormat="1" applyFont="1" applyBorder="1" applyAlignment="1">
      <alignment horizontal="center" vertical="center"/>
    </xf>
    <xf numFmtId="165" fontId="11" fillId="0" borderId="0" xfId="2" applyNumberFormat="1" applyFont="1" applyAlignment="1">
      <alignment horizontal="right" vertical="center" wrapText="1"/>
    </xf>
    <xf numFmtId="180" fontId="0" fillId="0" borderId="0" xfId="0" applyNumberFormat="1" applyAlignment="1">
      <alignment wrapText="1"/>
    </xf>
    <xf numFmtId="165" fontId="28" fillId="0" borderId="0" xfId="0" applyNumberFormat="1" applyFont="1" applyAlignment="1">
      <alignment wrapText="1"/>
    </xf>
    <xf numFmtId="181" fontId="28" fillId="0" borderId="0" xfId="0" applyNumberFormat="1" applyFont="1" applyAlignment="1">
      <alignment wrapText="1"/>
    </xf>
    <xf numFmtId="15" fontId="6" fillId="28" borderId="14" xfId="0" applyNumberFormat="1" applyFont="1" applyFill="1" applyBorder="1" applyAlignment="1">
      <alignment horizontal="right" vertical="center"/>
    </xf>
    <xf numFmtId="0" fontId="6" fillId="28" borderId="10" xfId="0" applyFont="1" applyFill="1" applyBorder="1" applyAlignment="1">
      <alignment horizontal="right" vertical="center"/>
    </xf>
    <xf numFmtId="0" fontId="6" fillId="28" borderId="5" xfId="0" applyFont="1" applyFill="1" applyBorder="1" applyAlignment="1">
      <alignment horizontal="right" vertical="center"/>
    </xf>
    <xf numFmtId="0" fontId="6" fillId="0" borderId="51" xfId="0" applyFont="1" applyBorder="1" applyAlignment="1">
      <alignment vertical="center" wrapText="1"/>
    </xf>
    <xf numFmtId="0" fontId="6" fillId="0" borderId="46" xfId="0" applyFont="1" applyBorder="1" applyAlignment="1">
      <alignment vertical="center" wrapText="1"/>
    </xf>
    <xf numFmtId="166" fontId="2" fillId="0" borderId="0" xfId="2" applyNumberFormat="1" applyFont="1" applyFill="1" applyAlignment="1">
      <alignment horizontal="right" vertical="center" wrapText="1"/>
    </xf>
    <xf numFmtId="166" fontId="3" fillId="0" borderId="0" xfId="2" applyNumberFormat="1" applyFont="1" applyFill="1" applyAlignment="1">
      <alignment horizontal="right" vertical="center" wrapText="1"/>
    </xf>
    <xf numFmtId="43" fontId="15" fillId="0" borderId="0" xfId="2" applyFont="1" applyFill="1" applyAlignment="1">
      <alignment horizontal="right" vertical="center" wrapText="1"/>
    </xf>
    <xf numFmtId="0" fontId="82" fillId="0" borderId="46" xfId="0" applyFont="1" applyBorder="1" applyAlignment="1">
      <alignment vertical="center" wrapText="1"/>
    </xf>
    <xf numFmtId="0" fontId="11" fillId="0" borderId="0" xfId="0" applyFont="1" applyAlignment="1">
      <alignment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82" fillId="0" borderId="42" xfId="0" applyFont="1" applyBorder="1" applyAlignment="1">
      <alignment vertical="center" wrapText="1"/>
    </xf>
    <xf numFmtId="0" fontId="66" fillId="0" borderId="0" xfId="0" applyFont="1" applyAlignment="1">
      <alignment horizontal="right" vertical="center"/>
    </xf>
    <xf numFmtId="166" fontId="11" fillId="0" borderId="0" xfId="0" applyNumberFormat="1" applyFont="1" applyAlignment="1">
      <alignment horizontal="left" vertical="center"/>
    </xf>
    <xf numFmtId="166" fontId="28" fillId="0" borderId="0" xfId="2" applyNumberFormat="1" applyFont="1" applyFill="1" applyAlignment="1"/>
    <xf numFmtId="177" fontId="71" fillId="0" borderId="0" xfId="2" applyNumberFormat="1" applyFont="1" applyFill="1" applyAlignment="1"/>
    <xf numFmtId="0" fontId="71" fillId="0" borderId="0" xfId="0" applyFont="1"/>
    <xf numFmtId="166" fontId="58" fillId="0" borderId="0" xfId="2" applyNumberFormat="1" applyFont="1" applyFill="1"/>
    <xf numFmtId="0" fontId="10" fillId="0" borderId="0" xfId="0" applyFont="1" applyAlignment="1">
      <alignment horizontal="left" vertical="center"/>
    </xf>
    <xf numFmtId="0" fontId="10" fillId="0" borderId="5" xfId="0" applyFont="1" applyBorder="1" applyAlignment="1">
      <alignment horizontal="left" vertical="center"/>
    </xf>
    <xf numFmtId="166" fontId="10" fillId="0" borderId="0" xfId="2" applyNumberFormat="1" applyFont="1" applyFill="1"/>
    <xf numFmtId="166" fontId="10" fillId="0" borderId="5" xfId="2" applyNumberFormat="1" applyFont="1" applyFill="1" applyBorder="1"/>
    <xf numFmtId="0" fontId="11" fillId="0" borderId="4" xfId="0" applyFont="1" applyBorder="1" applyAlignment="1">
      <alignment horizontal="right" vertical="center"/>
    </xf>
    <xf numFmtId="0" fontId="97" fillId="0" borderId="0" xfId="1" applyFont="1" applyFill="1" applyAlignment="1">
      <alignment horizontal="left" vertical="center"/>
    </xf>
    <xf numFmtId="0" fontId="97" fillId="0" borderId="0" xfId="1" applyFont="1" applyFill="1" applyAlignment="1"/>
    <xf numFmtId="166" fontId="28" fillId="0" borderId="0" xfId="0" applyNumberFormat="1" applyFont="1"/>
    <xf numFmtId="43" fontId="28" fillId="0" borderId="0" xfId="0" applyNumberFormat="1" applyFont="1"/>
    <xf numFmtId="0" fontId="11" fillId="0" borderId="44" xfId="0" applyFont="1" applyBorder="1" applyAlignment="1">
      <alignment vertical="center" wrapText="1"/>
    </xf>
    <xf numFmtId="0" fontId="6" fillId="0" borderId="19" xfId="0" applyFont="1" applyBorder="1" applyAlignment="1">
      <alignment horizontal="center" vertical="center"/>
    </xf>
    <xf numFmtId="0" fontId="6" fillId="0" borderId="41" xfId="0" applyFont="1" applyBorder="1" applyAlignment="1">
      <alignment horizontal="center" vertical="center"/>
    </xf>
    <xf numFmtId="15" fontId="6" fillId="0" borderId="55" xfId="0" quotePrefix="1" applyNumberFormat="1" applyFont="1" applyBorder="1" applyAlignment="1">
      <alignment horizontal="center" vertical="center"/>
    </xf>
    <xf numFmtId="166" fontId="63" fillId="0" borderId="5" xfId="2" applyNumberFormat="1" applyFont="1" applyBorder="1" applyAlignment="1">
      <alignment horizontal="right" vertical="center"/>
    </xf>
    <xf numFmtId="166" fontId="82" fillId="0" borderId="5" xfId="2" applyNumberFormat="1" applyFont="1" applyBorder="1" applyAlignment="1">
      <alignment horizontal="right" vertical="center"/>
    </xf>
    <xf numFmtId="0" fontId="77" fillId="0" borderId="0" xfId="0" applyFont="1" applyAlignment="1">
      <alignment horizontal="center" vertical="center"/>
    </xf>
    <xf numFmtId="0" fontId="16" fillId="0" borderId="5" xfId="0" applyFont="1" applyBorder="1" applyAlignment="1">
      <alignment horizontal="right" vertical="center"/>
    </xf>
    <xf numFmtId="0" fontId="16" fillId="0" borderId="0" xfId="0" applyFont="1" applyAlignment="1">
      <alignment horizontal="right" vertical="center"/>
    </xf>
    <xf numFmtId="0" fontId="82" fillId="0" borderId="48" xfId="0" applyFont="1" applyBorder="1" applyAlignment="1">
      <alignment horizontal="center" vertical="center"/>
    </xf>
    <xf numFmtId="0" fontId="82" fillId="0" borderId="47" xfId="0" applyFont="1" applyBorder="1" applyAlignment="1">
      <alignment horizontal="center" vertical="center"/>
    </xf>
    <xf numFmtId="0" fontId="82" fillId="0" borderId="41" xfId="0" applyFont="1" applyBorder="1" applyAlignment="1">
      <alignment horizontal="right" vertical="center" wrapText="1"/>
    </xf>
    <xf numFmtId="0" fontId="82" fillId="0" borderId="6" xfId="0" applyFont="1" applyBorder="1" applyAlignment="1">
      <alignment horizontal="right" vertical="center" wrapText="1"/>
    </xf>
    <xf numFmtId="0" fontId="82" fillId="0" borderId="49" xfId="0" applyFont="1" applyBorder="1" applyAlignment="1">
      <alignment horizontal="right" vertical="center" wrapText="1"/>
    </xf>
    <xf numFmtId="0" fontId="82" fillId="0" borderId="50" xfId="0" applyFont="1" applyBorder="1" applyAlignment="1">
      <alignment horizontal="right" vertical="center" wrapText="1"/>
    </xf>
    <xf numFmtId="0" fontId="6" fillId="0" borderId="33" xfId="0" applyFont="1" applyBorder="1" applyAlignment="1">
      <alignment horizontal="center" vertical="center" wrapText="1"/>
    </xf>
    <xf numFmtId="0" fontId="11" fillId="0" borderId="0" xfId="0" applyFont="1" applyAlignment="1">
      <alignment horizontal="left" vertical="top"/>
    </xf>
    <xf numFmtId="0" fontId="82" fillId="0" borderId="15" xfId="0" applyFont="1" applyBorder="1" applyAlignment="1">
      <alignment horizontal="right" vertical="center" wrapText="1"/>
    </xf>
    <xf numFmtId="0" fontId="82" fillId="0" borderId="9" xfId="0" applyFont="1" applyBorder="1" applyAlignment="1">
      <alignment horizontal="right" vertical="center" wrapText="1"/>
    </xf>
    <xf numFmtId="0" fontId="16" fillId="0" borderId="4" xfId="0" applyFont="1" applyBorder="1" applyAlignment="1">
      <alignment horizontal="right"/>
    </xf>
    <xf numFmtId="0" fontId="11" fillId="0" borderId="0" xfId="0" applyFont="1" applyAlignment="1">
      <alignment horizontal="left" vertical="center"/>
    </xf>
    <xf numFmtId="0" fontId="82" fillId="0" borderId="1" xfId="0" applyFont="1" applyBorder="1" applyAlignment="1">
      <alignment horizontal="center" vertical="center"/>
    </xf>
    <xf numFmtId="0" fontId="82" fillId="0" borderId="3" xfId="0" applyFont="1" applyBorder="1" applyAlignment="1">
      <alignment horizontal="center" vertical="center"/>
    </xf>
    <xf numFmtId="0" fontId="89" fillId="0" borderId="0" xfId="1" applyFont="1" applyAlignment="1">
      <alignment horizontal="left" vertical="center"/>
    </xf>
    <xf numFmtId="0" fontId="7" fillId="0" borderId="0" xfId="0" applyFont="1" applyAlignment="1">
      <alignment horizontal="left" vertical="center"/>
    </xf>
    <xf numFmtId="0" fontId="16" fillId="0" borderId="5" xfId="0" applyFont="1" applyBorder="1" applyAlignment="1">
      <alignment horizontal="right" vertical="center" wrapText="1"/>
    </xf>
    <xf numFmtId="0" fontId="82" fillId="0" borderId="10" xfId="0" applyFont="1" applyBorder="1" applyAlignment="1">
      <alignment horizontal="center" vertical="center"/>
    </xf>
    <xf numFmtId="0" fontId="82" fillId="0" borderId="42" xfId="0" applyFont="1" applyBorder="1" applyAlignment="1">
      <alignment horizontal="center" vertical="center" wrapText="1"/>
    </xf>
    <xf numFmtId="0" fontId="82" fillId="0" borderId="52" xfId="0" applyFont="1" applyBorder="1" applyAlignment="1">
      <alignment horizontal="center" vertical="center" wrapText="1"/>
    </xf>
    <xf numFmtId="0" fontId="82" fillId="0" borderId="33" xfId="0" applyFont="1" applyBorder="1" applyAlignment="1">
      <alignment horizontal="center" vertical="center" wrapText="1"/>
    </xf>
    <xf numFmtId="0" fontId="82" fillId="0" borderId="2" xfId="0" applyFont="1" applyBorder="1" applyAlignment="1">
      <alignment horizontal="center" vertical="center"/>
    </xf>
    <xf numFmtId="0" fontId="90" fillId="0" borderId="0" xfId="1" applyFont="1" applyFill="1" applyAlignment="1">
      <alignment horizontal="left"/>
    </xf>
    <xf numFmtId="0" fontId="5" fillId="0" borderId="0" xfId="0" applyFont="1" applyAlignment="1">
      <alignment horizontal="left"/>
    </xf>
    <xf numFmtId="0" fontId="70" fillId="0" borderId="0" xfId="0" applyFont="1" applyAlignment="1">
      <alignment horizontal="left" vertical="center"/>
    </xf>
    <xf numFmtId="0" fontId="5" fillId="0" borderId="0" xfId="0" applyFont="1" applyAlignment="1">
      <alignment horizontal="justify" vertical="center"/>
    </xf>
    <xf numFmtId="0" fontId="5" fillId="0" borderId="0" xfId="0" applyFont="1" applyAlignment="1">
      <alignment horizontal="left" vertical="center" wrapText="1"/>
    </xf>
    <xf numFmtId="0" fontId="81" fillId="0" borderId="5" xfId="0" applyFont="1" applyBorder="1" applyAlignment="1">
      <alignment horizontal="right" vertical="center" indent="1"/>
    </xf>
    <xf numFmtId="0" fontId="78" fillId="0" borderId="0" xfId="0" applyFont="1" applyAlignment="1">
      <alignment horizontal="center" vertical="center"/>
    </xf>
    <xf numFmtId="0" fontId="83" fillId="0" borderId="10" xfId="0" applyFont="1" applyBorder="1" applyAlignment="1">
      <alignment horizontal="center" vertical="center"/>
    </xf>
    <xf numFmtId="0" fontId="83" fillId="0" borderId="2" xfId="0" applyFont="1" applyBorder="1" applyAlignment="1">
      <alignment horizontal="center" vertical="center"/>
    </xf>
    <xf numFmtId="0" fontId="16" fillId="0" borderId="4" xfId="0" applyFont="1" applyBorder="1" applyAlignment="1">
      <alignment horizontal="right" vertical="center" wrapText="1"/>
    </xf>
    <xf numFmtId="0" fontId="90" fillId="0" borderId="0" xfId="1" applyFont="1" applyFill="1" applyAlignment="1">
      <alignment horizontal="left" vertical="center" wrapText="1"/>
    </xf>
    <xf numFmtId="0" fontId="9" fillId="0" borderId="0" xfId="0" applyFont="1" applyAlignment="1">
      <alignment horizontal="left" vertical="center"/>
    </xf>
    <xf numFmtId="0" fontId="93" fillId="0" borderId="0" xfId="1" applyFont="1" applyFill="1" applyAlignment="1">
      <alignment horizontal="left" vertical="center"/>
    </xf>
    <xf numFmtId="0" fontId="4" fillId="0" borderId="0" xfId="0" applyFont="1" applyAlignment="1">
      <alignment horizontal="center" vertical="center"/>
    </xf>
    <xf numFmtId="0" fontId="5" fillId="0" borderId="5" xfId="0" applyFont="1" applyBorder="1" applyAlignment="1">
      <alignment horizontal="right"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94" fillId="0" borderId="0" xfId="0" applyFont="1" applyAlignment="1">
      <alignment horizontal="right"/>
    </xf>
    <xf numFmtId="0" fontId="13" fillId="0" borderId="0" xfId="0" applyFont="1" applyAlignment="1">
      <alignment horizontal="center" vertical="center"/>
    </xf>
    <xf numFmtId="0" fontId="82" fillId="0" borderId="56" xfId="0" applyFont="1" applyBorder="1" applyAlignment="1">
      <alignment horizontal="center" vertical="center" wrapText="1"/>
    </xf>
    <xf numFmtId="0" fontId="97" fillId="0" borderId="0" xfId="1" applyFont="1" applyFill="1" applyAlignment="1">
      <alignment horizontal="left" vertical="center" wrapText="1"/>
    </xf>
    <xf numFmtId="0" fontId="99" fillId="0" borderId="0" xfId="1" applyFont="1" applyFill="1" applyAlignment="1" applyProtection="1">
      <alignment wrapText="1"/>
    </xf>
    <xf numFmtId="0" fontId="98" fillId="0" borderId="0" xfId="0" applyFont="1" applyAlignment="1">
      <alignment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13"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98" fillId="0" borderId="0" xfId="0" applyFont="1" applyAlignment="1">
      <alignment vertical="top" wrapText="1"/>
    </xf>
    <xf numFmtId="0" fontId="11" fillId="0" borderId="0" xfId="0" applyFont="1" applyAlignment="1">
      <alignment vertical="center" wrapText="1"/>
    </xf>
    <xf numFmtId="0" fontId="97" fillId="0" borderId="0" xfId="1" applyFont="1" applyFill="1" applyAlignment="1">
      <alignment vertical="center" wrapText="1"/>
    </xf>
    <xf numFmtId="15" fontId="6" fillId="0" borderId="14" xfId="0" applyNumberFormat="1" applyFont="1" applyBorder="1" applyAlignment="1">
      <alignment horizontal="center" vertical="center"/>
    </xf>
    <xf numFmtId="15" fontId="6" fillId="0" borderId="15" xfId="0" applyNumberFormat="1" applyFont="1" applyBorder="1" applyAlignment="1">
      <alignment horizontal="center" vertical="center"/>
    </xf>
    <xf numFmtId="15" fontId="6" fillId="0" borderId="9" xfId="0" applyNumberFormat="1" applyFont="1" applyBorder="1" applyAlignment="1">
      <alignment horizontal="center" vertical="center"/>
    </xf>
    <xf numFmtId="15" fontId="6" fillId="0" borderId="20" xfId="0" applyNumberFormat="1" applyFont="1" applyBorder="1" applyAlignment="1">
      <alignment horizontal="center" vertical="center"/>
    </xf>
    <xf numFmtId="15" fontId="6" fillId="0" borderId="0" xfId="0" applyNumberFormat="1" applyFont="1" applyAlignment="1">
      <alignment horizontal="center" vertical="center"/>
    </xf>
    <xf numFmtId="15" fontId="6" fillId="0" borderId="5" xfId="0" applyNumberFormat="1" applyFont="1" applyBorder="1" applyAlignment="1">
      <alignment horizontal="center" vertical="center"/>
    </xf>
    <xf numFmtId="0" fontId="9" fillId="0" borderId="0" xfId="0" applyFont="1" applyAlignment="1">
      <alignment horizontal="right" vertical="center" wrapText="1"/>
    </xf>
    <xf numFmtId="0" fontId="4" fillId="0" borderId="0" xfId="0" applyFont="1" applyAlignment="1">
      <alignment horizontal="center" vertical="center" wrapTex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8" xfId="0" applyFont="1" applyBorder="1" applyAlignment="1">
      <alignment horizontal="center" vertical="center"/>
    </xf>
    <xf numFmtId="0" fontId="15" fillId="0" borderId="35" xfId="0" applyFont="1" applyBorder="1" applyAlignment="1">
      <alignment horizontal="center" vertical="center"/>
    </xf>
    <xf numFmtId="0" fontId="15" fillId="0" borderId="34" xfId="0" applyFont="1" applyBorder="1" applyAlignment="1">
      <alignment horizontal="center" vertical="center"/>
    </xf>
    <xf numFmtId="0" fontId="15" fillId="0" borderId="36" xfId="0" applyFont="1" applyBorder="1" applyAlignment="1">
      <alignment horizontal="center" vertical="center"/>
    </xf>
    <xf numFmtId="15" fontId="6" fillId="0" borderId="18" xfId="0" applyNumberFormat="1" applyFont="1" applyBorder="1" applyAlignment="1">
      <alignment horizontal="center" vertical="center"/>
    </xf>
    <xf numFmtId="178" fontId="6" fillId="29" borderId="14" xfId="0" applyNumberFormat="1" applyFont="1" applyFill="1" applyBorder="1" applyAlignment="1">
      <alignment horizontal="center" vertical="center"/>
    </xf>
    <xf numFmtId="178" fontId="6" fillId="29" borderId="15" xfId="0" applyNumberFormat="1" applyFont="1" applyFill="1" applyBorder="1" applyAlignment="1">
      <alignment horizontal="center" vertical="center"/>
    </xf>
    <xf numFmtId="178" fontId="6" fillId="29" borderId="18" xfId="0" applyNumberFormat="1" applyFont="1" applyFill="1" applyBorder="1" applyAlignment="1">
      <alignment horizontal="center" vertical="center"/>
    </xf>
    <xf numFmtId="0" fontId="82" fillId="0" borderId="5" xfId="0" applyFont="1" applyBorder="1" applyAlignment="1">
      <alignment horizontal="center" vertical="center"/>
    </xf>
    <xf numFmtId="164" fontId="82" fillId="0" borderId="7" xfId="0" applyNumberFormat="1" applyFont="1" applyBorder="1" applyAlignment="1">
      <alignment horizontal="center" vertical="center"/>
    </xf>
    <xf numFmtId="164" fontId="82" fillId="0" borderId="8" xfId="0" applyNumberFormat="1" applyFont="1" applyBorder="1" applyAlignment="1">
      <alignment horizontal="center" vertical="center"/>
    </xf>
    <xf numFmtId="164" fontId="82" fillId="0" borderId="13" xfId="0" applyNumberFormat="1" applyFont="1" applyBorder="1" applyAlignment="1">
      <alignment horizontal="center" vertical="center"/>
    </xf>
    <xf numFmtId="0" fontId="81" fillId="0" borderId="4" xfId="0" applyFont="1" applyBorder="1" applyAlignment="1">
      <alignment horizontal="right" vertical="center"/>
    </xf>
    <xf numFmtId="0" fontId="81" fillId="0" borderId="11" xfId="0" applyFont="1" applyBorder="1" applyAlignment="1">
      <alignment horizontal="right" vertical="center"/>
    </xf>
    <xf numFmtId="0" fontId="16" fillId="0" borderId="20" xfId="0" applyFont="1" applyBorder="1" applyAlignment="1">
      <alignment horizontal="right" vertical="center"/>
    </xf>
    <xf numFmtId="0" fontId="16" fillId="0" borderId="4" xfId="0" applyFont="1" applyBorder="1" applyAlignment="1">
      <alignment horizontal="right" vertical="center"/>
    </xf>
    <xf numFmtId="0" fontId="16" fillId="0" borderId="5" xfId="0" applyFont="1" applyBorder="1" applyAlignment="1">
      <alignment horizontal="right" wrapText="1"/>
    </xf>
    <xf numFmtId="0" fontId="6" fillId="0" borderId="48" xfId="0" applyFont="1" applyBorder="1" applyAlignment="1">
      <alignment horizontal="right" vertical="center" wrapText="1"/>
    </xf>
    <xf numFmtId="0" fontId="6" fillId="0" borderId="47" xfId="0" applyFont="1" applyBorder="1" applyAlignment="1">
      <alignment horizontal="right" vertical="center" wrapText="1"/>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right" vertical="center" wrapText="1"/>
    </xf>
    <xf numFmtId="0" fontId="6" fillId="0" borderId="5" xfId="0" applyFont="1" applyBorder="1" applyAlignment="1">
      <alignment horizontal="right" vertical="center" wrapText="1"/>
    </xf>
    <xf numFmtId="0" fontId="15" fillId="0" borderId="5" xfId="0" applyFont="1" applyBorder="1" applyAlignment="1">
      <alignment horizontal="right" vertical="center"/>
    </xf>
    <xf numFmtId="0" fontId="6" fillId="0" borderId="39" xfId="0" applyFont="1" applyBorder="1" applyAlignment="1">
      <alignment horizontal="right" vertical="center"/>
    </xf>
    <xf numFmtId="0" fontId="6" fillId="0" borderId="9" xfId="0" applyFont="1" applyBorder="1" applyAlignment="1">
      <alignment horizontal="right" vertical="center"/>
    </xf>
    <xf numFmtId="0" fontId="91" fillId="0" borderId="1" xfId="0" applyFont="1" applyBorder="1" applyAlignment="1">
      <alignment horizontal="center" vertical="center"/>
    </xf>
    <xf numFmtId="0" fontId="91" fillId="0" borderId="3" xfId="0" applyFont="1" applyBorder="1" applyAlignment="1">
      <alignment horizontal="center" vertical="center"/>
    </xf>
    <xf numFmtId="0" fontId="6" fillId="0" borderId="7" xfId="0" applyFont="1" applyBorder="1" applyAlignment="1">
      <alignment horizontal="center" vertical="center"/>
    </xf>
    <xf numFmtId="0" fontId="6" fillId="0" borderId="53" xfId="0" applyFont="1" applyBorder="1" applyAlignment="1">
      <alignment horizontal="center" vertical="center"/>
    </xf>
    <xf numFmtId="0" fontId="5" fillId="0" borderId="0" xfId="0" applyFont="1" applyAlignment="1">
      <alignment horizontal="left" vertical="center"/>
    </xf>
    <xf numFmtId="179" fontId="82" fillId="0" borderId="7" xfId="0" applyNumberFormat="1" applyFont="1" applyBorder="1" applyAlignment="1">
      <alignment horizontal="center" vertical="center"/>
    </xf>
    <xf numFmtId="179" fontId="82" fillId="0" borderId="8" xfId="0" applyNumberFormat="1" applyFont="1" applyBorder="1" applyAlignment="1">
      <alignment horizontal="center" vertical="center"/>
    </xf>
    <xf numFmtId="16" fontId="82" fillId="0" borderId="7" xfId="0" quotePrefix="1" applyNumberFormat="1" applyFont="1" applyBorder="1" applyAlignment="1">
      <alignment horizontal="center" vertical="center" wrapText="1"/>
    </xf>
    <xf numFmtId="16" fontId="82" fillId="0" borderId="8" xfId="0" applyNumberFormat="1" applyFont="1" applyBorder="1" applyAlignment="1">
      <alignment horizontal="center" vertical="center" wrapText="1"/>
    </xf>
    <xf numFmtId="0" fontId="81" fillId="0" borderId="0" xfId="0" applyFont="1" applyAlignment="1">
      <alignment horizontal="right" vertical="center"/>
    </xf>
    <xf numFmtId="0" fontId="20" fillId="0" borderId="0" xfId="0" applyFont="1" applyAlignment="1">
      <alignment horizontal="left" vertical="center"/>
    </xf>
    <xf numFmtId="0" fontId="82" fillId="0" borderId="19" xfId="0" applyFont="1" applyBorder="1" applyAlignment="1">
      <alignment horizontal="center" vertical="center" wrapText="1"/>
    </xf>
    <xf numFmtId="0" fontId="82" fillId="0" borderId="6" xfId="0" applyFont="1" applyBorder="1" applyAlignment="1">
      <alignment horizontal="center" vertical="center" wrapText="1"/>
    </xf>
    <xf numFmtId="0" fontId="82" fillId="0" borderId="20" xfId="0" applyFont="1" applyBorder="1" applyAlignment="1">
      <alignment horizontal="center" vertical="center"/>
    </xf>
    <xf numFmtId="0" fontId="82" fillId="0" borderId="8" xfId="0" applyFont="1" applyBorder="1" applyAlignment="1">
      <alignment horizontal="center" vertical="center"/>
    </xf>
    <xf numFmtId="0" fontId="82" fillId="0" borderId="13" xfId="0" applyFont="1" applyBorder="1" applyAlignment="1">
      <alignment horizontal="center" vertical="center"/>
    </xf>
    <xf numFmtId="0" fontId="82" fillId="0" borderId="3" xfId="0" applyFont="1" applyBorder="1" applyAlignment="1">
      <alignment horizontal="right" vertical="center"/>
    </xf>
    <xf numFmtId="0" fontId="82" fillId="0" borderId="37" xfId="0" applyFont="1" applyBorder="1" applyAlignment="1">
      <alignment horizontal="right" vertical="center"/>
    </xf>
    <xf numFmtId="166" fontId="84" fillId="0" borderId="0" xfId="2" applyNumberFormat="1" applyFont="1" applyFill="1" applyAlignment="1">
      <alignment vertical="center"/>
    </xf>
    <xf numFmtId="166" fontId="84" fillId="0" borderId="0" xfId="2" applyNumberFormat="1" applyFont="1" applyAlignment="1">
      <alignment vertical="center"/>
    </xf>
    <xf numFmtId="0" fontId="1" fillId="0" borderId="0" xfId="0" applyFont="1"/>
    <xf numFmtId="166" fontId="83" fillId="0" borderId="5" xfId="2" applyNumberFormat="1" applyFont="1" applyFill="1" applyBorder="1" applyAlignment="1">
      <alignment horizontal="right" vertical="center"/>
    </xf>
    <xf numFmtId="0" fontId="11" fillId="0" borderId="5" xfId="0" applyFont="1" applyBorder="1" applyAlignment="1">
      <alignment horizontal="right"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2" xfId="0" applyFont="1" applyBorder="1" applyAlignment="1">
      <alignment horizontal="center" vertical="center"/>
    </xf>
    <xf numFmtId="0" fontId="1" fillId="0" borderId="4" xfId="0" applyFont="1" applyBorder="1" applyAlignment="1">
      <alignment vertical="center"/>
    </xf>
    <xf numFmtId="0" fontId="82" fillId="0" borderId="52" xfId="0" applyFont="1" applyBorder="1" applyAlignment="1">
      <alignment vertical="center" wrapText="1"/>
    </xf>
    <xf numFmtId="0" fontId="82" fillId="0" borderId="52" xfId="0" applyFont="1" applyBorder="1" applyAlignment="1">
      <alignment horizontal="center" vertical="center"/>
    </xf>
    <xf numFmtId="0" fontId="82" fillId="0" borderId="33" xfId="0" applyFont="1" applyBorder="1" applyAlignment="1">
      <alignment horizontal="center" vertical="center"/>
    </xf>
    <xf numFmtId="0" fontId="82" fillId="0" borderId="52" xfId="0" applyFont="1" applyBorder="1" applyAlignment="1">
      <alignment horizontal="center" vertical="center"/>
    </xf>
    <xf numFmtId="0" fontId="82" fillId="0" borderId="1" xfId="0" applyFont="1" applyBorder="1" applyAlignment="1">
      <alignment vertical="center"/>
    </xf>
    <xf numFmtId="0" fontId="82" fillId="0" borderId="0" xfId="0" applyFont="1" applyBorder="1" applyAlignment="1">
      <alignment horizontal="right" vertical="center"/>
    </xf>
    <xf numFmtId="0" fontId="82" fillId="0" borderId="51" xfId="0" applyFont="1" applyBorder="1" applyAlignment="1">
      <alignment horizontal="right" vertical="center"/>
    </xf>
    <xf numFmtId="0" fontId="84" fillId="0" borderId="4" xfId="0" applyFont="1" applyBorder="1" applyAlignment="1">
      <alignment vertical="center"/>
    </xf>
    <xf numFmtId="166" fontId="84" fillId="0" borderId="4" xfId="2" applyNumberFormat="1" applyFont="1" applyBorder="1" applyAlignment="1">
      <alignment horizontal="right" vertical="center"/>
    </xf>
    <xf numFmtId="166" fontId="84" fillId="0" borderId="0" xfId="2" applyNumberFormat="1" applyFont="1" applyBorder="1" applyAlignment="1">
      <alignment horizontal="right" vertical="center"/>
    </xf>
    <xf numFmtId="166" fontId="84" fillId="0" borderId="20" xfId="2" applyNumberFormat="1" applyFont="1" applyBorder="1" applyAlignment="1">
      <alignment horizontal="right" vertical="center"/>
    </xf>
    <xf numFmtId="0" fontId="84" fillId="0" borderId="0" xfId="0" applyFont="1" applyAlignment="1">
      <alignment vertical="center"/>
    </xf>
    <xf numFmtId="0" fontId="83" fillId="0" borderId="0" xfId="0" applyFont="1" applyAlignment="1">
      <alignment vertical="center"/>
    </xf>
    <xf numFmtId="166" fontId="83" fillId="0" borderId="0" xfId="2" applyNumberFormat="1" applyFont="1" applyBorder="1" applyAlignment="1">
      <alignment horizontal="right" vertical="center"/>
    </xf>
    <xf numFmtId="0" fontId="83" fillId="0" borderId="11" xfId="0" applyFont="1" applyBorder="1" applyAlignment="1">
      <alignment vertical="center"/>
    </xf>
  </cellXfs>
  <cellStyles count="89">
    <cellStyle name="1 indent" xfId="7" xr:uid="{00000000-0005-0000-0000-000000000000}"/>
    <cellStyle name="2 indents" xfId="8" xr:uid="{00000000-0005-0000-0000-000001000000}"/>
    <cellStyle name="20% - Accent1 2" xfId="9" xr:uid="{00000000-0005-0000-0000-000002000000}"/>
    <cellStyle name="20% - Accent2 2" xfId="10" xr:uid="{00000000-0005-0000-0000-000003000000}"/>
    <cellStyle name="20% - Accent3 2" xfId="11" xr:uid="{00000000-0005-0000-0000-000004000000}"/>
    <cellStyle name="20% - Accent4 2" xfId="12" xr:uid="{00000000-0005-0000-0000-000005000000}"/>
    <cellStyle name="20% - Accent5 2" xfId="13" xr:uid="{00000000-0005-0000-0000-000006000000}"/>
    <cellStyle name="20% - Accent6 2" xfId="14" xr:uid="{00000000-0005-0000-0000-000007000000}"/>
    <cellStyle name="3 indents" xfId="15" xr:uid="{00000000-0005-0000-0000-000008000000}"/>
    <cellStyle name="4 indents" xfId="16" xr:uid="{00000000-0005-0000-0000-000009000000}"/>
    <cellStyle name="40% - Accent1 2" xfId="17" xr:uid="{00000000-0005-0000-0000-00000A000000}"/>
    <cellStyle name="40% - Accent2 2" xfId="18" xr:uid="{00000000-0005-0000-0000-00000B000000}"/>
    <cellStyle name="40% - Accent3 2" xfId="19" xr:uid="{00000000-0005-0000-0000-00000C000000}"/>
    <cellStyle name="40% - Accent4 2" xfId="20" xr:uid="{00000000-0005-0000-0000-00000D000000}"/>
    <cellStyle name="40% - Accent5 2" xfId="21" xr:uid="{00000000-0005-0000-0000-00000E000000}"/>
    <cellStyle name="40% - Accent6 2" xfId="22" xr:uid="{00000000-0005-0000-0000-00000F000000}"/>
    <cellStyle name="5 indents" xfId="23" xr:uid="{00000000-0005-0000-0000-000010000000}"/>
    <cellStyle name="60% - Accent1 2" xfId="24" xr:uid="{00000000-0005-0000-0000-000011000000}"/>
    <cellStyle name="60% - Accent2 2" xfId="25" xr:uid="{00000000-0005-0000-0000-000012000000}"/>
    <cellStyle name="60% - Accent3 2" xfId="26" xr:uid="{00000000-0005-0000-0000-000013000000}"/>
    <cellStyle name="60% - Accent4 2" xfId="27" xr:uid="{00000000-0005-0000-0000-000014000000}"/>
    <cellStyle name="60% - Accent5 2" xfId="28" xr:uid="{00000000-0005-0000-0000-000015000000}"/>
    <cellStyle name="60% - Accent6 2" xfId="29" xr:uid="{00000000-0005-0000-0000-000016000000}"/>
    <cellStyle name="Accent1 2" xfId="30" xr:uid="{00000000-0005-0000-0000-000017000000}"/>
    <cellStyle name="Accent2 2" xfId="31" xr:uid="{00000000-0005-0000-0000-000018000000}"/>
    <cellStyle name="Accent3 2" xfId="32" xr:uid="{00000000-0005-0000-0000-000019000000}"/>
    <cellStyle name="Accent4 2" xfId="33" xr:uid="{00000000-0005-0000-0000-00001A000000}"/>
    <cellStyle name="Accent5 2" xfId="34" xr:uid="{00000000-0005-0000-0000-00001B000000}"/>
    <cellStyle name="Accent6 2" xfId="35" xr:uid="{00000000-0005-0000-0000-00001C000000}"/>
    <cellStyle name="Bad 2" xfId="36" xr:uid="{00000000-0005-0000-0000-00001D000000}"/>
    <cellStyle name="Calculation 2" xfId="37" xr:uid="{00000000-0005-0000-0000-00001E000000}"/>
    <cellStyle name="Check Cell 2" xfId="38" xr:uid="{00000000-0005-0000-0000-00001F000000}"/>
    <cellStyle name="clsAltData" xfId="39" xr:uid="{00000000-0005-0000-0000-000020000000}"/>
    <cellStyle name="clsAltMRVData" xfId="40" xr:uid="{00000000-0005-0000-0000-000021000000}"/>
    <cellStyle name="clsBlank" xfId="41" xr:uid="{00000000-0005-0000-0000-000022000000}"/>
    <cellStyle name="clsColumnHeader" xfId="42" xr:uid="{00000000-0005-0000-0000-000023000000}"/>
    <cellStyle name="clsData" xfId="43" xr:uid="{00000000-0005-0000-0000-000024000000}"/>
    <cellStyle name="clsDefault" xfId="44" xr:uid="{00000000-0005-0000-0000-000025000000}"/>
    <cellStyle name="clsFooter" xfId="45" xr:uid="{00000000-0005-0000-0000-000026000000}"/>
    <cellStyle name="clsIndexTableTitle" xfId="46" xr:uid="{00000000-0005-0000-0000-000027000000}"/>
    <cellStyle name="clsMRVData" xfId="47" xr:uid="{00000000-0005-0000-0000-000028000000}"/>
    <cellStyle name="clsReportFooter" xfId="48" xr:uid="{00000000-0005-0000-0000-000029000000}"/>
    <cellStyle name="clsReportHeader" xfId="49" xr:uid="{00000000-0005-0000-0000-00002A000000}"/>
    <cellStyle name="clsRowHeader" xfId="50" xr:uid="{00000000-0005-0000-0000-00002B000000}"/>
    <cellStyle name="clsScale" xfId="51" xr:uid="{00000000-0005-0000-0000-00002C000000}"/>
    <cellStyle name="clsSection" xfId="52" xr:uid="{00000000-0005-0000-0000-00002D000000}"/>
    <cellStyle name="Comma" xfId="2" builtinId="3"/>
    <cellStyle name="Comma 2" xfId="5" xr:uid="{00000000-0005-0000-0000-00002F000000}"/>
    <cellStyle name="Comma 2 2" xfId="54" xr:uid="{00000000-0005-0000-0000-000030000000}"/>
    <cellStyle name="Comma 3" xfId="53" xr:uid="{00000000-0005-0000-0000-000031000000}"/>
    <cellStyle name="Date" xfId="55" xr:uid="{00000000-0005-0000-0000-000032000000}"/>
    <cellStyle name="Euro" xfId="56" xr:uid="{00000000-0005-0000-0000-000033000000}"/>
    <cellStyle name="Explanatory Text 2" xfId="57" xr:uid="{00000000-0005-0000-0000-000034000000}"/>
    <cellStyle name="Fixed" xfId="58" xr:uid="{00000000-0005-0000-0000-000035000000}"/>
    <cellStyle name="Good 2" xfId="59" xr:uid="{00000000-0005-0000-0000-000036000000}"/>
    <cellStyle name="Heading 1 2" xfId="60" xr:uid="{00000000-0005-0000-0000-000037000000}"/>
    <cellStyle name="Heading 2 2" xfId="61" xr:uid="{00000000-0005-0000-0000-000038000000}"/>
    <cellStyle name="Heading 3 2" xfId="62" xr:uid="{00000000-0005-0000-0000-000039000000}"/>
    <cellStyle name="Heading 4 2" xfId="63" xr:uid="{00000000-0005-0000-0000-00003A000000}"/>
    <cellStyle name="HEADING1" xfId="64" xr:uid="{00000000-0005-0000-0000-00003B000000}"/>
    <cellStyle name="HEADING2" xfId="65" xr:uid="{00000000-0005-0000-0000-00003C000000}"/>
    <cellStyle name="Hyperlink" xfId="1" builtinId="8"/>
    <cellStyle name="Hyperlink 2" xfId="66" xr:uid="{00000000-0005-0000-0000-00003E000000}"/>
    <cellStyle name="imf-one decimal" xfId="67" xr:uid="{00000000-0005-0000-0000-00003F000000}"/>
    <cellStyle name="imf-zero decimal" xfId="68" xr:uid="{00000000-0005-0000-0000-000040000000}"/>
    <cellStyle name="Input 2" xfId="69" xr:uid="{00000000-0005-0000-0000-000041000000}"/>
    <cellStyle name="Linked Cell 2" xfId="70" xr:uid="{00000000-0005-0000-0000-000042000000}"/>
    <cellStyle name="Neutral 2" xfId="71" xr:uid="{00000000-0005-0000-0000-000043000000}"/>
    <cellStyle name="Normal" xfId="0" builtinId="0"/>
    <cellStyle name="Normal - Style1" xfId="72" xr:uid="{00000000-0005-0000-0000-000045000000}"/>
    <cellStyle name="Normal 10" xfId="88" xr:uid="{3A764569-77DD-4E27-8EC1-F54CA4ABF69D}"/>
    <cellStyle name="Normal 2" xfId="3" xr:uid="{00000000-0005-0000-0000-000046000000}"/>
    <cellStyle name="Normal 2 2" xfId="73" xr:uid="{00000000-0005-0000-0000-000047000000}"/>
    <cellStyle name="Normal 3" xfId="4" xr:uid="{00000000-0005-0000-0000-000048000000}"/>
    <cellStyle name="Normal 3 3" xfId="84" xr:uid="{00000000-0005-0000-0000-000049000000}"/>
    <cellStyle name="Normal 4" xfId="6" xr:uid="{00000000-0005-0000-0000-00004A000000}"/>
    <cellStyle name="Normal 5" xfId="74" xr:uid="{00000000-0005-0000-0000-00004B000000}"/>
    <cellStyle name="Normal 6" xfId="83" xr:uid="{00000000-0005-0000-0000-00004C000000}"/>
    <cellStyle name="Normal 7" xfId="85" xr:uid="{D774394B-9E42-42A1-A5BE-F6D52B1D7B20}"/>
    <cellStyle name="Normal 8" xfId="86" xr:uid="{71DA2F1F-7A93-4607-80F6-840600CC0862}"/>
    <cellStyle name="Normal 9" xfId="87" xr:uid="{D201E982-FAE8-4CEF-9824-B48B8D8BACF5}"/>
    <cellStyle name="Normal_Copy of Revised  SBP Survey 14 April-06- " xfId="82" xr:uid="{00000000-0005-0000-0000-00004D000000}"/>
    <cellStyle name="Note 2" xfId="75" xr:uid="{00000000-0005-0000-0000-00004F000000}"/>
    <cellStyle name="Output 2" xfId="76" xr:uid="{00000000-0005-0000-0000-000050000000}"/>
    <cellStyle name="percentage difference one decimal" xfId="77" xr:uid="{00000000-0005-0000-0000-000051000000}"/>
    <cellStyle name="percentage difference zero decimal" xfId="78" xr:uid="{00000000-0005-0000-0000-000052000000}"/>
    <cellStyle name="Title 2" xfId="79" xr:uid="{00000000-0005-0000-0000-000053000000}"/>
    <cellStyle name="Total 2" xfId="80" xr:uid="{00000000-0005-0000-0000-000054000000}"/>
    <cellStyle name="Warning Text 2" xfId="81" xr:uid="{00000000-0005-0000-0000-000055000000}"/>
  </cellStyles>
  <dxfs count="0"/>
  <tableStyles count="0" defaultTableStyle="TableStyleMedium2" defaultPivotStyle="PivotStyleLight16"/>
  <colors>
    <mruColors>
      <color rgb="FFFF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bp.org.pk/departments/stats/Revisions-in-Reserve-Money-and-Broad-Money.pdf" TargetMode="External"/><Relationship Id="rId2" Type="http://schemas.openxmlformats.org/officeDocument/2006/relationships/hyperlink" Target="https://www.sbp.org.pk/ecodata/BroadMoney_M2_Arch.xls" TargetMode="External"/><Relationship Id="rId1" Type="http://schemas.openxmlformats.org/officeDocument/2006/relationships/hyperlink" Target="http://www.sbp.org.pk/ecodata/RSMS.pdf"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8"/>
  <sheetViews>
    <sheetView view="pageBreakPreview" zoomScale="88" zoomScaleNormal="100" zoomScaleSheetLayoutView="88" workbookViewId="0">
      <selection activeCell="G8" sqref="G8"/>
    </sheetView>
  </sheetViews>
  <sheetFormatPr defaultColWidth="8.81640625" defaultRowHeight="13" x14ac:dyDescent="0.3"/>
  <cols>
    <col min="1" max="1" width="41.26953125" style="106" bestFit="1" customWidth="1"/>
    <col min="2" max="3" width="12.26953125" style="106" bestFit="1" customWidth="1"/>
    <col min="4" max="4" width="12.26953125" style="107" bestFit="1" customWidth="1"/>
    <col min="5" max="6" width="12.26953125" style="108" bestFit="1" customWidth="1"/>
    <col min="7" max="7" width="12.26953125" style="106" bestFit="1" customWidth="1"/>
    <col min="8" max="8" width="12.453125" style="106" customWidth="1"/>
    <col min="9" max="9" width="12.26953125" style="106" bestFit="1" customWidth="1"/>
    <col min="10" max="16384" width="8.81640625" style="106"/>
  </cols>
  <sheetData>
    <row r="1" spans="1:9" ht="22.5" x14ac:dyDescent="0.3">
      <c r="A1" s="275" t="s">
        <v>0</v>
      </c>
      <c r="B1" s="275"/>
      <c r="C1" s="275"/>
      <c r="D1" s="275"/>
      <c r="E1" s="275"/>
      <c r="F1" s="275"/>
      <c r="G1" s="275"/>
      <c r="H1" s="275"/>
      <c r="I1" s="275"/>
    </row>
    <row r="2" spans="1:9" ht="13.5" thickBot="1" x14ac:dyDescent="0.35">
      <c r="A2" s="276" t="s">
        <v>1</v>
      </c>
      <c r="B2" s="276"/>
      <c r="C2" s="276"/>
      <c r="D2" s="276"/>
      <c r="E2" s="277"/>
      <c r="F2" s="277"/>
      <c r="G2" s="277"/>
      <c r="H2" s="277"/>
      <c r="I2" s="276"/>
    </row>
    <row r="3" spans="1:9" ht="15.65" customHeight="1" thickTop="1" thickBot="1" x14ac:dyDescent="0.35">
      <c r="A3" s="278" t="s">
        <v>583</v>
      </c>
      <c r="B3" s="280" t="s">
        <v>534</v>
      </c>
      <c r="C3" s="282" t="s">
        <v>559</v>
      </c>
      <c r="D3" s="202">
        <v>2025</v>
      </c>
      <c r="E3" s="245">
        <v>2025</v>
      </c>
      <c r="F3" s="284">
        <v>2026</v>
      </c>
      <c r="G3" s="284"/>
      <c r="H3" s="284"/>
      <c r="I3" s="284"/>
    </row>
    <row r="4" spans="1:9" ht="14" thickTop="1" thickBot="1" x14ac:dyDescent="0.35">
      <c r="A4" s="279"/>
      <c r="B4" s="281"/>
      <c r="C4" s="283"/>
      <c r="D4" s="200" t="s">
        <v>610</v>
      </c>
      <c r="E4" s="201" t="s">
        <v>591</v>
      </c>
      <c r="F4" s="203" t="s">
        <v>594</v>
      </c>
      <c r="G4" s="203" t="s">
        <v>595</v>
      </c>
      <c r="H4" s="203" t="s">
        <v>600</v>
      </c>
      <c r="I4" s="203" t="s">
        <v>610</v>
      </c>
    </row>
    <row r="5" spans="1:9" ht="20.25" customHeight="1" thickTop="1" x14ac:dyDescent="0.3">
      <c r="A5" s="112" t="s">
        <v>3</v>
      </c>
      <c r="B5" s="114">
        <v>-71159.734120000154</v>
      </c>
      <c r="C5" s="114">
        <v>1455410.1886330917</v>
      </c>
      <c r="D5" s="114">
        <v>559459.27178518008</v>
      </c>
      <c r="E5" s="199">
        <v>2233149.966600758</v>
      </c>
      <c r="F5" s="199">
        <v>2603193.1798023796</v>
      </c>
      <c r="G5" s="199">
        <v>2791922.9957940001</v>
      </c>
      <c r="H5" s="199">
        <v>2478625.1166521898</v>
      </c>
      <c r="I5" s="199">
        <v>3282442.3130482584</v>
      </c>
    </row>
    <row r="6" spans="1:9" ht="20.25" customHeight="1" x14ac:dyDescent="0.3">
      <c r="A6" s="112" t="s">
        <v>4</v>
      </c>
      <c r="B6" s="114">
        <v>5053535.1509999996</v>
      </c>
      <c r="C6" s="114">
        <v>7231941.240633091</v>
      </c>
      <c r="D6" s="114">
        <v>5958131.5067851795</v>
      </c>
      <c r="E6" s="114">
        <v>8196750.0386007596</v>
      </c>
      <c r="F6" s="114">
        <v>8572603.0538023803</v>
      </c>
      <c r="G6" s="114">
        <v>8749948.7607940007</v>
      </c>
      <c r="H6" s="114">
        <v>8388841.9046521895</v>
      </c>
      <c r="I6" s="114">
        <v>8249731.3400482591</v>
      </c>
    </row>
    <row r="7" spans="1:9" ht="20.25" customHeight="1" x14ac:dyDescent="0.3">
      <c r="A7" s="115" t="s">
        <v>5</v>
      </c>
      <c r="B7" s="117">
        <v>1349448.6170000001</v>
      </c>
      <c r="C7" s="117">
        <v>1942111.7960000001</v>
      </c>
      <c r="D7" s="117">
        <v>1931550.2609999999</v>
      </c>
      <c r="E7" s="117">
        <v>2547821.8913579998</v>
      </c>
      <c r="F7" s="117">
        <v>2902598.443</v>
      </c>
      <c r="G7" s="117">
        <v>3040823.1979999999</v>
      </c>
      <c r="H7" s="117">
        <v>2680277.3640000001</v>
      </c>
      <c r="I7" s="117">
        <v>2678373.1979999999</v>
      </c>
    </row>
    <row r="8" spans="1:9" ht="20.25" customHeight="1" x14ac:dyDescent="0.3">
      <c r="A8" s="115" t="s">
        <v>6</v>
      </c>
      <c r="B8" s="117">
        <v>206221.23300000001</v>
      </c>
      <c r="C8" s="117">
        <v>7417.625</v>
      </c>
      <c r="D8" s="117">
        <v>38674.616999999998</v>
      </c>
      <c r="E8" s="117">
        <v>66127.226999999999</v>
      </c>
      <c r="F8" s="117">
        <v>66452.387000000002</v>
      </c>
      <c r="G8" s="117">
        <v>33653.684999999998</v>
      </c>
      <c r="H8" s="117">
        <v>33323.860999999997</v>
      </c>
      <c r="I8" s="117">
        <v>58638.311999999998</v>
      </c>
    </row>
    <row r="9" spans="1:9" ht="20.25" customHeight="1" x14ac:dyDescent="0.3">
      <c r="A9" s="115" t="s">
        <v>7</v>
      </c>
      <c r="B9" s="117">
        <v>20568.975999999999</v>
      </c>
      <c r="C9" s="117">
        <v>21549.644833000002</v>
      </c>
      <c r="D9" s="117">
        <v>20730.517850079999</v>
      </c>
      <c r="E9" s="117">
        <v>21213.214</v>
      </c>
      <c r="F9" s="117">
        <v>21186.686000000002</v>
      </c>
      <c r="G9" s="117">
        <v>21163.883999999998</v>
      </c>
      <c r="H9" s="117">
        <v>21162.538278</v>
      </c>
      <c r="I9" s="117">
        <v>19706.326000000001</v>
      </c>
    </row>
    <row r="10" spans="1:9" ht="20.25" customHeight="1" x14ac:dyDescent="0.3">
      <c r="A10" s="115" t="s">
        <v>8</v>
      </c>
      <c r="B10" s="117">
        <v>2725337.5720000002</v>
      </c>
      <c r="C10" s="117">
        <v>2902792.0210000002</v>
      </c>
      <c r="D10" s="117">
        <v>2274415.2599999998</v>
      </c>
      <c r="E10" s="117">
        <v>2319982.1014969996</v>
      </c>
      <c r="F10" s="117">
        <v>2363521.8390000002</v>
      </c>
      <c r="G10" s="117">
        <v>2482403.8990000002</v>
      </c>
      <c r="H10" s="117">
        <v>3155671.9479999999</v>
      </c>
      <c r="I10" s="117">
        <v>2812118.4789999998</v>
      </c>
    </row>
    <row r="11" spans="1:9" ht="20.25" customHeight="1" x14ac:dyDescent="0.3">
      <c r="A11" s="115" t="s">
        <v>9</v>
      </c>
      <c r="B11" s="117">
        <v>8308.9410000000007</v>
      </c>
      <c r="C11" s="117">
        <v>1563154.1040000001</v>
      </c>
      <c r="D11" s="117">
        <v>918451.875</v>
      </c>
      <c r="E11" s="117">
        <v>2456766.4890000001</v>
      </c>
      <c r="F11" s="117">
        <v>2428720.08</v>
      </c>
      <c r="G11" s="117">
        <v>2385844.5159999998</v>
      </c>
      <c r="H11" s="117">
        <v>1728435.9469999999</v>
      </c>
      <c r="I11" s="117">
        <v>1904194.7039999999</v>
      </c>
    </row>
    <row r="12" spans="1:9" ht="20.25" customHeight="1" x14ac:dyDescent="0.3">
      <c r="A12" s="115" t="s">
        <v>10</v>
      </c>
      <c r="B12" s="117">
        <v>0</v>
      </c>
      <c r="C12" s="117">
        <v>0</v>
      </c>
      <c r="D12" s="117">
        <v>0</v>
      </c>
      <c r="E12" s="117">
        <v>0</v>
      </c>
      <c r="F12" s="117">
        <v>0</v>
      </c>
      <c r="G12" s="117">
        <v>0</v>
      </c>
      <c r="H12" s="117">
        <v>0</v>
      </c>
      <c r="I12" s="117">
        <v>0</v>
      </c>
    </row>
    <row r="13" spans="1:9" ht="20.25" customHeight="1" x14ac:dyDescent="0.3">
      <c r="A13" s="115" t="s">
        <v>12</v>
      </c>
      <c r="B13" s="117">
        <v>0</v>
      </c>
      <c r="C13" s="117">
        <v>3083.0928000899999</v>
      </c>
      <c r="D13" s="117">
        <v>430.96593510000002</v>
      </c>
      <c r="E13" s="117">
        <v>5843.9097457600001</v>
      </c>
      <c r="F13" s="117">
        <v>5115.6338023799999</v>
      </c>
      <c r="G13" s="117">
        <v>5930.3317939999997</v>
      </c>
      <c r="H13" s="117">
        <v>1110.64537419</v>
      </c>
      <c r="I13" s="117">
        <v>4.9200482599999997</v>
      </c>
    </row>
    <row r="14" spans="1:9" ht="20.25" customHeight="1" x14ac:dyDescent="0.3">
      <c r="A14" s="115" t="s">
        <v>13</v>
      </c>
      <c r="B14" s="117">
        <v>743649.81200000003</v>
      </c>
      <c r="C14" s="117">
        <v>791832.95700000005</v>
      </c>
      <c r="D14" s="117">
        <v>773878.01</v>
      </c>
      <c r="E14" s="117">
        <v>778995.20600000001</v>
      </c>
      <c r="F14" s="117">
        <v>785007.98499999999</v>
      </c>
      <c r="G14" s="117">
        <v>780129.24699999997</v>
      </c>
      <c r="H14" s="117">
        <v>768859.60100000002</v>
      </c>
      <c r="I14" s="117">
        <v>776695.40100000007</v>
      </c>
    </row>
    <row r="15" spans="1:9" ht="20.25" customHeight="1" x14ac:dyDescent="0.3">
      <c r="A15" s="118" t="s">
        <v>14</v>
      </c>
      <c r="B15" s="117">
        <v>743648.23300000001</v>
      </c>
      <c r="C15" s="117">
        <v>791831.38800000004</v>
      </c>
      <c r="D15" s="117">
        <v>773876.43099999998</v>
      </c>
      <c r="E15" s="117">
        <v>778993.63699999999</v>
      </c>
      <c r="F15" s="117">
        <v>785006.41599999997</v>
      </c>
      <c r="G15" s="117">
        <v>780127.67799999996</v>
      </c>
      <c r="H15" s="117">
        <v>768858.03200000001</v>
      </c>
      <c r="I15" s="117">
        <v>776693.83200000005</v>
      </c>
    </row>
    <row r="16" spans="1:9" ht="20.25" customHeight="1" x14ac:dyDescent="0.3">
      <c r="A16" s="112" t="s">
        <v>15</v>
      </c>
      <c r="B16" s="114">
        <v>5124694.8851199998</v>
      </c>
      <c r="C16" s="114">
        <v>5776531.0519999992</v>
      </c>
      <c r="D16" s="114">
        <v>5398672.2349999994</v>
      </c>
      <c r="E16" s="114">
        <v>5963600.0720000016</v>
      </c>
      <c r="F16" s="114">
        <v>5969409.8740000008</v>
      </c>
      <c r="G16" s="114">
        <v>5958025.7650000006</v>
      </c>
      <c r="H16" s="114">
        <v>5910216.7879999997</v>
      </c>
      <c r="I16" s="114">
        <v>4967289.0270000007</v>
      </c>
    </row>
    <row r="17" spans="1:9" ht="20.25" customHeight="1" x14ac:dyDescent="0.3">
      <c r="A17" s="115" t="s">
        <v>16</v>
      </c>
      <c r="B17" s="117">
        <v>1057394.8910300001</v>
      </c>
      <c r="C17" s="117">
        <v>1081375.7339999999</v>
      </c>
      <c r="D17" s="117">
        <v>1059323.041</v>
      </c>
      <c r="E17" s="117">
        <v>1060416.5390000001</v>
      </c>
      <c r="F17" s="117">
        <v>1045193.22</v>
      </c>
      <c r="G17" s="117">
        <v>1037810.8720000001</v>
      </c>
      <c r="H17" s="117">
        <v>1037636.147</v>
      </c>
      <c r="I17" s="117">
        <v>72153.733000000007</v>
      </c>
    </row>
    <row r="18" spans="1:9" ht="20.25" customHeight="1" x14ac:dyDescent="0.3">
      <c r="A18" s="115" t="s">
        <v>17</v>
      </c>
      <c r="B18" s="117">
        <v>1818649.264</v>
      </c>
      <c r="C18" s="117">
        <v>2348001.2229999998</v>
      </c>
      <c r="D18" s="117">
        <v>2030570.642</v>
      </c>
      <c r="E18" s="117">
        <v>2550574.6870000004</v>
      </c>
      <c r="F18" s="117">
        <v>2563754.344</v>
      </c>
      <c r="G18" s="117">
        <v>2547820.8640000001</v>
      </c>
      <c r="H18" s="117">
        <v>2518975.0970000001</v>
      </c>
      <c r="I18" s="117">
        <v>2522807.287</v>
      </c>
    </row>
    <row r="19" spans="1:9" ht="20.25" customHeight="1" x14ac:dyDescent="0.3">
      <c r="A19" s="115" t="s">
        <v>18</v>
      </c>
      <c r="B19" s="116">
        <v>0</v>
      </c>
      <c r="C19" s="116">
        <v>0</v>
      </c>
      <c r="D19" s="116">
        <v>2E-3</v>
      </c>
      <c r="E19" s="116">
        <v>1E-3</v>
      </c>
      <c r="F19" s="116">
        <v>1E-3</v>
      </c>
      <c r="G19" s="116">
        <v>0</v>
      </c>
      <c r="H19" s="116">
        <v>-1E-3</v>
      </c>
      <c r="I19" s="116">
        <v>1E-3</v>
      </c>
    </row>
    <row r="20" spans="1:9" ht="20.25" customHeight="1" x14ac:dyDescent="0.3">
      <c r="A20" s="115" t="s">
        <v>19</v>
      </c>
      <c r="B20" s="117">
        <v>1166640.2680899999</v>
      </c>
      <c r="C20" s="117">
        <v>1197854.2509999999</v>
      </c>
      <c r="D20" s="117">
        <v>1189448.149</v>
      </c>
      <c r="E20" s="117">
        <v>1220471.247</v>
      </c>
      <c r="F20" s="117">
        <v>1225568.6680000001</v>
      </c>
      <c r="G20" s="117">
        <v>1244031.7660000001</v>
      </c>
      <c r="H20" s="117">
        <v>1236462.118</v>
      </c>
      <c r="I20" s="117">
        <v>1251373.2720000001</v>
      </c>
    </row>
    <row r="21" spans="1:9" ht="20.25" customHeight="1" x14ac:dyDescent="0.3">
      <c r="A21" s="115" t="s">
        <v>20</v>
      </c>
      <c r="B21" s="117">
        <v>1082010.456</v>
      </c>
      <c r="C21" s="117">
        <v>1149299.8419999999</v>
      </c>
      <c r="D21" s="117">
        <v>1119330.4010000001</v>
      </c>
      <c r="E21" s="117">
        <v>1132137.598</v>
      </c>
      <c r="F21" s="117">
        <v>1134893.6410000001</v>
      </c>
      <c r="G21" s="117">
        <v>1128362.263</v>
      </c>
      <c r="H21" s="117">
        <v>1117143.4269999999</v>
      </c>
      <c r="I21" s="117">
        <v>1120954.7339999999</v>
      </c>
    </row>
    <row r="22" spans="1:9" ht="20.25" customHeight="1" x14ac:dyDescent="0.3">
      <c r="A22" s="112" t="s">
        <v>21</v>
      </c>
      <c r="B22" s="114">
        <v>13277982.695</v>
      </c>
      <c r="C22" s="114">
        <v>13847964.729</v>
      </c>
      <c r="D22" s="114">
        <v>13794002.006000003</v>
      </c>
      <c r="E22" s="114">
        <v>14303564.161000002</v>
      </c>
      <c r="F22" s="114">
        <v>14738117.074999999</v>
      </c>
      <c r="G22" s="114">
        <v>15401867.455</v>
      </c>
      <c r="H22" s="114">
        <v>15759019.767000001</v>
      </c>
      <c r="I22" s="114">
        <v>15551034.509</v>
      </c>
    </row>
    <row r="23" spans="1:9" ht="20.25" customHeight="1" x14ac:dyDescent="0.3">
      <c r="A23" s="112" t="s">
        <v>22</v>
      </c>
      <c r="B23" s="114">
        <v>4492922.5269999998</v>
      </c>
      <c r="C23" s="114">
        <v>3791964.5619999999</v>
      </c>
      <c r="D23" s="114">
        <v>4467028.6280589988</v>
      </c>
      <c r="E23" s="114">
        <v>2310274.0548900003</v>
      </c>
      <c r="F23" s="114">
        <v>2023715.4879999992</v>
      </c>
      <c r="G23" s="114">
        <v>1797372.1010000003</v>
      </c>
      <c r="H23" s="114">
        <v>1849920.9107500003</v>
      </c>
      <c r="I23" s="114">
        <v>1524132.3289999997</v>
      </c>
    </row>
    <row r="24" spans="1:9" ht="20.25" customHeight="1" x14ac:dyDescent="0.3">
      <c r="A24" s="112" t="s">
        <v>23</v>
      </c>
      <c r="B24" s="114">
        <v>5395564.9809999997</v>
      </c>
      <c r="C24" s="114">
        <v>5231879.8080000002</v>
      </c>
      <c r="D24" s="114">
        <v>5918779.3610589989</v>
      </c>
      <c r="E24" s="114">
        <v>3609937.5898900004</v>
      </c>
      <c r="F24" s="114">
        <v>3502490.9649999994</v>
      </c>
      <c r="G24" s="114">
        <v>3442079.1470000003</v>
      </c>
      <c r="H24" s="114">
        <v>3324458.9047500002</v>
      </c>
      <c r="I24" s="114">
        <v>2916459.9989999998</v>
      </c>
    </row>
    <row r="25" spans="1:9" ht="20.25" customHeight="1" x14ac:dyDescent="0.3">
      <c r="A25" s="112" t="s">
        <v>24</v>
      </c>
      <c r="B25" s="114">
        <v>6288825.7039999999</v>
      </c>
      <c r="C25" s="114">
        <v>5854232.29</v>
      </c>
      <c r="D25" s="114">
        <v>6552484.8079999993</v>
      </c>
      <c r="E25" s="114">
        <v>4242563.2898900006</v>
      </c>
      <c r="F25" s="114">
        <v>3962762.2929999996</v>
      </c>
      <c r="G25" s="114">
        <v>3986892.2420000006</v>
      </c>
      <c r="H25" s="114">
        <v>4004995.1147500002</v>
      </c>
      <c r="I25" s="114">
        <v>4040583.9730000002</v>
      </c>
    </row>
    <row r="26" spans="1:9" ht="20.25" customHeight="1" x14ac:dyDescent="0.3">
      <c r="A26" s="115" t="s">
        <v>25</v>
      </c>
      <c r="B26" s="117">
        <v>5568455.017</v>
      </c>
      <c r="C26" s="117">
        <v>5089194.1009999998</v>
      </c>
      <c r="D26" s="117">
        <v>5801693.5599999996</v>
      </c>
      <c r="E26" s="117">
        <v>3483541.8958900003</v>
      </c>
      <c r="F26" s="117">
        <v>3202142.3049999997</v>
      </c>
      <c r="G26" s="117">
        <v>3229095.3660000004</v>
      </c>
      <c r="H26" s="117">
        <v>3256252.3737500003</v>
      </c>
      <c r="I26" s="117">
        <v>3284348.5010000002</v>
      </c>
    </row>
    <row r="27" spans="1:9" ht="20.25" customHeight="1" x14ac:dyDescent="0.3">
      <c r="A27" s="115" t="s">
        <v>26</v>
      </c>
      <c r="B27" s="117">
        <v>720370.68700000003</v>
      </c>
      <c r="C27" s="117">
        <v>765038.18900000001</v>
      </c>
      <c r="D27" s="117">
        <v>750791.24800000002</v>
      </c>
      <c r="E27" s="117">
        <v>759021.39399999997</v>
      </c>
      <c r="F27" s="117">
        <v>760619.98800000001</v>
      </c>
      <c r="G27" s="117">
        <v>757796.87600000005</v>
      </c>
      <c r="H27" s="117">
        <v>748742.74100000004</v>
      </c>
      <c r="I27" s="117">
        <v>756235.47199999995</v>
      </c>
    </row>
    <row r="28" spans="1:9" ht="20.25" customHeight="1" x14ac:dyDescent="0.3">
      <c r="A28" s="112" t="s">
        <v>27</v>
      </c>
      <c r="B28" s="119">
        <v>893260.723</v>
      </c>
      <c r="C28" s="119">
        <v>622352.48199999996</v>
      </c>
      <c r="D28" s="119">
        <v>633705.44694099994</v>
      </c>
      <c r="E28" s="119">
        <v>632625.69999999995</v>
      </c>
      <c r="F28" s="119">
        <v>460271.32800000004</v>
      </c>
      <c r="G28" s="119">
        <v>544813.09500000009</v>
      </c>
      <c r="H28" s="119">
        <v>680536.21</v>
      </c>
      <c r="I28" s="119">
        <v>1124123.9740000002</v>
      </c>
    </row>
    <row r="29" spans="1:9" ht="20.25" customHeight="1" x14ac:dyDescent="0.3">
      <c r="A29" s="115" t="s">
        <v>16</v>
      </c>
      <c r="B29" s="120">
        <v>893260.723</v>
      </c>
      <c r="C29" s="120">
        <v>622352.48199999996</v>
      </c>
      <c r="D29" s="120">
        <v>633705.44694099994</v>
      </c>
      <c r="E29" s="120">
        <v>632625.69999999995</v>
      </c>
      <c r="F29" s="120">
        <v>460271.32800000004</v>
      </c>
      <c r="G29" s="120">
        <v>544813.09500000009</v>
      </c>
      <c r="H29" s="120">
        <v>680536.21</v>
      </c>
      <c r="I29" s="120">
        <v>1124123.9740000002</v>
      </c>
    </row>
    <row r="30" spans="1:9" ht="20.25" customHeight="1" x14ac:dyDescent="0.3">
      <c r="A30" s="115" t="s">
        <v>28</v>
      </c>
      <c r="B30" s="120">
        <v>0</v>
      </c>
      <c r="C30" s="120">
        <v>0</v>
      </c>
      <c r="D30" s="120">
        <v>0</v>
      </c>
      <c r="E30" s="120">
        <v>0</v>
      </c>
      <c r="F30" s="120">
        <v>0</v>
      </c>
      <c r="G30" s="120">
        <v>0</v>
      </c>
      <c r="H30" s="120">
        <v>0</v>
      </c>
      <c r="I30" s="120">
        <v>0</v>
      </c>
    </row>
    <row r="31" spans="1:9" ht="20.25" customHeight="1" x14ac:dyDescent="0.3">
      <c r="A31" s="112" t="s">
        <v>29</v>
      </c>
      <c r="B31" s="119">
        <v>-902642.45399999991</v>
      </c>
      <c r="C31" s="119">
        <v>-1439915.246</v>
      </c>
      <c r="D31" s="119">
        <v>-1451750.733</v>
      </c>
      <c r="E31" s="119">
        <v>-1299663.5349999999</v>
      </c>
      <c r="F31" s="119">
        <v>-1478775.4770000002</v>
      </c>
      <c r="G31" s="119">
        <v>-1644707.0460000001</v>
      </c>
      <c r="H31" s="119">
        <v>-1474537.9939999999</v>
      </c>
      <c r="I31" s="119">
        <v>-1392327.6700000002</v>
      </c>
    </row>
    <row r="32" spans="1:9" ht="20.25" customHeight="1" x14ac:dyDescent="0.3">
      <c r="A32" s="112" t="s">
        <v>30</v>
      </c>
      <c r="B32" s="119">
        <v>0</v>
      </c>
      <c r="C32" s="119">
        <v>0</v>
      </c>
      <c r="D32" s="119">
        <v>0</v>
      </c>
      <c r="E32" s="119">
        <v>0</v>
      </c>
      <c r="F32" s="119">
        <v>0</v>
      </c>
      <c r="G32" s="119">
        <v>0</v>
      </c>
      <c r="H32" s="119">
        <v>0</v>
      </c>
      <c r="I32" s="119">
        <v>0</v>
      </c>
    </row>
    <row r="33" spans="1:9" ht="20.25" customHeight="1" x14ac:dyDescent="0.3">
      <c r="A33" s="115" t="s">
        <v>25</v>
      </c>
      <c r="B33" s="117">
        <v>0</v>
      </c>
      <c r="C33" s="117">
        <v>0</v>
      </c>
      <c r="D33" s="117">
        <v>0</v>
      </c>
      <c r="E33" s="117">
        <v>0</v>
      </c>
      <c r="F33" s="117">
        <v>0</v>
      </c>
      <c r="G33" s="117">
        <v>0</v>
      </c>
      <c r="H33" s="117">
        <v>0</v>
      </c>
      <c r="I33" s="117">
        <v>0</v>
      </c>
    </row>
    <row r="34" spans="1:9" ht="20.25" customHeight="1" x14ac:dyDescent="0.3">
      <c r="A34" s="115" t="s">
        <v>26</v>
      </c>
      <c r="B34" s="117">
        <v>0</v>
      </c>
      <c r="C34" s="117">
        <v>0</v>
      </c>
      <c r="D34" s="117">
        <v>0</v>
      </c>
      <c r="E34" s="117">
        <v>0</v>
      </c>
      <c r="F34" s="117">
        <v>0</v>
      </c>
      <c r="G34" s="117">
        <v>0</v>
      </c>
      <c r="H34" s="117">
        <v>0</v>
      </c>
      <c r="I34" s="117">
        <v>0</v>
      </c>
    </row>
    <row r="35" spans="1:9" ht="20.25" customHeight="1" x14ac:dyDescent="0.3">
      <c r="A35" s="112" t="s">
        <v>31</v>
      </c>
      <c r="B35" s="114">
        <v>902642.45399999991</v>
      </c>
      <c r="C35" s="114">
        <v>1439915.246</v>
      </c>
      <c r="D35" s="114">
        <v>1451750.733</v>
      </c>
      <c r="E35" s="114">
        <v>1299663.5349999999</v>
      </c>
      <c r="F35" s="114">
        <v>1478775.4770000002</v>
      </c>
      <c r="G35" s="114">
        <v>1644707.0460000001</v>
      </c>
      <c r="H35" s="114">
        <v>1474537.9939999999</v>
      </c>
      <c r="I35" s="114">
        <v>1392327.6700000002</v>
      </c>
    </row>
    <row r="36" spans="1:9" ht="20.25" customHeight="1" x14ac:dyDescent="0.3">
      <c r="A36" s="115" t="s">
        <v>16</v>
      </c>
      <c r="B36" s="117">
        <v>902642.45399999991</v>
      </c>
      <c r="C36" s="117">
        <v>1439915.246</v>
      </c>
      <c r="D36" s="117">
        <v>1451750.733</v>
      </c>
      <c r="E36" s="117">
        <v>1299663.5349999999</v>
      </c>
      <c r="F36" s="117">
        <v>1478775.4770000002</v>
      </c>
      <c r="G36" s="117">
        <v>1644707.0460000001</v>
      </c>
      <c r="H36" s="117">
        <v>1474537.9939999999</v>
      </c>
      <c r="I36" s="117">
        <v>1392327.6700000002</v>
      </c>
    </row>
    <row r="37" spans="1:9" ht="20.25" customHeight="1" x14ac:dyDescent="0.3">
      <c r="A37" s="115" t="s">
        <v>28</v>
      </c>
      <c r="B37" s="117">
        <v>0</v>
      </c>
      <c r="C37" s="117">
        <v>0</v>
      </c>
      <c r="D37" s="117">
        <v>0</v>
      </c>
      <c r="E37" s="117">
        <v>0</v>
      </c>
      <c r="F37" s="117">
        <v>0</v>
      </c>
      <c r="G37" s="117">
        <v>0</v>
      </c>
      <c r="H37" s="117">
        <v>0</v>
      </c>
      <c r="I37" s="117">
        <v>0</v>
      </c>
    </row>
    <row r="38" spans="1:9" ht="20.25" customHeight="1" x14ac:dyDescent="0.3">
      <c r="A38" s="112" t="s">
        <v>32</v>
      </c>
      <c r="B38" s="114">
        <v>84313.171000000002</v>
      </c>
      <c r="C38" s="114">
        <v>78822.722000000009</v>
      </c>
      <c r="D38" s="114">
        <v>72263.214999999997</v>
      </c>
      <c r="E38" s="99">
        <v>52724.84</v>
      </c>
      <c r="F38" s="99">
        <v>55532.638000000006</v>
      </c>
      <c r="G38" s="99">
        <v>56812.067999999999</v>
      </c>
      <c r="H38" s="99">
        <v>57947.293999999994</v>
      </c>
      <c r="I38" s="99">
        <v>58832.178999999996</v>
      </c>
    </row>
    <row r="39" spans="1:9" ht="20.25" customHeight="1" x14ac:dyDescent="0.3">
      <c r="A39" s="115" t="s">
        <v>33</v>
      </c>
      <c r="B39" s="117">
        <v>40777.097000000002</v>
      </c>
      <c r="C39" s="117">
        <v>33745.728999999999</v>
      </c>
      <c r="D39" s="117">
        <v>27258.091</v>
      </c>
      <c r="E39" s="101">
        <v>5229.41</v>
      </c>
      <c r="F39" s="101">
        <v>5133.83</v>
      </c>
      <c r="G39" s="101">
        <v>4701.6040000000003</v>
      </c>
      <c r="H39" s="101">
        <v>4743.9940000000006</v>
      </c>
      <c r="I39" s="101">
        <v>4649.9780000000001</v>
      </c>
    </row>
    <row r="40" spans="1:9" ht="20.25" customHeight="1" x14ac:dyDescent="0.3">
      <c r="A40" s="115" t="s">
        <v>34</v>
      </c>
      <c r="B40" s="117">
        <v>100.73</v>
      </c>
      <c r="C40" s="117">
        <v>29.327999999999999</v>
      </c>
      <c r="D40" s="117">
        <v>196.91800000000001</v>
      </c>
      <c r="E40" s="100">
        <v>56.018999999999998</v>
      </c>
      <c r="F40" s="100">
        <v>66.325999999999993</v>
      </c>
      <c r="G40" s="100">
        <v>55.176000000000002</v>
      </c>
      <c r="H40" s="100">
        <v>65.918000000000006</v>
      </c>
      <c r="I40" s="100">
        <v>113.90600000000001</v>
      </c>
    </row>
    <row r="41" spans="1:9" ht="20.25" customHeight="1" x14ac:dyDescent="0.3">
      <c r="A41" s="115" t="s">
        <v>35</v>
      </c>
      <c r="B41" s="117">
        <v>0</v>
      </c>
      <c r="C41" s="117">
        <v>0</v>
      </c>
      <c r="D41" s="117">
        <v>0</v>
      </c>
      <c r="E41" s="100">
        <v>0</v>
      </c>
      <c r="F41" s="100">
        <v>0</v>
      </c>
      <c r="G41" s="100">
        <v>0</v>
      </c>
      <c r="H41" s="100">
        <v>0</v>
      </c>
      <c r="I41" s="100">
        <v>0</v>
      </c>
    </row>
    <row r="42" spans="1:9" ht="20.25" customHeight="1" x14ac:dyDescent="0.3">
      <c r="A42" s="115" t="s">
        <v>36</v>
      </c>
      <c r="B42" s="117">
        <v>43435.343999999997</v>
      </c>
      <c r="C42" s="117">
        <v>45047.665000000001</v>
      </c>
      <c r="D42" s="117">
        <v>44808.205999999998</v>
      </c>
      <c r="E42" s="101">
        <v>47439.411</v>
      </c>
      <c r="F42" s="101">
        <v>50332.482000000004</v>
      </c>
      <c r="G42" s="101">
        <v>52055.288</v>
      </c>
      <c r="H42" s="101">
        <v>53137.381999999998</v>
      </c>
      <c r="I42" s="101">
        <v>54068.294999999998</v>
      </c>
    </row>
    <row r="43" spans="1:9" ht="20.25" customHeight="1" x14ac:dyDescent="0.3">
      <c r="A43" s="112" t="s">
        <v>37</v>
      </c>
      <c r="B43" s="114">
        <v>11590150.988</v>
      </c>
      <c r="C43" s="114">
        <v>12942838.775</v>
      </c>
      <c r="D43" s="114">
        <v>12856847.010059001</v>
      </c>
      <c r="E43" s="99">
        <v>13419243.072372999</v>
      </c>
      <c r="F43" s="99">
        <v>13407013.689000001</v>
      </c>
      <c r="G43" s="99">
        <v>13790997.031000001</v>
      </c>
      <c r="H43" s="99">
        <v>14186305.175000001</v>
      </c>
      <c r="I43" s="99">
        <v>14215627.491999999</v>
      </c>
    </row>
    <row r="44" spans="1:9" ht="20.25" customHeight="1" x14ac:dyDescent="0.3">
      <c r="A44" s="112" t="s">
        <v>38</v>
      </c>
      <c r="B44" s="114">
        <v>9698211.4309999999</v>
      </c>
      <c r="C44" s="114">
        <v>11269452.895</v>
      </c>
      <c r="D44" s="114">
        <v>10593625.870999999</v>
      </c>
      <c r="E44" s="99">
        <v>11487497.530373</v>
      </c>
      <c r="F44" s="99">
        <v>11640733.504000001</v>
      </c>
      <c r="G44" s="99">
        <v>11998317.846000001</v>
      </c>
      <c r="H44" s="99">
        <v>12709651.909</v>
      </c>
      <c r="I44" s="99">
        <v>12341056.419</v>
      </c>
    </row>
    <row r="45" spans="1:9" ht="20.25" customHeight="1" x14ac:dyDescent="0.3">
      <c r="A45" s="112" t="s">
        <v>39</v>
      </c>
      <c r="B45" s="114">
        <v>1889186.3540000001</v>
      </c>
      <c r="C45" s="114">
        <v>1670390.173</v>
      </c>
      <c r="D45" s="114">
        <v>2257434.4600000004</v>
      </c>
      <c r="E45" s="99">
        <v>1927683.2010000001</v>
      </c>
      <c r="F45" s="99">
        <v>1761988.388</v>
      </c>
      <c r="G45" s="99">
        <v>1790653.6500000001</v>
      </c>
      <c r="H45" s="99">
        <v>1474540.2289999998</v>
      </c>
      <c r="I45" s="99">
        <v>1864974.5889999999</v>
      </c>
    </row>
    <row r="46" spans="1:9" ht="20.25" customHeight="1" x14ac:dyDescent="0.3">
      <c r="A46" s="115" t="s">
        <v>40</v>
      </c>
      <c r="B46" s="117">
        <v>1889186.3540000001</v>
      </c>
      <c r="C46" s="117">
        <v>1670390.173</v>
      </c>
      <c r="D46" s="117">
        <v>2257434.4600000004</v>
      </c>
      <c r="E46" s="100">
        <v>1927683.2010000001</v>
      </c>
      <c r="F46" s="100">
        <v>1761988.388</v>
      </c>
      <c r="G46" s="100">
        <v>1790653.6500000001</v>
      </c>
      <c r="H46" s="100">
        <v>1474540.2289999998</v>
      </c>
      <c r="I46" s="100">
        <v>1864974.5889999999</v>
      </c>
    </row>
    <row r="47" spans="1:9" ht="20.25" customHeight="1" thickBot="1" x14ac:dyDescent="0.35">
      <c r="A47" s="121" t="s">
        <v>41</v>
      </c>
      <c r="B47" s="122">
        <v>0</v>
      </c>
      <c r="C47" s="122">
        <v>0</v>
      </c>
      <c r="D47" s="122">
        <v>0</v>
      </c>
      <c r="E47" s="122">
        <v>0</v>
      </c>
      <c r="F47" s="122">
        <v>0</v>
      </c>
      <c r="G47" s="122">
        <v>0</v>
      </c>
      <c r="H47" s="122">
        <v>0</v>
      </c>
      <c r="I47" s="122"/>
    </row>
    <row r="48" spans="1:9" ht="13.5" thickTop="1" x14ac:dyDescent="0.3">
      <c r="G48" s="109"/>
    </row>
  </sheetData>
  <mergeCells count="6">
    <mergeCell ref="A1:I1"/>
    <mergeCell ref="A2:I2"/>
    <mergeCell ref="A3:A4"/>
    <mergeCell ref="B3:B4"/>
    <mergeCell ref="C3:C4"/>
    <mergeCell ref="F3:I3"/>
  </mergeCells>
  <pageMargins left="0.7" right="0.7" top="0.75" bottom="0.75" header="0.3" footer="0.3"/>
  <pageSetup paperSize="9" scale="62" orientation="portrait" r:id="rId1"/>
  <headerFooter>
    <oddFooter>&amp;C&amp;A</oddFooter>
  </headerFooter>
  <rowBreaks count="1" manualBreakCount="1">
    <brk id="15" max="16383" man="1"/>
  </rowBreaks>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97D17-F0F0-44CD-9B87-AB92F242A305}">
  <sheetPr>
    <pageSetUpPr fitToPage="1"/>
  </sheetPr>
  <dimension ref="A1:J24"/>
  <sheetViews>
    <sheetView view="pageBreakPreview" zoomScale="97" zoomScaleNormal="100" zoomScaleSheetLayoutView="97"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1796875" defaultRowHeight="14.5" x14ac:dyDescent="0.35"/>
  <cols>
    <col min="1" max="1" width="59" style="12" customWidth="1"/>
    <col min="2" max="2" width="15.6328125" style="12" customWidth="1"/>
    <col min="3" max="3" width="15.54296875" style="12" customWidth="1"/>
    <col min="4" max="4" width="14.54296875" style="12" customWidth="1"/>
    <col min="5" max="6" width="15.54296875" style="34" customWidth="1"/>
    <col min="7" max="16384" width="9.1796875" style="12"/>
  </cols>
  <sheetData>
    <row r="1" spans="1:10" ht="40.5" customHeight="1" thickBot="1" x14ac:dyDescent="0.4">
      <c r="A1" s="339" t="s">
        <v>210</v>
      </c>
      <c r="B1" s="339"/>
      <c r="C1" s="339"/>
      <c r="D1" s="339"/>
      <c r="E1" s="339"/>
      <c r="F1" s="339"/>
    </row>
    <row r="2" spans="1:10" ht="15" thickBot="1" x14ac:dyDescent="0.4">
      <c r="A2" s="340" t="s">
        <v>608</v>
      </c>
      <c r="B2" s="343" t="s">
        <v>191</v>
      </c>
      <c r="C2" s="344"/>
      <c r="D2" s="345"/>
      <c r="E2" s="343" t="s">
        <v>192</v>
      </c>
      <c r="F2" s="344"/>
    </row>
    <row r="3" spans="1:10" x14ac:dyDescent="0.35">
      <c r="A3" s="341"/>
      <c r="B3" s="332">
        <v>45473</v>
      </c>
      <c r="C3" s="347">
        <v>45838</v>
      </c>
      <c r="D3" s="347">
        <f>'11'!K4</f>
        <v>46142</v>
      </c>
      <c r="E3" s="215" t="s">
        <v>598</v>
      </c>
      <c r="F3" s="270" t="s">
        <v>599</v>
      </c>
    </row>
    <row r="4" spans="1:10" x14ac:dyDescent="0.35">
      <c r="A4" s="341"/>
      <c r="B4" s="333"/>
      <c r="C4" s="348"/>
      <c r="D4" s="348"/>
      <c r="E4" s="216" t="s">
        <v>193</v>
      </c>
      <c r="F4" s="271" t="s">
        <v>193</v>
      </c>
    </row>
    <row r="5" spans="1:10" ht="15" thickBot="1" x14ac:dyDescent="0.4">
      <c r="A5" s="342"/>
      <c r="B5" s="346"/>
      <c r="C5" s="349"/>
      <c r="D5" s="349"/>
      <c r="E5" s="236">
        <f>'11'!L6</f>
        <v>45772</v>
      </c>
      <c r="F5" s="272">
        <f>'11'!M6</f>
        <v>46136</v>
      </c>
    </row>
    <row r="6" spans="1:10" ht="27" customHeight="1" x14ac:dyDescent="0.35">
      <c r="A6" s="13" t="s">
        <v>211</v>
      </c>
      <c r="B6" s="60" t="s">
        <v>618</v>
      </c>
      <c r="C6" s="60">
        <v>192.59961100000001</v>
      </c>
      <c r="D6" s="60">
        <v>215.116241</v>
      </c>
      <c r="E6" s="60">
        <v>192.59961100000001</v>
      </c>
      <c r="F6" s="60">
        <v>22.516629999999992</v>
      </c>
      <c r="G6" s="76"/>
      <c r="H6" s="76"/>
      <c r="I6" s="66"/>
      <c r="J6" s="66"/>
    </row>
    <row r="7" spans="1:10" ht="27" customHeight="1" x14ac:dyDescent="0.35">
      <c r="A7" s="13" t="s">
        <v>212</v>
      </c>
      <c r="B7" s="60">
        <v>1133456.1000000001</v>
      </c>
      <c r="C7" s="60">
        <v>795113.38306599995</v>
      </c>
      <c r="D7" s="60">
        <v>737943.25860499998</v>
      </c>
      <c r="E7" s="60">
        <v>-335469.20739199989</v>
      </c>
      <c r="F7" s="60">
        <v>-57170.12446099997</v>
      </c>
      <c r="G7" s="76"/>
      <c r="H7" s="76"/>
      <c r="I7" s="66"/>
      <c r="J7" s="66"/>
    </row>
    <row r="8" spans="1:10" ht="27" customHeight="1" x14ac:dyDescent="0.35">
      <c r="A8" s="13" t="s">
        <v>213</v>
      </c>
      <c r="B8" s="60">
        <v>107772.4</v>
      </c>
      <c r="C8" s="60">
        <v>104742.048903</v>
      </c>
      <c r="D8" s="60">
        <v>143149.89101200001</v>
      </c>
      <c r="E8" s="60">
        <v>36669.633122999992</v>
      </c>
      <c r="F8" s="60">
        <v>38407.842109000005</v>
      </c>
      <c r="G8" s="76"/>
      <c r="H8" s="76"/>
      <c r="I8" s="66"/>
      <c r="J8" s="66"/>
    </row>
    <row r="9" spans="1:10" ht="27" customHeight="1" x14ac:dyDescent="0.35">
      <c r="A9" s="13" t="s">
        <v>214</v>
      </c>
      <c r="B9" s="60">
        <v>134664.29999999999</v>
      </c>
      <c r="C9" s="60">
        <v>163501.97004799999</v>
      </c>
      <c r="D9" s="60">
        <v>130648.99518500001</v>
      </c>
      <c r="E9" s="60">
        <v>-30885.29217499998</v>
      </c>
      <c r="F9" s="60">
        <v>-32852.974862999981</v>
      </c>
      <c r="G9" s="76"/>
      <c r="H9" s="76"/>
      <c r="I9" s="66"/>
      <c r="J9" s="66"/>
    </row>
    <row r="10" spans="1:10" ht="27" customHeight="1" x14ac:dyDescent="0.35">
      <c r="A10" s="13" t="s">
        <v>215</v>
      </c>
      <c r="B10" s="60">
        <v>2427.6</v>
      </c>
      <c r="C10" s="60">
        <v>340.58600000000001</v>
      </c>
      <c r="D10" s="60">
        <v>0</v>
      </c>
      <c r="E10" s="60">
        <v>-2427.6489999999999</v>
      </c>
      <c r="F10" s="60">
        <v>-340.58600000000001</v>
      </c>
      <c r="G10" s="76"/>
      <c r="H10" s="76"/>
      <c r="I10" s="66"/>
      <c r="J10" s="66"/>
    </row>
    <row r="11" spans="1:10" ht="27" customHeight="1" x14ac:dyDescent="0.35">
      <c r="A11" s="13" t="s">
        <v>216</v>
      </c>
      <c r="B11" s="60"/>
      <c r="C11" s="60"/>
      <c r="D11" s="60"/>
      <c r="E11" s="60">
        <v>0</v>
      </c>
      <c r="F11" s="60">
        <v>0</v>
      </c>
      <c r="G11" s="66"/>
      <c r="H11" s="66"/>
      <c r="I11" s="66"/>
      <c r="J11" s="66"/>
    </row>
    <row r="12" spans="1:10" ht="27" customHeight="1" x14ac:dyDescent="0.35">
      <c r="A12" s="13" t="s">
        <v>217</v>
      </c>
      <c r="B12" s="237"/>
      <c r="C12" s="60"/>
      <c r="D12" s="60"/>
      <c r="E12" s="60">
        <v>0</v>
      </c>
      <c r="F12" s="60">
        <v>0</v>
      </c>
      <c r="G12" s="66"/>
      <c r="H12" s="66"/>
      <c r="I12" s="66"/>
      <c r="J12" s="66"/>
    </row>
    <row r="13" spans="1:10" ht="27" customHeight="1" x14ac:dyDescent="0.35">
      <c r="A13" s="13" t="s">
        <v>218</v>
      </c>
      <c r="B13" s="237"/>
      <c r="C13" s="60"/>
      <c r="D13" s="60"/>
      <c r="E13" s="60">
        <v>0</v>
      </c>
      <c r="F13" s="60">
        <v>0</v>
      </c>
      <c r="G13" s="66"/>
      <c r="H13" s="66"/>
      <c r="I13" s="66"/>
      <c r="J13" s="66"/>
    </row>
    <row r="14" spans="1:10" ht="27" customHeight="1" x14ac:dyDescent="0.35">
      <c r="A14" s="13" t="s">
        <v>219</v>
      </c>
      <c r="B14" s="237"/>
      <c r="C14" s="60"/>
      <c r="D14" s="60"/>
      <c r="E14" s="60">
        <v>0</v>
      </c>
      <c r="F14" s="60">
        <v>0</v>
      </c>
      <c r="G14" s="66"/>
      <c r="H14" s="66"/>
      <c r="I14" s="66"/>
      <c r="J14" s="66"/>
    </row>
    <row r="15" spans="1:10" ht="27" customHeight="1" x14ac:dyDescent="0.35">
      <c r="A15" s="13" t="s">
        <v>220</v>
      </c>
      <c r="B15" s="237"/>
      <c r="C15" s="60"/>
      <c r="D15" s="60"/>
      <c r="E15" s="60">
        <v>0</v>
      </c>
      <c r="F15" s="60">
        <v>0</v>
      </c>
      <c r="G15" s="66"/>
      <c r="H15" s="66"/>
      <c r="I15" s="66"/>
      <c r="J15" s="66"/>
    </row>
    <row r="16" spans="1:10" ht="27" customHeight="1" x14ac:dyDescent="0.35">
      <c r="A16" s="13" t="s">
        <v>221</v>
      </c>
      <c r="B16" s="237"/>
      <c r="C16" s="60"/>
      <c r="D16" s="60"/>
      <c r="E16" s="60">
        <v>0</v>
      </c>
      <c r="F16" s="60">
        <v>0</v>
      </c>
      <c r="G16" s="66"/>
      <c r="H16" s="66"/>
      <c r="I16" s="66"/>
      <c r="J16" s="66"/>
    </row>
    <row r="17" spans="1:10" ht="27" customHeight="1" x14ac:dyDescent="0.35">
      <c r="A17" s="13" t="s">
        <v>222</v>
      </c>
      <c r="B17" s="237"/>
      <c r="C17" s="60"/>
      <c r="D17" s="60"/>
      <c r="E17" s="60">
        <v>0</v>
      </c>
      <c r="F17" s="60">
        <v>0</v>
      </c>
      <c r="G17" s="66"/>
      <c r="H17" s="66"/>
      <c r="I17" s="66"/>
      <c r="J17" s="66"/>
    </row>
    <row r="18" spans="1:10" ht="27" customHeight="1" x14ac:dyDescent="0.35">
      <c r="A18" s="13" t="s">
        <v>223</v>
      </c>
      <c r="B18" s="237"/>
      <c r="C18" s="60"/>
      <c r="D18" s="60"/>
      <c r="E18" s="60">
        <v>0</v>
      </c>
      <c r="F18" s="60">
        <v>0</v>
      </c>
      <c r="G18" s="66"/>
      <c r="H18" s="66"/>
      <c r="I18" s="66"/>
      <c r="J18" s="66"/>
    </row>
    <row r="19" spans="1:10" ht="27" customHeight="1" x14ac:dyDescent="0.35">
      <c r="A19" s="13" t="s">
        <v>224</v>
      </c>
      <c r="B19" s="237"/>
      <c r="C19" s="60"/>
      <c r="D19" s="60"/>
      <c r="E19" s="60">
        <v>0</v>
      </c>
      <c r="F19" s="60">
        <v>0</v>
      </c>
      <c r="G19" s="66"/>
      <c r="H19" s="66"/>
      <c r="I19" s="66"/>
      <c r="J19" s="66"/>
    </row>
    <row r="20" spans="1:10" ht="27" customHeight="1" thickBot="1" x14ac:dyDescent="0.4">
      <c r="A20" s="14" t="s">
        <v>225</v>
      </c>
      <c r="B20" s="61" t="s">
        <v>618</v>
      </c>
      <c r="C20" s="60">
        <v>2629.8287009999999</v>
      </c>
      <c r="D20" s="60">
        <v>2937.0517049999999</v>
      </c>
      <c r="E20" s="60">
        <v>2629.8287009999999</v>
      </c>
      <c r="F20" s="60">
        <v>307.22300399999995</v>
      </c>
      <c r="G20" s="76"/>
      <c r="H20" s="76"/>
      <c r="I20" s="66"/>
      <c r="J20" s="66"/>
    </row>
    <row r="21" spans="1:10" ht="27" customHeight="1" thickTop="1" thickBot="1" x14ac:dyDescent="0.4">
      <c r="A21" s="11" t="s">
        <v>226</v>
      </c>
      <c r="B21" s="62">
        <v>1378320.5</v>
      </c>
      <c r="C21" s="62">
        <v>1066520.4163289997</v>
      </c>
      <c r="D21" s="62">
        <v>1014894.312748</v>
      </c>
      <c r="E21" s="62">
        <v>-329290.0871319999</v>
      </c>
      <c r="F21" s="62">
        <v>-51626.103580999654</v>
      </c>
      <c r="G21" s="76"/>
      <c r="H21" s="76"/>
      <c r="I21" s="66"/>
      <c r="J21" s="66"/>
    </row>
    <row r="22" spans="1:10" ht="15" thickTop="1" x14ac:dyDescent="0.35">
      <c r="A22" s="338" t="s">
        <v>535</v>
      </c>
      <c r="B22" s="338"/>
      <c r="C22" s="338"/>
      <c r="D22" s="338"/>
      <c r="E22" s="338"/>
      <c r="F22" s="338"/>
      <c r="I22" s="66"/>
    </row>
    <row r="23" spans="1:10" x14ac:dyDescent="0.35">
      <c r="A23" s="13"/>
      <c r="I23" s="66"/>
    </row>
    <row r="24" spans="1:10" x14ac:dyDescent="0.35">
      <c r="A24" s="13"/>
      <c r="B24" s="238" t="e">
        <f>B21-'10'!#REF!</f>
        <v>#REF!</v>
      </c>
      <c r="C24" s="238"/>
      <c r="D24" s="238"/>
      <c r="E24" s="239">
        <f>'10'!D35-'10'!B35-'12'!E21</f>
        <v>0</v>
      </c>
      <c r="F24" s="240"/>
    </row>
  </sheetData>
  <mergeCells count="8">
    <mergeCell ref="A22:F22"/>
    <mergeCell ref="A1:F1"/>
    <mergeCell ref="A2:A5"/>
    <mergeCell ref="B2:D2"/>
    <mergeCell ref="E2:F2"/>
    <mergeCell ref="B3:B5"/>
    <mergeCell ref="C3:C5"/>
    <mergeCell ref="D3:D5"/>
  </mergeCells>
  <pageMargins left="0.7" right="0.7" top="0.75" bottom="0.75" header="0.3" footer="0.3"/>
  <pageSetup paperSize="9" scale="64"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86"/>
  <sheetViews>
    <sheetView view="pageBreakPreview" topLeftCell="A72" zoomScale="115" zoomScaleNormal="100" zoomScaleSheetLayoutView="115" workbookViewId="0">
      <selection activeCell="G8" sqref="G8"/>
    </sheetView>
  </sheetViews>
  <sheetFormatPr defaultRowHeight="14.5" x14ac:dyDescent="0.35"/>
  <cols>
    <col min="1" max="1" width="51" customWidth="1"/>
    <col min="2" max="10" width="11.26953125" bestFit="1" customWidth="1"/>
  </cols>
  <sheetData>
    <row r="1" spans="1:10" ht="22.5" x14ac:dyDescent="0.35">
      <c r="A1" s="306" t="s">
        <v>546</v>
      </c>
      <c r="B1" s="306"/>
      <c r="C1" s="306"/>
      <c r="D1" s="306"/>
      <c r="E1" s="306"/>
      <c r="F1" s="306"/>
      <c r="G1" s="306"/>
      <c r="H1" s="306"/>
      <c r="I1" s="306"/>
      <c r="J1" s="306"/>
    </row>
    <row r="2" spans="1:10" ht="15" thickBot="1" x14ac:dyDescent="0.4">
      <c r="A2" s="276" t="s">
        <v>1</v>
      </c>
      <c r="B2" s="276"/>
      <c r="C2" s="276"/>
      <c r="D2" s="276"/>
      <c r="E2" s="276"/>
      <c r="F2" s="276"/>
      <c r="G2" s="276"/>
      <c r="H2" s="276"/>
      <c r="I2" s="276"/>
      <c r="J2" s="276"/>
    </row>
    <row r="3" spans="1:10" ht="15.5" thickTop="1" thickBot="1" x14ac:dyDescent="0.4">
      <c r="A3" s="290" t="s">
        <v>584</v>
      </c>
      <c r="B3" s="351">
        <v>45991</v>
      </c>
      <c r="C3" s="352"/>
      <c r="D3" s="353"/>
      <c r="E3" s="351">
        <v>46022</v>
      </c>
      <c r="F3" s="352"/>
      <c r="G3" s="353"/>
      <c r="H3" s="351">
        <v>46053</v>
      </c>
      <c r="I3" s="352"/>
      <c r="J3" s="352"/>
    </row>
    <row r="4" spans="1:10" ht="15" thickBot="1" x14ac:dyDescent="0.4">
      <c r="A4" s="350"/>
      <c r="B4" s="160" t="s">
        <v>227</v>
      </c>
      <c r="C4" s="161" t="s">
        <v>228</v>
      </c>
      <c r="D4" s="161" t="s">
        <v>226</v>
      </c>
      <c r="E4" s="160" t="s">
        <v>227</v>
      </c>
      <c r="F4" s="161" t="s">
        <v>228</v>
      </c>
      <c r="G4" s="161" t="s">
        <v>226</v>
      </c>
      <c r="H4" s="160" t="s">
        <v>227</v>
      </c>
      <c r="I4" s="161" t="s">
        <v>228</v>
      </c>
      <c r="J4" s="161" t="s">
        <v>226</v>
      </c>
    </row>
    <row r="5" spans="1:10" ht="15" thickTop="1" x14ac:dyDescent="0.35">
      <c r="A5" s="5"/>
      <c r="B5" s="162"/>
      <c r="C5" s="163"/>
      <c r="D5" s="162"/>
      <c r="E5" s="162"/>
      <c r="F5" s="163"/>
      <c r="G5" s="162"/>
      <c r="H5" s="162"/>
      <c r="I5" s="163"/>
      <c r="J5" s="162"/>
    </row>
    <row r="6" spans="1:10" s="50" customFormat="1" ht="14.25" customHeight="1" x14ac:dyDescent="0.25">
      <c r="A6" s="112" t="s">
        <v>229</v>
      </c>
      <c r="B6" s="164">
        <v>11403030.26969</v>
      </c>
      <c r="C6" s="164">
        <v>14526301.501202319</v>
      </c>
      <c r="D6" s="164">
        <v>25929332.070892319</v>
      </c>
      <c r="E6" s="164">
        <v>11549611.857190002</v>
      </c>
      <c r="F6" s="164">
        <v>15341811.17845168</v>
      </c>
      <c r="G6" s="164">
        <v>26891423.135641683</v>
      </c>
      <c r="H6" s="164">
        <v>11640891.74619</v>
      </c>
      <c r="I6" s="164">
        <v>15201324.760261359</v>
      </c>
      <c r="J6" s="164">
        <v>26842217.206451364</v>
      </c>
    </row>
    <row r="7" spans="1:10" s="50" customFormat="1" ht="14.25" customHeight="1" x14ac:dyDescent="0.25">
      <c r="A7" s="5"/>
      <c r="B7" s="164"/>
      <c r="C7" s="165"/>
      <c r="D7" s="165"/>
      <c r="E7" s="164"/>
      <c r="F7" s="165"/>
      <c r="G7" s="165"/>
      <c r="H7" s="164"/>
      <c r="I7" s="165"/>
      <c r="J7" s="165"/>
    </row>
    <row r="8" spans="1:10" s="50" customFormat="1" ht="14.25" customHeight="1" x14ac:dyDescent="0.25">
      <c r="A8" s="136" t="s">
        <v>230</v>
      </c>
      <c r="B8" s="164">
        <v>2722936</v>
      </c>
      <c r="C8" s="164">
        <v>4170924.0742978798</v>
      </c>
      <c r="D8" s="164">
        <v>6893860.0742978798</v>
      </c>
      <c r="E8" s="164">
        <v>2827848</v>
      </c>
      <c r="F8" s="164">
        <v>4444146.8173931297</v>
      </c>
      <c r="G8" s="164">
        <v>7271994.8173931297</v>
      </c>
      <c r="H8" s="164">
        <v>3203354</v>
      </c>
      <c r="I8" s="164">
        <v>4578506.6730406601</v>
      </c>
      <c r="J8" s="164">
        <v>7781860.6730406601</v>
      </c>
    </row>
    <row r="9" spans="1:10" s="50" customFormat="1" ht="14.25" customHeight="1" x14ac:dyDescent="0.25">
      <c r="A9" s="138" t="s">
        <v>231</v>
      </c>
      <c r="B9" s="165">
        <v>2448023</v>
      </c>
      <c r="C9" s="165">
        <v>0</v>
      </c>
      <c r="D9" s="165">
        <v>2448023</v>
      </c>
      <c r="E9" s="165">
        <v>2448213</v>
      </c>
      <c r="F9" s="165">
        <v>0</v>
      </c>
      <c r="G9" s="165">
        <v>2448213</v>
      </c>
      <c r="H9" s="165">
        <v>2902598</v>
      </c>
      <c r="I9" s="165">
        <v>0</v>
      </c>
      <c r="J9" s="165">
        <v>2902598</v>
      </c>
    </row>
    <row r="10" spans="1:10" s="50" customFormat="1" ht="14.25" customHeight="1" x14ac:dyDescent="0.25">
      <c r="A10" s="138" t="s">
        <v>232</v>
      </c>
      <c r="B10" s="165">
        <v>274913</v>
      </c>
      <c r="C10" s="165">
        <v>4136841</v>
      </c>
      <c r="D10" s="165">
        <v>4411754</v>
      </c>
      <c r="E10" s="165">
        <v>379635</v>
      </c>
      <c r="F10" s="165">
        <v>4341663</v>
      </c>
      <c r="G10" s="165">
        <v>4721298</v>
      </c>
      <c r="H10" s="165">
        <v>300756</v>
      </c>
      <c r="I10" s="165">
        <v>4484497</v>
      </c>
      <c r="J10" s="165">
        <v>4785253</v>
      </c>
    </row>
    <row r="11" spans="1:10" s="50" customFormat="1" ht="14.25" customHeight="1" x14ac:dyDescent="0.25">
      <c r="A11" s="138" t="s">
        <v>233</v>
      </c>
      <c r="B11" s="165"/>
      <c r="C11" s="165"/>
      <c r="D11" s="165"/>
      <c r="E11" s="165"/>
      <c r="F11" s="165"/>
      <c r="G11" s="165"/>
      <c r="H11" s="165"/>
      <c r="I11" s="165"/>
      <c r="J11" s="165"/>
    </row>
    <row r="12" spans="1:10" s="50" customFormat="1" ht="14.25" customHeight="1" x14ac:dyDescent="0.25">
      <c r="A12" s="169" t="s">
        <v>234</v>
      </c>
      <c r="B12" s="165">
        <v>0</v>
      </c>
      <c r="C12" s="165">
        <v>8047</v>
      </c>
      <c r="D12" s="165">
        <v>8047</v>
      </c>
      <c r="E12" s="165">
        <v>0</v>
      </c>
      <c r="F12" s="165">
        <v>66032</v>
      </c>
      <c r="G12" s="165">
        <v>66032</v>
      </c>
      <c r="H12" s="165">
        <v>0</v>
      </c>
      <c r="I12" s="165">
        <v>66452</v>
      </c>
      <c r="J12" s="165">
        <v>66452</v>
      </c>
    </row>
    <row r="13" spans="1:10" s="50" customFormat="1" ht="14.25" customHeight="1" x14ac:dyDescent="0.25">
      <c r="A13" s="169" t="s">
        <v>235</v>
      </c>
      <c r="B13" s="165">
        <v>0</v>
      </c>
      <c r="C13" s="165">
        <v>45</v>
      </c>
      <c r="D13" s="165">
        <v>45</v>
      </c>
      <c r="E13" s="165">
        <v>0</v>
      </c>
      <c r="F13" s="165">
        <v>46</v>
      </c>
      <c r="G13" s="165">
        <v>46</v>
      </c>
      <c r="H13" s="165">
        <v>0</v>
      </c>
      <c r="I13" s="165">
        <v>46</v>
      </c>
      <c r="J13" s="165">
        <v>46</v>
      </c>
    </row>
    <row r="14" spans="1:10" s="50" customFormat="1" ht="14.25" customHeight="1" x14ac:dyDescent="0.25">
      <c r="A14" s="138" t="s">
        <v>236</v>
      </c>
      <c r="B14" s="165">
        <v>0</v>
      </c>
      <c r="C14" s="165">
        <v>25991.074297880001</v>
      </c>
      <c r="D14" s="165">
        <v>25991.074297880001</v>
      </c>
      <c r="E14" s="165">
        <v>0</v>
      </c>
      <c r="F14" s="165">
        <v>36405.817393129997</v>
      </c>
      <c r="G14" s="165">
        <v>36405.817393129997</v>
      </c>
      <c r="H14" s="165">
        <v>0</v>
      </c>
      <c r="I14" s="165">
        <v>27511.67304066</v>
      </c>
      <c r="J14" s="165">
        <v>27511.67304066</v>
      </c>
    </row>
    <row r="15" spans="1:10" s="50" customFormat="1" ht="14.25" customHeight="1" x14ac:dyDescent="0.25">
      <c r="A15" s="136" t="s">
        <v>237</v>
      </c>
      <c r="B15" s="164">
        <v>7000000</v>
      </c>
      <c r="C15" s="164">
        <v>6400145.8303049998</v>
      </c>
      <c r="D15" s="164">
        <v>13400145.830305001</v>
      </c>
      <c r="E15" s="164">
        <v>7000000</v>
      </c>
      <c r="F15" s="164">
        <v>6919756.442326</v>
      </c>
      <c r="G15" s="164">
        <v>13919756.442326</v>
      </c>
      <c r="H15" s="164">
        <v>7000000</v>
      </c>
      <c r="I15" s="164">
        <v>7295650.7845090004</v>
      </c>
      <c r="J15" s="164">
        <v>14295650.784509001</v>
      </c>
    </row>
    <row r="16" spans="1:10" s="50" customFormat="1" ht="14.25" customHeight="1" x14ac:dyDescent="0.25">
      <c r="A16" s="140" t="s">
        <v>238</v>
      </c>
      <c r="B16" s="164">
        <v>7000000</v>
      </c>
      <c r="C16" s="164">
        <v>5431969.0125679998</v>
      </c>
      <c r="D16" s="164">
        <v>12431969.012568001</v>
      </c>
      <c r="E16" s="164">
        <v>7000000</v>
      </c>
      <c r="F16" s="164">
        <v>5985071.6245889999</v>
      </c>
      <c r="G16" s="164">
        <v>12985071.624589</v>
      </c>
      <c r="H16" s="164">
        <v>7000000</v>
      </c>
      <c r="I16" s="164">
        <v>6388701.9667720003</v>
      </c>
      <c r="J16" s="164">
        <v>13388701.966772001</v>
      </c>
    </row>
    <row r="17" spans="1:10" s="50" customFormat="1" ht="14.25" customHeight="1" x14ac:dyDescent="0.25">
      <c r="A17" s="138" t="s">
        <v>239</v>
      </c>
      <c r="B17" s="164">
        <v>7000000</v>
      </c>
      <c r="C17" s="164">
        <v>5220086.0125679998</v>
      </c>
      <c r="D17" s="164">
        <v>12220086.012568001</v>
      </c>
      <c r="E17" s="164">
        <v>7000000</v>
      </c>
      <c r="F17" s="164">
        <v>5535060.6245889999</v>
      </c>
      <c r="G17" s="164">
        <v>12535060.624589</v>
      </c>
      <c r="H17" s="164">
        <v>7000000</v>
      </c>
      <c r="I17" s="164">
        <v>5971335.9667720003</v>
      </c>
      <c r="J17" s="164">
        <v>12971335.966772001</v>
      </c>
    </row>
    <row r="18" spans="1:10" s="50" customFormat="1" ht="14.25" customHeight="1" x14ac:dyDescent="0.25">
      <c r="A18" s="138" t="s">
        <v>240</v>
      </c>
      <c r="B18" s="165">
        <v>0</v>
      </c>
      <c r="C18" s="165">
        <v>211883</v>
      </c>
      <c r="D18" s="165">
        <v>211883</v>
      </c>
      <c r="E18" s="165">
        <v>0</v>
      </c>
      <c r="F18" s="165">
        <v>450011</v>
      </c>
      <c r="G18" s="165">
        <v>450011</v>
      </c>
      <c r="H18" s="165">
        <v>0</v>
      </c>
      <c r="I18" s="165">
        <v>417366</v>
      </c>
      <c r="J18" s="165">
        <v>417366</v>
      </c>
    </row>
    <row r="19" spans="1:10" s="50" customFormat="1" ht="14.25" customHeight="1" x14ac:dyDescent="0.25">
      <c r="A19" s="138" t="s">
        <v>241</v>
      </c>
      <c r="B19" s="165"/>
      <c r="C19" s="165"/>
      <c r="D19" s="165"/>
      <c r="E19" s="165"/>
      <c r="F19" s="165"/>
      <c r="G19" s="165"/>
      <c r="H19" s="165"/>
      <c r="I19" s="165"/>
      <c r="J19" s="165"/>
    </row>
    <row r="20" spans="1:10" s="50" customFormat="1" ht="14.25" customHeight="1" x14ac:dyDescent="0.25">
      <c r="A20" s="170" t="s">
        <v>242</v>
      </c>
      <c r="B20" s="165">
        <v>0</v>
      </c>
      <c r="C20" s="165">
        <v>0</v>
      </c>
      <c r="D20" s="165">
        <v>0</v>
      </c>
      <c r="E20" s="165">
        <v>0</v>
      </c>
      <c r="F20" s="165">
        <v>0</v>
      </c>
      <c r="G20" s="165">
        <v>0</v>
      </c>
      <c r="H20" s="165">
        <v>0</v>
      </c>
      <c r="I20" s="165">
        <v>0</v>
      </c>
      <c r="J20" s="165">
        <v>0</v>
      </c>
    </row>
    <row r="21" spans="1:10" s="50" customFormat="1" ht="14.25" customHeight="1" x14ac:dyDescent="0.25">
      <c r="A21" s="170" t="s">
        <v>243</v>
      </c>
      <c r="B21" s="165">
        <v>0</v>
      </c>
      <c r="C21" s="165">
        <v>0</v>
      </c>
      <c r="D21" s="165">
        <v>0</v>
      </c>
      <c r="E21" s="165">
        <v>0</v>
      </c>
      <c r="F21" s="165">
        <v>0</v>
      </c>
      <c r="G21" s="165">
        <v>0</v>
      </c>
      <c r="H21" s="165">
        <v>0</v>
      </c>
      <c r="I21" s="165">
        <v>0</v>
      </c>
      <c r="J21" s="165">
        <v>0</v>
      </c>
    </row>
    <row r="22" spans="1:10" s="50" customFormat="1" ht="14.25" customHeight="1" x14ac:dyDescent="0.25">
      <c r="A22" s="140" t="s">
        <v>244</v>
      </c>
      <c r="B22" s="165"/>
      <c r="C22" s="165"/>
      <c r="D22" s="165"/>
      <c r="E22" s="165"/>
      <c r="F22" s="165"/>
      <c r="G22" s="165"/>
      <c r="H22" s="165"/>
      <c r="I22" s="165"/>
      <c r="J22" s="165"/>
    </row>
    <row r="23" spans="1:10" s="50" customFormat="1" ht="14.25" customHeight="1" x14ac:dyDescent="0.25">
      <c r="A23" s="171" t="s">
        <v>245</v>
      </c>
      <c r="B23" s="164">
        <v>0</v>
      </c>
      <c r="C23" s="164">
        <v>673154.69132200012</v>
      </c>
      <c r="D23" s="164">
        <v>673154.69132200012</v>
      </c>
      <c r="E23" s="164">
        <v>0</v>
      </c>
      <c r="F23" s="164">
        <v>654011.691322</v>
      </c>
      <c r="G23" s="164">
        <v>654011.691322</v>
      </c>
      <c r="H23" s="164">
        <v>0</v>
      </c>
      <c r="I23" s="164">
        <v>628839.691322</v>
      </c>
      <c r="J23" s="164">
        <v>628839.691322</v>
      </c>
    </row>
    <row r="24" spans="1:10" s="50" customFormat="1" ht="14.25" customHeight="1" x14ac:dyDescent="0.25">
      <c r="A24" s="172" t="s">
        <v>252</v>
      </c>
      <c r="B24" s="165">
        <v>0</v>
      </c>
      <c r="C24" s="165">
        <v>4904.4213359999994</v>
      </c>
      <c r="D24" s="165">
        <v>4904.4213359999994</v>
      </c>
      <c r="E24" s="165">
        <v>0</v>
      </c>
      <c r="F24" s="165">
        <v>4923.2213359999996</v>
      </c>
      <c r="G24" s="165">
        <v>4923.2213359999996</v>
      </c>
      <c r="H24" s="165">
        <v>0</v>
      </c>
      <c r="I24" s="165">
        <v>4950.2213359999996</v>
      </c>
      <c r="J24" s="165">
        <v>4950.2213359999996</v>
      </c>
    </row>
    <row r="25" spans="1:10" s="50" customFormat="1" ht="14.25" customHeight="1" x14ac:dyDescent="0.25">
      <c r="A25" s="173" t="s">
        <v>246</v>
      </c>
      <c r="B25" s="165">
        <v>0</v>
      </c>
      <c r="C25" s="165">
        <v>337328.48022500001</v>
      </c>
      <c r="D25" s="165">
        <v>337328.48022500001</v>
      </c>
      <c r="E25" s="165">
        <v>0</v>
      </c>
      <c r="F25" s="165">
        <v>331326.08022499998</v>
      </c>
      <c r="G25" s="165">
        <v>331326.08022499998</v>
      </c>
      <c r="H25" s="165">
        <v>0</v>
      </c>
      <c r="I25" s="165">
        <v>319660.08022499998</v>
      </c>
      <c r="J25" s="165">
        <v>319660.08022499998</v>
      </c>
    </row>
    <row r="26" spans="1:10" s="50" customFormat="1" ht="14.25" customHeight="1" x14ac:dyDescent="0.25">
      <c r="A26" s="173" t="s">
        <v>247</v>
      </c>
      <c r="B26" s="165">
        <v>0</v>
      </c>
      <c r="C26" s="165">
        <v>270556.96673800005</v>
      </c>
      <c r="D26" s="165">
        <v>270556.96673800005</v>
      </c>
      <c r="E26" s="165">
        <v>0</v>
      </c>
      <c r="F26" s="165">
        <v>257888.56673799999</v>
      </c>
      <c r="G26" s="165">
        <v>257888.56673799999</v>
      </c>
      <c r="H26" s="165">
        <v>0</v>
      </c>
      <c r="I26" s="165">
        <v>246156.56673799999</v>
      </c>
      <c r="J26" s="165">
        <v>246156.56673799999</v>
      </c>
    </row>
    <row r="27" spans="1:10" s="50" customFormat="1" ht="14.25" customHeight="1" x14ac:dyDescent="0.25">
      <c r="A27" s="173" t="s">
        <v>248</v>
      </c>
      <c r="B27" s="165">
        <v>0</v>
      </c>
      <c r="C27" s="165">
        <v>2</v>
      </c>
      <c r="D27" s="165">
        <v>2</v>
      </c>
      <c r="E27" s="165">
        <v>0</v>
      </c>
      <c r="F27" s="165">
        <v>2</v>
      </c>
      <c r="G27" s="165">
        <v>2</v>
      </c>
      <c r="H27" s="165">
        <v>0</v>
      </c>
      <c r="I27" s="165">
        <v>2</v>
      </c>
      <c r="J27" s="165">
        <v>2</v>
      </c>
    </row>
    <row r="28" spans="1:10" s="50" customFormat="1" ht="14.25" customHeight="1" x14ac:dyDescent="0.25">
      <c r="A28" s="173" t="s">
        <v>249</v>
      </c>
      <c r="B28" s="165">
        <v>0</v>
      </c>
      <c r="C28" s="165">
        <v>60362.823022999997</v>
      </c>
      <c r="D28" s="165">
        <v>60362.823022999997</v>
      </c>
      <c r="E28" s="165">
        <v>0</v>
      </c>
      <c r="F28" s="165">
        <v>59871.823022999997</v>
      </c>
      <c r="G28" s="165">
        <v>59871.823022999997</v>
      </c>
      <c r="H28" s="165">
        <v>0</v>
      </c>
      <c r="I28" s="165">
        <v>58070.823022999997</v>
      </c>
      <c r="J28" s="165">
        <v>58070.823022999997</v>
      </c>
    </row>
    <row r="29" spans="1:10" s="50" customFormat="1" ht="14.25" customHeight="1" x14ac:dyDescent="0.25">
      <c r="A29" s="140" t="s">
        <v>250</v>
      </c>
      <c r="B29" s="165"/>
      <c r="C29" s="165"/>
      <c r="D29" s="165"/>
      <c r="E29" s="165"/>
      <c r="F29" s="165"/>
      <c r="G29" s="165"/>
      <c r="H29" s="165"/>
      <c r="I29" s="165"/>
      <c r="J29" s="165"/>
    </row>
    <row r="30" spans="1:10" s="50" customFormat="1" ht="14.25" customHeight="1" x14ac:dyDescent="0.25">
      <c r="A30" s="171" t="s">
        <v>251</v>
      </c>
      <c r="B30" s="164">
        <v>0</v>
      </c>
      <c r="C30" s="164">
        <v>295022.12641500001</v>
      </c>
      <c r="D30" s="164">
        <v>295022.12641500001</v>
      </c>
      <c r="E30" s="164">
        <v>0</v>
      </c>
      <c r="F30" s="164">
        <v>280673.12641500001</v>
      </c>
      <c r="G30" s="164">
        <v>280673.12641500001</v>
      </c>
      <c r="H30" s="164">
        <v>0</v>
      </c>
      <c r="I30" s="164">
        <v>278109.12641500001</v>
      </c>
      <c r="J30" s="164">
        <v>278109.12641500001</v>
      </c>
    </row>
    <row r="31" spans="1:10" s="50" customFormat="1" ht="14.25" customHeight="1" x14ac:dyDescent="0.25">
      <c r="A31" s="173" t="s">
        <v>252</v>
      </c>
      <c r="B31" s="165">
        <v>0</v>
      </c>
      <c r="C31" s="165">
        <v>3832</v>
      </c>
      <c r="D31" s="165">
        <v>3832</v>
      </c>
      <c r="E31" s="165">
        <v>0</v>
      </c>
      <c r="F31" s="165">
        <v>3797</v>
      </c>
      <c r="G31" s="165">
        <v>3797</v>
      </c>
      <c r="H31" s="165">
        <v>0</v>
      </c>
      <c r="I31" s="165">
        <v>3907</v>
      </c>
      <c r="J31" s="165">
        <v>3907</v>
      </c>
    </row>
    <row r="32" spans="1:10" s="50" customFormat="1" ht="14.25" customHeight="1" x14ac:dyDescent="0.25">
      <c r="A32" s="173" t="s">
        <v>246</v>
      </c>
      <c r="B32" s="165">
        <v>0</v>
      </c>
      <c r="C32" s="165">
        <v>136406.24604</v>
      </c>
      <c r="D32" s="165">
        <v>136406.24604</v>
      </c>
      <c r="E32" s="165">
        <v>0</v>
      </c>
      <c r="F32" s="165">
        <v>133980.24604</v>
      </c>
      <c r="G32" s="165">
        <v>133980.24604</v>
      </c>
      <c r="H32" s="165">
        <v>0</v>
      </c>
      <c r="I32" s="165">
        <v>130189.24604</v>
      </c>
      <c r="J32" s="165">
        <v>130189.24604</v>
      </c>
    </row>
    <row r="33" spans="1:10" s="50" customFormat="1" ht="14.25" customHeight="1" x14ac:dyDescent="0.25">
      <c r="A33" s="173" t="s">
        <v>247</v>
      </c>
      <c r="B33" s="165">
        <v>0</v>
      </c>
      <c r="C33" s="165">
        <v>146964</v>
      </c>
      <c r="D33" s="165">
        <v>146964</v>
      </c>
      <c r="E33" s="165">
        <v>0</v>
      </c>
      <c r="F33" s="165">
        <v>135238</v>
      </c>
      <c r="G33" s="165">
        <v>135238</v>
      </c>
      <c r="H33" s="165">
        <v>0</v>
      </c>
      <c r="I33" s="165">
        <v>136386</v>
      </c>
      <c r="J33" s="165">
        <v>136386</v>
      </c>
    </row>
    <row r="34" spans="1:10" s="50" customFormat="1" ht="14.25" customHeight="1" x14ac:dyDescent="0.25">
      <c r="A34" s="173" t="s">
        <v>248</v>
      </c>
      <c r="B34" s="165">
        <v>0</v>
      </c>
      <c r="C34" s="165">
        <v>0</v>
      </c>
      <c r="D34" s="165">
        <v>0</v>
      </c>
      <c r="E34" s="165">
        <v>0</v>
      </c>
      <c r="F34" s="165">
        <v>0</v>
      </c>
      <c r="G34" s="165">
        <v>0</v>
      </c>
      <c r="H34" s="165">
        <v>0</v>
      </c>
      <c r="I34" s="165">
        <v>0</v>
      </c>
      <c r="J34" s="165">
        <v>0</v>
      </c>
    </row>
    <row r="35" spans="1:10" s="50" customFormat="1" ht="14.25" customHeight="1" x14ac:dyDescent="0.25">
      <c r="A35" s="173" t="s">
        <v>249</v>
      </c>
      <c r="B35" s="165">
        <v>0</v>
      </c>
      <c r="C35" s="165">
        <v>7819.8803749999997</v>
      </c>
      <c r="D35" s="165">
        <v>7819.8803749999997</v>
      </c>
      <c r="E35" s="165">
        <v>0</v>
      </c>
      <c r="F35" s="165">
        <v>7657.8803749999997</v>
      </c>
      <c r="G35" s="165">
        <v>7657.8803749999997</v>
      </c>
      <c r="H35" s="165">
        <v>0</v>
      </c>
      <c r="I35" s="165">
        <v>7626.8803749999997</v>
      </c>
      <c r="J35" s="165">
        <v>7626.8803749999997</v>
      </c>
    </row>
    <row r="36" spans="1:10" s="50" customFormat="1" ht="14.25" customHeight="1" x14ac:dyDescent="0.25">
      <c r="A36" s="136" t="s">
        <v>253</v>
      </c>
      <c r="B36" s="164">
        <v>1637053.06969</v>
      </c>
      <c r="C36" s="164">
        <v>3142418.024284</v>
      </c>
      <c r="D36" s="164">
        <v>4779471.0939739998</v>
      </c>
      <c r="E36" s="164">
        <v>1678731.1571899999</v>
      </c>
      <c r="F36" s="164">
        <v>3145164.8882919997</v>
      </c>
      <c r="G36" s="164">
        <v>4823896.0454820003</v>
      </c>
      <c r="H36" s="164">
        <v>1387160.0461899999</v>
      </c>
      <c r="I36" s="164">
        <v>2452715.5575719997</v>
      </c>
      <c r="J36" s="164">
        <v>3839875.6037619999</v>
      </c>
    </row>
    <row r="37" spans="1:10" s="50" customFormat="1" ht="14.25" customHeight="1" x14ac:dyDescent="0.25">
      <c r="A37" s="140" t="s">
        <v>254</v>
      </c>
      <c r="B37" s="164">
        <v>1637053.06969</v>
      </c>
      <c r="C37" s="164">
        <v>3142418.024284</v>
      </c>
      <c r="D37" s="164">
        <v>4779471.0939739998</v>
      </c>
      <c r="E37" s="164">
        <v>1678731.1571899999</v>
      </c>
      <c r="F37" s="164">
        <v>3145164.8882919997</v>
      </c>
      <c r="G37" s="164">
        <v>4823896.0454820003</v>
      </c>
      <c r="H37" s="164">
        <v>1387160.0461899999</v>
      </c>
      <c r="I37" s="164">
        <v>2452715.5575719997</v>
      </c>
      <c r="J37" s="164">
        <v>3839875.6037619999</v>
      </c>
    </row>
    <row r="38" spans="1:10" s="50" customFormat="1" ht="14.25" customHeight="1" x14ac:dyDescent="0.25">
      <c r="A38" s="169" t="s">
        <v>255</v>
      </c>
      <c r="B38" s="165">
        <v>0</v>
      </c>
      <c r="C38" s="165">
        <v>751585.13525699999</v>
      </c>
      <c r="D38" s="165">
        <v>751585.13525699999</v>
      </c>
      <c r="E38" s="165">
        <v>0</v>
      </c>
      <c r="F38" s="165">
        <v>759334.50115899998</v>
      </c>
      <c r="G38" s="165">
        <v>759334.50115899998</v>
      </c>
      <c r="H38" s="165">
        <v>0</v>
      </c>
      <c r="I38" s="165">
        <v>760619.98749600002</v>
      </c>
      <c r="J38" s="165">
        <v>760619.98749600002</v>
      </c>
    </row>
    <row r="39" spans="1:10" s="50" customFormat="1" ht="14.25" customHeight="1" x14ac:dyDescent="0.25">
      <c r="A39" s="169" t="s">
        <v>256</v>
      </c>
      <c r="B39" s="165"/>
      <c r="C39" s="165"/>
      <c r="D39" s="165"/>
      <c r="E39" s="165"/>
      <c r="F39" s="165"/>
      <c r="G39" s="165"/>
      <c r="H39" s="165"/>
      <c r="I39" s="165"/>
      <c r="J39" s="165"/>
    </row>
    <row r="40" spans="1:10" s="50" customFormat="1" ht="14.25" customHeight="1" x14ac:dyDescent="0.25">
      <c r="A40" s="174" t="s">
        <v>257</v>
      </c>
      <c r="B40" s="165">
        <v>0</v>
      </c>
      <c r="C40" s="165">
        <v>0</v>
      </c>
      <c r="D40" s="165">
        <v>0</v>
      </c>
      <c r="E40" s="165">
        <v>0</v>
      </c>
      <c r="F40" s="165">
        <v>0</v>
      </c>
      <c r="G40" s="165">
        <v>0</v>
      </c>
      <c r="H40" s="165">
        <v>0</v>
      </c>
      <c r="I40" s="165">
        <v>0</v>
      </c>
      <c r="J40" s="165">
        <v>0</v>
      </c>
    </row>
    <row r="41" spans="1:10" s="50" customFormat="1" ht="14.25" customHeight="1" x14ac:dyDescent="0.25">
      <c r="A41" s="174" t="s">
        <v>258</v>
      </c>
      <c r="B41" s="165">
        <v>1637053.06969</v>
      </c>
      <c r="C41" s="165">
        <v>2390832.8890269999</v>
      </c>
      <c r="D41" s="165">
        <v>4027885.9587169997</v>
      </c>
      <c r="E41" s="165">
        <v>1678731.1571899999</v>
      </c>
      <c r="F41" s="165">
        <v>2385830.387133</v>
      </c>
      <c r="G41" s="165">
        <v>4064561.5443230001</v>
      </c>
      <c r="H41" s="165">
        <v>1387160.0461899999</v>
      </c>
      <c r="I41" s="165">
        <v>1692095.5700759999</v>
      </c>
      <c r="J41" s="165">
        <v>3079255.6162660001</v>
      </c>
    </row>
    <row r="42" spans="1:10" s="50" customFormat="1" ht="14.25" customHeight="1" x14ac:dyDescent="0.25">
      <c r="A42" s="174" t="s">
        <v>259</v>
      </c>
      <c r="B42" s="165">
        <v>0</v>
      </c>
      <c r="C42" s="165">
        <v>0</v>
      </c>
      <c r="D42" s="165">
        <v>0</v>
      </c>
      <c r="E42" s="165">
        <v>0</v>
      </c>
      <c r="F42" s="165">
        <v>0</v>
      </c>
      <c r="G42" s="165">
        <v>0</v>
      </c>
      <c r="H42" s="165">
        <v>0</v>
      </c>
      <c r="I42" s="165">
        <v>0</v>
      </c>
      <c r="J42" s="165">
        <v>0</v>
      </c>
    </row>
    <row r="43" spans="1:10" s="50" customFormat="1" ht="14.25" customHeight="1" x14ac:dyDescent="0.25">
      <c r="A43" s="174" t="s">
        <v>260</v>
      </c>
      <c r="B43" s="165">
        <v>0</v>
      </c>
      <c r="C43" s="165">
        <v>0</v>
      </c>
      <c r="D43" s="165">
        <v>0</v>
      </c>
      <c r="E43" s="165">
        <v>0</v>
      </c>
      <c r="F43" s="165">
        <v>0</v>
      </c>
      <c r="G43" s="165">
        <v>0</v>
      </c>
      <c r="H43" s="165">
        <v>0</v>
      </c>
      <c r="I43" s="165">
        <v>0</v>
      </c>
      <c r="J43" s="165">
        <v>0</v>
      </c>
    </row>
    <row r="44" spans="1:10" s="50" customFormat="1" ht="14.25" customHeight="1" x14ac:dyDescent="0.25">
      <c r="A44" s="140" t="s">
        <v>261</v>
      </c>
      <c r="B44" s="164">
        <v>0</v>
      </c>
      <c r="C44" s="164">
        <v>0</v>
      </c>
      <c r="D44" s="164">
        <v>0</v>
      </c>
      <c r="E44" s="164">
        <v>0</v>
      </c>
      <c r="F44" s="164">
        <v>0</v>
      </c>
      <c r="G44" s="164">
        <v>0</v>
      </c>
      <c r="H44" s="164">
        <v>0</v>
      </c>
      <c r="I44" s="164">
        <v>0</v>
      </c>
      <c r="J44" s="164">
        <v>0</v>
      </c>
    </row>
    <row r="45" spans="1:10" s="50" customFormat="1" ht="14.25" customHeight="1" x14ac:dyDescent="0.25">
      <c r="A45" s="169" t="s">
        <v>262</v>
      </c>
      <c r="B45" s="165">
        <v>0</v>
      </c>
      <c r="C45" s="165">
        <v>0</v>
      </c>
      <c r="D45" s="165">
        <v>0</v>
      </c>
      <c r="E45" s="165">
        <v>0</v>
      </c>
      <c r="F45" s="165">
        <v>0</v>
      </c>
      <c r="G45" s="165">
        <v>0</v>
      </c>
      <c r="H45" s="165">
        <v>0</v>
      </c>
      <c r="I45" s="165">
        <v>0</v>
      </c>
      <c r="J45" s="165">
        <v>0</v>
      </c>
    </row>
    <row r="46" spans="1:10" s="50" customFormat="1" ht="14.25" customHeight="1" x14ac:dyDescent="0.25">
      <c r="A46" s="169" t="s">
        <v>263</v>
      </c>
      <c r="B46" s="165">
        <v>0</v>
      </c>
      <c r="C46" s="165">
        <v>0</v>
      </c>
      <c r="D46" s="165">
        <v>0</v>
      </c>
      <c r="E46" s="165">
        <v>0</v>
      </c>
      <c r="F46" s="165">
        <v>0</v>
      </c>
      <c r="G46" s="165">
        <v>0</v>
      </c>
      <c r="H46" s="165">
        <v>0</v>
      </c>
      <c r="I46" s="165">
        <v>0</v>
      </c>
      <c r="J46" s="165">
        <v>0</v>
      </c>
    </row>
    <row r="47" spans="1:10" s="50" customFormat="1" ht="14.25" customHeight="1" x14ac:dyDescent="0.25">
      <c r="A47" s="169" t="s">
        <v>260</v>
      </c>
      <c r="B47" s="165">
        <v>0</v>
      </c>
      <c r="C47" s="165">
        <v>0</v>
      </c>
      <c r="D47" s="165">
        <v>0</v>
      </c>
      <c r="E47" s="165">
        <v>0</v>
      </c>
      <c r="F47" s="165">
        <v>0</v>
      </c>
      <c r="G47" s="165">
        <v>0</v>
      </c>
      <c r="H47" s="165">
        <v>0</v>
      </c>
      <c r="I47" s="165">
        <v>0</v>
      </c>
      <c r="J47" s="165">
        <v>0</v>
      </c>
    </row>
    <row r="48" spans="1:10" s="50" customFormat="1" ht="14.25" customHeight="1" x14ac:dyDescent="0.25">
      <c r="A48" s="136" t="s">
        <v>264</v>
      </c>
      <c r="B48" s="164">
        <v>0</v>
      </c>
      <c r="C48" s="164">
        <v>372610.19030000002</v>
      </c>
      <c r="D48" s="164">
        <v>372610.19030000002</v>
      </c>
      <c r="E48" s="164">
        <v>0</v>
      </c>
      <c r="F48" s="164">
        <v>372610.19030000002</v>
      </c>
      <c r="G48" s="164">
        <v>372610.19030000002</v>
      </c>
      <c r="H48" s="164">
        <v>0</v>
      </c>
      <c r="I48" s="164">
        <v>433212.34647700004</v>
      </c>
      <c r="J48" s="164">
        <v>433212.34647700004</v>
      </c>
    </row>
    <row r="49" spans="1:10" s="50" customFormat="1" ht="14.25" customHeight="1" x14ac:dyDescent="0.25">
      <c r="A49" s="170" t="s">
        <v>265</v>
      </c>
      <c r="B49" s="165">
        <v>0</v>
      </c>
      <c r="C49" s="165">
        <v>0.14000000001396984</v>
      </c>
      <c r="D49" s="165">
        <v>0.14000000001396984</v>
      </c>
      <c r="E49" s="165">
        <v>0</v>
      </c>
      <c r="F49" s="165">
        <v>0.14000000001396984</v>
      </c>
      <c r="G49" s="165">
        <v>0.14000000001396984</v>
      </c>
      <c r="H49" s="165">
        <v>0</v>
      </c>
      <c r="I49" s="165">
        <v>0.14000000001396984</v>
      </c>
      <c r="J49" s="165">
        <v>0.14000000001396984</v>
      </c>
    </row>
    <row r="50" spans="1:10" s="50" customFormat="1" ht="14.25" customHeight="1" x14ac:dyDescent="0.25">
      <c r="A50" s="170" t="s">
        <v>266</v>
      </c>
      <c r="B50" s="165">
        <v>0</v>
      </c>
      <c r="C50" s="165">
        <v>326848.48123099998</v>
      </c>
      <c r="D50" s="165">
        <v>326848.48123099998</v>
      </c>
      <c r="E50" s="165">
        <v>0</v>
      </c>
      <c r="F50" s="165">
        <v>326848.48123099998</v>
      </c>
      <c r="G50" s="165">
        <v>326848.48123099998</v>
      </c>
      <c r="H50" s="165">
        <v>0</v>
      </c>
      <c r="I50" s="165">
        <v>387450.63740800001</v>
      </c>
      <c r="J50" s="165">
        <v>387450.63740800001</v>
      </c>
    </row>
    <row r="51" spans="1:10" s="50" customFormat="1" ht="14.25" customHeight="1" x14ac:dyDescent="0.25">
      <c r="A51" s="170" t="s">
        <v>267</v>
      </c>
      <c r="B51" s="165">
        <v>0</v>
      </c>
      <c r="C51" s="165">
        <v>45761.569068999997</v>
      </c>
      <c r="D51" s="165">
        <v>45761.569068999997</v>
      </c>
      <c r="E51" s="165">
        <v>0</v>
      </c>
      <c r="F51" s="165">
        <v>45761.569068999997</v>
      </c>
      <c r="G51" s="165">
        <v>45761.569068999997</v>
      </c>
      <c r="H51" s="165">
        <v>0</v>
      </c>
      <c r="I51" s="165">
        <v>45761.569068999997</v>
      </c>
      <c r="J51" s="165">
        <v>45761.569068999997</v>
      </c>
    </row>
    <row r="52" spans="1:10" s="50" customFormat="1" ht="14.25" customHeight="1" x14ac:dyDescent="0.25">
      <c r="A52" s="170" t="s">
        <v>268</v>
      </c>
      <c r="B52" s="165">
        <v>0</v>
      </c>
      <c r="C52" s="165">
        <v>0</v>
      </c>
      <c r="D52" s="165">
        <v>0</v>
      </c>
      <c r="E52" s="165">
        <v>0</v>
      </c>
      <c r="F52" s="165">
        <v>0</v>
      </c>
      <c r="G52" s="165">
        <v>0</v>
      </c>
      <c r="H52" s="165">
        <v>0</v>
      </c>
      <c r="I52" s="165">
        <v>0</v>
      </c>
      <c r="J52" s="165">
        <v>0</v>
      </c>
    </row>
    <row r="53" spans="1:10" s="50" customFormat="1" ht="14.25" customHeight="1" x14ac:dyDescent="0.25">
      <c r="A53" s="141" t="s">
        <v>269</v>
      </c>
      <c r="B53" s="165">
        <v>0</v>
      </c>
      <c r="C53" s="165">
        <v>172729.98199999999</v>
      </c>
      <c r="D53" s="165">
        <v>172729.98199999999</v>
      </c>
      <c r="E53" s="165">
        <v>0</v>
      </c>
      <c r="F53" s="165">
        <v>172492.58199999999</v>
      </c>
      <c r="G53" s="165">
        <v>172492.58199999999</v>
      </c>
      <c r="H53" s="165">
        <v>0</v>
      </c>
      <c r="I53" s="165">
        <v>173124.03341876998</v>
      </c>
      <c r="J53" s="165">
        <v>173124.03341876998</v>
      </c>
    </row>
    <row r="54" spans="1:10" s="50" customFormat="1" ht="14.25" customHeight="1" x14ac:dyDescent="0.25">
      <c r="A54" s="141" t="s">
        <v>270</v>
      </c>
      <c r="B54" s="165">
        <v>363</v>
      </c>
      <c r="C54" s="165">
        <v>0</v>
      </c>
      <c r="D54" s="165">
        <v>363</v>
      </c>
      <c r="E54" s="165">
        <v>354.8</v>
      </c>
      <c r="F54" s="165">
        <v>0</v>
      </c>
      <c r="G54" s="165">
        <v>354.8</v>
      </c>
      <c r="H54" s="165">
        <v>374</v>
      </c>
      <c r="I54" s="165">
        <v>0</v>
      </c>
      <c r="J54" s="165">
        <v>374</v>
      </c>
    </row>
    <row r="55" spans="1:10" s="50" customFormat="1" ht="14.25" customHeight="1" x14ac:dyDescent="0.25">
      <c r="A55" s="141" t="s">
        <v>271</v>
      </c>
      <c r="B55" s="165">
        <v>42678.5</v>
      </c>
      <c r="C55" s="165">
        <v>267473.40001543856</v>
      </c>
      <c r="D55" s="165">
        <v>310151.90001543856</v>
      </c>
      <c r="E55" s="165">
        <v>42678.5</v>
      </c>
      <c r="F55" s="165">
        <v>287640.65814055025</v>
      </c>
      <c r="G55" s="165">
        <v>330319.15814055025</v>
      </c>
      <c r="H55" s="165">
        <v>50003.4</v>
      </c>
      <c r="I55" s="165">
        <v>268117.36524392967</v>
      </c>
      <c r="J55" s="165">
        <v>318120.76524392969</v>
      </c>
    </row>
    <row r="56" spans="1:10" s="50" customFormat="1" ht="14.25" customHeight="1" x14ac:dyDescent="0.25">
      <c r="A56" s="141"/>
      <c r="B56" s="165"/>
      <c r="C56" s="165"/>
      <c r="D56" s="165"/>
      <c r="E56" s="165"/>
      <c r="F56" s="165"/>
      <c r="G56" s="165"/>
      <c r="H56" s="165"/>
      <c r="I56" s="165"/>
      <c r="J56" s="165"/>
    </row>
    <row r="57" spans="1:10" s="50" customFormat="1" ht="14.25" customHeight="1" x14ac:dyDescent="0.25">
      <c r="A57" s="112" t="s">
        <v>272</v>
      </c>
      <c r="B57" s="147">
        <v>11403030</v>
      </c>
      <c r="C57" s="147">
        <v>14526301.543508667</v>
      </c>
      <c r="D57" s="147">
        <v>25929331.643508669</v>
      </c>
      <c r="E57" s="147">
        <v>11549611.800000001</v>
      </c>
      <c r="F57" s="147">
        <v>15341810.691177899</v>
      </c>
      <c r="G57" s="147">
        <v>26891422.691177897</v>
      </c>
      <c r="H57" s="147">
        <v>11640891.6</v>
      </c>
      <c r="I57" s="147">
        <v>15201325.226380883</v>
      </c>
      <c r="J57" s="147">
        <v>26842217.42638088</v>
      </c>
    </row>
    <row r="58" spans="1:10" s="50" customFormat="1" ht="14.25" customHeight="1" x14ac:dyDescent="0.25">
      <c r="A58" s="136" t="s">
        <v>273</v>
      </c>
      <c r="B58" s="164">
        <v>0</v>
      </c>
      <c r="C58" s="164">
        <v>4971993.5357098887</v>
      </c>
      <c r="D58" s="164">
        <v>4971993.5357098887</v>
      </c>
      <c r="E58" s="164">
        <v>0</v>
      </c>
      <c r="F58" s="164">
        <v>5123381.5357098896</v>
      </c>
      <c r="G58" s="164">
        <v>5123381.5357098896</v>
      </c>
      <c r="H58" s="164">
        <v>0</v>
      </c>
      <c r="I58" s="164">
        <v>5780969.2726044413</v>
      </c>
      <c r="J58" s="164">
        <v>5780969.2726044413</v>
      </c>
    </row>
    <row r="59" spans="1:10" s="50" customFormat="1" ht="14.25" customHeight="1" x14ac:dyDescent="0.25">
      <c r="A59" s="138" t="s">
        <v>274</v>
      </c>
      <c r="B59" s="165">
        <v>0</v>
      </c>
      <c r="C59" s="165">
        <v>100000</v>
      </c>
      <c r="D59" s="165">
        <v>100000</v>
      </c>
      <c r="E59" s="165">
        <v>0</v>
      </c>
      <c r="F59" s="165">
        <v>100000</v>
      </c>
      <c r="G59" s="165">
        <v>100000</v>
      </c>
      <c r="H59" s="165">
        <v>0</v>
      </c>
      <c r="I59" s="165">
        <v>100000</v>
      </c>
      <c r="J59" s="165">
        <v>100000</v>
      </c>
    </row>
    <row r="60" spans="1:10" s="50" customFormat="1" ht="14.25" customHeight="1" x14ac:dyDescent="0.25">
      <c r="A60" s="138" t="s">
        <v>275</v>
      </c>
      <c r="B60" s="165">
        <v>0</v>
      </c>
      <c r="C60" s="165">
        <v>1119567</v>
      </c>
      <c r="D60" s="165">
        <v>1119567</v>
      </c>
      <c r="E60" s="165">
        <v>0</v>
      </c>
      <c r="F60" s="165">
        <v>1119567</v>
      </c>
      <c r="G60" s="165">
        <v>1119567</v>
      </c>
      <c r="H60" s="165">
        <v>0</v>
      </c>
      <c r="I60" s="165">
        <v>1119567</v>
      </c>
      <c r="J60" s="165">
        <v>1119567</v>
      </c>
    </row>
    <row r="61" spans="1:10" s="50" customFormat="1" ht="14.25" customHeight="1" x14ac:dyDescent="0.25">
      <c r="A61" s="138" t="s">
        <v>276</v>
      </c>
      <c r="B61" s="165">
        <v>0</v>
      </c>
      <c r="C61" s="165">
        <v>4761.4399999999996</v>
      </c>
      <c r="D61" s="165">
        <v>4761.4399999999996</v>
      </c>
      <c r="E61" s="165">
        <v>0</v>
      </c>
      <c r="F61" s="165">
        <v>4761.4399999999996</v>
      </c>
      <c r="G61" s="165">
        <v>4761.4399999999996</v>
      </c>
      <c r="H61" s="165">
        <v>0</v>
      </c>
      <c r="I61" s="165">
        <v>5867.3063249400002</v>
      </c>
      <c r="J61" s="165">
        <v>5867.3063249400002</v>
      </c>
    </row>
    <row r="62" spans="1:10" s="50" customFormat="1" ht="14.25" customHeight="1" x14ac:dyDescent="0.25">
      <c r="A62" s="138" t="s">
        <v>277</v>
      </c>
      <c r="B62" s="165">
        <v>0</v>
      </c>
      <c r="C62" s="165">
        <v>2819488.5854030005</v>
      </c>
      <c r="D62" s="165">
        <v>2819488.5854030005</v>
      </c>
      <c r="E62" s="165">
        <v>0</v>
      </c>
      <c r="F62" s="165">
        <v>2819488.5854030005</v>
      </c>
      <c r="G62" s="165">
        <v>2819488.5854030005</v>
      </c>
      <c r="H62" s="165">
        <v>0</v>
      </c>
      <c r="I62" s="165">
        <v>3334039.7036550003</v>
      </c>
      <c r="J62" s="165">
        <v>3334039.7036550003</v>
      </c>
    </row>
    <row r="63" spans="1:10" s="50" customFormat="1" ht="14.25" customHeight="1" x14ac:dyDescent="0.25">
      <c r="A63" s="138" t="s">
        <v>278</v>
      </c>
      <c r="B63" s="165">
        <v>0</v>
      </c>
      <c r="C63" s="165">
        <v>928176.51030688861</v>
      </c>
      <c r="D63" s="165">
        <v>928176.51030688861</v>
      </c>
      <c r="E63" s="165">
        <v>0</v>
      </c>
      <c r="F63" s="165">
        <v>1079564.5103068887</v>
      </c>
      <c r="G63" s="165">
        <v>1079564.5103068887</v>
      </c>
      <c r="H63" s="165">
        <v>0</v>
      </c>
      <c r="I63" s="165">
        <v>1221495.2626245017</v>
      </c>
      <c r="J63" s="165">
        <v>1221495.2626245017</v>
      </c>
    </row>
    <row r="64" spans="1:10" s="50" customFormat="1" ht="14.25" customHeight="1" x14ac:dyDescent="0.25">
      <c r="A64" s="136" t="s">
        <v>279</v>
      </c>
      <c r="B64" s="164">
        <v>11403030.300000001</v>
      </c>
      <c r="C64" s="164">
        <v>-146</v>
      </c>
      <c r="D64" s="164">
        <v>11402884.300000001</v>
      </c>
      <c r="E64" s="164">
        <v>11549612</v>
      </c>
      <c r="F64" s="164">
        <v>-138</v>
      </c>
      <c r="G64" s="164">
        <v>11549474</v>
      </c>
      <c r="H64" s="164">
        <v>11640892</v>
      </c>
      <c r="I64" s="164">
        <v>-158</v>
      </c>
      <c r="J64" s="164">
        <v>11640734</v>
      </c>
    </row>
    <row r="65" spans="1:10" s="50" customFormat="1" ht="14.25" customHeight="1" x14ac:dyDescent="0.25">
      <c r="A65" s="138" t="s">
        <v>280</v>
      </c>
      <c r="B65" s="165">
        <v>11402884.300000001</v>
      </c>
      <c r="C65" s="165">
        <v>0</v>
      </c>
      <c r="D65" s="165">
        <v>11402884.300000001</v>
      </c>
      <c r="E65" s="165">
        <v>11549474</v>
      </c>
      <c r="F65" s="165">
        <v>0</v>
      </c>
      <c r="G65" s="165">
        <v>11549474</v>
      </c>
      <c r="H65" s="165">
        <v>11640734</v>
      </c>
      <c r="I65" s="165">
        <v>0</v>
      </c>
      <c r="J65" s="165">
        <v>11640734</v>
      </c>
    </row>
    <row r="66" spans="1:10" s="50" customFormat="1" ht="14.25" customHeight="1" x14ac:dyDescent="0.25">
      <c r="A66" s="138" t="s">
        <v>281</v>
      </c>
      <c r="B66" s="165">
        <v>146</v>
      </c>
      <c r="C66" s="165">
        <v>-146</v>
      </c>
      <c r="D66" s="165">
        <v>0</v>
      </c>
      <c r="E66" s="165">
        <v>138</v>
      </c>
      <c r="F66" s="165">
        <v>-138</v>
      </c>
      <c r="G66" s="165">
        <v>0</v>
      </c>
      <c r="H66" s="165">
        <v>158</v>
      </c>
      <c r="I66" s="165">
        <v>-158</v>
      </c>
      <c r="J66" s="165">
        <v>0</v>
      </c>
    </row>
    <row r="67" spans="1:10" s="50" customFormat="1" ht="14.25" customHeight="1" x14ac:dyDescent="0.25">
      <c r="A67" s="136" t="s">
        <v>282</v>
      </c>
      <c r="B67" s="164">
        <v>0</v>
      </c>
      <c r="C67" s="164">
        <v>161282</v>
      </c>
      <c r="D67" s="164">
        <v>161282</v>
      </c>
      <c r="E67" s="164">
        <v>0</v>
      </c>
      <c r="F67" s="164">
        <v>15157</v>
      </c>
      <c r="G67" s="164">
        <v>15157</v>
      </c>
      <c r="H67" s="164">
        <v>0</v>
      </c>
      <c r="I67" s="164">
        <v>48182</v>
      </c>
      <c r="J67" s="164">
        <v>48182</v>
      </c>
    </row>
    <row r="68" spans="1:10" s="50" customFormat="1" ht="14.25" customHeight="1" x14ac:dyDescent="0.25">
      <c r="A68" s="138" t="s">
        <v>283</v>
      </c>
      <c r="B68" s="165">
        <v>0</v>
      </c>
      <c r="C68" s="165">
        <v>161282</v>
      </c>
      <c r="D68" s="165">
        <v>161282</v>
      </c>
      <c r="E68" s="165">
        <v>0</v>
      </c>
      <c r="F68" s="165">
        <v>15157</v>
      </c>
      <c r="G68" s="165">
        <v>15157</v>
      </c>
      <c r="H68" s="165">
        <v>0</v>
      </c>
      <c r="I68" s="165">
        <v>48182</v>
      </c>
      <c r="J68" s="165">
        <v>48182</v>
      </c>
    </row>
    <row r="69" spans="1:10" s="50" customFormat="1" ht="14.25" customHeight="1" x14ac:dyDescent="0.25">
      <c r="A69" s="138" t="s">
        <v>284</v>
      </c>
      <c r="B69" s="165">
        <v>0</v>
      </c>
      <c r="C69" s="165">
        <v>0</v>
      </c>
      <c r="D69" s="165">
        <v>0</v>
      </c>
      <c r="E69" s="165">
        <v>0</v>
      </c>
      <c r="F69" s="165">
        <v>0</v>
      </c>
      <c r="G69" s="165">
        <v>0</v>
      </c>
      <c r="H69" s="165">
        <v>0</v>
      </c>
      <c r="I69" s="165">
        <v>0</v>
      </c>
      <c r="J69" s="165">
        <v>0</v>
      </c>
    </row>
    <row r="70" spans="1:10" s="50" customFormat="1" ht="14.25" customHeight="1" x14ac:dyDescent="0.25">
      <c r="A70" s="136" t="s">
        <v>285</v>
      </c>
      <c r="B70" s="165">
        <v>0</v>
      </c>
      <c r="C70" s="164">
        <v>3722442.06000533</v>
      </c>
      <c r="D70" s="164">
        <v>3722442.06000533</v>
      </c>
      <c r="E70" s="165">
        <v>0</v>
      </c>
      <c r="F70" s="164">
        <v>4270945.91484812</v>
      </c>
      <c r="G70" s="164">
        <v>4270945.91484812</v>
      </c>
      <c r="H70" s="165">
        <v>0</v>
      </c>
      <c r="I70" s="164">
        <v>3400451.4588176301</v>
      </c>
      <c r="J70" s="164">
        <v>3400451.4588176301</v>
      </c>
    </row>
    <row r="71" spans="1:10" s="50" customFormat="1" ht="14.25" customHeight="1" x14ac:dyDescent="0.25">
      <c r="A71" s="138" t="s">
        <v>254</v>
      </c>
      <c r="B71" s="165">
        <v>0</v>
      </c>
      <c r="C71" s="165">
        <v>489367.84555024025</v>
      </c>
      <c r="D71" s="165">
        <v>489367.84555024025</v>
      </c>
      <c r="E71" s="165">
        <v>0</v>
      </c>
      <c r="F71" s="165">
        <v>1339279.9630898801</v>
      </c>
      <c r="G71" s="165">
        <v>1339279.9630898801</v>
      </c>
      <c r="H71" s="165">
        <v>0</v>
      </c>
      <c r="I71" s="165">
        <v>423652.83085569006</v>
      </c>
      <c r="J71" s="165">
        <v>423652.83085569006</v>
      </c>
    </row>
    <row r="72" spans="1:10" s="50" customFormat="1" ht="14.25" customHeight="1" x14ac:dyDescent="0.25">
      <c r="A72" s="138" t="s">
        <v>286</v>
      </c>
      <c r="B72" s="165">
        <v>0</v>
      </c>
      <c r="C72" s="165">
        <v>1421474.1449575098</v>
      </c>
      <c r="D72" s="165">
        <v>1421474.1449575098</v>
      </c>
      <c r="E72" s="165">
        <v>0</v>
      </c>
      <c r="F72" s="165">
        <v>1146646.7894513998</v>
      </c>
      <c r="G72" s="165">
        <v>1146646.7894513998</v>
      </c>
      <c r="H72" s="165">
        <v>0</v>
      </c>
      <c r="I72" s="165">
        <v>1478775.47675704</v>
      </c>
      <c r="J72" s="165">
        <v>1478775.47675704</v>
      </c>
    </row>
    <row r="73" spans="1:10" s="50" customFormat="1" ht="14.25" customHeight="1" x14ac:dyDescent="0.25">
      <c r="A73" s="138" t="s">
        <v>287</v>
      </c>
      <c r="B73" s="164">
        <v>0</v>
      </c>
      <c r="C73" s="165">
        <v>1656641</v>
      </c>
      <c r="D73" s="165">
        <v>1656641</v>
      </c>
      <c r="E73" s="164">
        <v>0</v>
      </c>
      <c r="F73" s="165">
        <v>1631491</v>
      </c>
      <c r="G73" s="165">
        <v>1631491</v>
      </c>
      <c r="H73" s="164">
        <v>0</v>
      </c>
      <c r="I73" s="165">
        <v>1337938</v>
      </c>
      <c r="J73" s="165">
        <v>1337938</v>
      </c>
    </row>
    <row r="74" spans="1:10" s="50" customFormat="1" ht="14.25" customHeight="1" x14ac:dyDescent="0.25">
      <c r="A74" s="138" t="s">
        <v>288</v>
      </c>
      <c r="B74" s="165">
        <v>0</v>
      </c>
      <c r="C74" s="165">
        <v>154959.06949758003</v>
      </c>
      <c r="D74" s="165">
        <v>154959.06949758003</v>
      </c>
      <c r="E74" s="165">
        <v>0</v>
      </c>
      <c r="F74" s="165">
        <v>153528.16230684001</v>
      </c>
      <c r="G74" s="165">
        <v>153528.16230684001</v>
      </c>
      <c r="H74" s="165">
        <v>0</v>
      </c>
      <c r="I74" s="165">
        <v>160085.1512049</v>
      </c>
      <c r="J74" s="165">
        <v>160085.1512049</v>
      </c>
    </row>
    <row r="75" spans="1:10" s="50" customFormat="1" ht="14.25" customHeight="1" x14ac:dyDescent="0.25">
      <c r="A75" s="136" t="s">
        <v>289</v>
      </c>
      <c r="B75" s="165">
        <v>0</v>
      </c>
      <c r="C75" s="164">
        <v>1464124.86481323</v>
      </c>
      <c r="D75" s="164">
        <v>1464124.86481323</v>
      </c>
      <c r="E75" s="165">
        <v>0</v>
      </c>
      <c r="F75" s="164">
        <v>1462741.4556901401</v>
      </c>
      <c r="G75" s="164">
        <v>1462741.4556901401</v>
      </c>
      <c r="H75" s="165">
        <v>0</v>
      </c>
      <c r="I75" s="164">
        <v>1451406.7038070098</v>
      </c>
      <c r="J75" s="164">
        <v>1451406.7038070098</v>
      </c>
    </row>
    <row r="76" spans="1:10" s="50" customFormat="1" ht="14.25" customHeight="1" x14ac:dyDescent="0.25">
      <c r="A76" s="138" t="s">
        <v>290</v>
      </c>
      <c r="B76" s="165">
        <v>0</v>
      </c>
      <c r="C76" s="165">
        <v>399349.04827323003</v>
      </c>
      <c r="D76" s="165">
        <v>399349.04827323003</v>
      </c>
      <c r="E76" s="165">
        <v>0</v>
      </c>
      <c r="F76" s="165">
        <v>396470.65638913994</v>
      </c>
      <c r="G76" s="165">
        <v>396470.65638913994</v>
      </c>
      <c r="H76" s="165">
        <v>0</v>
      </c>
      <c r="I76" s="165">
        <v>399607.92422201001</v>
      </c>
      <c r="J76" s="165">
        <v>399607.92422201001</v>
      </c>
    </row>
    <row r="77" spans="1:10" s="50" customFormat="1" ht="14.25" customHeight="1" x14ac:dyDescent="0.25">
      <c r="A77" s="138" t="s">
        <v>291</v>
      </c>
      <c r="B77" s="165">
        <v>0</v>
      </c>
      <c r="C77" s="165">
        <v>986</v>
      </c>
      <c r="D77" s="165">
        <v>986</v>
      </c>
      <c r="E77" s="165">
        <v>0</v>
      </c>
      <c r="F77" s="165">
        <v>984</v>
      </c>
      <c r="G77" s="165">
        <v>984</v>
      </c>
      <c r="H77" s="165">
        <v>0</v>
      </c>
      <c r="I77" s="165">
        <v>982</v>
      </c>
      <c r="J77" s="165">
        <v>982</v>
      </c>
    </row>
    <row r="78" spans="1:10" s="50" customFormat="1" ht="14.25" customHeight="1" x14ac:dyDescent="0.25">
      <c r="A78" s="138" t="s">
        <v>292</v>
      </c>
      <c r="B78" s="165">
        <v>0</v>
      </c>
      <c r="C78" s="165">
        <v>1055713</v>
      </c>
      <c r="D78" s="165">
        <v>1055713</v>
      </c>
      <c r="E78" s="165">
        <v>0</v>
      </c>
      <c r="F78" s="165">
        <v>1058453</v>
      </c>
      <c r="G78" s="165">
        <v>1058453</v>
      </c>
      <c r="H78" s="165">
        <v>0</v>
      </c>
      <c r="I78" s="165">
        <v>1043246</v>
      </c>
      <c r="J78" s="165">
        <v>1043246</v>
      </c>
    </row>
    <row r="79" spans="1:10" s="50" customFormat="1" ht="14.25" customHeight="1" x14ac:dyDescent="0.25">
      <c r="A79" s="138" t="s">
        <v>293</v>
      </c>
      <c r="B79" s="164">
        <v>0</v>
      </c>
      <c r="C79" s="165">
        <v>8076.8165399999998</v>
      </c>
      <c r="D79" s="165">
        <v>8076.8165399999998</v>
      </c>
      <c r="E79" s="164">
        <v>0</v>
      </c>
      <c r="F79" s="165">
        <v>6833.799301</v>
      </c>
      <c r="G79" s="165">
        <v>6833.799301</v>
      </c>
      <c r="H79" s="164">
        <v>0</v>
      </c>
      <c r="I79" s="165">
        <v>7570.7795850000002</v>
      </c>
      <c r="J79" s="165">
        <v>7570.7795850000002</v>
      </c>
    </row>
    <row r="80" spans="1:10" s="50" customFormat="1" ht="14.25" customHeight="1" x14ac:dyDescent="0.25">
      <c r="A80" s="136" t="s">
        <v>294</v>
      </c>
      <c r="B80" s="165">
        <v>0</v>
      </c>
      <c r="C80" s="164">
        <v>3820398.946728</v>
      </c>
      <c r="D80" s="164">
        <v>3820398.946728</v>
      </c>
      <c r="E80" s="165">
        <v>0</v>
      </c>
      <c r="F80" s="164">
        <v>4098645.7142099999</v>
      </c>
      <c r="G80" s="164">
        <v>4098645.7142099999</v>
      </c>
      <c r="H80" s="165">
        <v>0</v>
      </c>
      <c r="I80" s="164">
        <v>4139256.9293729998</v>
      </c>
      <c r="J80" s="164">
        <v>4139256.9293729998</v>
      </c>
    </row>
    <row r="81" spans="1:10" s="50" customFormat="1" ht="14.25" customHeight="1" x14ac:dyDescent="0.25">
      <c r="A81" s="138" t="s">
        <v>295</v>
      </c>
      <c r="B81" s="165">
        <v>0</v>
      </c>
      <c r="C81" s="165">
        <v>1489029.546728</v>
      </c>
      <c r="D81" s="165">
        <v>1489029.546728</v>
      </c>
      <c r="E81" s="165">
        <v>0</v>
      </c>
      <c r="F81" s="165">
        <v>1753948.7142100001</v>
      </c>
      <c r="G81" s="165">
        <v>1753948.7142100001</v>
      </c>
      <c r="H81" s="165">
        <v>0</v>
      </c>
      <c r="I81" s="165">
        <v>1778793.9293729998</v>
      </c>
      <c r="J81" s="165">
        <v>1778793.9293729998</v>
      </c>
    </row>
    <row r="82" spans="1:10" s="50" customFormat="1" ht="14.25" customHeight="1" x14ac:dyDescent="0.25">
      <c r="A82" s="138" t="s">
        <v>296</v>
      </c>
      <c r="B82" s="165">
        <v>0</v>
      </c>
      <c r="C82" s="165">
        <v>1118622</v>
      </c>
      <c r="D82" s="165">
        <v>1118622</v>
      </c>
      <c r="E82" s="165">
        <v>0</v>
      </c>
      <c r="F82" s="165">
        <v>1127712</v>
      </c>
      <c r="G82" s="165">
        <v>1127712</v>
      </c>
      <c r="H82" s="165">
        <v>0</v>
      </c>
      <c r="I82" s="165">
        <v>1134894</v>
      </c>
      <c r="J82" s="165">
        <v>1134894</v>
      </c>
    </row>
    <row r="83" spans="1:10" s="50" customFormat="1" ht="14.25" customHeight="1" x14ac:dyDescent="0.25">
      <c r="A83" s="138" t="s">
        <v>297</v>
      </c>
      <c r="B83" s="165">
        <v>0</v>
      </c>
      <c r="C83" s="165">
        <v>1212747.3999999999</v>
      </c>
      <c r="D83" s="165">
        <v>1212747.3999999999</v>
      </c>
      <c r="E83" s="165">
        <v>0</v>
      </c>
      <c r="F83" s="165">
        <v>1216985</v>
      </c>
      <c r="G83" s="165">
        <v>1216985</v>
      </c>
      <c r="H83" s="165">
        <v>0</v>
      </c>
      <c r="I83" s="165">
        <v>1225569</v>
      </c>
      <c r="J83" s="165">
        <v>1225569</v>
      </c>
    </row>
    <row r="84" spans="1:10" s="50" customFormat="1" ht="14.25" customHeight="1" x14ac:dyDescent="0.25">
      <c r="A84" s="138" t="s">
        <v>298</v>
      </c>
      <c r="B84" s="165">
        <v>0</v>
      </c>
      <c r="C84" s="165">
        <v>0</v>
      </c>
      <c r="D84" s="165">
        <v>0</v>
      </c>
      <c r="E84" s="165">
        <v>0</v>
      </c>
      <c r="F84" s="165">
        <v>0</v>
      </c>
      <c r="G84" s="165">
        <v>0</v>
      </c>
      <c r="H84" s="165">
        <v>0</v>
      </c>
      <c r="I84" s="165">
        <v>0</v>
      </c>
      <c r="J84" s="165">
        <v>0</v>
      </c>
    </row>
    <row r="85" spans="1:10" s="50" customFormat="1" ht="14.25" customHeight="1" thickBot="1" x14ac:dyDescent="0.3">
      <c r="A85" s="175" t="s">
        <v>41</v>
      </c>
      <c r="B85" s="273">
        <v>0</v>
      </c>
      <c r="C85" s="274">
        <v>386205.43625221995</v>
      </c>
      <c r="D85" s="274">
        <v>386205.43625221995</v>
      </c>
      <c r="E85" s="273">
        <v>0</v>
      </c>
      <c r="F85" s="274">
        <v>371077.07071975013</v>
      </c>
      <c r="G85" s="274">
        <v>371077.07071975013</v>
      </c>
      <c r="H85" s="273">
        <v>0</v>
      </c>
      <c r="I85" s="274">
        <v>381215.06177879986</v>
      </c>
      <c r="J85" s="274">
        <v>381215.06177879986</v>
      </c>
    </row>
    <row r="86" spans="1:10" ht="15" thickTop="1" x14ac:dyDescent="0.35">
      <c r="A86" s="41"/>
      <c r="B86" s="42"/>
      <c r="C86" s="42"/>
      <c r="D86" s="42"/>
      <c r="E86" s="42"/>
      <c r="F86" s="42"/>
      <c r="G86" s="9"/>
      <c r="H86" s="9"/>
      <c r="I86" s="9"/>
      <c r="J86" s="9"/>
    </row>
  </sheetData>
  <mergeCells count="6">
    <mergeCell ref="A1:J1"/>
    <mergeCell ref="A2:J2"/>
    <mergeCell ref="A3:A4"/>
    <mergeCell ref="E3:G3"/>
    <mergeCell ref="B3:D3"/>
    <mergeCell ref="H3:J3"/>
  </mergeCells>
  <pageMargins left="0.7" right="0.7" top="0.75" bottom="0.75" header="0.3" footer="0.3"/>
  <pageSetup paperSize="9" scale="57"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87"/>
  <sheetViews>
    <sheetView view="pageBreakPreview" topLeftCell="C1" zoomScale="115" zoomScaleNormal="100" zoomScaleSheetLayoutView="115" workbookViewId="0">
      <selection activeCell="G8" sqref="G8"/>
    </sheetView>
  </sheetViews>
  <sheetFormatPr defaultRowHeight="14.5" x14ac:dyDescent="0.35"/>
  <cols>
    <col min="1" max="1" width="55.26953125" style="26" customWidth="1"/>
    <col min="2" max="2" width="11.1796875" customWidth="1"/>
    <col min="3" max="4" width="11.26953125" bestFit="1" customWidth="1"/>
    <col min="5" max="5" width="11.54296875" bestFit="1" customWidth="1"/>
    <col min="6" max="7" width="11.26953125" bestFit="1" customWidth="1"/>
    <col min="8" max="10" width="11.26953125" style="26" bestFit="1" customWidth="1"/>
    <col min="11" max="11" width="19.453125" style="25" hidden="1" customWidth="1"/>
    <col min="12" max="12" width="10.26953125" hidden="1" customWidth="1"/>
    <col min="13" max="13" width="0" hidden="1" customWidth="1"/>
    <col min="14" max="14" width="10.26953125" hidden="1" customWidth="1"/>
  </cols>
  <sheetData>
    <row r="1" spans="1:15" ht="22.5" x14ac:dyDescent="0.35">
      <c r="A1" s="306" t="s">
        <v>546</v>
      </c>
      <c r="B1" s="306"/>
      <c r="C1" s="306"/>
      <c r="D1" s="306"/>
      <c r="E1" s="306"/>
      <c r="F1" s="306"/>
      <c r="G1" s="306"/>
      <c r="H1" s="306"/>
      <c r="I1" s="306"/>
      <c r="J1" s="306"/>
      <c r="K1" s="33"/>
    </row>
    <row r="2" spans="1:15" ht="15" thickBot="1" x14ac:dyDescent="0.4">
      <c r="A2" s="276" t="s">
        <v>1</v>
      </c>
      <c r="B2" s="276"/>
      <c r="C2" s="276"/>
      <c r="D2" s="276"/>
      <c r="E2" s="276"/>
      <c r="F2" s="276"/>
      <c r="G2" s="276"/>
      <c r="H2" s="276"/>
      <c r="I2" s="276"/>
      <c r="J2" s="276"/>
      <c r="K2" s="35"/>
    </row>
    <row r="3" spans="1:15" ht="15.5" thickTop="1" thickBot="1" x14ac:dyDescent="0.4">
      <c r="A3" s="290" t="s">
        <v>584</v>
      </c>
      <c r="B3" s="351">
        <v>46081</v>
      </c>
      <c r="C3" s="352"/>
      <c r="D3" s="353"/>
      <c r="E3" s="351">
        <v>46112</v>
      </c>
      <c r="F3" s="352"/>
      <c r="G3" s="353"/>
      <c r="H3" s="351">
        <v>46142</v>
      </c>
      <c r="I3" s="352"/>
      <c r="J3" s="352"/>
      <c r="K3" s="36"/>
    </row>
    <row r="4" spans="1:15" ht="15" thickBot="1" x14ac:dyDescent="0.4">
      <c r="A4" s="291"/>
      <c r="B4" s="160" t="s">
        <v>227</v>
      </c>
      <c r="C4" s="161" t="s">
        <v>228</v>
      </c>
      <c r="D4" s="161" t="s">
        <v>226</v>
      </c>
      <c r="E4" s="160" t="s">
        <v>227</v>
      </c>
      <c r="F4" s="161" t="s">
        <v>228</v>
      </c>
      <c r="G4" s="161" t="s">
        <v>226</v>
      </c>
      <c r="H4" s="160" t="s">
        <v>227</v>
      </c>
      <c r="I4" s="161" t="s">
        <v>228</v>
      </c>
      <c r="J4" s="161" t="s">
        <v>226</v>
      </c>
      <c r="K4" s="37"/>
    </row>
    <row r="5" spans="1:15" ht="15" thickTop="1" x14ac:dyDescent="0.35">
      <c r="A5" s="40"/>
      <c r="B5" s="162"/>
      <c r="C5" s="163"/>
      <c r="D5" s="162"/>
      <c r="E5" s="162"/>
      <c r="F5" s="163"/>
      <c r="G5" s="162"/>
      <c r="H5" s="162"/>
      <c r="I5" s="163"/>
      <c r="J5" s="162"/>
      <c r="K5" s="29"/>
    </row>
    <row r="6" spans="1:15" s="50" customFormat="1" ht="15.75" customHeight="1" x14ac:dyDescent="0.25">
      <c r="A6" s="112" t="s">
        <v>229</v>
      </c>
      <c r="B6" s="164">
        <v>11998474.802990001</v>
      </c>
      <c r="C6" s="164">
        <v>15711218.40689682</v>
      </c>
      <c r="D6" s="164">
        <v>27709693.409886822</v>
      </c>
      <c r="E6" s="164">
        <v>12817771.08499</v>
      </c>
      <c r="F6" s="164">
        <v>15508507.48650877</v>
      </c>
      <c r="G6" s="164">
        <v>28326278.471498773</v>
      </c>
      <c r="H6" s="164">
        <v>12341249.669489998</v>
      </c>
      <c r="I6" s="164">
        <v>15078850.157347163</v>
      </c>
      <c r="J6" s="164">
        <v>27420100.326837163</v>
      </c>
      <c r="K6" s="44" t="s">
        <v>532</v>
      </c>
      <c r="L6" s="44">
        <f>B6-B8-B15-B36-B48-B53-B54-B55</f>
        <v>6.9849193096160889E-10</v>
      </c>
      <c r="M6" s="44">
        <f>C6-C8-C15-C36-C48-C53-C54-C55</f>
        <v>-0.60000000015133992</v>
      </c>
      <c r="N6" s="44">
        <f>D6-D8-D15-D36-D48-D53-D54-D55</f>
        <v>-0.19999999809078872</v>
      </c>
    </row>
    <row r="7" spans="1:15" s="50" customFormat="1" ht="15.75" customHeight="1" x14ac:dyDescent="0.25">
      <c r="A7" s="40"/>
      <c r="B7" s="164"/>
      <c r="C7" s="165"/>
      <c r="D7" s="165"/>
      <c r="E7" s="164"/>
      <c r="F7" s="165"/>
      <c r="G7" s="165"/>
      <c r="H7" s="164"/>
      <c r="I7" s="165"/>
      <c r="J7" s="165"/>
      <c r="K7" s="32"/>
    </row>
    <row r="8" spans="1:15" s="50" customFormat="1" ht="15.75" customHeight="1" x14ac:dyDescent="0.25">
      <c r="A8" s="112" t="s">
        <v>230</v>
      </c>
      <c r="B8" s="164">
        <v>3404136</v>
      </c>
      <c r="C8" s="164">
        <v>4559241.4536841698</v>
      </c>
      <c r="D8" s="164">
        <v>7963377.4536841698</v>
      </c>
      <c r="E8" s="164">
        <v>3462374</v>
      </c>
      <c r="F8" s="164">
        <v>4514242.8185296599</v>
      </c>
      <c r="G8" s="164">
        <v>7976616.8185296599</v>
      </c>
      <c r="H8" s="164">
        <v>2884665</v>
      </c>
      <c r="I8" s="164">
        <v>4588071.5117597301</v>
      </c>
      <c r="J8" s="164">
        <v>7472736.5117597301</v>
      </c>
      <c r="K8" s="24" t="s">
        <v>230</v>
      </c>
      <c r="L8" s="51">
        <f>B8-B9-B10-B12-B13-B14</f>
        <v>0</v>
      </c>
      <c r="M8" s="51">
        <f>C8-C9-C10-C12-C13-C14</f>
        <v>-2.0372681319713593E-10</v>
      </c>
      <c r="N8" s="51">
        <f>D8-D9-D10-D12-D13-D14</f>
        <v>-2.0372681319713593E-10</v>
      </c>
      <c r="O8" s="51"/>
    </row>
    <row r="9" spans="1:15" s="50" customFormat="1" ht="15.75" customHeight="1" x14ac:dyDescent="0.25">
      <c r="A9" s="132" t="s">
        <v>231</v>
      </c>
      <c r="B9" s="165">
        <v>3040823</v>
      </c>
      <c r="C9" s="165">
        <v>0</v>
      </c>
      <c r="D9" s="165">
        <v>3040823</v>
      </c>
      <c r="E9" s="165">
        <v>3040823</v>
      </c>
      <c r="F9" s="165">
        <v>0</v>
      </c>
      <c r="G9" s="165">
        <v>3040823</v>
      </c>
      <c r="H9" s="165">
        <v>2678373</v>
      </c>
      <c r="I9" s="165">
        <v>0</v>
      </c>
      <c r="J9" s="165">
        <v>2678373</v>
      </c>
      <c r="K9" s="32"/>
    </row>
    <row r="10" spans="1:15" s="50" customFormat="1" ht="15.75" customHeight="1" x14ac:dyDescent="0.25">
      <c r="A10" s="132" t="s">
        <v>232</v>
      </c>
      <c r="B10" s="165">
        <v>363313</v>
      </c>
      <c r="C10" s="165">
        <v>4486735</v>
      </c>
      <c r="D10" s="165">
        <v>4850048</v>
      </c>
      <c r="E10" s="165">
        <v>421551</v>
      </c>
      <c r="F10" s="165">
        <v>4451860</v>
      </c>
      <c r="G10" s="165">
        <v>4873411</v>
      </c>
      <c r="H10" s="165">
        <v>206292</v>
      </c>
      <c r="I10" s="165">
        <v>4494269</v>
      </c>
      <c r="J10" s="165">
        <v>4700561</v>
      </c>
      <c r="K10" s="32"/>
    </row>
    <row r="11" spans="1:15" s="50" customFormat="1" ht="15.75" customHeight="1" x14ac:dyDescent="0.25">
      <c r="A11" s="132" t="s">
        <v>233</v>
      </c>
      <c r="B11" s="165"/>
      <c r="C11" s="165"/>
      <c r="D11" s="165"/>
      <c r="E11" s="165"/>
      <c r="F11" s="165"/>
      <c r="G11" s="165"/>
      <c r="H11" s="165"/>
      <c r="I11" s="165"/>
      <c r="J11" s="165"/>
      <c r="K11" s="32"/>
    </row>
    <row r="12" spans="1:15" s="50" customFormat="1" ht="15.75" customHeight="1" x14ac:dyDescent="0.25">
      <c r="A12" s="148" t="s">
        <v>234</v>
      </c>
      <c r="B12" s="165">
        <v>0</v>
      </c>
      <c r="C12" s="165">
        <v>33654</v>
      </c>
      <c r="D12" s="165">
        <v>33654</v>
      </c>
      <c r="E12" s="165">
        <v>0</v>
      </c>
      <c r="F12" s="165">
        <v>33229</v>
      </c>
      <c r="G12" s="165">
        <v>33229</v>
      </c>
      <c r="H12" s="165">
        <v>0</v>
      </c>
      <c r="I12" s="165">
        <v>58638</v>
      </c>
      <c r="J12" s="165">
        <v>58638</v>
      </c>
      <c r="K12" s="32"/>
    </row>
    <row r="13" spans="1:15" s="50" customFormat="1" ht="15.75" customHeight="1" x14ac:dyDescent="0.25">
      <c r="A13" s="148" t="s">
        <v>299</v>
      </c>
      <c r="B13" s="165">
        <v>0</v>
      </c>
      <c r="C13" s="165">
        <v>46</v>
      </c>
      <c r="D13" s="165">
        <v>46</v>
      </c>
      <c r="E13" s="165">
        <v>0</v>
      </c>
      <c r="F13" s="165">
        <v>45</v>
      </c>
      <c r="G13" s="165">
        <v>45</v>
      </c>
      <c r="H13" s="165">
        <v>0</v>
      </c>
      <c r="I13" s="165">
        <v>45</v>
      </c>
      <c r="J13" s="165">
        <v>45</v>
      </c>
      <c r="K13" s="32"/>
    </row>
    <row r="14" spans="1:15" s="50" customFormat="1" ht="15.75" customHeight="1" x14ac:dyDescent="0.25">
      <c r="A14" s="132" t="s">
        <v>300</v>
      </c>
      <c r="B14" s="165">
        <v>0</v>
      </c>
      <c r="C14" s="165">
        <v>38806.453684170003</v>
      </c>
      <c r="D14" s="165">
        <v>38806.453684170003</v>
      </c>
      <c r="E14" s="165">
        <v>0</v>
      </c>
      <c r="F14" s="165">
        <v>29108.818529659999</v>
      </c>
      <c r="G14" s="165">
        <v>29108.818529659999</v>
      </c>
      <c r="H14" s="165">
        <v>0</v>
      </c>
      <c r="I14" s="165">
        <v>35119.511759729998</v>
      </c>
      <c r="J14" s="165">
        <v>35119.511759729998</v>
      </c>
      <c r="K14" s="32"/>
    </row>
    <row r="15" spans="1:15" s="50" customFormat="1" ht="15.75" customHeight="1" x14ac:dyDescent="0.25">
      <c r="A15" s="112" t="s">
        <v>237</v>
      </c>
      <c r="B15" s="164">
        <v>7000000</v>
      </c>
      <c r="C15" s="164">
        <v>7958875.023387</v>
      </c>
      <c r="D15" s="164">
        <v>14958875.023387</v>
      </c>
      <c r="E15" s="164">
        <v>7000000</v>
      </c>
      <c r="F15" s="164">
        <v>8526409.9420490004</v>
      </c>
      <c r="G15" s="164">
        <v>15526409.942049</v>
      </c>
      <c r="H15" s="164">
        <v>8000000</v>
      </c>
      <c r="I15" s="164">
        <v>7226091.3919270001</v>
      </c>
      <c r="J15" s="164">
        <v>15226091.391927</v>
      </c>
      <c r="K15" s="44" t="s">
        <v>530</v>
      </c>
      <c r="L15" s="51">
        <f>B15-B16-B23-B30</f>
        <v>0</v>
      </c>
      <c r="M15" s="51">
        <f>C15-C16-C23-C30</f>
        <v>0</v>
      </c>
      <c r="N15" s="51">
        <f>D15-D16-D23-D30</f>
        <v>0</v>
      </c>
    </row>
    <row r="16" spans="1:15" s="50" customFormat="1" ht="15.75" customHeight="1" x14ac:dyDescent="0.25">
      <c r="A16" s="123" t="s">
        <v>238</v>
      </c>
      <c r="B16" s="164">
        <v>7000000</v>
      </c>
      <c r="C16" s="164">
        <v>7079883.2056499999</v>
      </c>
      <c r="D16" s="164">
        <v>14079883.20565</v>
      </c>
      <c r="E16" s="164">
        <v>7000000</v>
      </c>
      <c r="F16" s="164">
        <v>7660623.224312</v>
      </c>
      <c r="G16" s="164">
        <v>14660623.224312</v>
      </c>
      <c r="H16" s="164">
        <v>8000000</v>
      </c>
      <c r="I16" s="164">
        <v>6398582.5741900001</v>
      </c>
      <c r="J16" s="164">
        <v>14398582.57419</v>
      </c>
      <c r="K16" s="52"/>
    </row>
    <row r="17" spans="1:11" s="50" customFormat="1" ht="15.75" customHeight="1" x14ac:dyDescent="0.25">
      <c r="A17" s="132" t="s">
        <v>239</v>
      </c>
      <c r="B17" s="164">
        <v>7000000</v>
      </c>
      <c r="C17" s="164">
        <v>6511311.2056499999</v>
      </c>
      <c r="D17" s="164">
        <v>13511311.20565</v>
      </c>
      <c r="E17" s="164">
        <v>7000000</v>
      </c>
      <c r="F17" s="164">
        <v>6934147.224312</v>
      </c>
      <c r="G17" s="164">
        <v>13934147.224312</v>
      </c>
      <c r="H17" s="164">
        <v>8000000</v>
      </c>
      <c r="I17" s="164">
        <v>5694675.5741900001</v>
      </c>
      <c r="J17" s="164">
        <v>13694675.57419</v>
      </c>
      <c r="K17" s="52"/>
    </row>
    <row r="18" spans="1:11" s="50" customFormat="1" ht="15.75" customHeight="1" x14ac:dyDescent="0.25">
      <c r="A18" s="132" t="s">
        <v>240</v>
      </c>
      <c r="B18" s="165">
        <v>0</v>
      </c>
      <c r="C18" s="165">
        <v>568572</v>
      </c>
      <c r="D18" s="165">
        <v>568572</v>
      </c>
      <c r="E18" s="165">
        <v>0</v>
      </c>
      <c r="F18" s="165">
        <v>726476</v>
      </c>
      <c r="G18" s="165">
        <v>726476</v>
      </c>
      <c r="H18" s="165">
        <v>0</v>
      </c>
      <c r="I18" s="165">
        <v>703907</v>
      </c>
      <c r="J18" s="165">
        <v>703907</v>
      </c>
      <c r="K18" s="32"/>
    </row>
    <row r="19" spans="1:11" s="50" customFormat="1" ht="15.75" customHeight="1" x14ac:dyDescent="0.25">
      <c r="A19" s="132" t="s">
        <v>241</v>
      </c>
      <c r="B19" s="165"/>
      <c r="C19" s="165"/>
      <c r="D19" s="165"/>
      <c r="E19" s="165"/>
      <c r="F19" s="165"/>
      <c r="G19" s="165"/>
      <c r="H19" s="165"/>
      <c r="I19" s="165"/>
      <c r="J19" s="165"/>
      <c r="K19" s="32"/>
    </row>
    <row r="20" spans="1:11" s="50" customFormat="1" ht="15.75" customHeight="1" x14ac:dyDescent="0.25">
      <c r="A20" s="115" t="s">
        <v>301</v>
      </c>
      <c r="B20" s="165">
        <v>0</v>
      </c>
      <c r="C20" s="165">
        <v>0</v>
      </c>
      <c r="D20" s="165">
        <v>0</v>
      </c>
      <c r="E20" s="165">
        <v>0</v>
      </c>
      <c r="F20" s="165">
        <v>0</v>
      </c>
      <c r="G20" s="165">
        <v>0</v>
      </c>
      <c r="H20" s="165">
        <v>0</v>
      </c>
      <c r="I20" s="165">
        <v>0</v>
      </c>
      <c r="J20" s="165">
        <v>0</v>
      </c>
      <c r="K20" s="32"/>
    </row>
    <row r="21" spans="1:11" s="50" customFormat="1" ht="15.75" customHeight="1" x14ac:dyDescent="0.25">
      <c r="A21" s="115" t="s">
        <v>302</v>
      </c>
      <c r="B21" s="165">
        <v>0</v>
      </c>
      <c r="C21" s="165">
        <v>0</v>
      </c>
      <c r="D21" s="165">
        <v>0</v>
      </c>
      <c r="E21" s="165">
        <v>0</v>
      </c>
      <c r="F21" s="165">
        <v>0</v>
      </c>
      <c r="G21" s="165">
        <v>0</v>
      </c>
      <c r="H21" s="165">
        <v>0</v>
      </c>
      <c r="I21" s="165">
        <v>0</v>
      </c>
      <c r="J21" s="165">
        <v>0</v>
      </c>
      <c r="K21" s="32"/>
    </row>
    <row r="22" spans="1:11" s="50" customFormat="1" ht="15.75" customHeight="1" x14ac:dyDescent="0.25">
      <c r="A22" s="123" t="s">
        <v>244</v>
      </c>
      <c r="B22" s="165"/>
      <c r="C22" s="165"/>
      <c r="D22" s="165"/>
      <c r="E22" s="165"/>
      <c r="F22" s="165"/>
      <c r="G22" s="165"/>
      <c r="H22" s="165"/>
      <c r="I22" s="165"/>
      <c r="J22" s="165"/>
      <c r="K22" s="32"/>
    </row>
    <row r="23" spans="1:11" s="50" customFormat="1" ht="15.75" customHeight="1" x14ac:dyDescent="0.25">
      <c r="A23" s="166" t="s">
        <v>303</v>
      </c>
      <c r="B23" s="164">
        <v>0</v>
      </c>
      <c r="C23" s="164">
        <v>608745.691322</v>
      </c>
      <c r="D23" s="164">
        <v>608745.691322</v>
      </c>
      <c r="E23" s="164">
        <v>0</v>
      </c>
      <c r="F23" s="164">
        <v>601913.59132200002</v>
      </c>
      <c r="G23" s="164">
        <v>601913.59132200002</v>
      </c>
      <c r="H23" s="164">
        <v>0</v>
      </c>
      <c r="I23" s="164">
        <v>580607.691322</v>
      </c>
      <c r="J23" s="164">
        <v>580607.691322</v>
      </c>
      <c r="K23" s="52"/>
    </row>
    <row r="24" spans="1:11" s="50" customFormat="1" ht="15.75" customHeight="1" x14ac:dyDescent="0.25">
      <c r="A24" s="167" t="s">
        <v>252</v>
      </c>
      <c r="B24" s="165">
        <v>0</v>
      </c>
      <c r="C24" s="165">
        <v>4957.2213359999996</v>
      </c>
      <c r="D24" s="165">
        <v>4957.2213359999996</v>
      </c>
      <c r="E24" s="165">
        <v>0</v>
      </c>
      <c r="F24" s="165">
        <v>5072.2213359999996</v>
      </c>
      <c r="G24" s="165">
        <v>5072.2213359999996</v>
      </c>
      <c r="H24" s="165">
        <v>0</v>
      </c>
      <c r="I24" s="165">
        <v>4945.2213359999996</v>
      </c>
      <c r="J24" s="165">
        <v>4945.2213359999996</v>
      </c>
      <c r="K24" s="32"/>
    </row>
    <row r="25" spans="1:11" s="50" customFormat="1" ht="15.75" customHeight="1" x14ac:dyDescent="0.25">
      <c r="A25" s="167" t="s">
        <v>246</v>
      </c>
      <c r="B25" s="165">
        <v>0</v>
      </c>
      <c r="C25" s="165">
        <v>313642.08022499998</v>
      </c>
      <c r="D25" s="165">
        <v>313642.08022499998</v>
      </c>
      <c r="E25" s="165">
        <v>0</v>
      </c>
      <c r="F25" s="165">
        <v>307473.48022500001</v>
      </c>
      <c r="G25" s="165">
        <v>307473.48022500001</v>
      </c>
      <c r="H25" s="165">
        <v>0</v>
      </c>
      <c r="I25" s="165">
        <v>295859.08022499998</v>
      </c>
      <c r="J25" s="165">
        <v>295859.08022499998</v>
      </c>
      <c r="K25" s="32"/>
    </row>
    <row r="26" spans="1:11" s="50" customFormat="1" ht="15.75" customHeight="1" x14ac:dyDescent="0.25">
      <c r="A26" s="167" t="s">
        <v>247</v>
      </c>
      <c r="B26" s="165">
        <v>0</v>
      </c>
      <c r="C26" s="165">
        <v>232741.56673799999</v>
      </c>
      <c r="D26" s="165">
        <v>232741.56673799999</v>
      </c>
      <c r="E26" s="165">
        <v>0</v>
      </c>
      <c r="F26" s="165">
        <v>231922.56673799999</v>
      </c>
      <c r="G26" s="165">
        <v>231922.56673799999</v>
      </c>
      <c r="H26" s="165">
        <v>0</v>
      </c>
      <c r="I26" s="165">
        <v>222685.56673799999</v>
      </c>
      <c r="J26" s="165">
        <v>222685.56673799999</v>
      </c>
      <c r="K26" s="32"/>
    </row>
    <row r="27" spans="1:11" s="50" customFormat="1" ht="15.75" customHeight="1" x14ac:dyDescent="0.25">
      <c r="A27" s="167" t="s">
        <v>248</v>
      </c>
      <c r="B27" s="165">
        <v>0</v>
      </c>
      <c r="C27" s="165">
        <v>2</v>
      </c>
      <c r="D27" s="165">
        <v>2</v>
      </c>
      <c r="E27" s="165">
        <v>0</v>
      </c>
      <c r="F27" s="165">
        <v>2</v>
      </c>
      <c r="G27" s="165">
        <v>2</v>
      </c>
      <c r="H27" s="165">
        <v>0</v>
      </c>
      <c r="I27" s="165">
        <v>2</v>
      </c>
      <c r="J27" s="165">
        <v>2</v>
      </c>
      <c r="K27" s="32"/>
    </row>
    <row r="28" spans="1:11" s="50" customFormat="1" ht="15.75" customHeight="1" x14ac:dyDescent="0.25">
      <c r="A28" s="167" t="s">
        <v>249</v>
      </c>
      <c r="B28" s="165">
        <v>0</v>
      </c>
      <c r="C28" s="165">
        <v>57402.823022999997</v>
      </c>
      <c r="D28" s="165">
        <v>57402.823022999997</v>
      </c>
      <c r="E28" s="165">
        <v>0</v>
      </c>
      <c r="F28" s="165">
        <v>57442.823022999997</v>
      </c>
      <c r="G28" s="165">
        <v>57442.823022999997</v>
      </c>
      <c r="H28" s="165">
        <v>0</v>
      </c>
      <c r="I28" s="165">
        <v>57115.823022999997</v>
      </c>
      <c r="J28" s="165">
        <v>57115.823022999997</v>
      </c>
      <c r="K28" s="32"/>
    </row>
    <row r="29" spans="1:11" s="50" customFormat="1" ht="15.75" customHeight="1" x14ac:dyDescent="0.25">
      <c r="A29" s="123" t="s">
        <v>304</v>
      </c>
      <c r="B29" s="165"/>
      <c r="C29" s="165"/>
      <c r="D29" s="165"/>
      <c r="E29" s="165"/>
      <c r="F29" s="165"/>
      <c r="G29" s="165"/>
      <c r="H29" s="165"/>
      <c r="I29" s="165"/>
      <c r="J29" s="165"/>
      <c r="K29" s="32"/>
    </row>
    <row r="30" spans="1:11" s="50" customFormat="1" ht="15.75" customHeight="1" x14ac:dyDescent="0.25">
      <c r="A30" s="166" t="s">
        <v>305</v>
      </c>
      <c r="B30" s="164">
        <v>0</v>
      </c>
      <c r="C30" s="164">
        <v>270246.12641500001</v>
      </c>
      <c r="D30" s="164">
        <v>270246.12641500001</v>
      </c>
      <c r="E30" s="164">
        <v>0</v>
      </c>
      <c r="F30" s="164">
        <v>263873.12641500001</v>
      </c>
      <c r="G30" s="164">
        <v>263873.12641500001</v>
      </c>
      <c r="H30" s="164">
        <v>0</v>
      </c>
      <c r="I30" s="164">
        <v>246901.12641500001</v>
      </c>
      <c r="J30" s="164">
        <v>246901.12641500001</v>
      </c>
      <c r="K30" s="52"/>
    </row>
    <row r="31" spans="1:11" s="50" customFormat="1" ht="15.75" customHeight="1" x14ac:dyDescent="0.25">
      <c r="A31" s="167" t="s">
        <v>252</v>
      </c>
      <c r="B31" s="165">
        <v>0</v>
      </c>
      <c r="C31" s="165">
        <v>3883</v>
      </c>
      <c r="D31" s="165">
        <v>3883</v>
      </c>
      <c r="E31" s="165">
        <v>0</v>
      </c>
      <c r="F31" s="165">
        <v>3854</v>
      </c>
      <c r="G31" s="165">
        <v>3854</v>
      </c>
      <c r="H31" s="165">
        <v>0</v>
      </c>
      <c r="I31" s="165">
        <v>3788</v>
      </c>
      <c r="J31" s="165">
        <v>3788</v>
      </c>
      <c r="K31" s="32"/>
    </row>
    <row r="32" spans="1:11" s="50" customFormat="1" ht="15.75" customHeight="1" x14ac:dyDescent="0.25">
      <c r="A32" s="167" t="s">
        <v>246</v>
      </c>
      <c r="B32" s="165">
        <v>0</v>
      </c>
      <c r="C32" s="165">
        <v>128004.24604</v>
      </c>
      <c r="D32" s="165">
        <v>128004.24604</v>
      </c>
      <c r="E32" s="165">
        <v>0</v>
      </c>
      <c r="F32" s="165">
        <v>125415.24604</v>
      </c>
      <c r="G32" s="165">
        <v>125415.24604</v>
      </c>
      <c r="H32" s="165">
        <v>0</v>
      </c>
      <c r="I32" s="165">
        <v>121556.24604</v>
      </c>
      <c r="J32" s="165">
        <v>121556.24604</v>
      </c>
      <c r="K32" s="32"/>
    </row>
    <row r="33" spans="1:14" s="50" customFormat="1" ht="15.75" customHeight="1" x14ac:dyDescent="0.25">
      <c r="A33" s="167" t="s">
        <v>247</v>
      </c>
      <c r="B33" s="165">
        <v>0</v>
      </c>
      <c r="C33" s="165">
        <v>130889</v>
      </c>
      <c r="D33" s="165">
        <v>130889</v>
      </c>
      <c r="E33" s="165">
        <v>0</v>
      </c>
      <c r="F33" s="165">
        <v>127420</v>
      </c>
      <c r="G33" s="165">
        <v>127420</v>
      </c>
      <c r="H33" s="165">
        <v>0</v>
      </c>
      <c r="I33" s="165">
        <v>114647</v>
      </c>
      <c r="J33" s="165">
        <v>114647</v>
      </c>
      <c r="K33" s="32"/>
    </row>
    <row r="34" spans="1:14" s="50" customFormat="1" ht="15.75" customHeight="1" x14ac:dyDescent="0.25">
      <c r="A34" s="167" t="s">
        <v>248</v>
      </c>
      <c r="B34" s="165">
        <v>0</v>
      </c>
      <c r="C34" s="165">
        <v>0</v>
      </c>
      <c r="D34" s="165">
        <v>0</v>
      </c>
      <c r="E34" s="165">
        <v>0</v>
      </c>
      <c r="F34" s="165">
        <v>0</v>
      </c>
      <c r="G34" s="165">
        <v>0</v>
      </c>
      <c r="H34" s="165">
        <v>0</v>
      </c>
      <c r="I34" s="165">
        <v>0</v>
      </c>
      <c r="J34" s="165">
        <v>0</v>
      </c>
      <c r="K34" s="32"/>
    </row>
    <row r="35" spans="1:14" s="50" customFormat="1" ht="15.75" customHeight="1" x14ac:dyDescent="0.25">
      <c r="A35" s="167" t="s">
        <v>553</v>
      </c>
      <c r="B35" s="165">
        <v>0</v>
      </c>
      <c r="C35" s="165">
        <v>7469.8803749999997</v>
      </c>
      <c r="D35" s="165">
        <v>7469.8803749999997</v>
      </c>
      <c r="E35" s="165">
        <v>0</v>
      </c>
      <c r="F35" s="165">
        <v>7183.8803749999997</v>
      </c>
      <c r="G35" s="165">
        <v>7183.8803749999997</v>
      </c>
      <c r="H35" s="165">
        <v>0</v>
      </c>
      <c r="I35" s="165">
        <v>6909.8803749999997</v>
      </c>
      <c r="J35" s="165">
        <v>6909.8803749999997</v>
      </c>
      <c r="K35" s="32"/>
    </row>
    <row r="36" spans="1:14" s="50" customFormat="1" ht="15.75" customHeight="1" x14ac:dyDescent="0.25">
      <c r="A36" s="112" t="s">
        <v>253</v>
      </c>
      <c r="B36" s="164">
        <v>1541779.80299</v>
      </c>
      <c r="C36" s="164">
        <v>2320485.5139919999</v>
      </c>
      <c r="D36" s="164">
        <v>3862265.3169819997</v>
      </c>
      <c r="E36" s="164">
        <v>2302842.0849899999</v>
      </c>
      <c r="F36" s="164">
        <v>1579624.6249540001</v>
      </c>
      <c r="G36" s="164">
        <v>3882466.7099439995</v>
      </c>
      <c r="H36" s="164">
        <v>1409883.0694899999</v>
      </c>
      <c r="I36" s="164">
        <v>2508896.6354950001</v>
      </c>
      <c r="J36" s="164">
        <v>3918779.7049850002</v>
      </c>
      <c r="K36" s="49" t="s">
        <v>531</v>
      </c>
      <c r="L36" s="51"/>
      <c r="M36" s="51"/>
      <c r="N36" s="51"/>
    </row>
    <row r="37" spans="1:14" s="50" customFormat="1" ht="15.75" customHeight="1" x14ac:dyDescent="0.25">
      <c r="A37" s="123" t="s">
        <v>254</v>
      </c>
      <c r="B37" s="164">
        <v>1541779.80299</v>
      </c>
      <c r="C37" s="164">
        <v>2320485.5139919999</v>
      </c>
      <c r="D37" s="164">
        <v>3862265.3169819997</v>
      </c>
      <c r="E37" s="164">
        <v>2302842.0849899999</v>
      </c>
      <c r="F37" s="164">
        <v>1579624.6249540001</v>
      </c>
      <c r="G37" s="164">
        <v>3882466.7099439995</v>
      </c>
      <c r="H37" s="164">
        <v>1409883.0694899999</v>
      </c>
      <c r="I37" s="164">
        <v>2508896.6354950001</v>
      </c>
      <c r="J37" s="164">
        <v>3918779.7049850002</v>
      </c>
      <c r="K37" s="52"/>
    </row>
    <row r="38" spans="1:14" s="50" customFormat="1" ht="15.75" customHeight="1" x14ac:dyDescent="0.25">
      <c r="A38" s="148" t="s">
        <v>255</v>
      </c>
      <c r="B38" s="165">
        <v>0</v>
      </c>
      <c r="C38" s="165">
        <v>757741.92978999997</v>
      </c>
      <c r="D38" s="165">
        <v>757741.92978999997</v>
      </c>
      <c r="E38" s="165">
        <v>0</v>
      </c>
      <c r="F38" s="165">
        <v>749869.35083400004</v>
      </c>
      <c r="G38" s="165">
        <v>749869.35083400004</v>
      </c>
      <c r="H38" s="165">
        <v>0</v>
      </c>
      <c r="I38" s="165">
        <v>756235.47196200001</v>
      </c>
      <c r="J38" s="165">
        <v>756235.47196200001</v>
      </c>
      <c r="K38" s="32"/>
    </row>
    <row r="39" spans="1:14" s="50" customFormat="1" ht="15.75" customHeight="1" x14ac:dyDescent="0.25">
      <c r="A39" s="148" t="s">
        <v>256</v>
      </c>
      <c r="B39" s="165"/>
      <c r="C39" s="165"/>
      <c r="D39" s="165"/>
      <c r="E39" s="165"/>
      <c r="F39" s="165"/>
      <c r="G39" s="165"/>
      <c r="H39" s="165"/>
      <c r="I39" s="165"/>
      <c r="J39" s="165"/>
      <c r="K39" s="32"/>
    </row>
    <row r="40" spans="1:14" s="50" customFormat="1" ht="15.75" customHeight="1" x14ac:dyDescent="0.25">
      <c r="A40" s="168" t="s">
        <v>257</v>
      </c>
      <c r="B40" s="165">
        <v>0</v>
      </c>
      <c r="C40" s="165">
        <v>0</v>
      </c>
      <c r="D40" s="165">
        <v>0</v>
      </c>
      <c r="E40" s="165">
        <v>0</v>
      </c>
      <c r="F40" s="165">
        <v>0</v>
      </c>
      <c r="G40" s="165">
        <v>0</v>
      </c>
      <c r="H40" s="165">
        <v>0</v>
      </c>
      <c r="I40" s="165">
        <v>0</v>
      </c>
      <c r="J40" s="165">
        <v>0</v>
      </c>
      <c r="K40" s="32"/>
    </row>
    <row r="41" spans="1:14" s="50" customFormat="1" ht="15.75" customHeight="1" x14ac:dyDescent="0.25">
      <c r="A41" s="168" t="s">
        <v>258</v>
      </c>
      <c r="B41" s="165">
        <v>1541779.80299</v>
      </c>
      <c r="C41" s="165">
        <v>1562743.5842019999</v>
      </c>
      <c r="D41" s="165">
        <v>3104523.3871919997</v>
      </c>
      <c r="E41" s="165">
        <v>2302842.0849899999</v>
      </c>
      <c r="F41" s="165">
        <v>829755.27411999996</v>
      </c>
      <c r="G41" s="165">
        <v>3132597.3591099996</v>
      </c>
      <c r="H41" s="165">
        <v>1409883.0694899999</v>
      </c>
      <c r="I41" s="165">
        <v>1752661.163533</v>
      </c>
      <c r="J41" s="165">
        <v>3162544.2330229999</v>
      </c>
      <c r="K41" s="32"/>
    </row>
    <row r="42" spans="1:14" s="50" customFormat="1" ht="15.75" customHeight="1" x14ac:dyDescent="0.25">
      <c r="A42" s="168" t="s">
        <v>259</v>
      </c>
      <c r="B42" s="165">
        <v>0</v>
      </c>
      <c r="C42" s="165">
        <v>0</v>
      </c>
      <c r="D42" s="165">
        <v>0</v>
      </c>
      <c r="E42" s="165">
        <v>0</v>
      </c>
      <c r="F42" s="165">
        <v>0</v>
      </c>
      <c r="G42" s="165">
        <v>0</v>
      </c>
      <c r="H42" s="165">
        <v>0</v>
      </c>
      <c r="I42" s="165">
        <v>0</v>
      </c>
      <c r="J42" s="165">
        <v>0</v>
      </c>
      <c r="K42" s="32"/>
    </row>
    <row r="43" spans="1:14" s="50" customFormat="1" ht="15.75" customHeight="1" x14ac:dyDescent="0.25">
      <c r="A43" s="168" t="s">
        <v>260</v>
      </c>
      <c r="B43" s="165">
        <v>0</v>
      </c>
      <c r="C43" s="165">
        <v>0</v>
      </c>
      <c r="D43" s="165">
        <v>0</v>
      </c>
      <c r="E43" s="165">
        <v>0</v>
      </c>
      <c r="F43" s="165">
        <v>0</v>
      </c>
      <c r="G43" s="165">
        <v>0</v>
      </c>
      <c r="H43" s="165">
        <v>0</v>
      </c>
      <c r="I43" s="165">
        <v>0</v>
      </c>
      <c r="J43" s="165">
        <v>0</v>
      </c>
      <c r="K43" s="32"/>
    </row>
    <row r="44" spans="1:14" s="50" customFormat="1" ht="15.75" customHeight="1" x14ac:dyDescent="0.25">
      <c r="A44" s="123" t="s">
        <v>261</v>
      </c>
      <c r="B44" s="164">
        <v>0</v>
      </c>
      <c r="C44" s="164">
        <v>0</v>
      </c>
      <c r="D44" s="164">
        <v>0</v>
      </c>
      <c r="E44" s="164">
        <v>0</v>
      </c>
      <c r="F44" s="164">
        <v>0</v>
      </c>
      <c r="G44" s="164">
        <v>0</v>
      </c>
      <c r="H44" s="164">
        <v>0</v>
      </c>
      <c r="I44" s="164">
        <v>0</v>
      </c>
      <c r="J44" s="164">
        <v>0</v>
      </c>
      <c r="K44" s="52"/>
    </row>
    <row r="45" spans="1:14" s="50" customFormat="1" ht="15.75" customHeight="1" x14ac:dyDescent="0.25">
      <c r="A45" s="148" t="s">
        <v>306</v>
      </c>
      <c r="B45" s="165">
        <v>0</v>
      </c>
      <c r="C45" s="165">
        <v>0</v>
      </c>
      <c r="D45" s="165">
        <v>0</v>
      </c>
      <c r="E45" s="165">
        <v>0</v>
      </c>
      <c r="F45" s="165">
        <v>0</v>
      </c>
      <c r="G45" s="165">
        <v>0</v>
      </c>
      <c r="H45" s="165">
        <v>0</v>
      </c>
      <c r="I45" s="165">
        <v>0</v>
      </c>
      <c r="J45" s="165">
        <v>0</v>
      </c>
      <c r="K45" s="32"/>
    </row>
    <row r="46" spans="1:14" s="50" customFormat="1" ht="15.75" customHeight="1" x14ac:dyDescent="0.25">
      <c r="A46" s="148" t="s">
        <v>307</v>
      </c>
      <c r="B46" s="165">
        <v>0</v>
      </c>
      <c r="C46" s="165">
        <v>0</v>
      </c>
      <c r="D46" s="165">
        <v>0</v>
      </c>
      <c r="E46" s="165">
        <v>0</v>
      </c>
      <c r="F46" s="165">
        <v>0</v>
      </c>
      <c r="G46" s="165">
        <v>0</v>
      </c>
      <c r="H46" s="165">
        <v>0</v>
      </c>
      <c r="I46" s="165">
        <v>0</v>
      </c>
      <c r="J46" s="165">
        <v>0</v>
      </c>
      <c r="K46" s="32"/>
    </row>
    <row r="47" spans="1:14" s="50" customFormat="1" ht="15.75" customHeight="1" x14ac:dyDescent="0.25">
      <c r="A47" s="148" t="s">
        <v>260</v>
      </c>
      <c r="B47" s="165">
        <v>0</v>
      </c>
      <c r="C47" s="165">
        <v>0</v>
      </c>
      <c r="D47" s="165">
        <v>0</v>
      </c>
      <c r="E47" s="165">
        <v>0</v>
      </c>
      <c r="F47" s="165">
        <v>0</v>
      </c>
      <c r="G47" s="165">
        <v>0</v>
      </c>
      <c r="H47" s="165">
        <v>0</v>
      </c>
      <c r="I47" s="165">
        <v>0</v>
      </c>
      <c r="J47" s="165">
        <v>0</v>
      </c>
      <c r="K47" s="32"/>
    </row>
    <row r="48" spans="1:14" s="50" customFormat="1" ht="15.75" customHeight="1" x14ac:dyDescent="0.25">
      <c r="A48" s="112" t="s">
        <v>264</v>
      </c>
      <c r="B48" s="164">
        <v>0</v>
      </c>
      <c r="C48" s="164">
        <v>433212.34647700004</v>
      </c>
      <c r="D48" s="164">
        <v>433212.34647700004</v>
      </c>
      <c r="E48" s="164">
        <v>0</v>
      </c>
      <c r="F48" s="164">
        <v>433212.34647700004</v>
      </c>
      <c r="G48" s="164">
        <v>433212.34647700004</v>
      </c>
      <c r="H48" s="164">
        <v>0</v>
      </c>
      <c r="I48" s="164">
        <v>315363.70089600002</v>
      </c>
      <c r="J48" s="164">
        <v>315363.70089600002</v>
      </c>
      <c r="K48" s="52"/>
    </row>
    <row r="49" spans="1:14" s="50" customFormat="1" ht="15.75" customHeight="1" x14ac:dyDescent="0.25">
      <c r="A49" s="115" t="s">
        <v>265</v>
      </c>
      <c r="B49" s="165">
        <v>0</v>
      </c>
      <c r="C49" s="165">
        <v>0.14000000001396984</v>
      </c>
      <c r="D49" s="165">
        <v>0.14000000001396984</v>
      </c>
      <c r="E49" s="165">
        <v>0</v>
      </c>
      <c r="F49" s="165">
        <v>0.14000000001396984</v>
      </c>
      <c r="G49" s="165">
        <v>0.14000000001396984</v>
      </c>
      <c r="H49" s="165">
        <v>0</v>
      </c>
      <c r="I49" s="165">
        <v>0.14000000001396984</v>
      </c>
      <c r="J49" s="165">
        <v>0.14000000001396984</v>
      </c>
      <c r="K49" s="32"/>
    </row>
    <row r="50" spans="1:14" s="50" customFormat="1" ht="15.75" customHeight="1" x14ac:dyDescent="0.25">
      <c r="A50" s="115" t="s">
        <v>266</v>
      </c>
      <c r="B50" s="165">
        <v>0</v>
      </c>
      <c r="C50" s="165">
        <v>387450.63740800001</v>
      </c>
      <c r="D50" s="165">
        <v>387450.63740800001</v>
      </c>
      <c r="E50" s="165">
        <v>0</v>
      </c>
      <c r="F50" s="165">
        <v>387450.63740800001</v>
      </c>
      <c r="G50" s="165">
        <v>387450.63740800001</v>
      </c>
      <c r="H50" s="165">
        <v>0</v>
      </c>
      <c r="I50" s="165">
        <v>269701.99182699999</v>
      </c>
      <c r="J50" s="165">
        <v>269701.99182699999</v>
      </c>
      <c r="K50" s="32"/>
    </row>
    <row r="51" spans="1:14" s="50" customFormat="1" ht="15.75" customHeight="1" x14ac:dyDescent="0.25">
      <c r="A51" s="115" t="s">
        <v>267</v>
      </c>
      <c r="B51" s="165">
        <v>0</v>
      </c>
      <c r="C51" s="165">
        <v>45761.569068999997</v>
      </c>
      <c r="D51" s="165">
        <v>45761.569068999997</v>
      </c>
      <c r="E51" s="165">
        <v>0</v>
      </c>
      <c r="F51" s="165">
        <v>45761.569068999997</v>
      </c>
      <c r="G51" s="165">
        <v>45761.569068999997</v>
      </c>
      <c r="H51" s="165">
        <v>0</v>
      </c>
      <c r="I51" s="165">
        <v>45661.569068999997</v>
      </c>
      <c r="J51" s="165">
        <v>45661.569068999997</v>
      </c>
      <c r="K51" s="32"/>
    </row>
    <row r="52" spans="1:14" s="50" customFormat="1" ht="15.75" customHeight="1" x14ac:dyDescent="0.25">
      <c r="A52" s="115" t="s">
        <v>249</v>
      </c>
      <c r="B52" s="165">
        <v>0</v>
      </c>
      <c r="C52" s="165">
        <v>0</v>
      </c>
      <c r="D52" s="165">
        <v>0</v>
      </c>
      <c r="E52" s="165">
        <v>0</v>
      </c>
      <c r="F52" s="165">
        <v>0</v>
      </c>
      <c r="G52" s="165">
        <v>0</v>
      </c>
      <c r="H52" s="165">
        <v>0</v>
      </c>
      <c r="I52" s="165">
        <v>0</v>
      </c>
      <c r="J52" s="165">
        <v>0</v>
      </c>
      <c r="K52" s="32"/>
    </row>
    <row r="53" spans="1:14" s="50" customFormat="1" ht="15.75" customHeight="1" x14ac:dyDescent="0.25">
      <c r="A53" s="124" t="s">
        <v>269</v>
      </c>
      <c r="B53" s="165">
        <v>0</v>
      </c>
      <c r="C53" s="165">
        <v>172759.53341876998</v>
      </c>
      <c r="D53" s="165">
        <v>172759.53341876998</v>
      </c>
      <c r="E53" s="165">
        <v>0</v>
      </c>
      <c r="F53" s="165">
        <v>172733.03341876998</v>
      </c>
      <c r="G53" s="165">
        <v>172733.03341876998</v>
      </c>
      <c r="H53" s="165">
        <v>0</v>
      </c>
      <c r="I53" s="165">
        <v>175549.64713513665</v>
      </c>
      <c r="J53" s="165">
        <v>175549.64713513665</v>
      </c>
      <c r="K53" s="32"/>
    </row>
    <row r="54" spans="1:14" s="50" customFormat="1" ht="15.75" customHeight="1" x14ac:dyDescent="0.25">
      <c r="A54" s="124" t="s">
        <v>270</v>
      </c>
      <c r="B54" s="165">
        <v>349</v>
      </c>
      <c r="C54" s="165">
        <v>0</v>
      </c>
      <c r="D54" s="165">
        <v>349</v>
      </c>
      <c r="E54" s="165">
        <v>345</v>
      </c>
      <c r="F54" s="165">
        <v>0</v>
      </c>
      <c r="G54" s="165">
        <v>345</v>
      </c>
      <c r="H54" s="165">
        <v>334.2</v>
      </c>
      <c r="I54" s="165">
        <v>0</v>
      </c>
      <c r="J54" s="165">
        <v>334.2</v>
      </c>
      <c r="K54" s="32"/>
    </row>
    <row r="55" spans="1:14" s="50" customFormat="1" ht="15.75" customHeight="1" x14ac:dyDescent="0.25">
      <c r="A55" s="124" t="s">
        <v>271</v>
      </c>
      <c r="B55" s="165">
        <v>52210</v>
      </c>
      <c r="C55" s="165">
        <v>266645.13593788078</v>
      </c>
      <c r="D55" s="165">
        <v>318854.93593788077</v>
      </c>
      <c r="E55" s="165">
        <v>52210</v>
      </c>
      <c r="F55" s="165">
        <v>282285.52108034043</v>
      </c>
      <c r="G55" s="165">
        <v>334495.52108034043</v>
      </c>
      <c r="H55" s="165">
        <v>46367.4</v>
      </c>
      <c r="I55" s="165">
        <v>264877.77013429685</v>
      </c>
      <c r="J55" s="165">
        <v>311245.17013429687</v>
      </c>
      <c r="K55" s="32"/>
    </row>
    <row r="56" spans="1:14" s="50" customFormat="1" ht="15.75" customHeight="1" x14ac:dyDescent="0.25">
      <c r="A56" s="115"/>
      <c r="B56" s="165"/>
      <c r="C56" s="165"/>
      <c r="D56" s="165"/>
      <c r="E56" s="165"/>
      <c r="F56" s="165"/>
      <c r="G56" s="165"/>
      <c r="H56" s="165"/>
      <c r="I56" s="165"/>
      <c r="J56" s="165"/>
      <c r="K56" s="32"/>
    </row>
    <row r="57" spans="1:14" s="50" customFormat="1" ht="15.75" customHeight="1" x14ac:dyDescent="0.25">
      <c r="A57" s="112" t="s">
        <v>272</v>
      </c>
      <c r="B57" s="147">
        <v>11998475</v>
      </c>
      <c r="C57" s="147">
        <v>15711217.9252664</v>
      </c>
      <c r="D57" s="147">
        <v>27709693.225266401</v>
      </c>
      <c r="E57" s="147">
        <v>12817771.4</v>
      </c>
      <c r="F57" s="147">
        <v>15508507.44271446</v>
      </c>
      <c r="G57" s="147">
        <v>28326278.44271446</v>
      </c>
      <c r="H57" s="147">
        <v>12341249.5</v>
      </c>
      <c r="I57" s="147">
        <v>15078850.446433149</v>
      </c>
      <c r="J57" s="147">
        <v>27420100.346433148</v>
      </c>
      <c r="K57" s="54" t="s">
        <v>533</v>
      </c>
      <c r="L57" s="51">
        <f>B57-B58-B64-B67-B70-B75-B80-B85</f>
        <v>0</v>
      </c>
      <c r="M57" s="51">
        <f>C57-C58-C64-C67-C70-C75-C80-C85</f>
        <v>6.9849193096160889E-10</v>
      </c>
      <c r="N57" s="51">
        <f>D57-D58-D64-D67-D70-D75-D80-D85</f>
        <v>0.29999999958090484</v>
      </c>
    </row>
    <row r="58" spans="1:14" s="50" customFormat="1" ht="15.75" customHeight="1" x14ac:dyDescent="0.25">
      <c r="A58" s="112" t="s">
        <v>273</v>
      </c>
      <c r="B58" s="164">
        <v>0</v>
      </c>
      <c r="C58" s="164">
        <v>6052421.603726441</v>
      </c>
      <c r="D58" s="164">
        <v>6052421.603726441</v>
      </c>
      <c r="E58" s="164">
        <v>0</v>
      </c>
      <c r="F58" s="164">
        <v>6198385.603726441</v>
      </c>
      <c r="G58" s="164">
        <v>6198385.603726441</v>
      </c>
      <c r="H58" s="164">
        <v>0</v>
      </c>
      <c r="I58" s="164">
        <v>5953127.0670266096</v>
      </c>
      <c r="J58" s="164">
        <v>5953127.0670266096</v>
      </c>
      <c r="K58" s="52"/>
    </row>
    <row r="59" spans="1:14" s="50" customFormat="1" ht="15.75" customHeight="1" x14ac:dyDescent="0.25">
      <c r="A59" s="132" t="s">
        <v>274</v>
      </c>
      <c r="B59" s="165">
        <v>0</v>
      </c>
      <c r="C59" s="165">
        <v>100000</v>
      </c>
      <c r="D59" s="165">
        <v>100000</v>
      </c>
      <c r="E59" s="165">
        <v>0</v>
      </c>
      <c r="F59" s="165">
        <v>100000</v>
      </c>
      <c r="G59" s="165">
        <v>100000</v>
      </c>
      <c r="H59" s="165">
        <v>0</v>
      </c>
      <c r="I59" s="165">
        <v>100000</v>
      </c>
      <c r="J59" s="165">
        <v>100000</v>
      </c>
      <c r="K59" s="32"/>
    </row>
    <row r="60" spans="1:14" s="50" customFormat="1" ht="15.75" customHeight="1" x14ac:dyDescent="0.25">
      <c r="A60" s="132" t="s">
        <v>275</v>
      </c>
      <c r="B60" s="165">
        <v>0</v>
      </c>
      <c r="C60" s="165">
        <v>1119567</v>
      </c>
      <c r="D60" s="165">
        <v>1119567</v>
      </c>
      <c r="E60" s="165">
        <v>0</v>
      </c>
      <c r="F60" s="165">
        <v>1119567</v>
      </c>
      <c r="G60" s="165">
        <v>1119567</v>
      </c>
      <c r="H60" s="165">
        <v>0</v>
      </c>
      <c r="I60" s="165">
        <v>1119567</v>
      </c>
      <c r="J60" s="165">
        <v>1119567</v>
      </c>
      <c r="K60" s="32"/>
    </row>
    <row r="61" spans="1:14" s="50" customFormat="1" ht="15.75" customHeight="1" x14ac:dyDescent="0.25">
      <c r="A61" s="132" t="s">
        <v>276</v>
      </c>
      <c r="B61" s="165">
        <v>0</v>
      </c>
      <c r="C61" s="165">
        <v>5867.3063249400002</v>
      </c>
      <c r="D61" s="165">
        <v>5867.3063249400002</v>
      </c>
      <c r="E61" s="165">
        <v>0</v>
      </c>
      <c r="F61" s="165">
        <v>5867.3063249400002</v>
      </c>
      <c r="G61" s="165">
        <v>5867.3063249400002</v>
      </c>
      <c r="H61" s="165">
        <v>0</v>
      </c>
      <c r="I61" s="165">
        <v>5870.60569364</v>
      </c>
      <c r="J61" s="165">
        <v>5870.60569364</v>
      </c>
      <c r="K61" s="32"/>
    </row>
    <row r="62" spans="1:14" s="50" customFormat="1" ht="15.75" customHeight="1" x14ac:dyDescent="0.25">
      <c r="A62" s="132" t="s">
        <v>277</v>
      </c>
      <c r="B62" s="165">
        <v>0</v>
      </c>
      <c r="C62" s="165">
        <v>3470956.0347770001</v>
      </c>
      <c r="D62" s="165">
        <v>3470956.0347770001</v>
      </c>
      <c r="E62" s="165">
        <v>0</v>
      </c>
      <c r="F62" s="165">
        <v>3470956.0347770001</v>
      </c>
      <c r="G62" s="165">
        <v>3470956.0347770001</v>
      </c>
      <c r="H62" s="165">
        <v>0</v>
      </c>
      <c r="I62" s="165">
        <v>2990745.458867</v>
      </c>
      <c r="J62" s="165">
        <v>2990745.458867</v>
      </c>
      <c r="K62" s="32"/>
    </row>
    <row r="63" spans="1:14" s="50" customFormat="1" ht="15.75" customHeight="1" x14ac:dyDescent="0.25">
      <c r="A63" s="132" t="s">
        <v>278</v>
      </c>
      <c r="B63" s="165">
        <v>0</v>
      </c>
      <c r="C63" s="165">
        <v>1356031.2626245017</v>
      </c>
      <c r="D63" s="165">
        <v>1356031.2626245017</v>
      </c>
      <c r="E63" s="165">
        <v>0</v>
      </c>
      <c r="F63" s="165">
        <v>1501995.2626245017</v>
      </c>
      <c r="G63" s="165">
        <v>1501995.2626245017</v>
      </c>
      <c r="H63" s="165">
        <v>0</v>
      </c>
      <c r="I63" s="165">
        <v>1736944.0024659694</v>
      </c>
      <c r="J63" s="165">
        <v>1736944.0024659694</v>
      </c>
      <c r="K63" s="32"/>
    </row>
    <row r="64" spans="1:14" s="50" customFormat="1" ht="15.75" customHeight="1" x14ac:dyDescent="0.25">
      <c r="A64" s="112" t="s">
        <v>279</v>
      </c>
      <c r="B64" s="164">
        <v>11998475</v>
      </c>
      <c r="C64" s="164">
        <v>-157</v>
      </c>
      <c r="D64" s="164">
        <v>11998318</v>
      </c>
      <c r="E64" s="164">
        <v>12817771.4</v>
      </c>
      <c r="F64" s="164">
        <v>-146</v>
      </c>
      <c r="G64" s="164">
        <v>12817625.5</v>
      </c>
      <c r="H64" s="164">
        <v>12341249.5</v>
      </c>
      <c r="I64" s="164">
        <v>-194</v>
      </c>
      <c r="J64" s="164">
        <v>12341055.5</v>
      </c>
      <c r="K64" s="52"/>
    </row>
    <row r="65" spans="1:11" s="50" customFormat="1" ht="15.75" customHeight="1" x14ac:dyDescent="0.25">
      <c r="A65" s="132" t="s">
        <v>280</v>
      </c>
      <c r="B65" s="165">
        <v>11998318</v>
      </c>
      <c r="C65" s="165">
        <v>0</v>
      </c>
      <c r="D65" s="165">
        <v>11998318</v>
      </c>
      <c r="E65" s="165">
        <v>12817625.5</v>
      </c>
      <c r="F65" s="165">
        <v>0</v>
      </c>
      <c r="G65" s="165">
        <v>12817625.5</v>
      </c>
      <c r="H65" s="165">
        <v>12341055.5</v>
      </c>
      <c r="I65" s="165">
        <v>0</v>
      </c>
      <c r="J65" s="165">
        <v>12341055.5</v>
      </c>
      <c r="K65" s="32"/>
    </row>
    <row r="66" spans="1:11" s="50" customFormat="1" ht="15.75" customHeight="1" x14ac:dyDescent="0.25">
      <c r="A66" s="132" t="s">
        <v>281</v>
      </c>
      <c r="B66" s="165">
        <v>157</v>
      </c>
      <c r="C66" s="165">
        <v>-157</v>
      </c>
      <c r="D66" s="165">
        <v>0</v>
      </c>
      <c r="E66" s="165">
        <v>146</v>
      </c>
      <c r="F66" s="165">
        <v>-146</v>
      </c>
      <c r="G66" s="165">
        <v>0</v>
      </c>
      <c r="H66" s="165">
        <v>194</v>
      </c>
      <c r="I66" s="165">
        <v>-194</v>
      </c>
      <c r="J66" s="165">
        <v>0</v>
      </c>
      <c r="K66" s="32"/>
    </row>
    <row r="67" spans="1:11" s="50" customFormat="1" ht="15.75" customHeight="1" x14ac:dyDescent="0.25">
      <c r="A67" s="112" t="s">
        <v>282</v>
      </c>
      <c r="B67" s="164">
        <v>0</v>
      </c>
      <c r="C67" s="164">
        <v>29149</v>
      </c>
      <c r="D67" s="164">
        <v>29149</v>
      </c>
      <c r="E67" s="164">
        <v>0</v>
      </c>
      <c r="F67" s="164">
        <v>35209</v>
      </c>
      <c r="G67" s="164">
        <v>35209</v>
      </c>
      <c r="H67" s="164">
        <v>0</v>
      </c>
      <c r="I67" s="164">
        <v>83933</v>
      </c>
      <c r="J67" s="164">
        <v>83933</v>
      </c>
      <c r="K67" s="52"/>
    </row>
    <row r="68" spans="1:11" s="50" customFormat="1" ht="15.75" customHeight="1" x14ac:dyDescent="0.25">
      <c r="A68" s="132" t="s">
        <v>283</v>
      </c>
      <c r="B68" s="165">
        <v>0</v>
      </c>
      <c r="C68" s="165">
        <v>29149</v>
      </c>
      <c r="D68" s="165">
        <v>29149</v>
      </c>
      <c r="E68" s="165">
        <v>0</v>
      </c>
      <c r="F68" s="165">
        <v>35209</v>
      </c>
      <c r="G68" s="165">
        <v>35209</v>
      </c>
      <c r="H68" s="165">
        <v>0</v>
      </c>
      <c r="I68" s="165">
        <v>83933</v>
      </c>
      <c r="J68" s="165">
        <v>83933</v>
      </c>
      <c r="K68" s="32"/>
    </row>
    <row r="69" spans="1:11" s="50" customFormat="1" ht="15.75" customHeight="1" x14ac:dyDescent="0.25">
      <c r="A69" s="132" t="s">
        <v>284</v>
      </c>
      <c r="B69" s="165">
        <v>0</v>
      </c>
      <c r="C69" s="165">
        <v>0</v>
      </c>
      <c r="D69" s="165">
        <v>0</v>
      </c>
      <c r="E69" s="165">
        <v>0</v>
      </c>
      <c r="F69" s="165">
        <v>0</v>
      </c>
      <c r="G69" s="165">
        <v>0</v>
      </c>
      <c r="H69" s="165">
        <v>0</v>
      </c>
      <c r="I69" s="165">
        <v>0</v>
      </c>
      <c r="J69" s="165">
        <v>0</v>
      </c>
      <c r="K69" s="32"/>
    </row>
    <row r="70" spans="1:11" s="50" customFormat="1" ht="15.75" customHeight="1" x14ac:dyDescent="0.25">
      <c r="A70" s="112" t="s">
        <v>285</v>
      </c>
      <c r="B70" s="165">
        <v>0</v>
      </c>
      <c r="C70" s="164">
        <v>3676513.8597268597</v>
      </c>
      <c r="D70" s="164">
        <v>3676513.8597268597</v>
      </c>
      <c r="E70" s="165">
        <v>0</v>
      </c>
      <c r="F70" s="164">
        <v>3365509.2156817098</v>
      </c>
      <c r="G70" s="164">
        <v>3365509.2156817098</v>
      </c>
      <c r="H70" s="165">
        <v>0</v>
      </c>
      <c r="I70" s="164">
        <v>4076903.4402078297</v>
      </c>
      <c r="J70" s="164">
        <v>4076903.4402078297</v>
      </c>
      <c r="K70" s="52"/>
    </row>
    <row r="71" spans="1:11" s="50" customFormat="1" ht="15.75" customHeight="1" x14ac:dyDescent="0.25">
      <c r="A71" s="132" t="s">
        <v>254</v>
      </c>
      <c r="B71" s="165">
        <v>0</v>
      </c>
      <c r="C71" s="165">
        <v>321754.85660529009</v>
      </c>
      <c r="D71" s="165">
        <v>321754.85660529009</v>
      </c>
      <c r="E71" s="165">
        <v>0</v>
      </c>
      <c r="F71" s="165">
        <v>872363.80441563006</v>
      </c>
      <c r="G71" s="165">
        <v>872363.80441563006</v>
      </c>
      <c r="H71" s="165">
        <v>0</v>
      </c>
      <c r="I71" s="165">
        <v>1091418.18448792</v>
      </c>
      <c r="J71" s="165">
        <v>1091418.18448792</v>
      </c>
      <c r="K71" s="32"/>
    </row>
    <row r="72" spans="1:11" s="50" customFormat="1" ht="15.75" customHeight="1" x14ac:dyDescent="0.25">
      <c r="A72" s="132" t="s">
        <v>286</v>
      </c>
      <c r="B72" s="165">
        <v>0</v>
      </c>
      <c r="C72" s="165">
        <v>1666850.5281931297</v>
      </c>
      <c r="D72" s="165">
        <v>1666850.5281931297</v>
      </c>
      <c r="E72" s="165">
        <v>0</v>
      </c>
      <c r="F72" s="165">
        <v>995799.80836949986</v>
      </c>
      <c r="G72" s="165">
        <v>995799.80836949986</v>
      </c>
      <c r="H72" s="165">
        <v>0</v>
      </c>
      <c r="I72" s="165">
        <v>1392327.6704923098</v>
      </c>
      <c r="J72" s="165">
        <v>1392327.6704923098</v>
      </c>
      <c r="K72" s="32"/>
    </row>
    <row r="73" spans="1:11" s="50" customFormat="1" ht="15.75" customHeight="1" x14ac:dyDescent="0.25">
      <c r="A73" s="132" t="s">
        <v>287</v>
      </c>
      <c r="B73" s="164">
        <v>0</v>
      </c>
      <c r="C73" s="165">
        <v>1530805</v>
      </c>
      <c r="D73" s="165">
        <v>1530805</v>
      </c>
      <c r="E73" s="164">
        <v>0</v>
      </c>
      <c r="F73" s="165">
        <v>1337065</v>
      </c>
      <c r="G73" s="165">
        <v>1337065</v>
      </c>
      <c r="H73" s="164">
        <v>0</v>
      </c>
      <c r="I73" s="165">
        <v>1427794</v>
      </c>
      <c r="J73" s="165">
        <v>1427794</v>
      </c>
      <c r="K73" s="32"/>
    </row>
    <row r="74" spans="1:11" s="50" customFormat="1" ht="15.75" customHeight="1" x14ac:dyDescent="0.25">
      <c r="A74" s="132" t="s">
        <v>288</v>
      </c>
      <c r="B74" s="165">
        <v>0</v>
      </c>
      <c r="C74" s="165">
        <v>157103.47492844</v>
      </c>
      <c r="D74" s="165">
        <v>157103.47492844</v>
      </c>
      <c r="E74" s="165">
        <v>0</v>
      </c>
      <c r="F74" s="165">
        <v>160280.60289658001</v>
      </c>
      <c r="G74" s="165">
        <v>160280.60289658001</v>
      </c>
      <c r="H74" s="165">
        <v>0</v>
      </c>
      <c r="I74" s="165">
        <v>165363.58522760001</v>
      </c>
      <c r="J74" s="165">
        <v>165363.58522760001</v>
      </c>
      <c r="K74" s="32"/>
    </row>
    <row r="75" spans="1:11" s="50" customFormat="1" ht="15.75" customHeight="1" x14ac:dyDescent="0.25">
      <c r="A75" s="112" t="s">
        <v>289</v>
      </c>
      <c r="B75" s="165">
        <v>0</v>
      </c>
      <c r="C75" s="164">
        <v>1439370.80593692</v>
      </c>
      <c r="D75" s="164">
        <v>1439370.80593692</v>
      </c>
      <c r="E75" s="165">
        <v>0</v>
      </c>
      <c r="F75" s="164">
        <v>1443783.7071331001</v>
      </c>
      <c r="G75" s="164">
        <v>1443783.7071331001</v>
      </c>
      <c r="H75" s="165">
        <v>0</v>
      </c>
      <c r="I75" s="164">
        <v>487128.11439440009</v>
      </c>
      <c r="J75" s="164">
        <v>487128.51439440012</v>
      </c>
      <c r="K75" s="52"/>
    </row>
    <row r="76" spans="1:11" s="50" customFormat="1" ht="15.75" customHeight="1" x14ac:dyDescent="0.25">
      <c r="A76" s="132" t="s">
        <v>290</v>
      </c>
      <c r="B76" s="165">
        <v>0</v>
      </c>
      <c r="C76" s="165">
        <v>396230.04118191998</v>
      </c>
      <c r="D76" s="165">
        <v>396230.04118191998</v>
      </c>
      <c r="E76" s="165">
        <v>0</v>
      </c>
      <c r="F76" s="165">
        <v>400897.95709909999</v>
      </c>
      <c r="G76" s="165">
        <v>400897.95709909999</v>
      </c>
      <c r="H76" s="165">
        <v>0</v>
      </c>
      <c r="I76" s="165">
        <v>408194.38402740011</v>
      </c>
      <c r="J76" s="165">
        <v>408194.38402740011</v>
      </c>
      <c r="K76" s="32"/>
    </row>
    <row r="77" spans="1:11" s="50" customFormat="1" ht="15.75" customHeight="1" x14ac:dyDescent="0.25">
      <c r="A77" s="132" t="s">
        <v>291</v>
      </c>
      <c r="B77" s="165">
        <v>0</v>
      </c>
      <c r="C77" s="165">
        <v>980</v>
      </c>
      <c r="D77" s="165">
        <v>980</v>
      </c>
      <c r="E77" s="165">
        <v>0</v>
      </c>
      <c r="F77" s="165">
        <v>979</v>
      </c>
      <c r="G77" s="165">
        <v>979</v>
      </c>
      <c r="H77" s="165">
        <v>0</v>
      </c>
      <c r="I77" s="165">
        <v>977</v>
      </c>
      <c r="J77" s="165">
        <v>977</v>
      </c>
      <c r="K77" s="32"/>
    </row>
    <row r="78" spans="1:11" s="50" customFormat="1" ht="15.75" customHeight="1" x14ac:dyDescent="0.25">
      <c r="A78" s="132" t="s">
        <v>292</v>
      </c>
      <c r="B78" s="165">
        <v>0</v>
      </c>
      <c r="C78" s="165">
        <v>1036023</v>
      </c>
      <c r="D78" s="165">
        <v>1036023</v>
      </c>
      <c r="E78" s="165">
        <v>0</v>
      </c>
      <c r="F78" s="165">
        <v>1035576</v>
      </c>
      <c r="G78" s="165">
        <v>1035576</v>
      </c>
      <c r="H78" s="165">
        <v>0</v>
      </c>
      <c r="I78" s="165">
        <v>70568</v>
      </c>
      <c r="J78" s="165">
        <v>70568</v>
      </c>
      <c r="K78" s="32"/>
    </row>
    <row r="79" spans="1:11" s="50" customFormat="1" ht="15.75" customHeight="1" x14ac:dyDescent="0.25">
      <c r="A79" s="132" t="s">
        <v>293</v>
      </c>
      <c r="B79" s="164">
        <v>0</v>
      </c>
      <c r="C79" s="165">
        <v>6137.7647550000002</v>
      </c>
      <c r="D79" s="165">
        <v>6137.7647550000002</v>
      </c>
      <c r="E79" s="164">
        <v>0</v>
      </c>
      <c r="F79" s="165">
        <v>6330.7500339999997</v>
      </c>
      <c r="G79" s="165">
        <v>6330.7500339999997</v>
      </c>
      <c r="H79" s="164">
        <v>0</v>
      </c>
      <c r="I79" s="165">
        <v>7388.7303670000001</v>
      </c>
      <c r="J79" s="165">
        <v>7388.7303670000001</v>
      </c>
      <c r="K79" s="32"/>
    </row>
    <row r="80" spans="1:11" s="50" customFormat="1" ht="15.75" customHeight="1" x14ac:dyDescent="0.25">
      <c r="A80" s="112" t="s">
        <v>294</v>
      </c>
      <c r="B80" s="165">
        <v>0</v>
      </c>
      <c r="C80" s="164">
        <v>4140025.1854209998</v>
      </c>
      <c r="D80" s="164">
        <v>4140025.1854209998</v>
      </c>
      <c r="E80" s="165">
        <v>0</v>
      </c>
      <c r="F80" s="164">
        <v>4105825.8814599998</v>
      </c>
      <c r="G80" s="164">
        <v>4105825.8814599998</v>
      </c>
      <c r="H80" s="165">
        <v>0</v>
      </c>
      <c r="I80" s="164">
        <v>4118486.4561120002</v>
      </c>
      <c r="J80" s="164">
        <v>4118486.4561120002</v>
      </c>
      <c r="K80" s="52"/>
    </row>
    <row r="81" spans="1:11" s="50" customFormat="1" ht="15.75" customHeight="1" x14ac:dyDescent="0.25">
      <c r="A81" s="132" t="s">
        <v>295</v>
      </c>
      <c r="B81" s="165">
        <v>0</v>
      </c>
      <c r="C81" s="165">
        <v>1767739.1854209998</v>
      </c>
      <c r="D81" s="165">
        <v>1767739.1854209998</v>
      </c>
      <c r="E81" s="165">
        <v>0</v>
      </c>
      <c r="F81" s="165">
        <v>1756214.8814599998</v>
      </c>
      <c r="G81" s="165">
        <v>1756214.8814599998</v>
      </c>
      <c r="H81" s="165">
        <v>0</v>
      </c>
      <c r="I81" s="165">
        <v>1746158.4561120002</v>
      </c>
      <c r="J81" s="165">
        <v>1746158.4561120002</v>
      </c>
      <c r="K81" s="32"/>
    </row>
    <row r="82" spans="1:11" s="50" customFormat="1" ht="15.75" customHeight="1" x14ac:dyDescent="0.25">
      <c r="A82" s="132" t="s">
        <v>296</v>
      </c>
      <c r="B82" s="165">
        <v>0</v>
      </c>
      <c r="C82" s="165">
        <v>1128362</v>
      </c>
      <c r="D82" s="165">
        <v>1128362</v>
      </c>
      <c r="E82" s="165">
        <v>0</v>
      </c>
      <c r="F82" s="165">
        <v>1114134</v>
      </c>
      <c r="G82" s="165">
        <v>1114134</v>
      </c>
      <c r="H82" s="165">
        <v>0</v>
      </c>
      <c r="I82" s="165">
        <v>1120955</v>
      </c>
      <c r="J82" s="165">
        <v>1120955</v>
      </c>
      <c r="K82" s="32"/>
    </row>
    <row r="83" spans="1:11" s="50" customFormat="1" ht="15.75" customHeight="1" x14ac:dyDescent="0.25">
      <c r="A83" s="132" t="s">
        <v>308</v>
      </c>
      <c r="B83" s="165">
        <v>0</v>
      </c>
      <c r="C83" s="165">
        <v>1243924</v>
      </c>
      <c r="D83" s="165">
        <v>1243924</v>
      </c>
      <c r="E83" s="165">
        <v>0</v>
      </c>
      <c r="F83" s="165">
        <v>1235477</v>
      </c>
      <c r="G83" s="165">
        <v>1235477</v>
      </c>
      <c r="H83" s="165">
        <v>0</v>
      </c>
      <c r="I83" s="165">
        <v>1251373</v>
      </c>
      <c r="J83" s="165">
        <v>1251373</v>
      </c>
      <c r="K83" s="32"/>
    </row>
    <row r="84" spans="1:11" s="50" customFormat="1" ht="15.75" customHeight="1" x14ac:dyDescent="0.25">
      <c r="A84" s="132" t="s">
        <v>298</v>
      </c>
      <c r="B84" s="165">
        <v>0</v>
      </c>
      <c r="C84" s="165">
        <v>0</v>
      </c>
      <c r="D84" s="165">
        <v>0</v>
      </c>
      <c r="E84" s="165">
        <v>0</v>
      </c>
      <c r="F84" s="165">
        <v>0</v>
      </c>
      <c r="G84" s="165">
        <v>0</v>
      </c>
      <c r="H84" s="165">
        <v>0</v>
      </c>
      <c r="I84" s="165">
        <v>0</v>
      </c>
      <c r="J84" s="165">
        <v>0</v>
      </c>
      <c r="K84" s="32"/>
    </row>
    <row r="85" spans="1:11" s="50" customFormat="1" ht="15.75" customHeight="1" thickBot="1" x14ac:dyDescent="0.3">
      <c r="A85" s="112" t="s">
        <v>41</v>
      </c>
      <c r="B85" s="165">
        <v>0</v>
      </c>
      <c r="C85" s="164">
        <v>373894.47045517969</v>
      </c>
      <c r="D85" s="164">
        <v>373894.47045517969</v>
      </c>
      <c r="E85" s="165">
        <v>0</v>
      </c>
      <c r="F85" s="164">
        <v>359940.0347132099</v>
      </c>
      <c r="G85" s="164">
        <v>359939.5347132099</v>
      </c>
      <c r="H85" s="165">
        <v>0</v>
      </c>
      <c r="I85" s="164">
        <v>359466.36869231006</v>
      </c>
      <c r="J85" s="164">
        <v>359466.36869231006</v>
      </c>
      <c r="K85" s="52"/>
    </row>
    <row r="86" spans="1:11" ht="15" thickTop="1" x14ac:dyDescent="0.35">
      <c r="A86" s="354" t="s">
        <v>309</v>
      </c>
      <c r="B86" s="354"/>
      <c r="C86" s="354"/>
      <c r="D86" s="354"/>
      <c r="E86" s="354"/>
      <c r="F86" s="354"/>
      <c r="G86" s="354"/>
      <c r="H86" s="354"/>
      <c r="I86" s="354"/>
      <c r="J86" s="354"/>
      <c r="K86" s="38"/>
    </row>
    <row r="87" spans="1:11" x14ac:dyDescent="0.35">
      <c r="A87" s="39"/>
      <c r="B87" s="18"/>
      <c r="C87" s="18"/>
      <c r="D87" s="18"/>
      <c r="E87" s="18"/>
      <c r="F87" s="18"/>
      <c r="G87" s="18"/>
      <c r="H87" s="39"/>
      <c r="I87" s="39"/>
      <c r="J87" s="39"/>
      <c r="K87" s="30"/>
    </row>
  </sheetData>
  <mergeCells count="7">
    <mergeCell ref="A86:J86"/>
    <mergeCell ref="A1:J1"/>
    <mergeCell ref="A2:J2"/>
    <mergeCell ref="A3:A4"/>
    <mergeCell ref="H3:J3"/>
    <mergeCell ref="E3:G3"/>
    <mergeCell ref="B3:D3"/>
  </mergeCells>
  <pageMargins left="0.7" right="0.7" top="0.75" bottom="0.75" header="0.3" footer="0.3"/>
  <pageSetup paperSize="9" scale="53"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69"/>
  <sheetViews>
    <sheetView view="pageBreakPreview" zoomScaleNormal="100" zoomScaleSheetLayoutView="100" workbookViewId="0">
      <selection activeCell="G8" sqref="G8"/>
    </sheetView>
  </sheetViews>
  <sheetFormatPr defaultColWidth="9.1796875" defaultRowHeight="14.5" x14ac:dyDescent="0.35"/>
  <cols>
    <col min="1" max="1" width="68" customWidth="1"/>
    <col min="2" max="3" width="11.453125" hidden="1" customWidth="1"/>
    <col min="4" max="7" width="11.453125" customWidth="1"/>
    <col min="8" max="8" width="11.26953125" bestFit="1" customWidth="1"/>
  </cols>
  <sheetData>
    <row r="1" spans="1:8" ht="22.5" x14ac:dyDescent="0.35">
      <c r="A1" s="306" t="s">
        <v>545</v>
      </c>
      <c r="B1" s="306"/>
      <c r="C1" s="306"/>
      <c r="D1" s="306"/>
      <c r="E1" s="306"/>
      <c r="F1" s="306"/>
      <c r="G1" s="306"/>
      <c r="H1" s="306"/>
    </row>
    <row r="2" spans="1:8" ht="15" thickBot="1" x14ac:dyDescent="0.4">
      <c r="A2" s="355" t="s">
        <v>310</v>
      </c>
      <c r="B2" s="355"/>
      <c r="C2" s="355"/>
      <c r="D2" s="355"/>
      <c r="E2" s="355"/>
      <c r="F2" s="355"/>
      <c r="G2" s="355"/>
      <c r="H2" s="355"/>
    </row>
    <row r="3" spans="1:8" ht="15" thickBot="1" x14ac:dyDescent="0.4">
      <c r="A3" s="149" t="s">
        <v>583</v>
      </c>
      <c r="B3" s="150">
        <v>2019</v>
      </c>
      <c r="C3" s="151">
        <v>2020</v>
      </c>
      <c r="D3" s="151">
        <v>2021</v>
      </c>
      <c r="E3" s="151">
        <v>2022</v>
      </c>
      <c r="F3" s="152">
        <v>2023</v>
      </c>
      <c r="G3" s="153">
        <v>2024</v>
      </c>
      <c r="H3" s="153">
        <v>2025</v>
      </c>
    </row>
    <row r="4" spans="1:8" s="50" customFormat="1" ht="16.5" customHeight="1" x14ac:dyDescent="0.3">
      <c r="A4" s="136" t="s">
        <v>229</v>
      </c>
      <c r="B4" s="154"/>
      <c r="C4" s="154"/>
      <c r="D4" s="154"/>
      <c r="E4" s="154"/>
      <c r="F4" s="154"/>
      <c r="G4" s="154"/>
      <c r="H4" s="155"/>
    </row>
    <row r="5" spans="1:8" s="50" customFormat="1" ht="16.5" customHeight="1" x14ac:dyDescent="0.25">
      <c r="A5" s="141" t="s">
        <v>311</v>
      </c>
      <c r="B5" s="117">
        <v>468625</v>
      </c>
      <c r="C5" s="117">
        <v>617495</v>
      </c>
      <c r="D5" s="117">
        <v>577356</v>
      </c>
      <c r="E5" s="117">
        <v>773637</v>
      </c>
      <c r="F5" s="117">
        <v>1136973.6229999999</v>
      </c>
      <c r="G5" s="117">
        <v>1349448.6170000001</v>
      </c>
      <c r="H5" s="117">
        <v>1942111.7960000001</v>
      </c>
    </row>
    <row r="6" spans="1:8" s="50" customFormat="1" ht="16.5" customHeight="1" x14ac:dyDescent="0.25">
      <c r="A6" s="141" t="s">
        <v>312</v>
      </c>
      <c r="B6" s="117">
        <v>1039</v>
      </c>
      <c r="C6" s="117">
        <v>1029</v>
      </c>
      <c r="D6" s="117">
        <v>418</v>
      </c>
      <c r="E6" s="117">
        <v>406</v>
      </c>
      <c r="F6" s="117">
        <v>350.95699999999999</v>
      </c>
      <c r="G6" s="117">
        <v>39.941000000000003</v>
      </c>
      <c r="H6" s="117">
        <v>365.33699999999999</v>
      </c>
    </row>
    <row r="7" spans="1:8" s="50" customFormat="1" ht="16.5" customHeight="1" x14ac:dyDescent="0.25">
      <c r="A7" s="141" t="s">
        <v>313</v>
      </c>
      <c r="B7" s="117">
        <v>1375854</v>
      </c>
      <c r="C7" s="117">
        <v>2206980</v>
      </c>
      <c r="D7" s="117">
        <v>2858845</v>
      </c>
      <c r="E7" s="117">
        <v>2178557</v>
      </c>
      <c r="F7" s="117">
        <v>1590147.3870000001</v>
      </c>
      <c r="G7" s="117">
        <v>2722811.0789999999</v>
      </c>
      <c r="H7" s="117">
        <v>4451861.8260000004</v>
      </c>
    </row>
    <row r="8" spans="1:8" s="50" customFormat="1" ht="16.5" customHeight="1" x14ac:dyDescent="0.25">
      <c r="A8" s="141" t="s">
        <v>314</v>
      </c>
      <c r="B8" s="117">
        <v>72703</v>
      </c>
      <c r="C8" s="117">
        <v>62010</v>
      </c>
      <c r="D8" s="117">
        <v>20708</v>
      </c>
      <c r="E8" s="117">
        <v>24051</v>
      </c>
      <c r="F8" s="117">
        <v>20205.797999999999</v>
      </c>
      <c r="G8" s="117">
        <v>20507.133000000002</v>
      </c>
      <c r="H8" s="117">
        <v>21490.54</v>
      </c>
    </row>
    <row r="9" spans="1:8" s="50" customFormat="1" ht="16.5" customHeight="1" x14ac:dyDescent="0.25">
      <c r="A9" s="141" t="s">
        <v>315</v>
      </c>
      <c r="B9" s="117">
        <v>55461</v>
      </c>
      <c r="C9" s="117">
        <v>29537</v>
      </c>
      <c r="D9" s="117">
        <v>60771</v>
      </c>
      <c r="E9" s="117">
        <v>43461</v>
      </c>
      <c r="F9" s="117">
        <v>5380.665</v>
      </c>
      <c r="G9" s="117">
        <v>206221.23300000001</v>
      </c>
      <c r="H9" s="117">
        <v>7417.625</v>
      </c>
    </row>
    <row r="10" spans="1:8" s="50" customFormat="1" ht="16.5" customHeight="1" x14ac:dyDescent="0.25">
      <c r="A10" s="141" t="s">
        <v>316</v>
      </c>
      <c r="B10" s="117">
        <v>27</v>
      </c>
      <c r="C10" s="117">
        <v>28</v>
      </c>
      <c r="D10" s="117">
        <v>27</v>
      </c>
      <c r="E10" s="117">
        <v>33</v>
      </c>
      <c r="F10" s="117">
        <v>45.542000000000002</v>
      </c>
      <c r="G10" s="117">
        <v>43.612000000000002</v>
      </c>
      <c r="H10" s="117">
        <v>46.406999999999996</v>
      </c>
    </row>
    <row r="11" spans="1:8" s="50" customFormat="1" ht="16.5" customHeight="1" x14ac:dyDescent="0.25">
      <c r="A11" s="141" t="s">
        <v>317</v>
      </c>
      <c r="B11" s="117">
        <v>782918</v>
      </c>
      <c r="C11" s="117">
        <v>917540</v>
      </c>
      <c r="D11" s="117">
        <v>1792952</v>
      </c>
      <c r="E11" s="117">
        <v>4518610</v>
      </c>
      <c r="F11" s="117">
        <v>8387621.4790000003</v>
      </c>
      <c r="G11" s="117">
        <v>11825545.546</v>
      </c>
      <c r="H11" s="117">
        <v>12542992.513</v>
      </c>
    </row>
    <row r="12" spans="1:8" s="50" customFormat="1" ht="16.5" customHeight="1" x14ac:dyDescent="0.25">
      <c r="A12" s="141" t="s">
        <v>318</v>
      </c>
      <c r="B12" s="117">
        <v>28200</v>
      </c>
      <c r="C12" s="117">
        <v>30157</v>
      </c>
      <c r="D12" s="117">
        <v>33794</v>
      </c>
      <c r="E12" s="117"/>
      <c r="F12" s="117">
        <v>0</v>
      </c>
      <c r="G12" s="117">
        <v>0</v>
      </c>
      <c r="H12" s="117">
        <v>0</v>
      </c>
    </row>
    <row r="13" spans="1:8" s="50" customFormat="1" ht="16.5" customHeight="1" x14ac:dyDescent="0.25">
      <c r="A13" s="141" t="s">
        <v>319</v>
      </c>
      <c r="B13" s="117">
        <v>8003637</v>
      </c>
      <c r="C13" s="117">
        <v>7508359</v>
      </c>
      <c r="D13" s="117">
        <v>6949850</v>
      </c>
      <c r="E13" s="117">
        <v>6404018</v>
      </c>
      <c r="F13" s="117">
        <v>6070878.551</v>
      </c>
      <c r="G13" s="117">
        <v>5779834.5990000004</v>
      </c>
      <c r="H13" s="117">
        <v>5323529.2189999996</v>
      </c>
    </row>
    <row r="14" spans="1:8" s="50" customFormat="1" ht="16.5" customHeight="1" x14ac:dyDescent="0.25">
      <c r="A14" s="141" t="s">
        <v>320</v>
      </c>
      <c r="B14" s="117">
        <v>587644</v>
      </c>
      <c r="C14" s="117">
        <v>795578</v>
      </c>
      <c r="D14" s="117">
        <v>1179962</v>
      </c>
      <c r="E14" s="117">
        <v>2070810</v>
      </c>
      <c r="F14" s="117">
        <v>2251155.7050000001</v>
      </c>
      <c r="G14" s="117">
        <v>2049346.4539999999</v>
      </c>
      <c r="H14" s="117">
        <v>1912227.436</v>
      </c>
    </row>
    <row r="15" spans="1:8" s="50" customFormat="1" ht="16.5" customHeight="1" x14ac:dyDescent="0.25">
      <c r="A15" s="141" t="s">
        <v>321</v>
      </c>
      <c r="B15" s="117">
        <v>9580</v>
      </c>
      <c r="C15" s="117">
        <v>11943</v>
      </c>
      <c r="D15" s="117">
        <v>11268</v>
      </c>
      <c r="E15" s="117">
        <v>14816</v>
      </c>
      <c r="F15" s="117">
        <v>21578.938999999998</v>
      </c>
      <c r="G15" s="117">
        <v>24873.343000000001</v>
      </c>
      <c r="H15" s="117">
        <v>34523.442999999999</v>
      </c>
    </row>
    <row r="16" spans="1:8" s="50" customFormat="1" ht="16.5" customHeight="1" x14ac:dyDescent="0.25">
      <c r="A16" s="141" t="s">
        <v>322</v>
      </c>
      <c r="B16" s="117">
        <v>12267</v>
      </c>
      <c r="C16" s="117">
        <v>13141</v>
      </c>
      <c r="D16" s="117">
        <v>14088</v>
      </c>
      <c r="E16" s="117">
        <v>15107</v>
      </c>
      <c r="F16" s="117">
        <v>16206.146000000001</v>
      </c>
      <c r="G16" s="117">
        <v>17390.712</v>
      </c>
      <c r="H16" s="117">
        <v>18663.258000000002</v>
      </c>
    </row>
    <row r="17" spans="1:8" s="50" customFormat="1" ht="16.5" customHeight="1" x14ac:dyDescent="0.25">
      <c r="A17" s="141" t="s">
        <v>323</v>
      </c>
      <c r="B17" s="117">
        <v>79876</v>
      </c>
      <c r="C17" s="117">
        <v>79010</v>
      </c>
      <c r="D17" s="117">
        <v>78346</v>
      </c>
      <c r="E17" s="117">
        <v>97686</v>
      </c>
      <c r="F17" s="117">
        <v>96683.236999999994</v>
      </c>
      <c r="G17" s="117">
        <v>95080.479000000007</v>
      </c>
      <c r="H17" s="117">
        <v>95244.573000000004</v>
      </c>
    </row>
    <row r="18" spans="1:8" s="50" customFormat="1" ht="16.5" customHeight="1" x14ac:dyDescent="0.25">
      <c r="A18" s="141" t="s">
        <v>324</v>
      </c>
      <c r="B18" s="117">
        <v>199</v>
      </c>
      <c r="C18" s="117">
        <v>106</v>
      </c>
      <c r="D18" s="117">
        <v>98</v>
      </c>
      <c r="E18" s="117">
        <v>170</v>
      </c>
      <c r="F18" s="117">
        <v>155.31700000000001</v>
      </c>
      <c r="G18" s="117">
        <v>755.149</v>
      </c>
      <c r="H18" s="117">
        <v>465.56700000000001</v>
      </c>
    </row>
    <row r="19" spans="1:8" s="50" customFormat="1" ht="16.5" customHeight="1" x14ac:dyDescent="0.25">
      <c r="A19" s="141" t="s">
        <v>271</v>
      </c>
      <c r="B19" s="117">
        <v>10021</v>
      </c>
      <c r="C19" s="117">
        <v>14692</v>
      </c>
      <c r="D19" s="117">
        <v>29975</v>
      </c>
      <c r="E19" s="117">
        <v>37176</v>
      </c>
      <c r="F19" s="117">
        <v>22068.906999999999</v>
      </c>
      <c r="G19" s="117">
        <v>23581.146000000001</v>
      </c>
      <c r="H19" s="117">
        <v>30246.107</v>
      </c>
    </row>
    <row r="20" spans="1:8" s="50" customFormat="1" ht="16.5" customHeight="1" x14ac:dyDescent="0.25">
      <c r="A20" s="136" t="s">
        <v>325</v>
      </c>
      <c r="B20" s="114">
        <v>11488051</v>
      </c>
      <c r="C20" s="114">
        <v>12287605</v>
      </c>
      <c r="D20" s="114">
        <v>13608457</v>
      </c>
      <c r="E20" s="114">
        <v>16178538</v>
      </c>
      <c r="F20" s="114">
        <v>19619452.252999999</v>
      </c>
      <c r="G20" s="114">
        <v>24115479.043000001</v>
      </c>
      <c r="H20" s="114">
        <v>26381185.647000004</v>
      </c>
    </row>
    <row r="21" spans="1:8" s="50" customFormat="1" ht="16.5" customHeight="1" x14ac:dyDescent="0.25">
      <c r="A21" s="136" t="s">
        <v>272</v>
      </c>
      <c r="B21" s="117"/>
      <c r="C21" s="117"/>
      <c r="D21" s="117"/>
      <c r="E21" s="117"/>
      <c r="F21" s="117"/>
      <c r="G21" s="117"/>
      <c r="H21" s="117"/>
    </row>
    <row r="22" spans="1:8" s="50" customFormat="1" ht="16.5" customHeight="1" x14ac:dyDescent="0.25">
      <c r="A22" s="141" t="s">
        <v>326</v>
      </c>
      <c r="B22" s="117">
        <v>5285026</v>
      </c>
      <c r="C22" s="117">
        <v>6458763</v>
      </c>
      <c r="D22" s="117">
        <v>7278860</v>
      </c>
      <c r="E22" s="117">
        <v>7992592</v>
      </c>
      <c r="F22" s="117">
        <v>9664290.1579999998</v>
      </c>
      <c r="G22" s="117">
        <v>9698211.4309999999</v>
      </c>
      <c r="H22" s="117">
        <v>11269452.814999999</v>
      </c>
    </row>
    <row r="23" spans="1:8" s="50" customFormat="1" ht="16.5" customHeight="1" x14ac:dyDescent="0.25">
      <c r="A23" s="141" t="s">
        <v>327</v>
      </c>
      <c r="B23" s="117">
        <v>1147</v>
      </c>
      <c r="C23" s="117">
        <v>1226</v>
      </c>
      <c r="D23" s="117">
        <v>1796</v>
      </c>
      <c r="E23" s="117">
        <v>1251</v>
      </c>
      <c r="F23" s="117">
        <v>1618.623</v>
      </c>
      <c r="G23" s="117">
        <v>1227.316</v>
      </c>
      <c r="H23" s="117">
        <v>1246.9639999999999</v>
      </c>
    </row>
    <row r="24" spans="1:8" s="50" customFormat="1" ht="16.5" customHeight="1" x14ac:dyDescent="0.25">
      <c r="A24" s="141" t="s">
        <v>318</v>
      </c>
      <c r="B24" s="117">
        <v>1101514</v>
      </c>
      <c r="C24" s="117">
        <v>748790</v>
      </c>
      <c r="D24" s="117">
        <v>1295486</v>
      </c>
      <c r="E24" s="117">
        <v>1547182</v>
      </c>
      <c r="F24" s="117">
        <v>1363629.4</v>
      </c>
      <c r="G24" s="117">
        <v>1765325.781</v>
      </c>
      <c r="H24" s="117">
        <v>2026532.5549999999</v>
      </c>
    </row>
    <row r="25" spans="1:8" s="50" customFormat="1" ht="16.5" customHeight="1" x14ac:dyDescent="0.25">
      <c r="A25" s="141" t="s">
        <v>328</v>
      </c>
      <c r="B25" s="117">
        <v>44969</v>
      </c>
      <c r="C25" s="117">
        <v>52125</v>
      </c>
      <c r="D25" s="117">
        <v>51241</v>
      </c>
      <c r="E25" s="117">
        <v>10512</v>
      </c>
      <c r="F25" s="117">
        <v>8589.6689999999999</v>
      </c>
      <c r="G25" s="117">
        <v>374.38499999999999</v>
      </c>
      <c r="H25" s="117">
        <v>1443.5150000000001</v>
      </c>
    </row>
    <row r="26" spans="1:8" s="50" customFormat="1" ht="16.5" customHeight="1" x14ac:dyDescent="0.25">
      <c r="A26" s="141" t="s">
        <v>329</v>
      </c>
      <c r="B26" s="117">
        <v>105</v>
      </c>
      <c r="C26" s="117">
        <v>187</v>
      </c>
      <c r="D26" s="117">
        <v>202</v>
      </c>
      <c r="E26" s="117" t="s">
        <v>11</v>
      </c>
      <c r="F26" s="117">
        <v>0</v>
      </c>
      <c r="G26" s="117">
        <v>0</v>
      </c>
      <c r="H26" s="117">
        <v>0</v>
      </c>
    </row>
    <row r="27" spans="1:8" s="50" customFormat="1" ht="16.5" customHeight="1" x14ac:dyDescent="0.25">
      <c r="A27" s="141" t="s">
        <v>330</v>
      </c>
      <c r="B27" s="117">
        <v>124410</v>
      </c>
      <c r="C27" s="117">
        <v>19513</v>
      </c>
      <c r="D27" s="117" t="s">
        <v>11</v>
      </c>
      <c r="E27" s="117">
        <v>197</v>
      </c>
      <c r="F27" s="117">
        <v>215.93199999999999</v>
      </c>
      <c r="G27" s="117">
        <v>129.07300000000001</v>
      </c>
      <c r="H27" s="117">
        <v>0</v>
      </c>
    </row>
    <row r="28" spans="1:8" s="50" customFormat="1" ht="16.5" customHeight="1" x14ac:dyDescent="0.25">
      <c r="A28" s="141" t="s">
        <v>331</v>
      </c>
      <c r="B28" s="117">
        <v>469398</v>
      </c>
      <c r="C28" s="117">
        <v>476723</v>
      </c>
      <c r="D28" s="117">
        <v>748494</v>
      </c>
      <c r="E28" s="117">
        <v>926914</v>
      </c>
      <c r="F28" s="117">
        <v>1209984.3149999999</v>
      </c>
      <c r="G28" s="117">
        <v>1160665.58</v>
      </c>
      <c r="H28" s="117">
        <v>1197854.2509999999</v>
      </c>
    </row>
    <row r="29" spans="1:8" s="50" customFormat="1" ht="16.5" customHeight="1" x14ac:dyDescent="0.25">
      <c r="A29" s="141" t="s">
        <v>332</v>
      </c>
      <c r="B29" s="117">
        <v>1246239</v>
      </c>
      <c r="C29" s="117">
        <v>1171104</v>
      </c>
      <c r="D29" s="117">
        <v>1327525</v>
      </c>
      <c r="E29" s="117">
        <v>1254854</v>
      </c>
      <c r="F29" s="117">
        <v>1676643.8640000001</v>
      </c>
      <c r="G29" s="117">
        <v>1900228.0379999999</v>
      </c>
      <c r="H29" s="117">
        <v>1682462.4669999999</v>
      </c>
    </row>
    <row r="30" spans="1:8" s="50" customFormat="1" ht="16.5" customHeight="1" x14ac:dyDescent="0.25">
      <c r="A30" s="141" t="s">
        <v>333</v>
      </c>
      <c r="B30" s="117">
        <v>1116034</v>
      </c>
      <c r="C30" s="117">
        <v>1093622</v>
      </c>
      <c r="D30" s="117">
        <v>629053</v>
      </c>
      <c r="E30" s="117">
        <v>737432</v>
      </c>
      <c r="F30" s="117">
        <v>957386.47400000005</v>
      </c>
      <c r="G30" s="117">
        <v>1207793.7849999999</v>
      </c>
      <c r="H30" s="117">
        <v>1255603.33</v>
      </c>
    </row>
    <row r="31" spans="1:8" s="50" customFormat="1" ht="16.5" customHeight="1" x14ac:dyDescent="0.25">
      <c r="A31" s="141" t="s">
        <v>334</v>
      </c>
      <c r="B31" s="117">
        <v>1150064</v>
      </c>
      <c r="C31" s="117">
        <v>1045944</v>
      </c>
      <c r="D31" s="117">
        <v>845359</v>
      </c>
      <c r="E31" s="117">
        <v>1351259</v>
      </c>
      <c r="F31" s="117">
        <v>1632061.6669999999</v>
      </c>
      <c r="G31" s="117">
        <v>2157055.0970000001</v>
      </c>
      <c r="H31" s="117">
        <v>2705516.088</v>
      </c>
    </row>
    <row r="32" spans="1:8" s="50" customFormat="1" ht="16.5" customHeight="1" x14ac:dyDescent="0.25">
      <c r="A32" s="141" t="s">
        <v>335</v>
      </c>
      <c r="B32" s="117" t="s">
        <v>11</v>
      </c>
      <c r="C32" s="117" t="s">
        <v>11</v>
      </c>
      <c r="D32" s="117">
        <v>135051</v>
      </c>
      <c r="E32" s="117">
        <v>530194</v>
      </c>
      <c r="F32" s="117">
        <v>142882.14600000001</v>
      </c>
      <c r="G32" s="117">
        <v>609731.59400000004</v>
      </c>
      <c r="H32" s="117">
        <v>101304.723</v>
      </c>
    </row>
    <row r="33" spans="1:8" s="50" customFormat="1" ht="16.5" customHeight="1" x14ac:dyDescent="0.25">
      <c r="A33" s="141" t="s">
        <v>336</v>
      </c>
      <c r="B33" s="117">
        <v>176875</v>
      </c>
      <c r="C33" s="117">
        <v>99531</v>
      </c>
      <c r="D33" s="117">
        <v>75071</v>
      </c>
      <c r="E33" s="117">
        <v>134303</v>
      </c>
      <c r="F33" s="117">
        <v>156501.45000000001</v>
      </c>
      <c r="G33" s="117">
        <v>122922.143</v>
      </c>
      <c r="H33" s="117">
        <v>128940.534</v>
      </c>
    </row>
    <row r="34" spans="1:8" s="50" customFormat="1" ht="16.5" customHeight="1" x14ac:dyDescent="0.25">
      <c r="A34" s="141" t="s">
        <v>337</v>
      </c>
      <c r="B34" s="117">
        <v>29383</v>
      </c>
      <c r="C34" s="117">
        <v>34736</v>
      </c>
      <c r="D34" s="117">
        <v>36697</v>
      </c>
      <c r="E34" s="117">
        <v>41058</v>
      </c>
      <c r="F34" s="117">
        <v>45714.784</v>
      </c>
      <c r="G34" s="117">
        <v>53527.464</v>
      </c>
      <c r="H34" s="117">
        <v>63747.016000000003</v>
      </c>
    </row>
    <row r="35" spans="1:8" s="50" customFormat="1" ht="16.5" customHeight="1" x14ac:dyDescent="0.25">
      <c r="A35" s="136" t="s">
        <v>338</v>
      </c>
      <c r="B35" s="114">
        <v>10745164</v>
      </c>
      <c r="C35" s="114">
        <v>11202263</v>
      </c>
      <c r="D35" s="114">
        <v>12424837</v>
      </c>
      <c r="E35" s="114">
        <v>14527749</v>
      </c>
      <c r="F35" s="114">
        <v>16859518.482000001</v>
      </c>
      <c r="G35" s="114">
        <v>18677191.687000003</v>
      </c>
      <c r="H35" s="114">
        <v>20434104.258000001</v>
      </c>
    </row>
    <row r="36" spans="1:8" s="50" customFormat="1" ht="16.5" customHeight="1" x14ac:dyDescent="0.25">
      <c r="A36" s="136" t="s">
        <v>339</v>
      </c>
      <c r="B36" s="114">
        <v>742887</v>
      </c>
      <c r="C36" s="114">
        <v>1085342</v>
      </c>
      <c r="D36" s="114">
        <v>1183621</v>
      </c>
      <c r="E36" s="114">
        <v>1650789</v>
      </c>
      <c r="F36" s="114">
        <v>2759933.7710000002</v>
      </c>
      <c r="G36" s="114">
        <v>5438287.3559999997</v>
      </c>
      <c r="H36" s="114">
        <v>5947081.3890000004</v>
      </c>
    </row>
    <row r="37" spans="1:8" s="50" customFormat="1" ht="16.5" customHeight="1" x14ac:dyDescent="0.25">
      <c r="A37" s="136" t="s">
        <v>340</v>
      </c>
      <c r="B37" s="117"/>
      <c r="C37" s="117"/>
      <c r="D37" s="117"/>
      <c r="E37" s="117"/>
      <c r="F37" s="117"/>
      <c r="G37" s="117"/>
      <c r="H37" s="117"/>
    </row>
    <row r="38" spans="1:8" s="50" customFormat="1" ht="16.5" customHeight="1" x14ac:dyDescent="0.25">
      <c r="A38" s="141" t="s">
        <v>341</v>
      </c>
      <c r="B38" s="117">
        <v>100</v>
      </c>
      <c r="C38" s="117">
        <v>100</v>
      </c>
      <c r="D38" s="117">
        <v>100</v>
      </c>
      <c r="E38" s="117">
        <v>100000</v>
      </c>
      <c r="F38" s="117">
        <v>100000</v>
      </c>
      <c r="G38" s="117">
        <v>100000</v>
      </c>
      <c r="H38" s="117">
        <v>100000</v>
      </c>
    </row>
    <row r="39" spans="1:8" s="50" customFormat="1" ht="16.5" customHeight="1" x14ac:dyDescent="0.25">
      <c r="A39" s="141" t="s">
        <v>342</v>
      </c>
      <c r="B39" s="117">
        <v>112706</v>
      </c>
      <c r="C39" s="117">
        <v>167389</v>
      </c>
      <c r="D39" s="117">
        <v>260993</v>
      </c>
      <c r="E39" s="117">
        <v>214789</v>
      </c>
      <c r="F39" s="117">
        <v>440965.43900000001</v>
      </c>
      <c r="G39" s="117">
        <v>976746.201</v>
      </c>
      <c r="H39" s="117">
        <v>1035437.914</v>
      </c>
    </row>
    <row r="40" spans="1:8" s="50" customFormat="1" ht="16.5" customHeight="1" x14ac:dyDescent="0.25">
      <c r="A40" s="141" t="s">
        <v>343</v>
      </c>
      <c r="B40" s="117">
        <v>6519</v>
      </c>
      <c r="C40" s="117">
        <v>152542</v>
      </c>
      <c r="D40" s="117">
        <v>161974</v>
      </c>
      <c r="E40" s="117">
        <v>371186</v>
      </c>
      <c r="F40" s="117">
        <v>904705.35</v>
      </c>
      <c r="G40" s="117">
        <v>2807974.4479999999</v>
      </c>
      <c r="H40" s="117">
        <v>2428364.3939999999</v>
      </c>
    </row>
    <row r="41" spans="1:8" s="50" customFormat="1" ht="16.5" customHeight="1" x14ac:dyDescent="0.25">
      <c r="A41" s="141" t="s">
        <v>562</v>
      </c>
      <c r="B41" s="117"/>
      <c r="C41" s="117"/>
      <c r="D41" s="117"/>
      <c r="E41" s="117"/>
      <c r="F41" s="117"/>
      <c r="G41" s="117" t="s">
        <v>11</v>
      </c>
      <c r="H41" s="117">
        <v>125437</v>
      </c>
    </row>
    <row r="42" spans="1:8" s="50" customFormat="1" ht="16.5" customHeight="1" x14ac:dyDescent="0.25">
      <c r="A42" s="141" t="s">
        <v>344</v>
      </c>
      <c r="B42" s="117">
        <v>464181</v>
      </c>
      <c r="C42" s="117">
        <v>613004</v>
      </c>
      <c r="D42" s="117">
        <v>572780</v>
      </c>
      <c r="E42" s="117">
        <v>769061</v>
      </c>
      <c r="F42" s="117">
        <v>1132158.155</v>
      </c>
      <c r="G42" s="117">
        <v>1344041.7150000001</v>
      </c>
      <c r="H42" s="117">
        <v>1935263.3959999999</v>
      </c>
    </row>
    <row r="43" spans="1:8" s="50" customFormat="1" ht="16.5" customHeight="1" x14ac:dyDescent="0.25">
      <c r="A43" s="141" t="s">
        <v>345</v>
      </c>
      <c r="B43" s="117"/>
      <c r="C43" s="117"/>
      <c r="D43" s="117"/>
      <c r="E43" s="117" t="s">
        <v>11</v>
      </c>
      <c r="F43" s="117">
        <v>10.211</v>
      </c>
      <c r="G43" s="117">
        <v>7.3719999999999999</v>
      </c>
      <c r="H43" s="117">
        <v>-39.621000000000002</v>
      </c>
    </row>
    <row r="44" spans="1:8" s="50" customFormat="1" ht="16.5" customHeight="1" x14ac:dyDescent="0.25">
      <c r="A44" s="141" t="s">
        <v>346</v>
      </c>
      <c r="B44" s="117">
        <v>68491</v>
      </c>
      <c r="C44" s="117">
        <v>61417</v>
      </c>
      <c r="D44" s="117">
        <v>96883</v>
      </c>
      <c r="E44" s="117">
        <v>85014</v>
      </c>
      <c r="F44" s="117">
        <v>71355.930999999997</v>
      </c>
      <c r="G44" s="117">
        <v>98799.672999999995</v>
      </c>
      <c r="H44" s="117">
        <v>211927.986</v>
      </c>
    </row>
    <row r="45" spans="1:8" s="50" customFormat="1" ht="16.5" customHeight="1" x14ac:dyDescent="0.25">
      <c r="A45" s="141" t="s">
        <v>347</v>
      </c>
      <c r="B45" s="117">
        <v>90891</v>
      </c>
      <c r="C45" s="117">
        <v>90891</v>
      </c>
      <c r="D45" s="117">
        <v>90891</v>
      </c>
      <c r="E45" s="117">
        <v>110739</v>
      </c>
      <c r="F45" s="117">
        <v>110738.685</v>
      </c>
      <c r="G45" s="117">
        <v>110717.947</v>
      </c>
      <c r="H45" s="117">
        <v>110690.24000000001</v>
      </c>
    </row>
    <row r="46" spans="1:8" s="50" customFormat="1" ht="16.5" customHeight="1" x14ac:dyDescent="0.25">
      <c r="A46" s="136" t="s">
        <v>348</v>
      </c>
      <c r="B46" s="114">
        <v>742887</v>
      </c>
      <c r="C46" s="114">
        <v>1085342</v>
      </c>
      <c r="D46" s="114">
        <v>1183621</v>
      </c>
      <c r="E46" s="114">
        <v>1650789</v>
      </c>
      <c r="F46" s="114">
        <v>2759933.7710000002</v>
      </c>
      <c r="G46" s="114">
        <v>5438287.3560000006</v>
      </c>
      <c r="H46" s="114">
        <v>5947081.3089999994</v>
      </c>
    </row>
    <row r="47" spans="1:8" s="50" customFormat="1" ht="16.5" customHeight="1" x14ac:dyDescent="0.25">
      <c r="A47" s="136" t="s">
        <v>349</v>
      </c>
      <c r="B47" s="117"/>
      <c r="C47" s="117"/>
      <c r="D47" s="117"/>
      <c r="E47" s="117"/>
      <c r="F47" s="117"/>
      <c r="G47" s="117"/>
      <c r="H47" s="117"/>
    </row>
    <row r="48" spans="1:8" s="50" customFormat="1" ht="16.5" customHeight="1" x14ac:dyDescent="0.25">
      <c r="A48" s="141" t="s">
        <v>350</v>
      </c>
      <c r="B48" s="117">
        <v>656468</v>
      </c>
      <c r="C48" s="117">
        <v>1218372</v>
      </c>
      <c r="D48" s="117">
        <v>768020</v>
      </c>
      <c r="E48" s="117">
        <v>991784</v>
      </c>
      <c r="F48" s="117">
        <v>2183420.983</v>
      </c>
      <c r="G48" s="117">
        <v>3555091.7310000001</v>
      </c>
      <c r="H48" s="117">
        <v>2827169.466</v>
      </c>
    </row>
    <row r="49" spans="1:8" s="50" customFormat="1" ht="16.5" customHeight="1" x14ac:dyDescent="0.25">
      <c r="A49" s="141" t="s">
        <v>351</v>
      </c>
      <c r="B49" s="117">
        <v>110759</v>
      </c>
      <c r="C49" s="117">
        <v>73343</v>
      </c>
      <c r="D49" s="117">
        <v>52694</v>
      </c>
      <c r="E49" s="117">
        <v>60595</v>
      </c>
      <c r="F49" s="117">
        <v>147665.204</v>
      </c>
      <c r="G49" s="117">
        <v>281825.15500000003</v>
      </c>
      <c r="H49" s="117">
        <v>245236.38099999999</v>
      </c>
    </row>
    <row r="50" spans="1:8" s="50" customFormat="1" ht="16.5" customHeight="1" x14ac:dyDescent="0.25">
      <c r="A50" s="136" t="s">
        <v>352</v>
      </c>
      <c r="B50" s="114">
        <v>545709</v>
      </c>
      <c r="C50" s="114">
        <v>1145029</v>
      </c>
      <c r="D50" s="114">
        <v>715327</v>
      </c>
      <c r="E50" s="114">
        <v>931189</v>
      </c>
      <c r="F50" s="114">
        <v>2035755.7790000001</v>
      </c>
      <c r="G50" s="114">
        <v>3273266.5760000004</v>
      </c>
      <c r="H50" s="114">
        <v>2581933.085</v>
      </c>
    </row>
    <row r="51" spans="1:8" s="50" customFormat="1" ht="16.5" customHeight="1" x14ac:dyDescent="0.25">
      <c r="A51" s="141" t="s">
        <v>353</v>
      </c>
      <c r="B51" s="117" t="s">
        <v>11</v>
      </c>
      <c r="C51" s="117" t="s">
        <v>11</v>
      </c>
      <c r="D51" s="117" t="s">
        <v>11</v>
      </c>
      <c r="E51" s="117">
        <v>-63223</v>
      </c>
      <c r="F51" s="117">
        <v>230.89400000000001</v>
      </c>
      <c r="G51" s="117">
        <v>23820.392</v>
      </c>
      <c r="H51" s="117">
        <v>22885.674999999999</v>
      </c>
    </row>
    <row r="52" spans="1:8" s="50" customFormat="1" ht="16.5" customHeight="1" x14ac:dyDescent="0.25">
      <c r="A52" s="141" t="s">
        <v>354</v>
      </c>
      <c r="B52" s="117">
        <v>4136</v>
      </c>
      <c r="C52" s="117">
        <v>4648</v>
      </c>
      <c r="D52" s="117">
        <v>5245</v>
      </c>
      <c r="E52" s="117">
        <v>6690</v>
      </c>
      <c r="F52" s="117">
        <v>9194.3083540000007</v>
      </c>
      <c r="G52" s="117">
        <v>10862.156000000001</v>
      </c>
      <c r="H52" s="117">
        <v>11242.91</v>
      </c>
    </row>
    <row r="53" spans="1:8" s="50" customFormat="1" ht="16.5" customHeight="1" x14ac:dyDescent="0.25">
      <c r="A53" s="141" t="s">
        <v>355</v>
      </c>
      <c r="B53" s="117">
        <v>-505911</v>
      </c>
      <c r="C53" s="117">
        <v>66410</v>
      </c>
      <c r="D53" s="117">
        <v>135349</v>
      </c>
      <c r="E53" s="117">
        <v>-61818</v>
      </c>
      <c r="F53" s="117">
        <v>-874669.79399999999</v>
      </c>
      <c r="G53" s="117">
        <v>186076.53599999999</v>
      </c>
      <c r="H53" s="117">
        <v>-54650.112999999998</v>
      </c>
    </row>
    <row r="54" spans="1:8" s="50" customFormat="1" ht="16.5" customHeight="1" x14ac:dyDescent="0.25">
      <c r="A54" s="141" t="s">
        <v>356</v>
      </c>
      <c r="B54" s="117">
        <v>2390</v>
      </c>
      <c r="C54" s="117">
        <v>400</v>
      </c>
      <c r="D54" s="117">
        <v>500</v>
      </c>
      <c r="E54" s="117">
        <v>633</v>
      </c>
      <c r="F54" s="117">
        <v>605</v>
      </c>
      <c r="G54" s="117">
        <v>665.5</v>
      </c>
      <c r="H54" s="117">
        <v>13648.766</v>
      </c>
    </row>
    <row r="55" spans="1:8" s="50" customFormat="1" ht="16.5" customHeight="1" x14ac:dyDescent="0.25">
      <c r="A55" s="141" t="s">
        <v>357</v>
      </c>
      <c r="B55" s="117">
        <v>4392</v>
      </c>
      <c r="C55" s="117">
        <v>7905</v>
      </c>
      <c r="D55" s="117">
        <v>2199</v>
      </c>
      <c r="E55" s="117">
        <v>-9384</v>
      </c>
      <c r="F55" s="117">
        <v>-1544.817</v>
      </c>
      <c r="G55" s="117">
        <v>5146.1260000000002</v>
      </c>
      <c r="H55" s="117">
        <v>4402.6049999999996</v>
      </c>
    </row>
    <row r="56" spans="1:8" s="50" customFormat="1" ht="16.5" customHeight="1" x14ac:dyDescent="0.25">
      <c r="A56" s="141" t="s">
        <v>358</v>
      </c>
      <c r="B56" s="117">
        <v>113</v>
      </c>
      <c r="C56" s="117">
        <v>382</v>
      </c>
      <c r="D56" s="117">
        <v>397</v>
      </c>
      <c r="E56" s="117">
        <v>5200</v>
      </c>
      <c r="F56" s="117">
        <v>37197.451999999997</v>
      </c>
      <c r="G56" s="117">
        <v>274.47699999999998</v>
      </c>
      <c r="H56" s="117">
        <v>1214.578</v>
      </c>
    </row>
    <row r="57" spans="1:8" s="50" customFormat="1" ht="16.5" customHeight="1" x14ac:dyDescent="0.25">
      <c r="A57" s="136" t="s">
        <v>359</v>
      </c>
      <c r="B57" s="114">
        <v>50829</v>
      </c>
      <c r="C57" s="114">
        <v>1220580</v>
      </c>
      <c r="D57" s="114">
        <v>813285</v>
      </c>
      <c r="E57" s="114">
        <v>809286</v>
      </c>
      <c r="F57" s="114">
        <v>1206768.8223540001</v>
      </c>
      <c r="G57" s="114">
        <v>3500111.7630000003</v>
      </c>
      <c r="H57" s="114">
        <v>2580677.5060000001</v>
      </c>
    </row>
    <row r="58" spans="1:8" s="50" customFormat="1" ht="16.5" customHeight="1" x14ac:dyDescent="0.25">
      <c r="A58" s="141" t="s">
        <v>360</v>
      </c>
      <c r="B58" s="117">
        <v>51180</v>
      </c>
      <c r="C58" s="117">
        <v>60722</v>
      </c>
      <c r="D58" s="117">
        <v>56353</v>
      </c>
      <c r="E58" s="117">
        <v>62857</v>
      </c>
      <c r="F58" s="117">
        <v>66372.32699999999</v>
      </c>
      <c r="G58" s="117">
        <v>86187.843999999997</v>
      </c>
      <c r="H58" s="117">
        <v>80739.04800000001</v>
      </c>
    </row>
    <row r="59" spans="1:8" s="50" customFormat="1" ht="16.5" customHeight="1" x14ac:dyDescent="0.25">
      <c r="A59" s="141" t="s">
        <v>361</v>
      </c>
      <c r="B59" s="117">
        <v>496</v>
      </c>
      <c r="C59" s="117">
        <v>-73</v>
      </c>
      <c r="D59" s="117">
        <v>-89</v>
      </c>
      <c r="E59" s="117">
        <v>378</v>
      </c>
      <c r="F59" s="117">
        <v>1109.451</v>
      </c>
      <c r="G59" s="117">
        <v>-297.517</v>
      </c>
      <c r="H59" s="117">
        <v>143.43099999999998</v>
      </c>
    </row>
    <row r="60" spans="1:8" s="50" customFormat="1" ht="16.5" customHeight="1" x14ac:dyDescent="0.25">
      <c r="A60" s="136" t="s">
        <v>362</v>
      </c>
      <c r="B60" s="114">
        <v>51675</v>
      </c>
      <c r="C60" s="114">
        <v>60649</v>
      </c>
      <c r="D60" s="114">
        <v>56264</v>
      </c>
      <c r="E60" s="114">
        <v>63235</v>
      </c>
      <c r="F60" s="114">
        <v>67481.778000000006</v>
      </c>
      <c r="G60" s="114">
        <v>85890.32699999999</v>
      </c>
      <c r="H60" s="114">
        <v>80882.479000000007</v>
      </c>
    </row>
    <row r="61" spans="1:8" s="50" customFormat="1" ht="16.5" customHeight="1" thickBot="1" x14ac:dyDescent="0.3">
      <c r="A61" s="156" t="s">
        <v>363</v>
      </c>
      <c r="B61" s="157">
        <v>-846</v>
      </c>
      <c r="C61" s="157">
        <v>1159931</v>
      </c>
      <c r="D61" s="157">
        <v>757021</v>
      </c>
      <c r="E61" s="157">
        <v>746051</v>
      </c>
      <c r="F61" s="157">
        <v>1139287.044</v>
      </c>
      <c r="G61" s="157">
        <v>3414221.4360000002</v>
      </c>
      <c r="H61" s="157">
        <v>2499795.031</v>
      </c>
    </row>
    <row r="62" spans="1:8" s="50" customFormat="1" ht="16.5" customHeight="1" x14ac:dyDescent="0.25">
      <c r="A62" s="136" t="s">
        <v>364</v>
      </c>
      <c r="B62" s="114">
        <v>397436</v>
      </c>
      <c r="C62" s="114">
        <v>1432096</v>
      </c>
      <c r="D62" s="114">
        <v>1189238</v>
      </c>
      <c r="E62" s="114">
        <v>-31841</v>
      </c>
      <c r="F62" s="114">
        <v>946576.18599999999</v>
      </c>
      <c r="G62" s="114">
        <v>1752597.8509486599</v>
      </c>
      <c r="H62" s="114">
        <v>3627075.429</v>
      </c>
    </row>
    <row r="63" spans="1:8" s="50" customFormat="1" ht="16.5" customHeight="1" x14ac:dyDescent="0.25">
      <c r="A63" s="136" t="s">
        <v>365</v>
      </c>
      <c r="B63" s="114">
        <v>1613</v>
      </c>
      <c r="C63" s="114">
        <v>-753</v>
      </c>
      <c r="D63" s="114">
        <v>-645</v>
      </c>
      <c r="E63" s="114">
        <v>-325</v>
      </c>
      <c r="F63" s="114">
        <v>-129.59399999999999</v>
      </c>
      <c r="G63" s="114">
        <v>-365.73627730000004</v>
      </c>
      <c r="H63" s="114">
        <v>11793.962</v>
      </c>
    </row>
    <row r="64" spans="1:8" s="50" customFormat="1" ht="16.5" customHeight="1" thickBot="1" x14ac:dyDescent="0.3">
      <c r="A64" s="158" t="s">
        <v>366</v>
      </c>
      <c r="B64" s="159">
        <v>224962</v>
      </c>
      <c r="C64" s="159">
        <v>-1050123</v>
      </c>
      <c r="D64" s="159">
        <v>-829800</v>
      </c>
      <c r="E64" s="159">
        <v>-82663</v>
      </c>
      <c r="F64" s="159">
        <v>-276010.39799999999</v>
      </c>
      <c r="G64" s="159">
        <v>-397312.58600000001</v>
      </c>
      <c r="H64" s="159">
        <v>-2212348.5589999999</v>
      </c>
    </row>
    <row r="65" spans="1:8" x14ac:dyDescent="0.35">
      <c r="A65" s="356" t="s">
        <v>309</v>
      </c>
      <c r="B65" s="356"/>
      <c r="C65" s="356"/>
      <c r="D65" s="356"/>
      <c r="E65" s="356"/>
      <c r="F65" s="356"/>
      <c r="G65" s="356"/>
      <c r="H65" s="356"/>
    </row>
    <row r="66" spans="1:8" x14ac:dyDescent="0.35">
      <c r="A66" s="15"/>
    </row>
    <row r="67" spans="1:8" x14ac:dyDescent="0.35">
      <c r="A67" s="15"/>
    </row>
    <row r="68" spans="1:8" x14ac:dyDescent="0.35">
      <c r="A68" s="15"/>
    </row>
    <row r="69" spans="1:8" x14ac:dyDescent="0.35">
      <c r="A69" s="15"/>
    </row>
  </sheetData>
  <mergeCells count="3">
    <mergeCell ref="A1:H1"/>
    <mergeCell ref="A2:H2"/>
    <mergeCell ref="A65:H65"/>
  </mergeCells>
  <pageMargins left="0.7" right="0.7" top="0.75" bottom="0.75" header="0.3" footer="0.3"/>
  <pageSetup paperSize="9" scale="68"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39"/>
  <sheetViews>
    <sheetView view="pageBreakPreview" topLeftCell="A28" zoomScaleNormal="100" zoomScaleSheetLayoutView="100" workbookViewId="0">
      <selection activeCell="G8" sqref="G8"/>
    </sheetView>
  </sheetViews>
  <sheetFormatPr defaultColWidth="5.81640625" defaultRowHeight="14.5" x14ac:dyDescent="0.35"/>
  <cols>
    <col min="1" max="1" width="67.453125" customWidth="1"/>
    <col min="2" max="3" width="12.1796875" hidden="1" customWidth="1"/>
    <col min="4" max="8" width="12.1796875" customWidth="1"/>
  </cols>
  <sheetData>
    <row r="1" spans="1:8" ht="22.5" x14ac:dyDescent="0.35">
      <c r="A1" s="306" t="s">
        <v>367</v>
      </c>
      <c r="B1" s="306"/>
      <c r="C1" s="306"/>
      <c r="D1" s="306"/>
      <c r="E1" s="306"/>
      <c r="F1" s="306"/>
      <c r="G1" s="306"/>
      <c r="H1" s="306"/>
    </row>
    <row r="2" spans="1:8" ht="15" thickBot="1" x14ac:dyDescent="0.4">
      <c r="A2" s="355" t="s">
        <v>310</v>
      </c>
      <c r="B2" s="355"/>
      <c r="C2" s="355"/>
      <c r="D2" s="355"/>
      <c r="E2" s="355"/>
      <c r="F2" s="355"/>
      <c r="G2" s="355"/>
      <c r="H2" s="355"/>
    </row>
    <row r="3" spans="1:8" ht="15" thickBot="1" x14ac:dyDescent="0.4">
      <c r="A3" s="197" t="s">
        <v>583</v>
      </c>
      <c r="B3" s="16">
        <v>2019</v>
      </c>
      <c r="C3" s="16">
        <v>2020</v>
      </c>
      <c r="D3" s="95">
        <v>2021</v>
      </c>
      <c r="E3" s="96">
        <v>2022</v>
      </c>
      <c r="F3" s="97">
        <v>2023</v>
      </c>
      <c r="G3" s="97">
        <v>2024</v>
      </c>
      <c r="H3" s="98">
        <v>2025</v>
      </c>
    </row>
    <row r="4" spans="1:8" s="50" customFormat="1" ht="24" customHeight="1" x14ac:dyDescent="0.25">
      <c r="A4" s="24" t="s">
        <v>229</v>
      </c>
      <c r="B4" s="55"/>
      <c r="C4" s="55"/>
      <c r="D4" s="55"/>
      <c r="E4" s="55"/>
      <c r="F4" s="56"/>
      <c r="G4" s="56"/>
      <c r="H4" s="56"/>
    </row>
    <row r="5" spans="1:8" s="50" customFormat="1" ht="24" customHeight="1" x14ac:dyDescent="0.25">
      <c r="A5" s="7" t="s">
        <v>368</v>
      </c>
      <c r="B5" s="19" t="s">
        <v>11</v>
      </c>
      <c r="C5" s="19" t="s">
        <v>11</v>
      </c>
      <c r="D5" s="19" t="s">
        <v>11</v>
      </c>
      <c r="E5" s="19">
        <v>2801</v>
      </c>
      <c r="F5" s="19">
        <v>2532.1370000000002</v>
      </c>
      <c r="G5" s="19">
        <v>200.523</v>
      </c>
      <c r="H5" s="19">
        <v>418.048</v>
      </c>
    </row>
    <row r="6" spans="1:8" s="50" customFormat="1" ht="24" customHeight="1" x14ac:dyDescent="0.25">
      <c r="A6" s="7" t="s">
        <v>369</v>
      </c>
      <c r="B6" s="19">
        <v>44969</v>
      </c>
      <c r="C6" s="19">
        <v>52125</v>
      </c>
      <c r="D6" s="19">
        <v>51241</v>
      </c>
      <c r="E6" s="19">
        <v>10512</v>
      </c>
      <c r="F6" s="19">
        <v>8589.6689999999999</v>
      </c>
      <c r="G6" s="19">
        <v>374.38499999999999</v>
      </c>
      <c r="H6" s="19">
        <v>1443.5150000000001</v>
      </c>
    </row>
    <row r="7" spans="1:8" s="50" customFormat="1" ht="24" customHeight="1" x14ac:dyDescent="0.25">
      <c r="A7" s="7" t="s">
        <v>319</v>
      </c>
      <c r="B7" s="19">
        <v>518</v>
      </c>
      <c r="C7" s="19">
        <v>551</v>
      </c>
      <c r="D7" s="19">
        <v>515</v>
      </c>
      <c r="E7" s="19">
        <v>45881</v>
      </c>
      <c r="F7" s="19">
        <v>58683.739000000001</v>
      </c>
      <c r="G7" s="19">
        <v>72128.978000000003</v>
      </c>
      <c r="H7" s="19">
        <v>80162.67</v>
      </c>
    </row>
    <row r="8" spans="1:8" s="50" customFormat="1" ht="24" customHeight="1" x14ac:dyDescent="0.25">
      <c r="A8" s="7" t="s">
        <v>370</v>
      </c>
      <c r="B8" s="19">
        <v>9606</v>
      </c>
      <c r="C8" s="19">
        <v>8900</v>
      </c>
      <c r="D8" s="19">
        <v>10780</v>
      </c>
      <c r="E8" s="19">
        <v>11525</v>
      </c>
      <c r="F8" s="19">
        <v>14712.516</v>
      </c>
      <c r="G8" s="19">
        <v>19877.366999999998</v>
      </c>
      <c r="H8" s="19">
        <v>20957.39</v>
      </c>
    </row>
    <row r="9" spans="1:8" s="50" customFormat="1" ht="24" customHeight="1" x14ac:dyDescent="0.25">
      <c r="A9" s="7" t="s">
        <v>371</v>
      </c>
      <c r="B9" s="19">
        <v>60</v>
      </c>
      <c r="C9" s="19">
        <v>59</v>
      </c>
      <c r="D9" s="19">
        <v>126</v>
      </c>
      <c r="E9" s="19">
        <v>180</v>
      </c>
      <c r="F9" s="19">
        <v>216.82</v>
      </c>
      <c r="G9" s="19">
        <v>139.74799999999999</v>
      </c>
      <c r="H9" s="19">
        <v>215.31700000000001</v>
      </c>
    </row>
    <row r="10" spans="1:8" s="50" customFormat="1" ht="24" customHeight="1" x14ac:dyDescent="0.25">
      <c r="A10" s="7" t="s">
        <v>372</v>
      </c>
      <c r="B10" s="19">
        <v>247</v>
      </c>
      <c r="C10" s="19">
        <v>311</v>
      </c>
      <c r="D10" s="19">
        <v>316</v>
      </c>
      <c r="E10" s="19">
        <v>346</v>
      </c>
      <c r="F10" s="19">
        <v>195.114</v>
      </c>
      <c r="G10" s="19">
        <v>209.28399999999999</v>
      </c>
      <c r="H10" s="19">
        <v>243.773</v>
      </c>
    </row>
    <row r="11" spans="1:8" s="50" customFormat="1" ht="24" customHeight="1" x14ac:dyDescent="0.25">
      <c r="A11" s="7" t="s">
        <v>373</v>
      </c>
      <c r="B11" s="19">
        <v>834</v>
      </c>
      <c r="C11" s="19">
        <v>1191</v>
      </c>
      <c r="D11" s="19">
        <v>2846</v>
      </c>
      <c r="E11" s="19">
        <v>3753</v>
      </c>
      <c r="F11" s="19">
        <v>3437.9749999999999</v>
      </c>
      <c r="G11" s="19">
        <v>3161.0030000000002</v>
      </c>
      <c r="H11" s="19">
        <v>2842.18</v>
      </c>
    </row>
    <row r="12" spans="1:8" s="50" customFormat="1" ht="24" customHeight="1" x14ac:dyDescent="0.25">
      <c r="A12" s="24" t="s">
        <v>374</v>
      </c>
      <c r="B12" s="21">
        <v>56234</v>
      </c>
      <c r="C12" s="21">
        <v>63136</v>
      </c>
      <c r="D12" s="21">
        <v>65824</v>
      </c>
      <c r="E12" s="21">
        <v>74998</v>
      </c>
      <c r="F12" s="21">
        <v>88367.97</v>
      </c>
      <c r="G12" s="21">
        <v>96091.288</v>
      </c>
      <c r="H12" s="21">
        <v>106282.893</v>
      </c>
    </row>
    <row r="13" spans="1:8" s="50" customFormat="1" ht="24" customHeight="1" x14ac:dyDescent="0.25">
      <c r="A13" s="24" t="s">
        <v>272</v>
      </c>
      <c r="B13" s="19"/>
      <c r="C13" s="19"/>
      <c r="D13" s="19"/>
      <c r="E13" s="21"/>
      <c r="F13" s="21">
        <v>0</v>
      </c>
      <c r="G13" s="21"/>
      <c r="H13" s="21"/>
    </row>
    <row r="14" spans="1:8" s="50" customFormat="1" ht="24" customHeight="1" x14ac:dyDescent="0.25">
      <c r="A14" s="7" t="s">
        <v>375</v>
      </c>
      <c r="B14" s="19">
        <v>50294</v>
      </c>
      <c r="C14" s="19">
        <v>56659</v>
      </c>
      <c r="D14" s="19">
        <v>59246</v>
      </c>
      <c r="E14" s="19">
        <v>67187</v>
      </c>
      <c r="F14" s="19">
        <v>5661.77</v>
      </c>
      <c r="G14" s="19">
        <v>6220.509</v>
      </c>
      <c r="H14" s="19">
        <v>7535.1180000000004</v>
      </c>
    </row>
    <row r="15" spans="1:8" s="50" customFormat="1" ht="24" customHeight="1" x14ac:dyDescent="0.25">
      <c r="A15" s="7" t="s">
        <v>41</v>
      </c>
      <c r="B15" s="19">
        <v>4940</v>
      </c>
      <c r="C15" s="19">
        <v>5478</v>
      </c>
      <c r="D15" s="19">
        <v>5579</v>
      </c>
      <c r="E15" s="19">
        <v>6525</v>
      </c>
      <c r="F15" s="19">
        <v>80844.324999999997</v>
      </c>
      <c r="G15" s="19">
        <v>86984.633000000002</v>
      </c>
      <c r="H15" s="19">
        <v>94745.626000000004</v>
      </c>
    </row>
    <row r="16" spans="1:8" s="50" customFormat="1" ht="24" customHeight="1" x14ac:dyDescent="0.25">
      <c r="A16" s="24" t="s">
        <v>376</v>
      </c>
      <c r="B16" s="21">
        <v>55234</v>
      </c>
      <c r="C16" s="21">
        <v>62136</v>
      </c>
      <c r="D16" s="21">
        <v>64824</v>
      </c>
      <c r="E16" s="21">
        <v>73712</v>
      </c>
      <c r="F16" s="21">
        <v>86506.095000000001</v>
      </c>
      <c r="G16" s="21">
        <v>93205.142000000007</v>
      </c>
      <c r="H16" s="21">
        <v>102280.74400000001</v>
      </c>
    </row>
    <row r="17" spans="1:8" s="50" customFormat="1" ht="24" customHeight="1" x14ac:dyDescent="0.25">
      <c r="A17" s="24" t="s">
        <v>377</v>
      </c>
      <c r="B17" s="21">
        <v>1000</v>
      </c>
      <c r="C17" s="21">
        <v>1000</v>
      </c>
      <c r="D17" s="21">
        <v>1000</v>
      </c>
      <c r="E17" s="21">
        <v>1286</v>
      </c>
      <c r="F17" s="21">
        <v>1861.875</v>
      </c>
      <c r="G17" s="21">
        <v>2886.1460000000002</v>
      </c>
      <c r="H17" s="21">
        <v>4002.1489999999999</v>
      </c>
    </row>
    <row r="18" spans="1:8" s="50" customFormat="1" ht="24" customHeight="1" x14ac:dyDescent="0.25">
      <c r="A18" s="24" t="s">
        <v>378</v>
      </c>
      <c r="B18" s="19"/>
      <c r="C18" s="19"/>
      <c r="D18" s="19"/>
      <c r="E18" s="21"/>
      <c r="F18" s="21"/>
      <c r="G18" s="21"/>
      <c r="H18" s="21"/>
    </row>
    <row r="19" spans="1:8" s="50" customFormat="1" ht="24" customHeight="1" x14ac:dyDescent="0.25">
      <c r="A19" s="7" t="s">
        <v>379</v>
      </c>
      <c r="B19" s="19">
        <v>1000</v>
      </c>
      <c r="C19" s="19">
        <v>1000</v>
      </c>
      <c r="D19" s="19">
        <v>1000</v>
      </c>
      <c r="E19" s="19">
        <v>1000</v>
      </c>
      <c r="F19" s="19">
        <v>1000</v>
      </c>
      <c r="G19" s="19">
        <v>1000</v>
      </c>
      <c r="H19" s="19">
        <v>1000</v>
      </c>
    </row>
    <row r="20" spans="1:8" s="50" customFormat="1" ht="24" customHeight="1" x14ac:dyDescent="0.25">
      <c r="A20" s="7" t="s">
        <v>342</v>
      </c>
      <c r="B20" s="19" t="s">
        <v>11</v>
      </c>
      <c r="C20" s="19" t="s">
        <v>11</v>
      </c>
      <c r="D20" s="19" t="s">
        <v>11</v>
      </c>
      <c r="E20" s="19" t="s">
        <v>11</v>
      </c>
      <c r="F20" s="19">
        <v>285.69</v>
      </c>
      <c r="G20" s="19">
        <v>861.875</v>
      </c>
      <c r="H20" s="19">
        <v>1886.146</v>
      </c>
    </row>
    <row r="21" spans="1:8" s="50" customFormat="1" ht="24" customHeight="1" x14ac:dyDescent="0.25">
      <c r="A21" s="7" t="s">
        <v>380</v>
      </c>
      <c r="B21" s="19" t="s">
        <v>11</v>
      </c>
      <c r="C21" s="19" t="s">
        <v>11</v>
      </c>
      <c r="D21" s="19" t="s">
        <v>11</v>
      </c>
      <c r="E21" s="19">
        <v>286</v>
      </c>
      <c r="F21" s="19">
        <v>576.18499999999995</v>
      </c>
      <c r="G21" s="19">
        <v>1024.271</v>
      </c>
      <c r="H21" s="19">
        <v>1116.0029999999999</v>
      </c>
    </row>
    <row r="22" spans="1:8" s="50" customFormat="1" ht="24" customHeight="1" x14ac:dyDescent="0.25">
      <c r="A22" s="24" t="s">
        <v>381</v>
      </c>
      <c r="B22" s="19"/>
      <c r="C22" s="19"/>
      <c r="D22" s="19"/>
      <c r="E22" s="21">
        <v>1286</v>
      </c>
      <c r="F22" s="21">
        <v>1861.875</v>
      </c>
      <c r="G22" s="21">
        <v>2886.1460000000002</v>
      </c>
      <c r="H22" s="21">
        <v>4002.1489999999999</v>
      </c>
    </row>
    <row r="23" spans="1:8" s="50" customFormat="1" ht="24" customHeight="1" x14ac:dyDescent="0.25">
      <c r="A23" s="7" t="s">
        <v>382</v>
      </c>
      <c r="B23" s="19">
        <v>45</v>
      </c>
      <c r="C23" s="19">
        <v>67</v>
      </c>
      <c r="D23" s="19">
        <v>47</v>
      </c>
      <c r="E23" s="19">
        <v>3827</v>
      </c>
      <c r="F23" s="19">
        <v>7878.0159999999996</v>
      </c>
      <c r="G23" s="19">
        <v>13043.63</v>
      </c>
      <c r="H23" s="19">
        <v>12375.617</v>
      </c>
    </row>
    <row r="24" spans="1:8" s="50" customFormat="1" ht="24" customHeight="1" x14ac:dyDescent="0.25">
      <c r="A24" s="7" t="s">
        <v>383</v>
      </c>
      <c r="B24" s="19">
        <v>14548</v>
      </c>
      <c r="C24" s="19">
        <v>18114</v>
      </c>
      <c r="D24" s="19">
        <v>15350</v>
      </c>
      <c r="E24" s="19">
        <v>18771</v>
      </c>
      <c r="F24" s="19">
        <v>23305.637999999999</v>
      </c>
      <c r="G24" s="19">
        <v>29119.067999999999</v>
      </c>
      <c r="H24" s="19">
        <v>24678.988000000001</v>
      </c>
    </row>
    <row r="25" spans="1:8" s="50" customFormat="1" ht="24" customHeight="1" x14ac:dyDescent="0.25">
      <c r="A25" s="7" t="s">
        <v>384</v>
      </c>
      <c r="B25" s="19">
        <v>14548</v>
      </c>
      <c r="C25" s="19">
        <v>18114</v>
      </c>
      <c r="D25" s="19">
        <v>15350</v>
      </c>
      <c r="E25" s="19">
        <v>23306</v>
      </c>
      <c r="F25" s="19">
        <v>23305.637999999999</v>
      </c>
      <c r="G25" s="19">
        <v>29119</v>
      </c>
      <c r="H25" s="19">
        <v>24678.988000000001</v>
      </c>
    </row>
    <row r="26" spans="1:8" s="50" customFormat="1" ht="24" customHeight="1" x14ac:dyDescent="0.25">
      <c r="A26" s="6" t="s">
        <v>385</v>
      </c>
      <c r="B26" s="19">
        <v>8061</v>
      </c>
      <c r="C26" s="19">
        <v>8249</v>
      </c>
      <c r="D26" s="19">
        <v>8283</v>
      </c>
      <c r="E26" s="19">
        <v>15194</v>
      </c>
      <c r="F26" s="19">
        <v>15919.21</v>
      </c>
      <c r="G26" s="19">
        <v>16989.940999999999</v>
      </c>
      <c r="H26" s="19">
        <v>13202.582</v>
      </c>
    </row>
    <row r="27" spans="1:8" s="50" customFormat="1" ht="24" customHeight="1" x14ac:dyDescent="0.25">
      <c r="A27" s="6" t="s">
        <v>386</v>
      </c>
      <c r="B27" s="19">
        <v>6488</v>
      </c>
      <c r="C27" s="19">
        <v>9864</v>
      </c>
      <c r="D27" s="19">
        <v>7067</v>
      </c>
      <c r="E27" s="19" t="s">
        <v>11</v>
      </c>
      <c r="F27" s="19">
        <v>0</v>
      </c>
      <c r="G27" s="19">
        <v>0</v>
      </c>
      <c r="H27" s="19">
        <v>0</v>
      </c>
    </row>
    <row r="28" spans="1:8" s="50" customFormat="1" ht="24" customHeight="1" x14ac:dyDescent="0.25">
      <c r="A28" s="7" t="s">
        <v>387</v>
      </c>
      <c r="B28" s="19"/>
      <c r="C28" s="19"/>
      <c r="D28" s="19"/>
      <c r="E28" s="19">
        <v>249</v>
      </c>
      <c r="F28" s="19">
        <v>491.58800000000002</v>
      </c>
      <c r="G28" s="19">
        <v>914.50300000000004</v>
      </c>
      <c r="H28" s="19">
        <v>899.21100000000001</v>
      </c>
    </row>
    <row r="29" spans="1:8" s="50" customFormat="1" ht="24" customHeight="1" x14ac:dyDescent="0.25">
      <c r="A29" s="7" t="s">
        <v>388</v>
      </c>
      <c r="B29" s="19">
        <v>45</v>
      </c>
      <c r="C29" s="19">
        <v>67</v>
      </c>
      <c r="D29" s="19">
        <v>47</v>
      </c>
      <c r="E29" s="19">
        <v>3</v>
      </c>
      <c r="F29" s="19">
        <v>5.0540000000000003</v>
      </c>
      <c r="G29" s="19">
        <v>5.8120000000000003</v>
      </c>
      <c r="H29" s="19">
        <v>10.872</v>
      </c>
    </row>
    <row r="30" spans="1:8" s="50" customFormat="1" ht="24" customHeight="1" x14ac:dyDescent="0.25">
      <c r="A30" s="7" t="s">
        <v>389</v>
      </c>
      <c r="B30" s="19">
        <v>9</v>
      </c>
      <c r="C30" s="19">
        <v>3</v>
      </c>
      <c r="D30" s="19">
        <v>3</v>
      </c>
      <c r="E30" s="19">
        <v>34</v>
      </c>
      <c r="F30" s="19">
        <v>79.543000000000006</v>
      </c>
      <c r="G30" s="19">
        <v>103.956</v>
      </c>
      <c r="H30" s="19">
        <v>205.92</v>
      </c>
    </row>
    <row r="31" spans="1:8" s="50" customFormat="1" ht="24" customHeight="1" thickBot="1" x14ac:dyDescent="0.3">
      <c r="A31" s="8" t="s">
        <v>390</v>
      </c>
      <c r="B31" s="23">
        <v>54</v>
      </c>
      <c r="C31" s="23">
        <v>69</v>
      </c>
      <c r="D31" s="23">
        <v>50</v>
      </c>
      <c r="E31" s="23" t="s">
        <v>11</v>
      </c>
      <c r="F31" s="23">
        <v>0</v>
      </c>
      <c r="G31" s="23">
        <v>0</v>
      </c>
      <c r="H31" s="23">
        <v>0</v>
      </c>
    </row>
    <row r="32" spans="1:8" s="50" customFormat="1" ht="24" customHeight="1" thickTop="1" x14ac:dyDescent="0.25">
      <c r="A32" s="24" t="s">
        <v>364</v>
      </c>
      <c r="B32" s="21">
        <v>275</v>
      </c>
      <c r="C32" s="21">
        <v>588</v>
      </c>
      <c r="D32" s="21">
        <v>1934</v>
      </c>
      <c r="E32" s="21">
        <v>45790</v>
      </c>
      <c r="F32" s="21">
        <v>4969.674</v>
      </c>
      <c r="G32" s="21">
        <v>1560.192</v>
      </c>
      <c r="H32" s="21">
        <v>3779.569</v>
      </c>
    </row>
    <row r="33" spans="1:8" s="50" customFormat="1" ht="24" customHeight="1" x14ac:dyDescent="0.25">
      <c r="A33" s="24" t="s">
        <v>365</v>
      </c>
      <c r="B33" s="21">
        <v>-275</v>
      </c>
      <c r="C33" s="21">
        <v>-588</v>
      </c>
      <c r="D33" s="21">
        <v>-1934</v>
      </c>
      <c r="E33" s="21">
        <v>-39594</v>
      </c>
      <c r="F33" s="21">
        <v>47953.805</v>
      </c>
      <c r="G33" s="21">
        <v>57359.392999999996</v>
      </c>
      <c r="H33" s="21">
        <v>4397.9849999999997</v>
      </c>
    </row>
    <row r="34" spans="1:8" s="50" customFormat="1" ht="24" customHeight="1" x14ac:dyDescent="0.25">
      <c r="A34" s="24" t="s">
        <v>366</v>
      </c>
      <c r="B34" s="21" t="s">
        <v>11</v>
      </c>
      <c r="C34" s="21" t="s">
        <v>11</v>
      </c>
      <c r="D34" s="19" t="s">
        <v>391</v>
      </c>
      <c r="E34" s="21" t="s">
        <v>11</v>
      </c>
      <c r="F34" s="21" t="s">
        <v>11</v>
      </c>
      <c r="G34" s="21"/>
      <c r="H34" s="21"/>
    </row>
    <row r="35" spans="1:8" s="50" customFormat="1" ht="24" customHeight="1" x14ac:dyDescent="0.25">
      <c r="A35" s="24" t="s">
        <v>392</v>
      </c>
      <c r="B35" s="19" t="s">
        <v>11</v>
      </c>
      <c r="C35" s="19" t="s">
        <v>11</v>
      </c>
      <c r="D35" s="19" t="s">
        <v>11</v>
      </c>
      <c r="E35" s="21" t="s">
        <v>11</v>
      </c>
      <c r="F35" s="21">
        <v>6196.629199</v>
      </c>
      <c r="G35" s="21">
        <v>59120.108</v>
      </c>
      <c r="H35" s="21">
        <v>200.523</v>
      </c>
    </row>
    <row r="36" spans="1:8" s="50" customFormat="1" ht="24" customHeight="1" thickBot="1" x14ac:dyDescent="0.3">
      <c r="A36" s="8" t="s">
        <v>393</v>
      </c>
      <c r="B36" s="43" t="s">
        <v>11</v>
      </c>
      <c r="C36" s="43" t="s">
        <v>11</v>
      </c>
      <c r="D36" s="43" t="s">
        <v>11</v>
      </c>
      <c r="E36" s="23">
        <v>6197</v>
      </c>
      <c r="F36" s="23">
        <v>59120.108199000002</v>
      </c>
      <c r="G36" s="23">
        <v>200.523</v>
      </c>
      <c r="H36" s="23">
        <v>818.93899999999996</v>
      </c>
    </row>
    <row r="37" spans="1:8" ht="15" thickTop="1" x14ac:dyDescent="0.35">
      <c r="A37" s="357" t="s">
        <v>394</v>
      </c>
      <c r="B37" s="357"/>
      <c r="C37" s="357"/>
      <c r="D37" s="357"/>
      <c r="E37" s="357"/>
      <c r="F37" s="357"/>
      <c r="G37" s="357"/>
      <c r="H37" s="357"/>
    </row>
    <row r="38" spans="1:8" x14ac:dyDescent="0.35">
      <c r="A38" s="15"/>
    </row>
    <row r="39" spans="1:8" x14ac:dyDescent="0.35">
      <c r="A39" s="15"/>
    </row>
  </sheetData>
  <mergeCells count="3">
    <mergeCell ref="A2:H2"/>
    <mergeCell ref="A37:H37"/>
    <mergeCell ref="A1:H1"/>
  </mergeCells>
  <pageMargins left="0.7" right="0.7" top="0.75" bottom="0.75" header="0.3" footer="0.3"/>
  <pageSetup paperSize="9" scale="68"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66"/>
  <sheetViews>
    <sheetView view="pageBreakPreview" zoomScale="130" zoomScaleNormal="100" zoomScaleSheetLayoutView="130" workbookViewId="0">
      <selection activeCell="G8" sqref="G8"/>
    </sheetView>
  </sheetViews>
  <sheetFormatPr defaultRowHeight="14.5" x14ac:dyDescent="0.35"/>
  <cols>
    <col min="1" max="1" width="41.7265625" customWidth="1"/>
    <col min="2" max="2" width="9.81640625" bestFit="1" customWidth="1"/>
    <col min="3" max="3" width="9.81640625" customWidth="1"/>
    <col min="4" max="4" width="9" bestFit="1" customWidth="1"/>
    <col min="5" max="5" width="9.81640625" style="25" customWidth="1"/>
    <col min="6" max="6" width="10.1796875" customWidth="1"/>
    <col min="13" max="13" width="0" hidden="1" customWidth="1"/>
  </cols>
  <sheetData>
    <row r="1" spans="1:12" ht="22.5" x14ac:dyDescent="0.35">
      <c r="A1" s="306" t="s">
        <v>395</v>
      </c>
      <c r="B1" s="306"/>
      <c r="C1" s="306"/>
      <c r="D1" s="306"/>
      <c r="E1" s="306"/>
      <c r="F1" s="306"/>
      <c r="G1" s="306"/>
      <c r="H1" s="306"/>
      <c r="I1" s="306"/>
    </row>
    <row r="2" spans="1:12" ht="15.75" customHeight="1" x14ac:dyDescent="0.35">
      <c r="A2" s="339" t="s">
        <v>568</v>
      </c>
      <c r="B2" s="339"/>
      <c r="C2" s="339"/>
      <c r="D2" s="339"/>
      <c r="E2" s="339"/>
      <c r="F2" s="339"/>
      <c r="G2" s="339"/>
      <c r="H2" s="339"/>
      <c r="I2" s="339"/>
    </row>
    <row r="3" spans="1:12" ht="15" thickBot="1" x14ac:dyDescent="0.4">
      <c r="A3" s="358" t="s">
        <v>1</v>
      </c>
      <c r="B3" s="358"/>
      <c r="C3" s="358"/>
      <c r="D3" s="358"/>
      <c r="E3" s="358"/>
      <c r="F3" s="358"/>
      <c r="G3" s="358"/>
      <c r="H3" s="358"/>
      <c r="I3" s="358"/>
    </row>
    <row r="4" spans="1:12" ht="15.5" thickTop="1" thickBot="1" x14ac:dyDescent="0.4">
      <c r="A4" s="361" t="s">
        <v>585</v>
      </c>
      <c r="B4" s="359" t="s">
        <v>534</v>
      </c>
      <c r="C4" s="363" t="s">
        <v>559</v>
      </c>
      <c r="D4" s="205">
        <v>2025</v>
      </c>
      <c r="E4" s="244">
        <v>2025</v>
      </c>
      <c r="F4" s="284">
        <v>2026</v>
      </c>
      <c r="G4" s="284"/>
      <c r="H4" s="284"/>
      <c r="I4" s="284"/>
    </row>
    <row r="5" spans="1:12" ht="15.5" thickTop="1" thickBot="1" x14ac:dyDescent="0.4">
      <c r="A5" s="362"/>
      <c r="B5" s="360"/>
      <c r="C5" s="364"/>
      <c r="D5" s="206" t="s">
        <v>610</v>
      </c>
      <c r="E5" s="207" t="s">
        <v>591</v>
      </c>
      <c r="F5" s="79" t="s">
        <v>594</v>
      </c>
      <c r="G5" s="79" t="s">
        <v>595</v>
      </c>
      <c r="H5" s="79" t="s">
        <v>600</v>
      </c>
      <c r="I5" s="79" t="s">
        <v>610</v>
      </c>
    </row>
    <row r="6" spans="1:12" s="50" customFormat="1" ht="24" customHeight="1" thickTop="1" x14ac:dyDescent="0.25">
      <c r="A6" s="1" t="s">
        <v>229</v>
      </c>
      <c r="B6" s="56"/>
      <c r="C6" s="56"/>
      <c r="D6" s="57"/>
    </row>
    <row r="7" spans="1:12" s="50" customFormat="1" ht="24" customHeight="1" x14ac:dyDescent="0.25">
      <c r="A7" s="4" t="s">
        <v>396</v>
      </c>
      <c r="B7" s="20">
        <v>3197003.7450000001</v>
      </c>
      <c r="C7" s="20">
        <v>2874600.8200000003</v>
      </c>
      <c r="D7" s="246">
        <v>2819338</v>
      </c>
      <c r="E7" s="20">
        <v>2957103.327</v>
      </c>
      <c r="F7" s="20">
        <v>2735693.6189999999</v>
      </c>
      <c r="G7" s="20">
        <v>2860448.2450000001</v>
      </c>
      <c r="H7" s="20">
        <v>2794695.6169999996</v>
      </c>
      <c r="I7" s="20">
        <v>2885881.8390000002</v>
      </c>
      <c r="K7" s="246"/>
      <c r="L7" s="51"/>
    </row>
    <row r="8" spans="1:12" s="50" customFormat="1" ht="24" customHeight="1" x14ac:dyDescent="0.25">
      <c r="A8" s="4" t="s">
        <v>397</v>
      </c>
      <c r="B8" s="20">
        <v>558313.83999999985</v>
      </c>
      <c r="C8" s="20">
        <v>672164.29099999997</v>
      </c>
      <c r="D8" s="246">
        <v>223785</v>
      </c>
      <c r="E8" s="20">
        <v>297834.27099999995</v>
      </c>
      <c r="F8" s="20">
        <v>232345.58799999999</v>
      </c>
      <c r="G8" s="20">
        <v>237889.83199999999</v>
      </c>
      <c r="H8" s="20">
        <v>382490.25099999993</v>
      </c>
      <c r="I8" s="20">
        <v>385264.03299999994</v>
      </c>
      <c r="K8" s="246"/>
      <c r="L8" s="51"/>
    </row>
    <row r="9" spans="1:12" s="50" customFormat="1" ht="24" customHeight="1" x14ac:dyDescent="0.25">
      <c r="A9" s="4" t="s">
        <v>398</v>
      </c>
      <c r="B9" s="20">
        <v>1025210.782</v>
      </c>
      <c r="C9" s="20">
        <v>926666.82300000009</v>
      </c>
      <c r="D9" s="246">
        <v>621738</v>
      </c>
      <c r="E9" s="20">
        <v>809532.73599999992</v>
      </c>
      <c r="F9" s="20">
        <v>849874.37300000002</v>
      </c>
      <c r="G9" s="20">
        <v>932958.19299999997</v>
      </c>
      <c r="H9" s="20">
        <v>528410.79999999993</v>
      </c>
      <c r="I9" s="20">
        <v>1045947.3660000004</v>
      </c>
      <c r="K9" s="246"/>
      <c r="L9" s="51"/>
    </row>
    <row r="10" spans="1:12" s="50" customFormat="1" ht="24" customHeight="1" x14ac:dyDescent="0.25">
      <c r="A10" s="4" t="s">
        <v>319</v>
      </c>
      <c r="B10" s="20">
        <v>30149407.908000004</v>
      </c>
      <c r="C10" s="20">
        <v>36515945.199000001</v>
      </c>
      <c r="D10" s="246">
        <v>33166749</v>
      </c>
      <c r="E10" s="20">
        <v>37892704.042999998</v>
      </c>
      <c r="F10" s="20">
        <v>38821524.747000001</v>
      </c>
      <c r="G10" s="20">
        <v>39141759.836999997</v>
      </c>
      <c r="H10" s="20">
        <v>39083172.989999995</v>
      </c>
      <c r="I10" s="20">
        <v>39592160.699000008</v>
      </c>
      <c r="K10" s="246"/>
      <c r="L10" s="51"/>
    </row>
    <row r="11" spans="1:12" s="50" customFormat="1" ht="24" customHeight="1" x14ac:dyDescent="0.25">
      <c r="A11" s="4" t="s">
        <v>399</v>
      </c>
      <c r="B11" s="20">
        <v>11589550.472999999</v>
      </c>
      <c r="C11" s="20">
        <v>12002416.573000001</v>
      </c>
      <c r="D11" s="246">
        <v>12158445</v>
      </c>
      <c r="E11" s="20">
        <v>13265176.422</v>
      </c>
      <c r="F11" s="20">
        <v>13405676.536</v>
      </c>
      <c r="G11" s="20">
        <v>13685392.669</v>
      </c>
      <c r="H11" s="20">
        <v>13547012.070999999</v>
      </c>
      <c r="I11" s="20">
        <v>13809368.525000002</v>
      </c>
      <c r="K11" s="246"/>
      <c r="L11" s="51"/>
    </row>
    <row r="12" spans="1:12" s="50" customFormat="1" ht="24" customHeight="1" x14ac:dyDescent="0.25">
      <c r="A12" s="4" t="s">
        <v>400</v>
      </c>
      <c r="B12" s="20">
        <v>12447145.857999997</v>
      </c>
      <c r="C12" s="20">
        <v>12917322.929000005</v>
      </c>
      <c r="D12" s="246">
        <v>13072971</v>
      </c>
      <c r="E12" s="20">
        <v>14144500.101000002</v>
      </c>
      <c r="F12" s="20">
        <v>14290079.059</v>
      </c>
      <c r="G12" s="20">
        <v>14541544.318</v>
      </c>
      <c r="H12" s="20">
        <v>14397508.370999999</v>
      </c>
      <c r="I12" s="20">
        <v>14668991.143000001</v>
      </c>
      <c r="K12" s="246"/>
      <c r="L12" s="51"/>
    </row>
    <row r="13" spans="1:12" s="50" customFormat="1" ht="24" customHeight="1" x14ac:dyDescent="0.25">
      <c r="A13" s="4" t="s">
        <v>401</v>
      </c>
      <c r="B13" s="20">
        <v>-857595.38500000001</v>
      </c>
      <c r="C13" s="20">
        <v>-914906.35600000015</v>
      </c>
      <c r="D13" s="246">
        <v>-914526</v>
      </c>
      <c r="E13" s="20">
        <v>-879323.67900000024</v>
      </c>
      <c r="F13" s="20">
        <v>-884402.52300000004</v>
      </c>
      <c r="G13" s="20">
        <v>-856151.64899999998</v>
      </c>
      <c r="H13" s="20">
        <v>-850496.29999999993</v>
      </c>
      <c r="I13" s="20">
        <v>-859622.6179999999</v>
      </c>
      <c r="K13" s="246"/>
      <c r="L13" s="51"/>
    </row>
    <row r="14" spans="1:12" s="50" customFormat="1" ht="24" customHeight="1" x14ac:dyDescent="0.25">
      <c r="A14" s="4" t="s">
        <v>402</v>
      </c>
      <c r="B14" s="20">
        <v>1012671.2190000002</v>
      </c>
      <c r="C14" s="20">
        <v>1062846.8920000002</v>
      </c>
      <c r="D14" s="246">
        <v>1024701</v>
      </c>
      <c r="E14" s="20">
        <v>1213189.821</v>
      </c>
      <c r="F14" s="20">
        <v>1210474.841</v>
      </c>
      <c r="G14" s="20">
        <v>1217909.7490000001</v>
      </c>
      <c r="H14" s="20">
        <v>1234827.8020000001</v>
      </c>
      <c r="I14" s="20">
        <v>1242094.4559999995</v>
      </c>
      <c r="K14" s="246"/>
      <c r="L14" s="51"/>
    </row>
    <row r="15" spans="1:12" s="50" customFormat="1" ht="24" customHeight="1" x14ac:dyDescent="0.25">
      <c r="A15" s="4" t="s">
        <v>403</v>
      </c>
      <c r="B15" s="20">
        <v>186560.45200000002</v>
      </c>
      <c r="C15" s="20">
        <v>255735.57599999997</v>
      </c>
      <c r="D15" s="246">
        <v>198934</v>
      </c>
      <c r="E15" s="20">
        <v>165968.62599999999</v>
      </c>
      <c r="F15" s="20">
        <v>295998.83899999998</v>
      </c>
      <c r="G15" s="20">
        <v>304828.18099999998</v>
      </c>
      <c r="H15" s="20">
        <v>201210.527</v>
      </c>
      <c r="I15" s="20">
        <v>253427.76300000001</v>
      </c>
      <c r="K15" s="246"/>
      <c r="L15" s="51"/>
    </row>
    <row r="16" spans="1:12" s="50" customFormat="1" ht="24" customHeight="1" x14ac:dyDescent="0.25">
      <c r="A16" s="4" t="s">
        <v>404</v>
      </c>
      <c r="B16" s="20">
        <v>2404597.537</v>
      </c>
      <c r="C16" s="20">
        <v>2936958.074</v>
      </c>
      <c r="D16" s="246">
        <v>2886788</v>
      </c>
      <c r="E16" s="20">
        <v>3503145.3280000002</v>
      </c>
      <c r="F16" s="20">
        <v>3396225.514</v>
      </c>
      <c r="G16" s="20">
        <v>3475756.531</v>
      </c>
      <c r="H16" s="20">
        <v>3493798.3</v>
      </c>
      <c r="I16" s="20">
        <v>3590120.1089999997</v>
      </c>
      <c r="K16" s="246"/>
      <c r="L16" s="51"/>
    </row>
    <row r="17" spans="1:12" s="50" customFormat="1" ht="24" customHeight="1" x14ac:dyDescent="0.25">
      <c r="A17" s="4" t="s">
        <v>552</v>
      </c>
      <c r="B17" s="20"/>
      <c r="C17" s="20">
        <v>169372.38500000004</v>
      </c>
      <c r="D17" s="246">
        <v>165983</v>
      </c>
      <c r="E17" s="20">
        <v>209938.64800000002</v>
      </c>
      <c r="F17" s="20">
        <v>209856.427</v>
      </c>
      <c r="G17" s="20">
        <v>215023.58799999999</v>
      </c>
      <c r="H17" s="20">
        <v>217228.69099999999</v>
      </c>
      <c r="I17" s="20">
        <v>220133.16400000005</v>
      </c>
      <c r="K17" s="246"/>
      <c r="L17" s="51"/>
    </row>
    <row r="18" spans="1:12" s="50" customFormat="1" ht="24" customHeight="1" x14ac:dyDescent="0.25">
      <c r="A18" s="2" t="s">
        <v>325</v>
      </c>
      <c r="B18" s="22">
        <v>50123315.956</v>
      </c>
      <c r="C18" s="22">
        <v>57416706.632999994</v>
      </c>
      <c r="D18" s="247">
        <v>53266461</v>
      </c>
      <c r="E18" s="22">
        <v>60314593.222000003</v>
      </c>
      <c r="F18" s="22">
        <v>61157670.483999997</v>
      </c>
      <c r="G18" s="22">
        <v>62071966.825000003</v>
      </c>
      <c r="H18" s="22">
        <v>61482847.048999995</v>
      </c>
      <c r="I18" s="22">
        <v>63024397.953999996</v>
      </c>
      <c r="K18" s="247"/>
      <c r="L18" s="51"/>
    </row>
    <row r="19" spans="1:12" s="50" customFormat="1" ht="24" customHeight="1" x14ac:dyDescent="0.25">
      <c r="A19" s="53"/>
      <c r="B19" s="20"/>
      <c r="C19" s="20"/>
      <c r="E19" s="20"/>
      <c r="F19" s="20"/>
      <c r="G19" s="20"/>
      <c r="H19" s="20"/>
      <c r="I19" s="20"/>
      <c r="L19" s="51"/>
    </row>
    <row r="20" spans="1:12" s="50" customFormat="1" ht="24" customHeight="1" x14ac:dyDescent="0.25">
      <c r="A20" s="1" t="s">
        <v>272</v>
      </c>
      <c r="B20" s="20"/>
      <c r="C20" s="20"/>
      <c r="E20" s="20"/>
      <c r="F20" s="20"/>
      <c r="G20" s="20"/>
      <c r="H20" s="20"/>
      <c r="I20" s="20"/>
      <c r="L20" s="51"/>
    </row>
    <row r="21" spans="1:12" s="50" customFormat="1" ht="24" customHeight="1" x14ac:dyDescent="0.25">
      <c r="A21" s="4" t="s">
        <v>327</v>
      </c>
      <c r="B21" s="20">
        <v>459192.00300000003</v>
      </c>
      <c r="C21" s="20">
        <v>478713.47699999996</v>
      </c>
      <c r="D21" s="246">
        <v>384777</v>
      </c>
      <c r="E21" s="20">
        <v>470812.1129999999</v>
      </c>
      <c r="F21" s="20">
        <v>469593.84600000002</v>
      </c>
      <c r="G21" s="20">
        <v>532593.06099999999</v>
      </c>
      <c r="H21" s="20">
        <v>490201.84399999998</v>
      </c>
      <c r="I21" s="20">
        <v>487427.10200000001</v>
      </c>
      <c r="K21" s="246"/>
      <c r="L21" s="51"/>
    </row>
    <row r="22" spans="1:12" s="50" customFormat="1" ht="24" customHeight="1" x14ac:dyDescent="0.25">
      <c r="A22" s="4" t="s">
        <v>405</v>
      </c>
      <c r="B22" s="20">
        <v>13071190.529999999</v>
      </c>
      <c r="C22" s="20">
        <v>14862649.711000003</v>
      </c>
      <c r="D22" s="246">
        <v>14994600</v>
      </c>
      <c r="E22" s="20">
        <v>15608068.126000002</v>
      </c>
      <c r="F22" s="20">
        <v>16033136.198999999</v>
      </c>
      <c r="G22" s="20">
        <v>16953711.695999999</v>
      </c>
      <c r="H22" s="20">
        <v>16939017.754000004</v>
      </c>
      <c r="I22" s="20">
        <v>17194815.914999995</v>
      </c>
      <c r="K22" s="246"/>
      <c r="L22" s="51"/>
    </row>
    <row r="23" spans="1:12" s="50" customFormat="1" ht="24" customHeight="1" x14ac:dyDescent="0.25">
      <c r="A23" s="4" t="s">
        <v>406</v>
      </c>
      <c r="B23" s="20">
        <v>30812105.305000003</v>
      </c>
      <c r="C23" s="20">
        <v>35025387.872999988</v>
      </c>
      <c r="D23" s="246">
        <v>31496111</v>
      </c>
      <c r="E23" s="20">
        <v>36155702.704000004</v>
      </c>
      <c r="F23" s="20">
        <v>36655809.858999997</v>
      </c>
      <c r="G23" s="20">
        <v>36579825.798</v>
      </c>
      <c r="H23" s="20">
        <v>36725066.786000006</v>
      </c>
      <c r="I23" s="20">
        <v>37880691.751000009</v>
      </c>
      <c r="K23" s="246"/>
      <c r="L23" s="51"/>
    </row>
    <row r="24" spans="1:12" s="50" customFormat="1" ht="24" customHeight="1" x14ac:dyDescent="0.25">
      <c r="A24" s="4" t="s">
        <v>407</v>
      </c>
      <c r="B24" s="20">
        <v>172845.50200000004</v>
      </c>
      <c r="C24" s="20">
        <v>166328.32100000003</v>
      </c>
      <c r="D24" s="246">
        <v>171332</v>
      </c>
      <c r="E24" s="20">
        <v>158880.014</v>
      </c>
      <c r="F24" s="20">
        <v>158880.014</v>
      </c>
      <c r="G24" s="20">
        <v>158879.014</v>
      </c>
      <c r="H24" s="20">
        <v>154177.01999999999</v>
      </c>
      <c r="I24" s="20">
        <v>152390.00599999999</v>
      </c>
      <c r="K24" s="246"/>
      <c r="L24" s="51"/>
    </row>
    <row r="25" spans="1:12" s="50" customFormat="1" ht="24" customHeight="1" x14ac:dyDescent="0.25">
      <c r="A25" s="4" t="s">
        <v>408</v>
      </c>
      <c r="B25" s="20">
        <v>11105.772000000001</v>
      </c>
      <c r="C25" s="20">
        <v>148087.584</v>
      </c>
      <c r="D25" s="246">
        <v>143924</v>
      </c>
      <c r="E25" s="20">
        <v>158807.54299999998</v>
      </c>
      <c r="F25" s="20">
        <v>161846.59299999999</v>
      </c>
      <c r="G25" s="20">
        <v>167549.068</v>
      </c>
      <c r="H25" s="20">
        <v>168928.16899999999</v>
      </c>
      <c r="I25" s="20">
        <v>171455.64700000006</v>
      </c>
      <c r="K25" s="246"/>
      <c r="L25" s="51"/>
    </row>
    <row r="26" spans="1:12" s="50" customFormat="1" ht="24" customHeight="1" x14ac:dyDescent="0.25">
      <c r="A26" s="4" t="s">
        <v>409</v>
      </c>
      <c r="B26" s="20">
        <v>48281.502</v>
      </c>
      <c r="C26" s="20">
        <v>117951.02500000001</v>
      </c>
      <c r="D26" s="246">
        <v>98653</v>
      </c>
      <c r="E26" s="20">
        <v>223527.23099999997</v>
      </c>
      <c r="F26" s="20">
        <v>158781.927</v>
      </c>
      <c r="G26" s="20">
        <v>182581.79399999999</v>
      </c>
      <c r="H26" s="20">
        <v>166867.33600000001</v>
      </c>
      <c r="I26" s="20">
        <v>102758.774</v>
      </c>
      <c r="K26" s="246"/>
      <c r="L26" s="51"/>
    </row>
    <row r="27" spans="1:12" s="50" customFormat="1" ht="24" customHeight="1" x14ac:dyDescent="0.25">
      <c r="A27" s="4" t="s">
        <v>336</v>
      </c>
      <c r="B27" s="20">
        <v>2538856.5689999997</v>
      </c>
      <c r="C27" s="20">
        <v>2697784.8530000006</v>
      </c>
      <c r="D27" s="246">
        <v>2509313</v>
      </c>
      <c r="E27" s="20">
        <v>3288072.8889999995</v>
      </c>
      <c r="F27" s="20">
        <v>2835852.69</v>
      </c>
      <c r="G27" s="20">
        <v>2987505.122</v>
      </c>
      <c r="H27" s="20">
        <v>2923135.9560000002</v>
      </c>
      <c r="I27" s="20">
        <v>3075697.72</v>
      </c>
      <c r="K27" s="246"/>
      <c r="L27" s="51"/>
    </row>
    <row r="28" spans="1:12" s="50" customFormat="1" ht="24" customHeight="1" x14ac:dyDescent="0.25">
      <c r="A28" s="2" t="s">
        <v>338</v>
      </c>
      <c r="B28" s="22">
        <v>47113577.182999991</v>
      </c>
      <c r="C28" s="22">
        <v>53496902.843999989</v>
      </c>
      <c r="D28" s="22">
        <v>49798710</v>
      </c>
      <c r="E28" s="22">
        <v>56063870.620000005</v>
      </c>
      <c r="F28" s="22">
        <v>56473901.127999999</v>
      </c>
      <c r="G28" s="22">
        <v>57562645.553000003</v>
      </c>
      <c r="H28" s="22">
        <v>57567394.86500001</v>
      </c>
      <c r="I28" s="22">
        <v>59065236.914999999</v>
      </c>
      <c r="K28" s="22"/>
      <c r="L28" s="51"/>
    </row>
    <row r="29" spans="1:12" s="50" customFormat="1" ht="24" customHeight="1" x14ac:dyDescent="0.25">
      <c r="A29" s="1" t="s">
        <v>339</v>
      </c>
      <c r="B29" s="22">
        <v>3009738.7730000005</v>
      </c>
      <c r="C29" s="22">
        <v>3919803.7890000045</v>
      </c>
      <c r="D29" s="22">
        <v>3467751</v>
      </c>
      <c r="E29" s="22">
        <v>4250722.6019999981</v>
      </c>
      <c r="F29" s="22">
        <v>4683769.3559999997</v>
      </c>
      <c r="G29" s="22">
        <v>4509321.2719999999</v>
      </c>
      <c r="H29" s="22">
        <v>3915452.1839999855</v>
      </c>
      <c r="I29" s="22">
        <v>3959161.0389999971</v>
      </c>
      <c r="K29" s="22"/>
      <c r="L29" s="51"/>
    </row>
    <row r="30" spans="1:12" s="50" customFormat="1" ht="24" customHeight="1" x14ac:dyDescent="0.25">
      <c r="A30" s="53"/>
      <c r="B30" s="20"/>
      <c r="C30" s="20"/>
      <c r="E30" s="20"/>
      <c r="F30" s="20"/>
      <c r="G30" s="20"/>
      <c r="H30" s="20"/>
      <c r="K30" s="22"/>
      <c r="L30" s="51"/>
    </row>
    <row r="31" spans="1:12" s="50" customFormat="1" ht="24" customHeight="1" x14ac:dyDescent="0.25">
      <c r="A31" s="1" t="s">
        <v>410</v>
      </c>
      <c r="B31" s="20"/>
      <c r="C31" s="20"/>
      <c r="E31" s="20"/>
      <c r="F31" s="20"/>
      <c r="G31" s="20"/>
      <c r="H31" s="20"/>
      <c r="I31" s="20"/>
      <c r="L31" s="51"/>
    </row>
    <row r="32" spans="1:12" s="50" customFormat="1" ht="24" customHeight="1" x14ac:dyDescent="0.25">
      <c r="A32" s="3" t="s">
        <v>411</v>
      </c>
      <c r="B32" s="20">
        <v>631074.42300000007</v>
      </c>
      <c r="C32" s="20">
        <v>626973.93799999997</v>
      </c>
      <c r="D32" s="20">
        <v>626144</v>
      </c>
      <c r="E32" s="20">
        <v>534340.69900000002</v>
      </c>
      <c r="F32" s="20">
        <v>537186.36399999994</v>
      </c>
      <c r="G32" s="20">
        <v>537126.14399999997</v>
      </c>
      <c r="H32" s="20">
        <v>539575.72900000005</v>
      </c>
      <c r="I32" s="20">
        <v>539495.34400000004</v>
      </c>
      <c r="K32" s="20"/>
      <c r="L32" s="51"/>
    </row>
    <row r="33" spans="1:12" s="50" customFormat="1" ht="24" customHeight="1" x14ac:dyDescent="0.25">
      <c r="A33" s="3" t="s">
        <v>342</v>
      </c>
      <c r="B33" s="20">
        <v>650680.00299999991</v>
      </c>
      <c r="C33" s="20">
        <v>727143.71400000004</v>
      </c>
      <c r="D33" s="20">
        <v>714517</v>
      </c>
      <c r="E33" s="20">
        <v>872230.64299999992</v>
      </c>
      <c r="F33" s="20">
        <v>883816.96100000001</v>
      </c>
      <c r="G33" s="20">
        <v>919160.01599999995</v>
      </c>
      <c r="H33" s="20">
        <v>934480.96900000004</v>
      </c>
      <c r="I33" s="20">
        <v>944061.14899999998</v>
      </c>
      <c r="K33" s="20"/>
      <c r="L33" s="51"/>
    </row>
    <row r="34" spans="1:12" s="50" customFormat="1" ht="24" customHeight="1" x14ac:dyDescent="0.25">
      <c r="A34" s="3" t="s">
        <v>412</v>
      </c>
      <c r="B34" s="20">
        <v>1363937.9060000002</v>
      </c>
      <c r="C34" s="20">
        <v>1631176.9740000002</v>
      </c>
      <c r="D34" s="20">
        <v>1575351</v>
      </c>
      <c r="E34" s="20">
        <v>1977475.6369999999</v>
      </c>
      <c r="F34" s="20">
        <v>2058058.034</v>
      </c>
      <c r="G34" s="20">
        <v>1991286.71</v>
      </c>
      <c r="H34" s="20">
        <v>2036533.7409999999</v>
      </c>
      <c r="I34" s="20">
        <v>1978768.9460000005</v>
      </c>
      <c r="K34" s="20"/>
      <c r="L34" s="51"/>
    </row>
    <row r="35" spans="1:12" s="50" customFormat="1" ht="24" customHeight="1" thickBot="1" x14ac:dyDescent="0.3">
      <c r="A35" s="3" t="s">
        <v>413</v>
      </c>
      <c r="B35" s="58">
        <v>364046.44099999993</v>
      </c>
      <c r="C35" s="58">
        <v>934509.16300000006</v>
      </c>
      <c r="D35" s="58">
        <v>551739</v>
      </c>
      <c r="E35" s="58">
        <v>866675.62299999991</v>
      </c>
      <c r="F35" s="58">
        <v>1204707.997</v>
      </c>
      <c r="G35" s="58">
        <v>1061748.402</v>
      </c>
      <c r="H35" s="58">
        <v>404861.74500000011</v>
      </c>
      <c r="I35" s="58">
        <v>496835.59999999986</v>
      </c>
      <c r="K35" s="20"/>
      <c r="L35" s="51"/>
    </row>
    <row r="36" spans="1:12" s="50" customFormat="1" ht="24" customHeight="1" thickBot="1" x14ac:dyDescent="0.3">
      <c r="A36" s="65" t="s">
        <v>414</v>
      </c>
      <c r="B36" s="59">
        <v>3009738.7730000005</v>
      </c>
      <c r="C36" s="59">
        <v>3919803.7890000003</v>
      </c>
      <c r="D36" s="59">
        <v>3467751</v>
      </c>
      <c r="E36" s="59">
        <v>4250722.6020000009</v>
      </c>
      <c r="F36" s="59">
        <v>4683769</v>
      </c>
      <c r="G36" s="59">
        <v>4509321</v>
      </c>
      <c r="H36" s="59">
        <v>3915452</v>
      </c>
      <c r="I36" s="59">
        <v>3959161.0389999999</v>
      </c>
      <c r="K36" s="20"/>
      <c r="L36" s="51"/>
    </row>
    <row r="37" spans="1:12" x14ac:dyDescent="0.35">
      <c r="A37" s="356" t="s">
        <v>557</v>
      </c>
      <c r="B37" s="356"/>
      <c r="C37" s="356"/>
      <c r="D37" s="356"/>
      <c r="E37" s="356"/>
      <c r="F37" s="356"/>
      <c r="G37" s="356"/>
      <c r="H37" s="356"/>
      <c r="I37" s="356"/>
      <c r="K37" s="20"/>
    </row>
    <row r="38" spans="1:12" x14ac:dyDescent="0.35">
      <c r="A38" s="192" t="s">
        <v>589</v>
      </c>
      <c r="B38" s="91"/>
      <c r="C38" s="91"/>
      <c r="D38" s="91"/>
      <c r="E38" s="91"/>
      <c r="F38" s="92"/>
      <c r="G38" s="92"/>
      <c r="H38" s="92"/>
      <c r="I38" s="92"/>
      <c r="J38" s="20"/>
      <c r="K38" s="20"/>
    </row>
    <row r="39" spans="1:12" x14ac:dyDescent="0.35">
      <c r="A39" s="192" t="s">
        <v>590</v>
      </c>
      <c r="B39" s="91"/>
      <c r="C39" s="91"/>
      <c r="D39" s="91"/>
      <c r="E39" s="91"/>
      <c r="F39" s="92"/>
      <c r="G39" s="92"/>
      <c r="H39" s="92"/>
      <c r="I39" s="92"/>
      <c r="J39" s="20"/>
      <c r="K39" s="20"/>
    </row>
    <row r="40" spans="1:12" x14ac:dyDescent="0.35">
      <c r="A40" s="92"/>
      <c r="B40" s="93"/>
      <c r="C40" s="93"/>
      <c r="D40" s="93"/>
      <c r="E40" s="93"/>
      <c r="F40" s="93"/>
      <c r="G40" s="93"/>
      <c r="H40" s="93"/>
      <c r="I40" s="93"/>
      <c r="J40" s="20"/>
      <c r="K40" s="20"/>
    </row>
    <row r="41" spans="1:12" x14ac:dyDescent="0.35">
      <c r="A41" s="92"/>
      <c r="B41" s="92"/>
      <c r="C41" s="92"/>
      <c r="D41" s="92"/>
      <c r="E41" s="92"/>
      <c r="F41" s="92"/>
      <c r="G41" s="92"/>
      <c r="H41" s="92"/>
      <c r="I41" s="92"/>
      <c r="J41" s="20"/>
      <c r="K41" s="20"/>
    </row>
    <row r="42" spans="1:12" x14ac:dyDescent="0.35">
      <c r="A42" s="50"/>
      <c r="B42" s="50"/>
      <c r="C42" s="50"/>
      <c r="D42" s="50"/>
      <c r="E42" s="51"/>
      <c r="F42" s="50"/>
      <c r="G42" s="50"/>
      <c r="H42" s="50"/>
      <c r="I42" s="50"/>
      <c r="J42" s="20"/>
      <c r="K42" s="20"/>
    </row>
    <row r="43" spans="1:12" x14ac:dyDescent="0.35">
      <c r="E43" s="67"/>
      <c r="J43" s="20"/>
      <c r="K43" s="20"/>
    </row>
    <row r="44" spans="1:12" x14ac:dyDescent="0.35">
      <c r="E44" s="67"/>
      <c r="J44" s="20"/>
      <c r="K44" s="20"/>
    </row>
    <row r="45" spans="1:12" x14ac:dyDescent="0.35">
      <c r="J45" s="20"/>
      <c r="K45" s="20"/>
    </row>
    <row r="46" spans="1:12" x14ac:dyDescent="0.35">
      <c r="J46" s="20"/>
      <c r="K46" s="20"/>
    </row>
    <row r="47" spans="1:12" x14ac:dyDescent="0.35">
      <c r="J47" s="22"/>
      <c r="K47" s="20"/>
    </row>
    <row r="48" spans="1:12" x14ac:dyDescent="0.35">
      <c r="J48" s="20"/>
      <c r="K48" s="22"/>
    </row>
    <row r="49" spans="10:11" x14ac:dyDescent="0.35">
      <c r="J49" s="20"/>
      <c r="K49" s="20"/>
    </row>
    <row r="50" spans="10:11" x14ac:dyDescent="0.35">
      <c r="J50" s="20"/>
      <c r="K50" s="20"/>
    </row>
    <row r="51" spans="10:11" x14ac:dyDescent="0.35">
      <c r="J51" s="20"/>
      <c r="K51" s="20"/>
    </row>
    <row r="52" spans="10:11" x14ac:dyDescent="0.35">
      <c r="J52" s="20"/>
      <c r="K52" s="20"/>
    </row>
    <row r="53" spans="10:11" x14ac:dyDescent="0.35">
      <c r="J53" s="20"/>
      <c r="K53" s="20"/>
    </row>
    <row r="54" spans="10:11" x14ac:dyDescent="0.35">
      <c r="J54" s="20"/>
      <c r="K54" s="20"/>
    </row>
    <row r="55" spans="10:11" x14ac:dyDescent="0.35">
      <c r="J55" s="20"/>
      <c r="K55" s="20"/>
    </row>
    <row r="56" spans="10:11" x14ac:dyDescent="0.35">
      <c r="J56" s="20"/>
      <c r="K56" s="20"/>
    </row>
    <row r="57" spans="10:11" x14ac:dyDescent="0.35">
      <c r="J57" s="22"/>
      <c r="K57" s="20"/>
    </row>
    <row r="58" spans="10:11" x14ac:dyDescent="0.35">
      <c r="J58" s="22"/>
      <c r="K58" s="22"/>
    </row>
    <row r="59" spans="10:11" x14ac:dyDescent="0.35">
      <c r="J59" s="20"/>
      <c r="K59" s="22"/>
    </row>
    <row r="60" spans="10:11" x14ac:dyDescent="0.35">
      <c r="J60" s="20"/>
      <c r="K60" s="20"/>
    </row>
    <row r="61" spans="10:11" x14ac:dyDescent="0.35">
      <c r="J61" s="20"/>
      <c r="K61" s="20"/>
    </row>
    <row r="62" spans="10:11" x14ac:dyDescent="0.35">
      <c r="J62" s="20"/>
      <c r="K62" s="20"/>
    </row>
    <row r="63" spans="10:11" x14ac:dyDescent="0.35">
      <c r="J63" s="20"/>
      <c r="K63" s="20"/>
    </row>
    <row r="64" spans="10:11" ht="15" thickBot="1" x14ac:dyDescent="0.4">
      <c r="J64" s="58"/>
      <c r="K64" s="20"/>
    </row>
    <row r="65" spans="10:11" ht="15" thickBot="1" x14ac:dyDescent="0.4">
      <c r="J65" s="59"/>
      <c r="K65" s="58"/>
    </row>
    <row r="66" spans="10:11" ht="15" thickBot="1" x14ac:dyDescent="0.4">
      <c r="K66" s="59"/>
    </row>
  </sheetData>
  <mergeCells count="8">
    <mergeCell ref="A1:I1"/>
    <mergeCell ref="A2:I2"/>
    <mergeCell ref="A3:I3"/>
    <mergeCell ref="A37:I37"/>
    <mergeCell ref="B4:B5"/>
    <mergeCell ref="A4:A5"/>
    <mergeCell ref="C4:C5"/>
    <mergeCell ref="F4:I4"/>
  </mergeCells>
  <phoneticPr fontId="71" type="noConversion"/>
  <pageMargins left="0.7" right="0.7" top="0.75" bottom="0.75" header="0.3" footer="0.3"/>
  <pageSetup paperSize="9" scale="75"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9"/>
  <sheetViews>
    <sheetView view="pageBreakPreview" zoomScaleNormal="100" zoomScaleSheetLayoutView="100" workbookViewId="0">
      <selection activeCell="G8" sqref="G8"/>
    </sheetView>
  </sheetViews>
  <sheetFormatPr defaultColWidth="9" defaultRowHeight="14.5" x14ac:dyDescent="0.35"/>
  <cols>
    <col min="1" max="1" width="46.1796875" customWidth="1"/>
    <col min="2" max="5" width="12" customWidth="1"/>
    <col min="6" max="7" width="12" style="26" customWidth="1"/>
    <col min="8" max="8" width="12" customWidth="1"/>
    <col min="9" max="9" width="9.81640625" customWidth="1"/>
    <col min="10" max="10" width="9.81640625" bestFit="1" customWidth="1"/>
  </cols>
  <sheetData>
    <row r="1" spans="1:12" ht="22.5" x14ac:dyDescent="0.35">
      <c r="A1" s="306" t="s">
        <v>569</v>
      </c>
      <c r="B1" s="306"/>
      <c r="C1" s="306"/>
      <c r="D1" s="306"/>
      <c r="E1" s="306"/>
      <c r="F1" s="306"/>
      <c r="G1" s="306"/>
      <c r="H1" s="306"/>
      <c r="I1" s="306"/>
      <c r="J1" s="306"/>
    </row>
    <row r="2" spans="1:12" ht="15" customHeight="1" thickBot="1" x14ac:dyDescent="0.4">
      <c r="A2" s="365" t="s">
        <v>570</v>
      </c>
      <c r="B2" s="365"/>
      <c r="C2" s="365"/>
      <c r="D2" s="365"/>
      <c r="E2" s="365"/>
      <c r="F2" s="365"/>
      <c r="G2" s="365"/>
      <c r="H2" s="365"/>
      <c r="I2" s="365"/>
      <c r="J2" s="365"/>
    </row>
    <row r="3" spans="1:12" ht="15.5" thickTop="1" thickBot="1" x14ac:dyDescent="0.4">
      <c r="A3" s="368" t="s">
        <v>583</v>
      </c>
      <c r="B3" s="366" t="s">
        <v>2</v>
      </c>
      <c r="C3" s="366" t="s">
        <v>534</v>
      </c>
      <c r="D3" s="366" t="s">
        <v>559</v>
      </c>
      <c r="E3" s="77">
        <v>2025</v>
      </c>
      <c r="F3" s="370">
        <v>2025</v>
      </c>
      <c r="G3" s="371"/>
      <c r="H3" s="316">
        <v>2026</v>
      </c>
      <c r="I3" s="316"/>
      <c r="J3" s="316"/>
    </row>
    <row r="4" spans="1:12" ht="15" thickBot="1" x14ac:dyDescent="0.4">
      <c r="A4" s="369"/>
      <c r="B4" s="367"/>
      <c r="C4" s="367"/>
      <c r="D4" s="367"/>
      <c r="E4" s="82" t="s">
        <v>600</v>
      </c>
      <c r="F4" s="79" t="s">
        <v>565</v>
      </c>
      <c r="G4" s="209" t="s">
        <v>591</v>
      </c>
      <c r="H4" s="79" t="s">
        <v>594</v>
      </c>
      <c r="I4" s="79" t="s">
        <v>595</v>
      </c>
      <c r="J4" s="79" t="s">
        <v>600</v>
      </c>
    </row>
    <row r="5" spans="1:12" s="50" customFormat="1" ht="42" customHeight="1" thickTop="1" x14ac:dyDescent="0.35">
      <c r="A5" s="71" t="s">
        <v>415</v>
      </c>
      <c r="B5" s="68">
        <v>18358468</v>
      </c>
      <c r="C5" s="47">
        <v>20654008.989241</v>
      </c>
      <c r="D5" s="47">
        <v>24183399.008018002</v>
      </c>
      <c r="E5" s="47">
        <v>23284199.116080001</v>
      </c>
      <c r="F5" s="31">
        <v>25031084.549275</v>
      </c>
      <c r="G5" s="31">
        <v>25905616.044133004</v>
      </c>
      <c r="H5" s="31">
        <v>25937038.609879002</v>
      </c>
      <c r="I5" s="31">
        <v>27123136.614197999</v>
      </c>
      <c r="J5" s="31">
        <v>27079468.638650998</v>
      </c>
      <c r="K5" s="51"/>
      <c r="L5"/>
    </row>
    <row r="6" spans="1:12" s="50" customFormat="1" ht="42" customHeight="1" x14ac:dyDescent="0.35">
      <c r="A6" s="71" t="s">
        <v>416</v>
      </c>
      <c r="B6" s="68">
        <v>4279847</v>
      </c>
      <c r="C6" s="47">
        <v>5007026.7574450001</v>
      </c>
      <c r="D6" s="47">
        <v>4998766.9840000002</v>
      </c>
      <c r="E6" s="47">
        <v>5010286.4110000003</v>
      </c>
      <c r="F6" s="31">
        <v>5319530.3640000001</v>
      </c>
      <c r="G6" s="31">
        <v>5387825.5760000004</v>
      </c>
      <c r="H6" s="31">
        <v>5516838.5140000004</v>
      </c>
      <c r="I6" s="31">
        <v>5452017.3799999999</v>
      </c>
      <c r="J6" s="31">
        <v>5531184.3049999997</v>
      </c>
      <c r="K6" s="51"/>
      <c r="L6"/>
    </row>
    <row r="7" spans="1:12" s="50" customFormat="1" ht="42" customHeight="1" x14ac:dyDescent="0.35">
      <c r="A7" s="24" t="s">
        <v>417</v>
      </c>
      <c r="B7" s="69">
        <v>22638315</v>
      </c>
      <c r="C7" s="45">
        <v>25661035.746686</v>
      </c>
      <c r="D7" s="45">
        <v>29182165.992018003</v>
      </c>
      <c r="E7" s="45">
        <v>28294485.527080003</v>
      </c>
      <c r="F7" s="44">
        <v>30350614.913275</v>
      </c>
      <c r="G7" s="44">
        <v>31293441.620133005</v>
      </c>
      <c r="H7" s="44">
        <v>31453877.123879004</v>
      </c>
      <c r="I7" s="44">
        <v>32575153.994197998</v>
      </c>
      <c r="J7" s="44">
        <v>32610652.943650998</v>
      </c>
      <c r="K7" s="51"/>
      <c r="L7"/>
    </row>
    <row r="8" spans="1:12" s="50" customFormat="1" ht="42" customHeight="1" x14ac:dyDescent="0.35">
      <c r="A8" s="24" t="s">
        <v>418</v>
      </c>
      <c r="B8" s="69">
        <v>17790896</v>
      </c>
      <c r="C8" s="46">
        <v>20912971.555800002</v>
      </c>
      <c r="D8" s="45">
        <v>23613887.187890001</v>
      </c>
      <c r="E8" s="45">
        <v>21996875.483109999</v>
      </c>
      <c r="F8" s="44">
        <v>25755355.890041001</v>
      </c>
      <c r="G8" s="44">
        <v>26001883.38546</v>
      </c>
      <c r="H8" s="44">
        <v>26322337.311741002</v>
      </c>
      <c r="I8" s="44">
        <v>26770331.581879996</v>
      </c>
      <c r="J8" s="44">
        <v>26666904.513560001</v>
      </c>
      <c r="K8" s="51"/>
      <c r="L8"/>
    </row>
    <row r="9" spans="1:12" s="50" customFormat="1" ht="42" customHeight="1" x14ac:dyDescent="0.35">
      <c r="A9" s="71" t="s">
        <v>419</v>
      </c>
      <c r="B9" s="68">
        <v>602904</v>
      </c>
      <c r="C9" s="63">
        <v>684549.61199999996</v>
      </c>
      <c r="D9" s="47">
        <v>636715.228</v>
      </c>
      <c r="E9" s="47">
        <v>859533.68400000001</v>
      </c>
      <c r="F9" s="31">
        <v>632351.47</v>
      </c>
      <c r="G9" s="31">
        <v>646690.81499999994</v>
      </c>
      <c r="H9" s="31">
        <v>644085.027</v>
      </c>
      <c r="I9" s="31">
        <v>749626.81299999997</v>
      </c>
      <c r="J9" s="31">
        <v>881430.55500000005</v>
      </c>
      <c r="K9" s="51"/>
      <c r="L9"/>
    </row>
    <row r="10" spans="1:12" s="50" customFormat="1" ht="42" customHeight="1" x14ac:dyDescent="0.35">
      <c r="A10" s="71" t="s">
        <v>420</v>
      </c>
      <c r="B10" s="68">
        <v>1388023</v>
      </c>
      <c r="C10" s="63">
        <v>1509768.1510000001</v>
      </c>
      <c r="D10" s="47">
        <v>1834209.5279999999</v>
      </c>
      <c r="E10" s="47">
        <v>1334404.662</v>
      </c>
      <c r="F10" s="31">
        <v>1609912.398</v>
      </c>
      <c r="G10" s="31">
        <v>1849172.767</v>
      </c>
      <c r="H10" s="31">
        <v>1623755.9539999999</v>
      </c>
      <c r="I10" s="31">
        <v>1519887.82</v>
      </c>
      <c r="J10" s="31">
        <v>1548512.5989999999</v>
      </c>
      <c r="K10" s="51"/>
      <c r="L10"/>
    </row>
    <row r="11" spans="1:12" s="50" customFormat="1" ht="42" customHeight="1" x14ac:dyDescent="0.35">
      <c r="A11" s="71" t="s">
        <v>421</v>
      </c>
      <c r="B11" s="68">
        <v>290217</v>
      </c>
      <c r="C11" s="63">
        <v>141061.22</v>
      </c>
      <c r="D11" s="47">
        <v>180823.33100000001</v>
      </c>
      <c r="E11" s="47">
        <v>217522.06599999999</v>
      </c>
      <c r="F11" s="31">
        <v>110835.83900000001</v>
      </c>
      <c r="G11" s="31">
        <v>113241.14</v>
      </c>
      <c r="H11" s="31">
        <v>69427.566000000006</v>
      </c>
      <c r="I11" s="31">
        <v>159761.568</v>
      </c>
      <c r="J11" s="31">
        <v>84539.600999999995</v>
      </c>
      <c r="K11" s="51"/>
      <c r="L11"/>
    </row>
    <row r="12" spans="1:12" s="50" customFormat="1" ht="42" customHeight="1" x14ac:dyDescent="0.35">
      <c r="A12" s="71" t="s">
        <v>422</v>
      </c>
      <c r="B12" s="68">
        <v>15435676</v>
      </c>
      <c r="C12" s="63">
        <v>18505476.494799998</v>
      </c>
      <c r="D12" s="47">
        <v>20888892.460889999</v>
      </c>
      <c r="E12" s="47">
        <v>19513271.863110002</v>
      </c>
      <c r="F12" s="31">
        <v>23328729.277040999</v>
      </c>
      <c r="G12" s="31">
        <v>23319325.49746</v>
      </c>
      <c r="H12" s="31">
        <v>23911725.581741001</v>
      </c>
      <c r="I12" s="31">
        <v>24267808.157879997</v>
      </c>
      <c r="J12" s="31">
        <v>24079206.295560002</v>
      </c>
      <c r="K12" s="51"/>
      <c r="L12"/>
    </row>
    <row r="13" spans="1:12" s="50" customFormat="1" ht="42" customHeight="1" x14ac:dyDescent="0.35">
      <c r="A13" s="73" t="s">
        <v>423</v>
      </c>
      <c r="B13" s="68">
        <v>74076</v>
      </c>
      <c r="C13" s="63">
        <v>72116.077999999994</v>
      </c>
      <c r="D13" s="47">
        <v>73246.64</v>
      </c>
      <c r="E13" s="47">
        <v>72143.207999999999</v>
      </c>
      <c r="F13" s="31">
        <v>73526.906000000003</v>
      </c>
      <c r="G13" s="31">
        <v>73453.165999999997</v>
      </c>
      <c r="H13" s="31">
        <v>73343.183000000005</v>
      </c>
      <c r="I13" s="31">
        <v>73247.222999999998</v>
      </c>
      <c r="J13" s="31">
        <v>73215.463000000003</v>
      </c>
      <c r="K13" s="51"/>
      <c r="L13"/>
    </row>
    <row r="14" spans="1:12" s="50" customFormat="1" ht="42" customHeight="1" x14ac:dyDescent="0.35">
      <c r="A14" s="13" t="s">
        <v>424</v>
      </c>
      <c r="B14" s="68">
        <v>5393662</v>
      </c>
      <c r="C14" s="47">
        <v>6092809.6552844504</v>
      </c>
      <c r="D14" s="47">
        <v>6872374.1660292009</v>
      </c>
      <c r="E14" s="47">
        <v>6674457.1546104494</v>
      </c>
      <c r="F14" s="19">
        <v>7117199.4163373001</v>
      </c>
      <c r="G14" s="19">
        <v>7321810.1624118006</v>
      </c>
      <c r="H14" s="19">
        <v>7356649.3583991509</v>
      </c>
      <c r="I14" s="19">
        <v>7620167.4888857501</v>
      </c>
      <c r="J14" s="19">
        <v>7305960.9492762396</v>
      </c>
      <c r="K14" s="51"/>
      <c r="L14"/>
    </row>
    <row r="15" spans="1:12" s="50" customFormat="1" ht="42" customHeight="1" thickBot="1" x14ac:dyDescent="0.4">
      <c r="A15" s="14" t="s">
        <v>425</v>
      </c>
      <c r="B15" s="70">
        <v>12397234</v>
      </c>
      <c r="C15" s="72">
        <v>14820161.900515551</v>
      </c>
      <c r="D15" s="70">
        <v>16741513.021860803</v>
      </c>
      <c r="E15" s="70">
        <v>15322418.328499552</v>
      </c>
      <c r="F15" s="48">
        <v>18638156.473703697</v>
      </c>
      <c r="G15" s="48">
        <v>18680073.223048199</v>
      </c>
      <c r="H15" s="48">
        <v>18965687.953341853</v>
      </c>
      <c r="I15" s="48">
        <v>19150164.092994247</v>
      </c>
      <c r="J15" s="48">
        <v>19360943.564283758</v>
      </c>
      <c r="K15" s="51"/>
      <c r="L15"/>
    </row>
    <row r="16" spans="1:12" ht="15" thickTop="1" x14ac:dyDescent="0.35">
      <c r="A16" s="357" t="s">
        <v>558</v>
      </c>
      <c r="B16" s="357"/>
      <c r="C16" s="357"/>
      <c r="D16" s="357"/>
      <c r="E16" s="357"/>
      <c r="F16" s="357"/>
      <c r="G16" s="357"/>
      <c r="H16" s="357"/>
      <c r="I16" s="357"/>
      <c r="J16" s="357"/>
    </row>
    <row r="17" spans="1:1" x14ac:dyDescent="0.35">
      <c r="A17" s="15"/>
    </row>
    <row r="18" spans="1:1" x14ac:dyDescent="0.35">
      <c r="A18" s="15"/>
    </row>
    <row r="19" spans="1:1" x14ac:dyDescent="0.35">
      <c r="A19" s="15"/>
    </row>
  </sheetData>
  <mergeCells count="9">
    <mergeCell ref="A1:J1"/>
    <mergeCell ref="A2:J2"/>
    <mergeCell ref="A16:J16"/>
    <mergeCell ref="B3:B4"/>
    <mergeCell ref="C3:C4"/>
    <mergeCell ref="D3:D4"/>
    <mergeCell ref="A3:A4"/>
    <mergeCell ref="F3:G3"/>
    <mergeCell ref="H3:J3"/>
  </mergeCells>
  <phoneticPr fontId="71" type="noConversion"/>
  <pageMargins left="0.7" right="0.7" top="0.75" bottom="0.75" header="0.3" footer="0.3"/>
  <pageSetup paperSize="9" scale="58"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31A40-4DCA-4B62-BA2F-0A2240CCE87A}">
  <sheetPr>
    <pageSetUpPr fitToPage="1"/>
  </sheetPr>
  <dimension ref="A1:P59"/>
  <sheetViews>
    <sheetView view="pageBreakPreview" zoomScaleNormal="100" zoomScaleSheetLayoutView="100" workbookViewId="0">
      <selection activeCell="G8" sqref="G8"/>
    </sheetView>
  </sheetViews>
  <sheetFormatPr defaultColWidth="9.26953125" defaultRowHeight="14.5" x14ac:dyDescent="0.35"/>
  <cols>
    <col min="1" max="1" width="52.26953125" customWidth="1"/>
    <col min="2" max="5" width="11" customWidth="1"/>
    <col min="6" max="9" width="10.26953125" bestFit="1" customWidth="1"/>
  </cols>
  <sheetData>
    <row r="1" spans="1:16" ht="22.5" x14ac:dyDescent="0.35">
      <c r="A1" s="275" t="s">
        <v>426</v>
      </c>
      <c r="B1" s="275"/>
      <c r="C1" s="275"/>
      <c r="D1" s="275"/>
      <c r="E1" s="275"/>
      <c r="F1" s="275"/>
      <c r="G1" s="275"/>
      <c r="H1" s="275"/>
      <c r="I1" s="275"/>
    </row>
    <row r="2" spans="1:16" ht="15" thickBot="1" x14ac:dyDescent="0.4">
      <c r="A2" s="276" t="s">
        <v>1</v>
      </c>
      <c r="B2" s="276"/>
      <c r="C2" s="276"/>
      <c r="D2" s="276"/>
      <c r="E2" s="276"/>
      <c r="F2" s="276"/>
      <c r="G2" s="276"/>
      <c r="H2" s="276"/>
      <c r="I2" s="276"/>
    </row>
    <row r="3" spans="1:16" ht="15.5" thickTop="1" thickBot="1" x14ac:dyDescent="0.4">
      <c r="A3" s="290" t="s">
        <v>427</v>
      </c>
      <c r="B3" s="373">
        <v>45930</v>
      </c>
      <c r="C3" s="374"/>
      <c r="D3" s="374"/>
      <c r="E3" s="374"/>
      <c r="F3" s="373">
        <v>46022</v>
      </c>
      <c r="G3" s="374"/>
      <c r="H3" s="374"/>
      <c r="I3" s="374"/>
    </row>
    <row r="4" spans="1:16" ht="15" thickBot="1" x14ac:dyDescent="0.4">
      <c r="A4" s="291"/>
      <c r="B4" s="176" t="s">
        <v>428</v>
      </c>
      <c r="C4" s="177" t="s">
        <v>429</v>
      </c>
      <c r="D4" s="177" t="s">
        <v>430</v>
      </c>
      <c r="E4" s="177" t="s">
        <v>226</v>
      </c>
      <c r="F4" s="176" t="s">
        <v>428</v>
      </c>
      <c r="G4" s="177" t="s">
        <v>429</v>
      </c>
      <c r="H4" s="177" t="s">
        <v>430</v>
      </c>
      <c r="I4" s="177" t="s">
        <v>226</v>
      </c>
    </row>
    <row r="5" spans="1:16" s="50" customFormat="1" ht="16.5" customHeight="1" thickTop="1" x14ac:dyDescent="0.25">
      <c r="A5" s="112" t="s">
        <v>431</v>
      </c>
      <c r="B5" s="114">
        <v>12245.922</v>
      </c>
      <c r="C5" s="114">
        <v>1433399.3217114606</v>
      </c>
      <c r="D5" s="114">
        <v>93667.186000000002</v>
      </c>
      <c r="E5" s="114">
        <v>1539312.4297114606</v>
      </c>
      <c r="F5" s="114">
        <v>30680.459000000003</v>
      </c>
      <c r="G5" s="114">
        <v>1611657.7899529159</v>
      </c>
      <c r="H5" s="114">
        <v>91602.274775999991</v>
      </c>
      <c r="I5" s="114">
        <v>1733940.523728916</v>
      </c>
      <c r="O5" s="51"/>
      <c r="P5" s="51"/>
    </row>
    <row r="6" spans="1:16" s="50" customFormat="1" ht="16.5" customHeight="1" x14ac:dyDescent="0.25">
      <c r="A6" s="132" t="s">
        <v>432</v>
      </c>
      <c r="B6" s="117">
        <v>3.7519999999999998</v>
      </c>
      <c r="C6" s="117">
        <v>1436.6352220000001</v>
      </c>
      <c r="D6" s="117">
        <v>10093.433000000001</v>
      </c>
      <c r="E6" s="117">
        <v>11533.820222</v>
      </c>
      <c r="F6" s="117">
        <v>2.6150000000000002</v>
      </c>
      <c r="G6" s="117">
        <v>1506.4823220000001</v>
      </c>
      <c r="H6" s="117">
        <v>10830.439375</v>
      </c>
      <c r="I6" s="117">
        <v>12339.536697</v>
      </c>
      <c r="O6" s="51"/>
      <c r="P6" s="51"/>
    </row>
    <row r="7" spans="1:16" s="50" customFormat="1" ht="16.5" customHeight="1" x14ac:dyDescent="0.25">
      <c r="A7" s="132" t="s">
        <v>433</v>
      </c>
      <c r="B7" s="117">
        <v>6820.1459999999997</v>
      </c>
      <c r="C7" s="117">
        <v>1033185.183454336</v>
      </c>
      <c r="D7" s="117">
        <v>62510.148000000001</v>
      </c>
      <c r="E7" s="117">
        <v>1102515.4774543359</v>
      </c>
      <c r="F7" s="117">
        <v>7705.2520000000004</v>
      </c>
      <c r="G7" s="117">
        <v>1340374.0573159158</v>
      </c>
      <c r="H7" s="117">
        <v>74514.99840099999</v>
      </c>
      <c r="I7" s="117">
        <v>1422594.3077169158</v>
      </c>
      <c r="O7" s="51"/>
      <c r="P7" s="51"/>
    </row>
    <row r="8" spans="1:16" s="50" customFormat="1" ht="16.5" customHeight="1" x14ac:dyDescent="0.25">
      <c r="A8" s="132" t="s">
        <v>434</v>
      </c>
      <c r="B8" s="114">
        <v>0</v>
      </c>
      <c r="C8" s="114">
        <v>337.61</v>
      </c>
      <c r="D8" s="114">
        <v>1080.4010000000001</v>
      </c>
      <c r="E8" s="114">
        <v>1418.011</v>
      </c>
      <c r="F8" s="114">
        <v>0</v>
      </c>
      <c r="G8" s="114">
        <v>253.46899999999999</v>
      </c>
      <c r="H8" s="114">
        <v>834.404</v>
      </c>
      <c r="I8" s="114">
        <v>1087.873</v>
      </c>
      <c r="O8" s="51"/>
      <c r="P8" s="51"/>
    </row>
    <row r="9" spans="1:16" s="50" customFormat="1" ht="16.5" customHeight="1" x14ac:dyDescent="0.25">
      <c r="A9" s="132" t="s">
        <v>435</v>
      </c>
      <c r="B9" s="117">
        <v>5422.0240000000003</v>
      </c>
      <c r="C9" s="117">
        <v>398439.89303512475</v>
      </c>
      <c r="D9" s="117">
        <v>19983.204000000002</v>
      </c>
      <c r="E9" s="117">
        <v>423845.12103512476</v>
      </c>
      <c r="F9" s="117">
        <v>22972.592000000001</v>
      </c>
      <c r="G9" s="117">
        <v>269523.78131499997</v>
      </c>
      <c r="H9" s="117">
        <v>5422.433</v>
      </c>
      <c r="I9" s="117">
        <v>297918.80631499999</v>
      </c>
      <c r="O9" s="51"/>
      <c r="P9" s="51"/>
    </row>
    <row r="10" spans="1:16" s="50" customFormat="1" ht="16.5" customHeight="1" x14ac:dyDescent="0.25">
      <c r="A10" s="112" t="s">
        <v>436</v>
      </c>
      <c r="B10" s="114">
        <v>1080631.139</v>
      </c>
      <c r="C10" s="114">
        <v>1344052.6166690332</v>
      </c>
      <c r="D10" s="114">
        <v>175270.52299999999</v>
      </c>
      <c r="E10" s="114">
        <v>2599954.2786690332</v>
      </c>
      <c r="F10" s="114">
        <v>1008462.19</v>
      </c>
      <c r="G10" s="114">
        <v>1518596.8951799998</v>
      </c>
      <c r="H10" s="114">
        <v>239831.52550599998</v>
      </c>
      <c r="I10" s="114">
        <v>2766890.6106859995</v>
      </c>
      <c r="O10" s="51"/>
      <c r="P10" s="51"/>
    </row>
    <row r="11" spans="1:16" s="50" customFormat="1" ht="16.5" customHeight="1" x14ac:dyDescent="0.25">
      <c r="A11" s="132" t="s">
        <v>437</v>
      </c>
      <c r="B11" s="117">
        <v>61641.466999999997</v>
      </c>
      <c r="C11" s="117">
        <v>969996.86536444805</v>
      </c>
      <c r="D11" s="117">
        <v>87633.201000000001</v>
      </c>
      <c r="E11" s="117">
        <v>1119271.533364448</v>
      </c>
      <c r="F11" s="117">
        <v>63637.614999999998</v>
      </c>
      <c r="G11" s="117">
        <v>1166308.1619099998</v>
      </c>
      <c r="H11" s="117">
        <v>146206.91550599999</v>
      </c>
      <c r="I11" s="117">
        <v>1376152.6924159997</v>
      </c>
      <c r="O11" s="51"/>
      <c r="P11" s="51"/>
    </row>
    <row r="12" spans="1:16" s="50" customFormat="1" ht="16.5" customHeight="1" x14ac:dyDescent="0.25">
      <c r="A12" s="132" t="s">
        <v>438</v>
      </c>
      <c r="B12" s="117">
        <v>1018989.672</v>
      </c>
      <c r="C12" s="117">
        <v>374055.75130458514</v>
      </c>
      <c r="D12" s="117">
        <v>87637.322</v>
      </c>
      <c r="E12" s="117">
        <v>1480682.7453045852</v>
      </c>
      <c r="F12" s="117">
        <v>944824.57499999995</v>
      </c>
      <c r="G12" s="117">
        <v>352288.73326999997</v>
      </c>
      <c r="H12" s="117">
        <v>93624.61</v>
      </c>
      <c r="I12" s="117">
        <v>1390737.91827</v>
      </c>
      <c r="O12" s="51"/>
      <c r="P12" s="51"/>
    </row>
    <row r="13" spans="1:16" s="50" customFormat="1" ht="16.5" customHeight="1" x14ac:dyDescent="0.25">
      <c r="A13" s="112" t="s">
        <v>439</v>
      </c>
      <c r="B13" s="114">
        <v>260797.47899999999</v>
      </c>
      <c r="C13" s="114">
        <v>157171.48200000002</v>
      </c>
      <c r="D13" s="114">
        <v>615572.09270499996</v>
      </c>
      <c r="E13" s="114">
        <v>1033541.053705</v>
      </c>
      <c r="F13" s="114">
        <v>268779.64899999998</v>
      </c>
      <c r="G13" s="114">
        <v>187654.22999999998</v>
      </c>
      <c r="H13" s="114">
        <v>652816.85170300002</v>
      </c>
      <c r="I13" s="114">
        <v>1109250.730703</v>
      </c>
      <c r="O13" s="51"/>
      <c r="P13" s="51"/>
    </row>
    <row r="14" spans="1:16" s="50" customFormat="1" ht="16.5" customHeight="1" x14ac:dyDescent="0.25">
      <c r="A14" s="132" t="s">
        <v>437</v>
      </c>
      <c r="B14" s="117">
        <v>64049.949000000001</v>
      </c>
      <c r="C14" s="117">
        <v>71528.739000000001</v>
      </c>
      <c r="D14" s="117">
        <v>375847.39230900002</v>
      </c>
      <c r="E14" s="117">
        <v>511426.08030899998</v>
      </c>
      <c r="F14" s="117">
        <v>68418.788</v>
      </c>
      <c r="G14" s="117">
        <v>82297.434999999998</v>
      </c>
      <c r="H14" s="117">
        <v>406493.353703</v>
      </c>
      <c r="I14" s="117">
        <v>557209.576703</v>
      </c>
      <c r="O14" s="51"/>
      <c r="P14" s="51"/>
    </row>
    <row r="15" spans="1:16" s="50" customFormat="1" ht="16.5" customHeight="1" x14ac:dyDescent="0.25">
      <c r="A15" s="132" t="s">
        <v>438</v>
      </c>
      <c r="B15" s="117">
        <v>196747.53</v>
      </c>
      <c r="C15" s="117">
        <v>85642.743000000002</v>
      </c>
      <c r="D15" s="117">
        <v>239724.700396</v>
      </c>
      <c r="E15" s="117">
        <v>522114.97339599999</v>
      </c>
      <c r="F15" s="117">
        <v>200360.861</v>
      </c>
      <c r="G15" s="117">
        <v>105356.795</v>
      </c>
      <c r="H15" s="117">
        <v>246323.49799999999</v>
      </c>
      <c r="I15" s="117">
        <v>552041.15399999998</v>
      </c>
      <c r="O15" s="51"/>
      <c r="P15" s="51"/>
    </row>
    <row r="16" spans="1:16" s="50" customFormat="1" ht="16.5" customHeight="1" x14ac:dyDescent="0.25">
      <c r="A16" s="112" t="s">
        <v>440</v>
      </c>
      <c r="B16" s="114">
        <v>28975.120999999999</v>
      </c>
      <c r="C16" s="114">
        <v>733651.20278689335</v>
      </c>
      <c r="D16" s="114">
        <v>0</v>
      </c>
      <c r="E16" s="114">
        <v>762626.32378689339</v>
      </c>
      <c r="F16" s="114">
        <v>28091.510999999999</v>
      </c>
      <c r="G16" s="114">
        <v>759830.25800000003</v>
      </c>
      <c r="H16" s="114">
        <v>16002.121999999999</v>
      </c>
      <c r="I16" s="114">
        <v>803923.89100000006</v>
      </c>
      <c r="O16" s="51"/>
      <c r="P16" s="51"/>
    </row>
    <row r="17" spans="1:16" s="50" customFormat="1" ht="16.5" customHeight="1" x14ac:dyDescent="0.25">
      <c r="A17" s="132" t="s">
        <v>441</v>
      </c>
      <c r="B17" s="117">
        <v>16730.333999999999</v>
      </c>
      <c r="C17" s="117">
        <v>703720.96678689332</v>
      </c>
      <c r="D17" s="117">
        <v>0</v>
      </c>
      <c r="E17" s="117">
        <v>720451.30078689335</v>
      </c>
      <c r="F17" s="117">
        <v>15748.522000000001</v>
      </c>
      <c r="G17" s="117">
        <v>729430.20400000003</v>
      </c>
      <c r="H17" s="117">
        <v>16002.121999999999</v>
      </c>
      <c r="I17" s="117">
        <v>761180.848</v>
      </c>
      <c r="O17" s="51"/>
      <c r="P17" s="51"/>
    </row>
    <row r="18" spans="1:16" s="50" customFormat="1" ht="16.5" customHeight="1" x14ac:dyDescent="0.25">
      <c r="A18" s="132" t="s">
        <v>442</v>
      </c>
      <c r="B18" s="117">
        <v>12244.787</v>
      </c>
      <c r="C18" s="117">
        <v>29930.236000000001</v>
      </c>
      <c r="D18" s="117">
        <v>0</v>
      </c>
      <c r="E18" s="117">
        <v>42175.023000000001</v>
      </c>
      <c r="F18" s="117">
        <v>12342.989</v>
      </c>
      <c r="G18" s="117">
        <v>30400.054</v>
      </c>
      <c r="H18" s="117">
        <v>0</v>
      </c>
      <c r="I18" s="117">
        <v>42743.042999999998</v>
      </c>
      <c r="O18" s="51"/>
      <c r="P18" s="51"/>
    </row>
    <row r="19" spans="1:16" s="50" customFormat="1" ht="16.5" customHeight="1" x14ac:dyDescent="0.25">
      <c r="A19" s="112" t="s">
        <v>443</v>
      </c>
      <c r="B19" s="114">
        <v>0</v>
      </c>
      <c r="C19" s="114">
        <v>0</v>
      </c>
      <c r="D19" s="114">
        <v>104.747</v>
      </c>
      <c r="E19" s="114">
        <v>104.747</v>
      </c>
      <c r="F19" s="114">
        <v>0</v>
      </c>
      <c r="G19" s="114">
        <v>0</v>
      </c>
      <c r="H19" s="114">
        <v>218.89400000000001</v>
      </c>
      <c r="I19" s="114">
        <v>218.89400000000001</v>
      </c>
      <c r="O19" s="51"/>
      <c r="P19" s="51"/>
    </row>
    <row r="20" spans="1:16" s="50" customFormat="1" ht="16.5" customHeight="1" x14ac:dyDescent="0.25">
      <c r="A20" s="132" t="s">
        <v>444</v>
      </c>
      <c r="B20" s="114">
        <v>0</v>
      </c>
      <c r="C20" s="114">
        <v>0</v>
      </c>
      <c r="D20" s="114">
        <v>19.59</v>
      </c>
      <c r="E20" s="114">
        <v>19.59</v>
      </c>
      <c r="F20" s="114">
        <v>0</v>
      </c>
      <c r="G20" s="114">
        <v>0</v>
      </c>
      <c r="H20" s="114">
        <v>9.1649999999999991</v>
      </c>
      <c r="I20" s="114">
        <v>9.1649999999999991</v>
      </c>
      <c r="O20" s="51"/>
      <c r="P20" s="51"/>
    </row>
    <row r="21" spans="1:16" s="50" customFormat="1" ht="16.5" customHeight="1" x14ac:dyDescent="0.25">
      <c r="A21" s="132" t="s">
        <v>445</v>
      </c>
      <c r="B21" s="114">
        <v>0</v>
      </c>
      <c r="C21" s="114">
        <v>0</v>
      </c>
      <c r="D21" s="114">
        <v>85.156999999999996</v>
      </c>
      <c r="E21" s="114">
        <v>85.156999999999996</v>
      </c>
      <c r="F21" s="114">
        <v>0</v>
      </c>
      <c r="G21" s="114">
        <v>0</v>
      </c>
      <c r="H21" s="114">
        <v>209.72900000000001</v>
      </c>
      <c r="I21" s="114">
        <v>209.72900000000001</v>
      </c>
      <c r="O21" s="51"/>
      <c r="P21" s="51"/>
    </row>
    <row r="22" spans="1:16" s="50" customFormat="1" ht="16.5" customHeight="1" x14ac:dyDescent="0.25">
      <c r="A22" s="112" t="s">
        <v>446</v>
      </c>
      <c r="B22" s="114">
        <v>0</v>
      </c>
      <c r="C22" s="114">
        <v>550.13300000000004</v>
      </c>
      <c r="D22" s="114">
        <v>0</v>
      </c>
      <c r="E22" s="114">
        <v>550.13300000000004</v>
      </c>
      <c r="F22" s="114">
        <v>0</v>
      </c>
      <c r="G22" s="114">
        <v>445.21800000000002</v>
      </c>
      <c r="H22" s="114">
        <v>0</v>
      </c>
      <c r="I22" s="114">
        <v>445.21800000000002</v>
      </c>
      <c r="O22" s="51"/>
      <c r="P22" s="51"/>
    </row>
    <row r="23" spans="1:16" s="50" customFormat="1" ht="16.5" customHeight="1" x14ac:dyDescent="0.25">
      <c r="A23" s="112" t="s">
        <v>447</v>
      </c>
      <c r="B23" s="114">
        <v>45044.449000000001</v>
      </c>
      <c r="C23" s="114">
        <v>249989.31697925806</v>
      </c>
      <c r="D23" s="114">
        <v>68996.808294999995</v>
      </c>
      <c r="E23" s="114">
        <v>364030.57427425805</v>
      </c>
      <c r="F23" s="114">
        <v>45140.555</v>
      </c>
      <c r="G23" s="114">
        <v>266533.28236056358</v>
      </c>
      <c r="H23" s="114">
        <v>84224.960829999996</v>
      </c>
      <c r="I23" s="114">
        <v>395898.79819056357</v>
      </c>
      <c r="O23" s="51"/>
      <c r="P23" s="51"/>
    </row>
    <row r="24" spans="1:16" s="50" customFormat="1" ht="16.5" customHeight="1" x14ac:dyDescent="0.25">
      <c r="A24" s="112" t="s">
        <v>448</v>
      </c>
      <c r="B24" s="114">
        <v>14314.866</v>
      </c>
      <c r="C24" s="114">
        <v>30007.197215</v>
      </c>
      <c r="D24" s="114">
        <v>54800.093999999997</v>
      </c>
      <c r="E24" s="114">
        <v>99122.157214999999</v>
      </c>
      <c r="F24" s="114">
        <v>14350.156000000001</v>
      </c>
      <c r="G24" s="114">
        <v>34718.417072999997</v>
      </c>
      <c r="H24" s="114">
        <v>59245.405231999997</v>
      </c>
      <c r="I24" s="114">
        <v>108313.978305</v>
      </c>
      <c r="O24" s="51"/>
      <c r="P24" s="51"/>
    </row>
    <row r="25" spans="1:16" s="50" customFormat="1" ht="16.5" customHeight="1" x14ac:dyDescent="0.25">
      <c r="A25" s="112" t="s">
        <v>449</v>
      </c>
      <c r="B25" s="114">
        <v>14165.166999999999</v>
      </c>
      <c r="C25" s="114">
        <v>23572.296214999998</v>
      </c>
      <c r="D25" s="114">
        <v>51119.11</v>
      </c>
      <c r="E25" s="114">
        <v>88856.573214999997</v>
      </c>
      <c r="F25" s="114">
        <v>14200.457</v>
      </c>
      <c r="G25" s="114">
        <v>27980.866072999997</v>
      </c>
      <c r="H25" s="114">
        <v>54393.99783</v>
      </c>
      <c r="I25" s="114">
        <v>96575.320903</v>
      </c>
      <c r="O25" s="51"/>
      <c r="P25" s="51"/>
    </row>
    <row r="26" spans="1:16" s="50" customFormat="1" ht="16.5" customHeight="1" x14ac:dyDescent="0.25">
      <c r="A26" s="132" t="s">
        <v>450</v>
      </c>
      <c r="B26" s="117">
        <v>13547.606</v>
      </c>
      <c r="C26" s="117">
        <v>14283.952732999998</v>
      </c>
      <c r="D26" s="117">
        <v>41845.785000000003</v>
      </c>
      <c r="E26" s="117">
        <v>69677.343733000002</v>
      </c>
      <c r="F26" s="117">
        <v>13547.982</v>
      </c>
      <c r="G26" s="117">
        <v>17760.856133000001</v>
      </c>
      <c r="H26" s="117">
        <v>44517.048862999996</v>
      </c>
      <c r="I26" s="117">
        <v>75825.886996000001</v>
      </c>
      <c r="O26" s="51"/>
      <c r="P26" s="51"/>
    </row>
    <row r="27" spans="1:16" s="50" customFormat="1" ht="16.5" customHeight="1" x14ac:dyDescent="0.25">
      <c r="A27" s="132" t="s">
        <v>451</v>
      </c>
      <c r="B27" s="117">
        <v>0</v>
      </c>
      <c r="C27" s="117">
        <v>224.55600000000001</v>
      </c>
      <c r="D27" s="117">
        <v>0</v>
      </c>
      <c r="E27" s="117">
        <v>224.55600000000001</v>
      </c>
      <c r="F27" s="117">
        <v>0</v>
      </c>
      <c r="G27" s="117">
        <v>385.48899999999998</v>
      </c>
      <c r="H27" s="117">
        <v>0</v>
      </c>
      <c r="I27" s="117">
        <v>385.48899999999998</v>
      </c>
      <c r="O27" s="51"/>
      <c r="P27" s="51"/>
    </row>
    <row r="28" spans="1:16" s="50" customFormat="1" ht="16.5" customHeight="1" x14ac:dyDescent="0.25">
      <c r="A28" s="132" t="s">
        <v>452</v>
      </c>
      <c r="B28" s="117">
        <v>0</v>
      </c>
      <c r="C28" s="117">
        <v>6492.0882620000002</v>
      </c>
      <c r="D28" s="117">
        <v>0</v>
      </c>
      <c r="E28" s="117">
        <v>6492.0882620000002</v>
      </c>
      <c r="F28" s="117">
        <v>0</v>
      </c>
      <c r="G28" s="117">
        <v>7271.598</v>
      </c>
      <c r="H28" s="117">
        <v>0</v>
      </c>
      <c r="I28" s="117">
        <v>7271.598</v>
      </c>
      <c r="O28" s="51"/>
      <c r="P28" s="51"/>
    </row>
    <row r="29" spans="1:16" s="50" customFormat="1" ht="16.5" customHeight="1" x14ac:dyDescent="0.25">
      <c r="A29" s="132" t="s">
        <v>453</v>
      </c>
      <c r="B29" s="117">
        <v>617.56099999999969</v>
      </c>
      <c r="C29" s="117">
        <v>2571.6992199999995</v>
      </c>
      <c r="D29" s="117">
        <v>9273.3249999999971</v>
      </c>
      <c r="E29" s="117">
        <v>12462.585219999997</v>
      </c>
      <c r="F29" s="117">
        <v>652.47500000000036</v>
      </c>
      <c r="G29" s="117">
        <v>2562.9229399999967</v>
      </c>
      <c r="H29" s="117">
        <v>9876.9489670000039</v>
      </c>
      <c r="I29" s="117">
        <v>13092.346907000001</v>
      </c>
      <c r="O29" s="51"/>
      <c r="P29" s="51"/>
    </row>
    <row r="30" spans="1:16" s="50" customFormat="1" ht="16.5" customHeight="1" x14ac:dyDescent="0.25">
      <c r="A30" s="112" t="s">
        <v>454</v>
      </c>
      <c r="B30" s="114">
        <v>149.69900000000001</v>
      </c>
      <c r="C30" s="114">
        <v>6434.9009999999998</v>
      </c>
      <c r="D30" s="114">
        <v>3680.9839999999999</v>
      </c>
      <c r="E30" s="114">
        <v>10265.583999999999</v>
      </c>
      <c r="F30" s="114">
        <v>149.69900000000001</v>
      </c>
      <c r="G30" s="114">
        <v>6737.5510000000004</v>
      </c>
      <c r="H30" s="114">
        <v>4851.4074019999998</v>
      </c>
      <c r="I30" s="114">
        <v>11738.657402000001</v>
      </c>
      <c r="O30" s="51"/>
      <c r="P30" s="51"/>
    </row>
    <row r="31" spans="1:16" s="50" customFormat="1" ht="16.5" customHeight="1" x14ac:dyDescent="0.25">
      <c r="A31" s="132" t="s">
        <v>455</v>
      </c>
      <c r="B31" s="117">
        <v>149.69900000000001</v>
      </c>
      <c r="C31" s="117">
        <v>1871.9259999999999</v>
      </c>
      <c r="D31" s="117">
        <v>343.47</v>
      </c>
      <c r="E31" s="117">
        <v>2365.0950000000003</v>
      </c>
      <c r="F31" s="117">
        <v>149.69900000000001</v>
      </c>
      <c r="G31" s="117">
        <v>1944.8820000000001</v>
      </c>
      <c r="H31" s="117">
        <v>1349.6264879999999</v>
      </c>
      <c r="I31" s="117">
        <v>3444.207488</v>
      </c>
      <c r="O31" s="51"/>
      <c r="P31" s="51"/>
    </row>
    <row r="32" spans="1:16" s="50" customFormat="1" ht="16.5" customHeight="1" x14ac:dyDescent="0.25">
      <c r="A32" s="132" t="s">
        <v>456</v>
      </c>
      <c r="B32" s="117">
        <v>0</v>
      </c>
      <c r="C32" s="117">
        <v>4562.9750000000004</v>
      </c>
      <c r="D32" s="117">
        <v>3337.5140000000001</v>
      </c>
      <c r="E32" s="117">
        <v>7900.4890000000005</v>
      </c>
      <c r="F32" s="117">
        <v>0</v>
      </c>
      <c r="G32" s="117">
        <v>4792.6689999999999</v>
      </c>
      <c r="H32" s="117">
        <v>3501.7809139999999</v>
      </c>
      <c r="I32" s="117">
        <v>8294.4499140000007</v>
      </c>
      <c r="O32" s="51"/>
      <c r="P32" s="51"/>
    </row>
    <row r="33" spans="1:16" s="50" customFormat="1" ht="16.5" customHeight="1" x14ac:dyDescent="0.25">
      <c r="A33" s="112" t="s">
        <v>457</v>
      </c>
      <c r="B33" s="114">
        <v>1442008.976</v>
      </c>
      <c r="C33" s="114">
        <v>3948821.2703616451</v>
      </c>
      <c r="D33" s="114">
        <v>1008411.451</v>
      </c>
      <c r="E33" s="114">
        <v>6399241.6973616462</v>
      </c>
      <c r="F33" s="114">
        <v>1395504.5199999998</v>
      </c>
      <c r="G33" s="114">
        <v>4379436.0905664796</v>
      </c>
      <c r="H33" s="114">
        <v>1143942.0340469999</v>
      </c>
      <c r="I33" s="114">
        <v>6918882.6446134793</v>
      </c>
      <c r="J33" s="51"/>
      <c r="O33" s="51"/>
      <c r="P33" s="51"/>
    </row>
    <row r="34" spans="1:16" s="50" customFormat="1" ht="16.5" customHeight="1" x14ac:dyDescent="0.25">
      <c r="A34" s="112" t="s">
        <v>458</v>
      </c>
      <c r="B34" s="114">
        <v>67499.650999999998</v>
      </c>
      <c r="C34" s="114">
        <v>57836.681880000004</v>
      </c>
      <c r="D34" s="114">
        <v>760217.44900000002</v>
      </c>
      <c r="E34" s="114">
        <v>885553.78188000002</v>
      </c>
      <c r="F34" s="114">
        <v>80568.664999999994</v>
      </c>
      <c r="G34" s="114">
        <v>58853.226479999998</v>
      </c>
      <c r="H34" s="114">
        <v>840451.52213699999</v>
      </c>
      <c r="I34" s="114">
        <v>979873.41361699998</v>
      </c>
      <c r="O34" s="51"/>
      <c r="P34" s="51"/>
    </row>
    <row r="35" spans="1:16" s="50" customFormat="1" ht="16.5" customHeight="1" x14ac:dyDescent="0.25">
      <c r="A35" s="132" t="s">
        <v>459</v>
      </c>
      <c r="B35" s="117">
        <v>328.66199999999998</v>
      </c>
      <c r="C35" s="117">
        <v>37748.288</v>
      </c>
      <c r="D35" s="117">
        <v>0</v>
      </c>
      <c r="E35" s="117">
        <v>38076.949999999997</v>
      </c>
      <c r="F35" s="117">
        <v>370.75</v>
      </c>
      <c r="G35" s="117">
        <v>39196.794999999998</v>
      </c>
      <c r="H35" s="117">
        <v>79641.608999999997</v>
      </c>
      <c r="I35" s="117">
        <v>119209.15399999999</v>
      </c>
      <c r="O35" s="51"/>
      <c r="P35" s="51"/>
    </row>
    <row r="36" spans="1:16" s="50" customFormat="1" ht="16.5" customHeight="1" x14ac:dyDescent="0.25">
      <c r="A36" s="132" t="s">
        <v>460</v>
      </c>
      <c r="B36" s="117">
        <v>67170.989000000001</v>
      </c>
      <c r="C36" s="117">
        <v>20088.39388</v>
      </c>
      <c r="D36" s="117">
        <v>760217.44900000002</v>
      </c>
      <c r="E36" s="117">
        <v>847476.83188000007</v>
      </c>
      <c r="F36" s="117">
        <v>80197.914999999994</v>
      </c>
      <c r="G36" s="117">
        <v>19656.431479999999</v>
      </c>
      <c r="H36" s="117">
        <v>760809.91313699994</v>
      </c>
      <c r="I36" s="117">
        <v>860664.25961699989</v>
      </c>
      <c r="O36" s="51"/>
      <c r="P36" s="51"/>
    </row>
    <row r="37" spans="1:16" s="50" customFormat="1" ht="16.5" customHeight="1" x14ac:dyDescent="0.25">
      <c r="A37" s="112" t="s">
        <v>461</v>
      </c>
      <c r="B37" s="114">
        <v>0</v>
      </c>
      <c r="C37" s="114">
        <v>887.31999999999994</v>
      </c>
      <c r="D37" s="114">
        <v>10105.937</v>
      </c>
      <c r="E37" s="114">
        <v>10993.257</v>
      </c>
      <c r="F37" s="114">
        <v>0</v>
      </c>
      <c r="G37" s="114">
        <v>869.29399999999998</v>
      </c>
      <c r="H37" s="114">
        <v>5711.5630000000001</v>
      </c>
      <c r="I37" s="114">
        <v>6580.857</v>
      </c>
      <c r="O37" s="51"/>
      <c r="P37" s="51"/>
    </row>
    <row r="38" spans="1:16" s="50" customFormat="1" ht="16.5" customHeight="1" x14ac:dyDescent="0.25">
      <c r="A38" s="132" t="s">
        <v>462</v>
      </c>
      <c r="B38" s="117">
        <v>0</v>
      </c>
      <c r="C38" s="117">
        <v>50.911000000000001</v>
      </c>
      <c r="D38" s="117">
        <v>0</v>
      </c>
      <c r="E38" s="117">
        <v>50.911000000000001</v>
      </c>
      <c r="F38" s="117">
        <v>0</v>
      </c>
      <c r="G38" s="117">
        <v>32.884999999999998</v>
      </c>
      <c r="H38" s="117">
        <v>0</v>
      </c>
      <c r="I38" s="117">
        <v>32.884999999999998</v>
      </c>
      <c r="O38" s="51"/>
      <c r="P38" s="51"/>
    </row>
    <row r="39" spans="1:16" s="50" customFormat="1" ht="16.5" customHeight="1" x14ac:dyDescent="0.25">
      <c r="A39" s="132" t="s">
        <v>463</v>
      </c>
      <c r="B39" s="117">
        <v>0</v>
      </c>
      <c r="C39" s="117">
        <v>836.40899999999999</v>
      </c>
      <c r="D39" s="117">
        <v>10105.937</v>
      </c>
      <c r="E39" s="117">
        <v>10942.346</v>
      </c>
      <c r="F39" s="117">
        <v>0</v>
      </c>
      <c r="G39" s="117">
        <v>836.40899999999999</v>
      </c>
      <c r="H39" s="117">
        <v>5711.5630000000001</v>
      </c>
      <c r="I39" s="117">
        <v>6547.9719999999998</v>
      </c>
      <c r="O39" s="51"/>
      <c r="P39" s="51"/>
    </row>
    <row r="40" spans="1:16" s="50" customFormat="1" ht="16.5" customHeight="1" x14ac:dyDescent="0.25">
      <c r="A40" s="112" t="s">
        <v>464</v>
      </c>
      <c r="B40" s="114">
        <v>1078022.1610000001</v>
      </c>
      <c r="C40" s="114">
        <v>96755.164000000004</v>
      </c>
      <c r="D40" s="114">
        <v>73787.23</v>
      </c>
      <c r="E40" s="114">
        <v>1248564.5550000002</v>
      </c>
      <c r="F40" s="114">
        <v>1012552.633</v>
      </c>
      <c r="G40" s="114">
        <v>152670.72500000001</v>
      </c>
      <c r="H40" s="114">
        <v>101635.23199799999</v>
      </c>
      <c r="I40" s="114">
        <v>1266858.5899980001</v>
      </c>
      <c r="O40" s="51"/>
      <c r="P40" s="51"/>
    </row>
    <row r="41" spans="1:16" s="50" customFormat="1" ht="16.5" customHeight="1" x14ac:dyDescent="0.25">
      <c r="A41" s="132" t="s">
        <v>437</v>
      </c>
      <c r="B41" s="117">
        <v>829977.196</v>
      </c>
      <c r="C41" s="117">
        <v>37440.766000000003</v>
      </c>
      <c r="D41" s="117">
        <v>21157.026000000002</v>
      </c>
      <c r="E41" s="117">
        <v>888574.98800000001</v>
      </c>
      <c r="F41" s="117">
        <v>762608.71400000004</v>
      </c>
      <c r="G41" s="117">
        <v>88732.212</v>
      </c>
      <c r="H41" s="117">
        <v>27556.601999999999</v>
      </c>
      <c r="I41" s="117">
        <v>878897.52799999993</v>
      </c>
      <c r="O41" s="51"/>
      <c r="P41" s="51"/>
    </row>
    <row r="42" spans="1:16" s="50" customFormat="1" ht="16.5" customHeight="1" x14ac:dyDescent="0.25">
      <c r="A42" s="132" t="s">
        <v>438</v>
      </c>
      <c r="B42" s="117">
        <v>248044.965</v>
      </c>
      <c r="C42" s="117">
        <v>59314.398000000001</v>
      </c>
      <c r="D42" s="117">
        <v>52630.203999999998</v>
      </c>
      <c r="E42" s="117">
        <v>359989.56700000004</v>
      </c>
      <c r="F42" s="117">
        <v>249943.91899999999</v>
      </c>
      <c r="G42" s="117">
        <v>63938.512999999999</v>
      </c>
      <c r="H42" s="117">
        <v>74078.629997999989</v>
      </c>
      <c r="I42" s="117">
        <v>387961.06199799996</v>
      </c>
      <c r="O42" s="51"/>
      <c r="P42" s="51"/>
    </row>
    <row r="43" spans="1:16" s="50" customFormat="1" ht="16.5" customHeight="1" x14ac:dyDescent="0.25">
      <c r="A43" s="112" t="s">
        <v>465</v>
      </c>
      <c r="B43" s="114">
        <v>0</v>
      </c>
      <c r="C43" s="114">
        <v>0</v>
      </c>
      <c r="D43" s="114">
        <v>0</v>
      </c>
      <c r="E43" s="114">
        <v>0</v>
      </c>
      <c r="F43" s="114">
        <v>0</v>
      </c>
      <c r="G43" s="114">
        <v>0</v>
      </c>
      <c r="H43" s="114">
        <v>0</v>
      </c>
      <c r="I43" s="114">
        <v>0</v>
      </c>
      <c r="O43" s="51"/>
      <c r="P43" s="51"/>
    </row>
    <row r="44" spans="1:16" s="50" customFormat="1" ht="16.5" customHeight="1" x14ac:dyDescent="0.25">
      <c r="A44" s="112" t="s">
        <v>466</v>
      </c>
      <c r="B44" s="114">
        <v>67656.682000000001</v>
      </c>
      <c r="C44" s="114">
        <v>167958.21634637623</v>
      </c>
      <c r="D44" s="114">
        <v>146624.30100000001</v>
      </c>
      <c r="E44" s="114">
        <v>382239.19934637623</v>
      </c>
      <c r="F44" s="114">
        <v>67884.95</v>
      </c>
      <c r="G44" s="114">
        <v>247286.55148370849</v>
      </c>
      <c r="H44" s="114">
        <v>169344.93820199999</v>
      </c>
      <c r="I44" s="114">
        <v>484516.43968570849</v>
      </c>
      <c r="O44" s="51"/>
      <c r="P44" s="51"/>
    </row>
    <row r="45" spans="1:16" s="50" customFormat="1" ht="16.5" customHeight="1" x14ac:dyDescent="0.25">
      <c r="A45" s="112" t="s">
        <v>467</v>
      </c>
      <c r="B45" s="114">
        <v>228830.48199999999</v>
      </c>
      <c r="C45" s="114">
        <v>3625383.8866200997</v>
      </c>
      <c r="D45" s="114">
        <v>17676.533999999996</v>
      </c>
      <c r="E45" s="114">
        <v>3871890.9026200995</v>
      </c>
      <c r="F45" s="114">
        <v>234498.272</v>
      </c>
      <c r="G45" s="114">
        <v>3919756.2889333535</v>
      </c>
      <c r="H45" s="114">
        <v>26798.778709999984</v>
      </c>
      <c r="I45" s="114">
        <v>4181053.3396433536</v>
      </c>
      <c r="O45" s="51"/>
      <c r="P45" s="51"/>
    </row>
    <row r="46" spans="1:16" s="50" customFormat="1" ht="16.5" customHeight="1" x14ac:dyDescent="0.25">
      <c r="A46" s="132" t="s">
        <v>441</v>
      </c>
      <c r="B46" s="117">
        <v>16677.744999999999</v>
      </c>
      <c r="C46" s="117">
        <v>1924707.5589000001</v>
      </c>
      <c r="D46" s="117">
        <v>23829.813999999998</v>
      </c>
      <c r="E46" s="117">
        <v>1965215.1179000002</v>
      </c>
      <c r="F46" s="117">
        <v>16677.744999999999</v>
      </c>
      <c r="G46" s="117">
        <v>1923625.6359999999</v>
      </c>
      <c r="H46" s="117">
        <v>18289.849999999999</v>
      </c>
      <c r="I46" s="117">
        <v>1958593.2310000001</v>
      </c>
      <c r="O46" s="51"/>
      <c r="P46" s="51"/>
    </row>
    <row r="47" spans="1:16" s="50" customFormat="1" ht="16.5" customHeight="1" x14ac:dyDescent="0.25">
      <c r="A47" s="132" t="s">
        <v>442</v>
      </c>
      <c r="B47" s="117">
        <v>82119.101999999999</v>
      </c>
      <c r="C47" s="117">
        <v>1270613.6448677287</v>
      </c>
      <c r="D47" s="117">
        <v>29177.082999999999</v>
      </c>
      <c r="E47" s="117">
        <v>1381909.8298677288</v>
      </c>
      <c r="F47" s="117">
        <v>82119.101999999999</v>
      </c>
      <c r="G47" s="117">
        <v>1380870.98422</v>
      </c>
      <c r="H47" s="117">
        <v>48847.785099999994</v>
      </c>
      <c r="I47" s="117">
        <v>1511837.8713199999</v>
      </c>
      <c r="O47" s="51"/>
      <c r="P47" s="51"/>
    </row>
    <row r="48" spans="1:16" s="50" customFormat="1" ht="16.5" customHeight="1" x14ac:dyDescent="0.25">
      <c r="A48" s="132" t="s">
        <v>468</v>
      </c>
      <c r="B48" s="117">
        <v>45059.828000000001</v>
      </c>
      <c r="C48" s="117">
        <v>250535.93096110612</v>
      </c>
      <c r="D48" s="117">
        <v>-55943.184999999998</v>
      </c>
      <c r="E48" s="117">
        <v>239652.57396110613</v>
      </c>
      <c r="F48" s="117">
        <v>45361.857000000004</v>
      </c>
      <c r="G48" s="117">
        <v>277244.05710912362</v>
      </c>
      <c r="H48" s="117">
        <v>-60157.147104000003</v>
      </c>
      <c r="I48" s="117">
        <v>262448.76700512366</v>
      </c>
      <c r="O48" s="51"/>
      <c r="P48" s="51"/>
    </row>
    <row r="49" spans="1:16" s="50" customFormat="1" ht="16.5" customHeight="1" x14ac:dyDescent="0.25">
      <c r="A49" s="132" t="s">
        <v>469</v>
      </c>
      <c r="B49" s="117">
        <v>28300.701000000001</v>
      </c>
      <c r="C49" s="117">
        <v>165185.55724487471</v>
      </c>
      <c r="D49" s="117">
        <v>1098.5830000000001</v>
      </c>
      <c r="E49" s="117">
        <v>194584.84124487473</v>
      </c>
      <c r="F49" s="117">
        <v>30139.850999999999</v>
      </c>
      <c r="G49" s="117">
        <v>314382.88360423001</v>
      </c>
      <c r="H49" s="117">
        <v>-157.47105799999972</v>
      </c>
      <c r="I49" s="117">
        <v>344365.26354623004</v>
      </c>
      <c r="O49" s="51"/>
      <c r="P49" s="51"/>
    </row>
    <row r="50" spans="1:16" s="50" customFormat="1" ht="16.5" customHeight="1" x14ac:dyDescent="0.25">
      <c r="A50" s="132" t="s">
        <v>470</v>
      </c>
      <c r="B50" s="117">
        <v>34304.133999999998</v>
      </c>
      <c r="C50" s="117">
        <v>16666.003000000001</v>
      </c>
      <c r="D50" s="117">
        <v>18811.403999999999</v>
      </c>
      <c r="E50" s="117">
        <v>69781.540999999997</v>
      </c>
      <c r="F50" s="117">
        <v>34356.574999999997</v>
      </c>
      <c r="G50" s="117">
        <v>23929.412</v>
      </c>
      <c r="H50" s="117">
        <v>18901.044772000001</v>
      </c>
      <c r="I50" s="117">
        <v>77187.031771999988</v>
      </c>
      <c r="O50" s="51"/>
      <c r="P50" s="51"/>
    </row>
    <row r="51" spans="1:16" s="50" customFormat="1" ht="16.5" customHeight="1" thickBot="1" x14ac:dyDescent="0.3">
      <c r="A51" s="214" t="s">
        <v>471</v>
      </c>
      <c r="B51" s="122">
        <v>22368.972000000002</v>
      </c>
      <c r="C51" s="122">
        <v>-2324.8083536099998</v>
      </c>
      <c r="D51" s="122">
        <v>702.83500000000004</v>
      </c>
      <c r="E51" s="122">
        <v>20746.998646390002</v>
      </c>
      <c r="F51" s="122">
        <v>25843.142</v>
      </c>
      <c r="G51" s="122">
        <v>-296.68400000000003</v>
      </c>
      <c r="H51" s="122">
        <v>1074.7170000000001</v>
      </c>
      <c r="I51" s="122">
        <v>26621.174999999999</v>
      </c>
      <c r="O51" s="51"/>
      <c r="P51" s="51"/>
    </row>
    <row r="52" spans="1:16" ht="15" thickTop="1" x14ac:dyDescent="0.35">
      <c r="A52" s="354" t="s">
        <v>535</v>
      </c>
      <c r="B52" s="354"/>
      <c r="C52" s="354"/>
      <c r="D52" s="354"/>
      <c r="E52" s="354"/>
      <c r="F52" s="354"/>
      <c r="G52" s="354"/>
      <c r="H52" s="354"/>
      <c r="I52" s="354"/>
    </row>
    <row r="53" spans="1:16" x14ac:dyDescent="0.35">
      <c r="A53" s="372" t="s">
        <v>537</v>
      </c>
      <c r="B53" s="372"/>
      <c r="C53" s="372"/>
      <c r="D53" s="372"/>
      <c r="E53" s="372"/>
    </row>
    <row r="54" spans="1:16" x14ac:dyDescent="0.35">
      <c r="D54" s="17"/>
      <c r="E54" s="17"/>
    </row>
    <row r="55" spans="1:16" x14ac:dyDescent="0.35">
      <c r="A55" s="17"/>
      <c r="B55" s="17"/>
      <c r="C55" s="17"/>
      <c r="D55" s="17"/>
      <c r="E55" s="17"/>
    </row>
    <row r="59" spans="1:16" x14ac:dyDescent="0.35">
      <c r="A59" s="10"/>
    </row>
  </sheetData>
  <mergeCells count="7">
    <mergeCell ref="A53:E53"/>
    <mergeCell ref="A1:I1"/>
    <mergeCell ref="A2:I2"/>
    <mergeCell ref="A3:A4"/>
    <mergeCell ref="B3:E3"/>
    <mergeCell ref="F3:I3"/>
    <mergeCell ref="A52:I52"/>
  </mergeCells>
  <pageMargins left="0.7" right="0.7" top="0.75" bottom="0.75" header="0.3" footer="0.3"/>
  <pageSetup paperSize="9" scale="63"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697B6-52B6-4A06-9BFC-7F8608EF99B6}">
  <sheetPr>
    <pageSetUpPr fitToPage="1"/>
  </sheetPr>
  <dimension ref="A1:G21"/>
  <sheetViews>
    <sheetView view="pageBreakPreview" zoomScaleNormal="100" zoomScaleSheetLayoutView="100" workbookViewId="0">
      <selection activeCell="G8" sqref="G8"/>
    </sheetView>
  </sheetViews>
  <sheetFormatPr defaultRowHeight="14.5" x14ac:dyDescent="0.35"/>
  <cols>
    <col min="1" max="1" width="59.26953125" customWidth="1"/>
    <col min="2" max="5" width="12.26953125" customWidth="1"/>
  </cols>
  <sheetData>
    <row r="1" spans="1:7" ht="22.5" x14ac:dyDescent="0.35">
      <c r="A1" s="275" t="s">
        <v>596</v>
      </c>
      <c r="B1" s="275"/>
      <c r="C1" s="275"/>
      <c r="D1" s="275"/>
      <c r="E1" s="275"/>
      <c r="F1" s="275"/>
      <c r="G1" s="275"/>
    </row>
    <row r="2" spans="1:7" ht="15" thickBot="1" x14ac:dyDescent="0.4">
      <c r="A2" s="277" t="s">
        <v>1</v>
      </c>
      <c r="B2" s="277"/>
      <c r="C2" s="277"/>
      <c r="D2" s="277"/>
      <c r="E2" s="277"/>
      <c r="F2" s="277"/>
      <c r="G2" s="277"/>
    </row>
    <row r="3" spans="1:7" ht="15.5" thickTop="1" thickBot="1" x14ac:dyDescent="0.4">
      <c r="A3" s="178" t="s">
        <v>472</v>
      </c>
      <c r="B3" s="179">
        <v>45565</v>
      </c>
      <c r="C3" s="179">
        <v>45627</v>
      </c>
      <c r="D3" s="179">
        <v>45747</v>
      </c>
      <c r="E3" s="179">
        <v>45811</v>
      </c>
      <c r="F3" s="179">
        <v>45903</v>
      </c>
      <c r="G3" s="179">
        <v>46022</v>
      </c>
    </row>
    <row r="4" spans="1:7" s="50" customFormat="1" ht="24.75" customHeight="1" thickTop="1" x14ac:dyDescent="0.25">
      <c r="A4" s="1" t="s">
        <v>473</v>
      </c>
      <c r="B4" s="21">
        <v>109623.757</v>
      </c>
      <c r="C4" s="21">
        <v>254284.12299999999</v>
      </c>
      <c r="D4" s="21">
        <v>88983.738000000012</v>
      </c>
      <c r="E4" s="21">
        <v>102166.70299999999</v>
      </c>
      <c r="F4" s="21">
        <v>116384.26100000001</v>
      </c>
      <c r="G4" s="21">
        <v>119800.18500000001</v>
      </c>
    </row>
    <row r="5" spans="1:7" s="50" customFormat="1" ht="24.75" customHeight="1" x14ac:dyDescent="0.25">
      <c r="A5" s="4" t="s">
        <v>474</v>
      </c>
      <c r="B5" s="19">
        <v>16380.564</v>
      </c>
      <c r="C5" s="19">
        <v>36709.616999999998</v>
      </c>
      <c r="D5" s="19">
        <v>18094.025000000001</v>
      </c>
      <c r="E5" s="19">
        <v>18190.457999999999</v>
      </c>
      <c r="F5" s="19">
        <v>16622.827000000001</v>
      </c>
      <c r="G5" s="19">
        <v>6426.9359999999997</v>
      </c>
    </row>
    <row r="6" spans="1:7" s="50" customFormat="1" ht="24.75" customHeight="1" x14ac:dyDescent="0.25">
      <c r="A6" s="4" t="s">
        <v>475</v>
      </c>
      <c r="B6" s="19">
        <v>93243.192999999999</v>
      </c>
      <c r="C6" s="19">
        <v>217574.50599999999</v>
      </c>
      <c r="D6" s="19">
        <v>70889.713000000003</v>
      </c>
      <c r="E6" s="19">
        <v>83976.244999999995</v>
      </c>
      <c r="F6" s="19">
        <v>99761.434000000008</v>
      </c>
      <c r="G6" s="19">
        <v>113373.24900000001</v>
      </c>
    </row>
    <row r="7" spans="1:7" s="50" customFormat="1" ht="24.75" customHeight="1" x14ac:dyDescent="0.25">
      <c r="A7" s="1" t="s">
        <v>476</v>
      </c>
      <c r="B7" s="21">
        <v>89364.090999999986</v>
      </c>
      <c r="C7" s="21">
        <v>114963.26500000001</v>
      </c>
      <c r="D7" s="21">
        <v>103478.97699999998</v>
      </c>
      <c r="E7" s="21">
        <v>134411.90599999999</v>
      </c>
      <c r="F7" s="21">
        <v>175965.90100000001</v>
      </c>
      <c r="G7" s="21">
        <v>218578.55</v>
      </c>
    </row>
    <row r="8" spans="1:7" s="50" customFormat="1" ht="24.75" customHeight="1" x14ac:dyDescent="0.25">
      <c r="A8" s="4" t="s">
        <v>477</v>
      </c>
      <c r="B8" s="19">
        <v>4109.9690000000001</v>
      </c>
      <c r="C8" s="19">
        <v>5127.2489999999998</v>
      </c>
      <c r="D8" s="19">
        <v>142.001</v>
      </c>
      <c r="E8" s="19">
        <v>6193.19</v>
      </c>
      <c r="F8" s="19">
        <v>5880.5529999999999</v>
      </c>
      <c r="G8" s="19">
        <v>7637.1850000000004</v>
      </c>
    </row>
    <row r="9" spans="1:7" s="50" customFormat="1" ht="24.75" customHeight="1" x14ac:dyDescent="0.25">
      <c r="A9" s="4" t="s">
        <v>478</v>
      </c>
      <c r="B9" s="19">
        <v>48488.362999999998</v>
      </c>
      <c r="C9" s="19">
        <v>42036.798000000003</v>
      </c>
      <c r="D9" s="19">
        <v>48177.618000000002</v>
      </c>
      <c r="E9" s="19">
        <v>66041.25</v>
      </c>
      <c r="F9" s="19">
        <v>60609.016000000003</v>
      </c>
      <c r="G9" s="19">
        <v>77751.191999999995</v>
      </c>
    </row>
    <row r="10" spans="1:7" s="50" customFormat="1" ht="24.75" customHeight="1" x14ac:dyDescent="0.25">
      <c r="A10" s="4" t="s">
        <v>479</v>
      </c>
      <c r="B10" s="19">
        <v>34852.849000000002</v>
      </c>
      <c r="C10" s="19">
        <v>60832.696000000004</v>
      </c>
      <c r="D10" s="19">
        <v>52618.420000000006</v>
      </c>
      <c r="E10" s="19">
        <v>58811.963000000003</v>
      </c>
      <c r="F10" s="19">
        <v>106784.817</v>
      </c>
      <c r="G10" s="19">
        <v>128962.83</v>
      </c>
    </row>
    <row r="11" spans="1:7" s="50" customFormat="1" ht="24.75" customHeight="1" x14ac:dyDescent="0.25">
      <c r="A11" s="4" t="s">
        <v>480</v>
      </c>
      <c r="B11" s="19">
        <v>906.59699999999998</v>
      </c>
      <c r="C11" s="19">
        <v>1136.8209999999999</v>
      </c>
      <c r="D11" s="19">
        <v>1221.9280000000001</v>
      </c>
      <c r="E11" s="19">
        <v>1022.842</v>
      </c>
      <c r="F11" s="19">
        <v>1138.3150000000001</v>
      </c>
      <c r="G11" s="19">
        <v>1232.425</v>
      </c>
    </row>
    <row r="12" spans="1:7" s="50" customFormat="1" ht="24.75" customHeight="1" x14ac:dyDescent="0.25">
      <c r="A12" s="4" t="s">
        <v>481</v>
      </c>
      <c r="B12" s="19">
        <v>1006.313</v>
      </c>
      <c r="C12" s="19">
        <v>5829.701</v>
      </c>
      <c r="D12" s="19">
        <v>1319.01</v>
      </c>
      <c r="E12" s="19">
        <v>2342.6610000000001</v>
      </c>
      <c r="F12" s="19">
        <v>1553.2</v>
      </c>
      <c r="G12" s="19">
        <v>2994.9180000000001</v>
      </c>
    </row>
    <row r="13" spans="1:7" s="50" customFormat="1" ht="24.75" customHeight="1" x14ac:dyDescent="0.25">
      <c r="A13" s="1" t="s">
        <v>482</v>
      </c>
      <c r="B13" s="21">
        <v>25622.717000000001</v>
      </c>
      <c r="C13" s="21">
        <v>29480.995999999999</v>
      </c>
      <c r="D13" s="21">
        <v>21870.496999999999</v>
      </c>
      <c r="E13" s="21">
        <v>17516.044000000002</v>
      </c>
      <c r="F13" s="21">
        <v>19298.035</v>
      </c>
      <c r="G13" s="21">
        <v>30571.728999999999</v>
      </c>
    </row>
    <row r="14" spans="1:7" s="50" customFormat="1" ht="24.75" customHeight="1" x14ac:dyDescent="0.25">
      <c r="A14" s="1" t="s">
        <v>483</v>
      </c>
      <c r="B14" s="21">
        <v>17799.927</v>
      </c>
      <c r="C14" s="21">
        <v>23700.269</v>
      </c>
      <c r="D14" s="21">
        <v>25482.489000000001</v>
      </c>
      <c r="E14" s="21">
        <v>22995.241000000002</v>
      </c>
      <c r="F14" s="21">
        <v>23888.004000000001</v>
      </c>
      <c r="G14" s="21">
        <v>33100.589</v>
      </c>
    </row>
    <row r="15" spans="1:7" s="50" customFormat="1" ht="24.75" customHeight="1" x14ac:dyDescent="0.25">
      <c r="A15" s="1" t="s">
        <v>484</v>
      </c>
      <c r="B15" s="21">
        <v>3241.2089999999998</v>
      </c>
      <c r="C15" s="21">
        <v>4604.1059999999998</v>
      </c>
      <c r="D15" s="21">
        <v>240.321</v>
      </c>
      <c r="E15" s="21">
        <v>390.88400000000001</v>
      </c>
      <c r="F15" s="21">
        <v>289.88299999999998</v>
      </c>
      <c r="G15" s="21">
        <v>296.55700000000002</v>
      </c>
    </row>
    <row r="16" spans="1:7" s="50" customFormat="1" ht="24.75" customHeight="1" x14ac:dyDescent="0.25">
      <c r="A16" s="1" t="s">
        <v>485</v>
      </c>
      <c r="B16" s="21">
        <v>443927.92599999998</v>
      </c>
      <c r="C16" s="21">
        <v>404960.20199999999</v>
      </c>
      <c r="D16" s="21">
        <v>601437.22626000002</v>
      </c>
      <c r="E16" s="21">
        <v>507759.26348000002</v>
      </c>
      <c r="F16" s="21">
        <v>488506.45088000002</v>
      </c>
      <c r="G16" s="21">
        <v>444805.89161699999</v>
      </c>
    </row>
    <row r="17" spans="1:7" s="50" customFormat="1" ht="24.75" customHeight="1" x14ac:dyDescent="0.25">
      <c r="A17" s="1" t="s">
        <v>486</v>
      </c>
      <c r="B17" s="21">
        <v>74032.194000000003</v>
      </c>
      <c r="C17" s="21">
        <v>48713.315000000002</v>
      </c>
      <c r="D17" s="21">
        <v>48920.544999999998</v>
      </c>
      <c r="E17" s="21">
        <v>51873.544000000002</v>
      </c>
      <c r="F17" s="21">
        <v>59018.283000000003</v>
      </c>
      <c r="G17" s="21">
        <v>130501.183</v>
      </c>
    </row>
    <row r="18" spans="1:7" s="50" customFormat="1" ht="24.75" customHeight="1" x14ac:dyDescent="0.25">
      <c r="A18" s="1" t="s">
        <v>487</v>
      </c>
      <c r="B18" s="21">
        <v>1843.0650000000001</v>
      </c>
      <c r="C18" s="21">
        <v>1907.192</v>
      </c>
      <c r="D18" s="21">
        <v>2075.0059999999999</v>
      </c>
      <c r="E18" s="21">
        <v>2114.31</v>
      </c>
      <c r="F18" s="21">
        <v>2202.7040000000002</v>
      </c>
      <c r="G18" s="21">
        <v>2218.4690000000001</v>
      </c>
    </row>
    <row r="19" spans="1:7" s="50" customFormat="1" ht="24.75" customHeight="1" thickBot="1" x14ac:dyDescent="0.3">
      <c r="A19" s="210" t="s">
        <v>488</v>
      </c>
      <c r="B19" s="211">
        <v>0</v>
      </c>
      <c r="C19" s="23">
        <v>0.26</v>
      </c>
      <c r="D19" s="23">
        <v>0.26</v>
      </c>
      <c r="E19" s="23">
        <v>0.26</v>
      </c>
      <c r="F19" s="23">
        <v>0.26</v>
      </c>
      <c r="G19" s="23">
        <v>0.26</v>
      </c>
    </row>
    <row r="20" spans="1:7" s="50" customFormat="1" ht="24.75" customHeight="1" thickTop="1" thickBot="1" x14ac:dyDescent="0.3">
      <c r="A20" s="212" t="s">
        <v>226</v>
      </c>
      <c r="B20" s="23">
        <v>765454.6889999999</v>
      </c>
      <c r="C20" s="23">
        <v>882613.728</v>
      </c>
      <c r="D20" s="23">
        <v>892489.05926000013</v>
      </c>
      <c r="E20" s="23">
        <v>839228.15548000019</v>
      </c>
      <c r="F20" s="23">
        <v>885553.78188000014</v>
      </c>
      <c r="G20" s="23">
        <v>979873.41361699998</v>
      </c>
    </row>
    <row r="21" spans="1:7" ht="15" thickTop="1" x14ac:dyDescent="0.35">
      <c r="A21" s="354" t="s">
        <v>535</v>
      </c>
      <c r="B21" s="354"/>
      <c r="C21" s="354"/>
      <c r="D21" s="354"/>
      <c r="E21" s="354"/>
      <c r="F21" s="354"/>
      <c r="G21" s="354"/>
    </row>
  </sheetData>
  <mergeCells count="3">
    <mergeCell ref="A1:G1"/>
    <mergeCell ref="A2:G2"/>
    <mergeCell ref="A21:G21"/>
  </mergeCells>
  <pageMargins left="0.7" right="0.7" top="0.75" bottom="0.75" header="0.3" footer="0.3"/>
  <pageSetup paperSize="9" scale="69"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7085A-E906-4D7A-8F4B-6A92481F61B5}">
  <sheetPr>
    <pageSetUpPr fitToPage="1"/>
  </sheetPr>
  <dimension ref="A1:G25"/>
  <sheetViews>
    <sheetView view="pageBreakPreview" zoomScaleNormal="100" zoomScaleSheetLayoutView="100" workbookViewId="0">
      <selection activeCell="G8" sqref="G8"/>
    </sheetView>
  </sheetViews>
  <sheetFormatPr defaultRowHeight="14.5" x14ac:dyDescent="0.35"/>
  <cols>
    <col min="1" max="1" width="56.26953125" customWidth="1"/>
    <col min="2" max="2" width="12.7265625" customWidth="1"/>
    <col min="3" max="3" width="16.1796875" customWidth="1"/>
    <col min="4" max="4" width="12.26953125" customWidth="1"/>
    <col min="5" max="5" width="11.26953125" customWidth="1"/>
    <col min="6" max="6" width="16.7265625" customWidth="1"/>
    <col min="7" max="7" width="11.26953125" customWidth="1"/>
  </cols>
  <sheetData>
    <row r="1" spans="1:7" ht="22.5" x14ac:dyDescent="0.35">
      <c r="A1" s="275" t="s">
        <v>489</v>
      </c>
      <c r="B1" s="275"/>
      <c r="C1" s="275"/>
      <c r="D1" s="275"/>
      <c r="E1" s="275"/>
      <c r="F1" s="275"/>
      <c r="G1" s="275"/>
    </row>
    <row r="2" spans="1:7" ht="15" thickBot="1" x14ac:dyDescent="0.4">
      <c r="A2" s="276" t="s">
        <v>1</v>
      </c>
      <c r="B2" s="276"/>
      <c r="C2" s="276"/>
      <c r="D2" s="276"/>
      <c r="E2" s="276"/>
      <c r="F2" s="276"/>
      <c r="G2" s="276"/>
    </row>
    <row r="3" spans="1:7" ht="15.5" thickTop="1" thickBot="1" x14ac:dyDescent="0.4">
      <c r="A3" s="315" t="s">
        <v>472</v>
      </c>
      <c r="B3" s="375" t="s">
        <v>566</v>
      </c>
      <c r="C3" s="376"/>
      <c r="D3" s="376"/>
      <c r="E3" s="375" t="s">
        <v>597</v>
      </c>
      <c r="F3" s="376"/>
      <c r="G3" s="376"/>
    </row>
    <row r="4" spans="1:7" ht="35.5" customHeight="1" thickBot="1" x14ac:dyDescent="0.4">
      <c r="A4" s="362"/>
      <c r="B4" s="181" t="s">
        <v>490</v>
      </c>
      <c r="C4" s="161" t="s">
        <v>491</v>
      </c>
      <c r="D4" s="161" t="s">
        <v>226</v>
      </c>
      <c r="E4" s="181" t="s">
        <v>490</v>
      </c>
      <c r="F4" s="161" t="s">
        <v>491</v>
      </c>
      <c r="G4" s="161" t="s">
        <v>226</v>
      </c>
    </row>
    <row r="5" spans="1:7" s="50" customFormat="1" ht="32.25" customHeight="1" thickTop="1" x14ac:dyDescent="0.25">
      <c r="A5" s="112" t="s">
        <v>492</v>
      </c>
      <c r="B5" s="114">
        <v>279306.70199999999</v>
      </c>
      <c r="C5" s="114">
        <v>6406.7289999999994</v>
      </c>
      <c r="D5" s="114">
        <v>285713.43099999998</v>
      </c>
      <c r="E5" s="114">
        <v>297500.87099999998</v>
      </c>
      <c r="F5" s="114">
        <v>8583.0460000000003</v>
      </c>
      <c r="G5" s="114">
        <v>306083.91699999996</v>
      </c>
    </row>
    <row r="6" spans="1:7" s="50" customFormat="1" ht="32.25" customHeight="1" x14ac:dyDescent="0.25">
      <c r="A6" s="132" t="s">
        <v>493</v>
      </c>
      <c r="B6" s="117">
        <v>4170.2820000000002</v>
      </c>
      <c r="C6" s="117">
        <v>948.60500000000002</v>
      </c>
      <c r="D6" s="117">
        <v>5118.8870000000006</v>
      </c>
      <c r="E6" s="117">
        <v>4201.3609999999999</v>
      </c>
      <c r="F6" s="117">
        <v>1771.02</v>
      </c>
      <c r="G6" s="117">
        <v>5972.3809999999994</v>
      </c>
    </row>
    <row r="7" spans="1:7" s="50" customFormat="1" ht="32.25" customHeight="1" x14ac:dyDescent="0.25">
      <c r="A7" s="132" t="s">
        <v>494</v>
      </c>
      <c r="B7" s="117">
        <v>275136.42</v>
      </c>
      <c r="C7" s="117">
        <v>5458.1239999999998</v>
      </c>
      <c r="D7" s="117">
        <v>280594.54399999999</v>
      </c>
      <c r="E7" s="117">
        <v>293299.51</v>
      </c>
      <c r="F7" s="117">
        <v>6812.0259999999998</v>
      </c>
      <c r="G7" s="117">
        <v>300111.53600000002</v>
      </c>
    </row>
    <row r="8" spans="1:7" s="50" customFormat="1" ht="32.25" customHeight="1" x14ac:dyDescent="0.25">
      <c r="A8" s="112" t="s">
        <v>476</v>
      </c>
      <c r="B8" s="114">
        <v>103876.85299999999</v>
      </c>
      <c r="C8" s="114">
        <v>37931.053999999996</v>
      </c>
      <c r="D8" s="114">
        <v>141807.90699999998</v>
      </c>
      <c r="E8" s="114">
        <v>113148.394</v>
      </c>
      <c r="F8" s="114">
        <v>46959.259999999995</v>
      </c>
      <c r="G8" s="114">
        <v>160107.65399999998</v>
      </c>
    </row>
    <row r="9" spans="1:7" s="50" customFormat="1" ht="32.25" customHeight="1" x14ac:dyDescent="0.25">
      <c r="A9" s="132" t="s">
        <v>495</v>
      </c>
      <c r="B9" s="117">
        <v>93408.982999999993</v>
      </c>
      <c r="C9" s="117">
        <v>4310.62</v>
      </c>
      <c r="D9" s="117">
        <v>97719.602999999988</v>
      </c>
      <c r="E9" s="117">
        <v>92195.066999999995</v>
      </c>
      <c r="F9" s="117">
        <v>5521.77</v>
      </c>
      <c r="G9" s="117">
        <v>97716.837</v>
      </c>
    </row>
    <row r="10" spans="1:7" s="50" customFormat="1" ht="32.25" customHeight="1" x14ac:dyDescent="0.25">
      <c r="A10" s="132" t="s">
        <v>478</v>
      </c>
      <c r="B10" s="117">
        <v>7292.3140000000003</v>
      </c>
      <c r="C10" s="117">
        <v>94.174000000000007</v>
      </c>
      <c r="D10" s="117">
        <v>7386.4880000000003</v>
      </c>
      <c r="E10" s="117">
        <v>15909.268</v>
      </c>
      <c r="F10" s="117">
        <v>113.461</v>
      </c>
      <c r="G10" s="117">
        <v>16022.728999999999</v>
      </c>
    </row>
    <row r="11" spans="1:7" s="50" customFormat="1" ht="32.25" customHeight="1" x14ac:dyDescent="0.25">
      <c r="A11" s="132" t="s">
        <v>479</v>
      </c>
      <c r="B11" s="117">
        <v>1696.0730000000001</v>
      </c>
      <c r="C11" s="117">
        <v>33526.559999999998</v>
      </c>
      <c r="D11" s="117">
        <v>35222.632999999994</v>
      </c>
      <c r="E11" s="117">
        <v>3654.873</v>
      </c>
      <c r="F11" s="117">
        <v>41323.328999999998</v>
      </c>
      <c r="G11" s="117">
        <v>44978.201999999997</v>
      </c>
    </row>
    <row r="12" spans="1:7" s="50" customFormat="1" ht="32.25" customHeight="1" x14ac:dyDescent="0.25">
      <c r="A12" s="132" t="s">
        <v>480</v>
      </c>
      <c r="B12" s="117">
        <v>1479.473</v>
      </c>
      <c r="C12" s="117">
        <v>0</v>
      </c>
      <c r="D12" s="117">
        <v>1479.173</v>
      </c>
      <c r="E12" s="117">
        <v>1389.1759999999999</v>
      </c>
      <c r="F12" s="117">
        <v>0.7</v>
      </c>
      <c r="G12" s="117">
        <v>1389.876</v>
      </c>
    </row>
    <row r="13" spans="1:7" s="50" customFormat="1" ht="32.25" customHeight="1" x14ac:dyDescent="0.25">
      <c r="A13" s="132" t="s">
        <v>481</v>
      </c>
      <c r="B13" s="117">
        <v>0</v>
      </c>
      <c r="C13" s="117">
        <v>0</v>
      </c>
      <c r="D13" s="117">
        <v>0</v>
      </c>
      <c r="E13" s="117">
        <v>0.01</v>
      </c>
      <c r="F13" s="117">
        <v>0</v>
      </c>
      <c r="G13" s="117">
        <v>0.01</v>
      </c>
    </row>
    <row r="14" spans="1:7" s="50" customFormat="1" ht="32.25" customHeight="1" x14ac:dyDescent="0.25">
      <c r="A14" s="112" t="s">
        <v>482</v>
      </c>
      <c r="B14" s="114">
        <v>0</v>
      </c>
      <c r="C14" s="114">
        <v>0</v>
      </c>
      <c r="D14" s="114">
        <v>0</v>
      </c>
      <c r="E14" s="114">
        <v>0</v>
      </c>
      <c r="F14" s="114">
        <v>0</v>
      </c>
      <c r="G14" s="114">
        <v>0</v>
      </c>
    </row>
    <row r="15" spans="1:7" s="50" customFormat="1" ht="32.25" customHeight="1" x14ac:dyDescent="0.25">
      <c r="A15" s="112" t="s">
        <v>483</v>
      </c>
      <c r="B15" s="114">
        <v>0</v>
      </c>
      <c r="C15" s="114">
        <v>0</v>
      </c>
      <c r="D15" s="114">
        <v>0</v>
      </c>
      <c r="E15" s="114">
        <v>0</v>
      </c>
      <c r="F15" s="114">
        <v>0</v>
      </c>
      <c r="G15" s="114">
        <v>0</v>
      </c>
    </row>
    <row r="16" spans="1:7" s="50" customFormat="1" ht="32.25" customHeight="1" x14ac:dyDescent="0.25">
      <c r="A16" s="112" t="s">
        <v>484</v>
      </c>
      <c r="B16" s="114">
        <v>0</v>
      </c>
      <c r="C16" s="114">
        <v>0</v>
      </c>
      <c r="D16" s="114">
        <v>0</v>
      </c>
      <c r="E16" s="114">
        <v>0</v>
      </c>
      <c r="F16" s="114">
        <v>0</v>
      </c>
      <c r="G16" s="114">
        <v>0</v>
      </c>
    </row>
    <row r="17" spans="1:7" s="50" customFormat="1" ht="32.25" customHeight="1" x14ac:dyDescent="0.25">
      <c r="A17" s="112" t="s">
        <v>485</v>
      </c>
      <c r="B17" s="114">
        <v>137146.67939599999</v>
      </c>
      <c r="C17" s="114">
        <v>16592.371999999999</v>
      </c>
      <c r="D17" s="114">
        <v>153739.051396</v>
      </c>
      <c r="E17" s="114">
        <v>127650.773</v>
      </c>
      <c r="F17" s="114">
        <v>31954.554</v>
      </c>
      <c r="G17" s="114">
        <v>159605.32699999999</v>
      </c>
    </row>
    <row r="18" spans="1:7" s="50" customFormat="1" ht="32.25" customHeight="1" x14ac:dyDescent="0.25">
      <c r="A18" s="112" t="s">
        <v>486</v>
      </c>
      <c r="B18" s="114">
        <v>0</v>
      </c>
      <c r="C18" s="114">
        <v>0</v>
      </c>
      <c r="D18" s="114">
        <v>0</v>
      </c>
      <c r="E18" s="114">
        <v>0</v>
      </c>
      <c r="F18" s="114">
        <v>0</v>
      </c>
      <c r="G18" s="114">
        <v>0</v>
      </c>
    </row>
    <row r="19" spans="1:7" s="50" customFormat="1" ht="32.25" customHeight="1" x14ac:dyDescent="0.25">
      <c r="A19" s="112" t="s">
        <v>496</v>
      </c>
      <c r="B19" s="114">
        <v>0</v>
      </c>
      <c r="C19" s="114">
        <v>0</v>
      </c>
      <c r="D19" s="114">
        <v>0</v>
      </c>
      <c r="E19" s="114">
        <v>0</v>
      </c>
      <c r="F19" s="114">
        <v>0</v>
      </c>
      <c r="G19" s="114">
        <v>0</v>
      </c>
    </row>
    <row r="20" spans="1:7" s="50" customFormat="1" ht="32.25" customHeight="1" x14ac:dyDescent="0.25">
      <c r="A20" s="213" t="s">
        <v>497</v>
      </c>
      <c r="B20" s="114">
        <v>0</v>
      </c>
      <c r="C20" s="114">
        <v>81.766000000000005</v>
      </c>
      <c r="D20" s="114">
        <v>81.766000000000005</v>
      </c>
      <c r="E20" s="114">
        <v>0</v>
      </c>
      <c r="F20" s="114">
        <v>119.208</v>
      </c>
      <c r="G20" s="114">
        <v>119.208</v>
      </c>
    </row>
    <row r="21" spans="1:7" s="50" customFormat="1" ht="32.25" customHeight="1" thickBot="1" x14ac:dyDescent="0.3">
      <c r="A21" s="134" t="s">
        <v>498</v>
      </c>
      <c r="B21" s="180">
        <v>408471.671309</v>
      </c>
      <c r="C21" s="180">
        <v>43727.226999999999</v>
      </c>
      <c r="D21" s="180">
        <v>452198.89830900001</v>
      </c>
      <c r="E21" s="180">
        <v>435076.79570299998</v>
      </c>
      <c r="F21" s="180">
        <v>48257.828999999998</v>
      </c>
      <c r="G21" s="180">
        <v>483334.62470299995</v>
      </c>
    </row>
    <row r="22" spans="1:7" s="50" customFormat="1" ht="32.25" customHeight="1" thickTop="1" thickBot="1" x14ac:dyDescent="0.3">
      <c r="A22" s="161" t="s">
        <v>226</v>
      </c>
      <c r="B22" s="182">
        <v>928801.90570500004</v>
      </c>
      <c r="C22" s="182">
        <v>104739.14799999999</v>
      </c>
      <c r="D22" s="182">
        <v>1033541.053705</v>
      </c>
      <c r="E22" s="182">
        <v>973376.83370299998</v>
      </c>
      <c r="F22" s="182">
        <v>135873.897</v>
      </c>
      <c r="G22" s="182">
        <v>1109250.730703</v>
      </c>
    </row>
    <row r="23" spans="1:7" ht="15" thickTop="1" x14ac:dyDescent="0.35">
      <c r="A23" s="354" t="s">
        <v>535</v>
      </c>
      <c r="B23" s="354"/>
      <c r="C23" s="354"/>
      <c r="D23" s="354"/>
      <c r="E23" s="354"/>
      <c r="F23" s="354"/>
      <c r="G23" s="354"/>
    </row>
    <row r="24" spans="1:7" x14ac:dyDescent="0.35">
      <c r="A24" s="372" t="s">
        <v>509</v>
      </c>
      <c r="B24" s="372"/>
      <c r="C24" s="372"/>
      <c r="D24" s="372"/>
      <c r="E24" s="75"/>
    </row>
    <row r="25" spans="1:7" x14ac:dyDescent="0.35">
      <c r="A25" s="372" t="s">
        <v>499</v>
      </c>
      <c r="B25" s="372"/>
      <c r="C25" s="372"/>
      <c r="D25" s="372"/>
      <c r="E25" s="75"/>
    </row>
  </sheetData>
  <mergeCells count="8">
    <mergeCell ref="A24:D24"/>
    <mergeCell ref="A25:D25"/>
    <mergeCell ref="A1:G1"/>
    <mergeCell ref="A2:G2"/>
    <mergeCell ref="A3:A4"/>
    <mergeCell ref="B3:D3"/>
    <mergeCell ref="E3:G3"/>
    <mergeCell ref="A23:G23"/>
  </mergeCells>
  <pageMargins left="0.7" right="0.7" top="0.75" bottom="0.75" header="0.3" footer="0.3"/>
  <pageSetup paperSize="9" scale="63"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6"/>
  <sheetViews>
    <sheetView view="pageBreakPreview" zoomScale="91" zoomScaleNormal="100" zoomScaleSheetLayoutView="91" workbookViewId="0">
      <selection activeCell="G8" sqref="G8"/>
    </sheetView>
  </sheetViews>
  <sheetFormatPr defaultRowHeight="14.5" x14ac:dyDescent="0.35"/>
  <cols>
    <col min="1" max="1" width="44.26953125" bestFit="1" customWidth="1"/>
    <col min="2" max="3" width="11" bestFit="1" customWidth="1"/>
    <col min="4" max="4" width="11.453125" style="26" bestFit="1" customWidth="1"/>
    <col min="5" max="5" width="11" bestFit="1" customWidth="1"/>
    <col min="6" max="6" width="11" style="26" bestFit="1" customWidth="1"/>
    <col min="7" max="9" width="11" bestFit="1" customWidth="1"/>
  </cols>
  <sheetData>
    <row r="1" spans="1:9" ht="22.5" x14ac:dyDescent="0.35">
      <c r="A1" s="275" t="s">
        <v>42</v>
      </c>
      <c r="B1" s="275"/>
      <c r="C1" s="275"/>
      <c r="D1" s="275"/>
      <c r="E1" s="275"/>
      <c r="F1" s="275"/>
      <c r="G1" s="275"/>
      <c r="H1" s="275"/>
      <c r="I1" s="275"/>
    </row>
    <row r="2" spans="1:9" ht="15" thickBot="1" x14ac:dyDescent="0.4">
      <c r="A2" s="276" t="s">
        <v>1</v>
      </c>
      <c r="B2" s="276"/>
      <c r="C2" s="276"/>
      <c r="D2" s="276"/>
      <c r="E2" s="276"/>
      <c r="F2" s="276"/>
      <c r="G2" s="276"/>
      <c r="H2" s="276"/>
      <c r="I2" s="276"/>
    </row>
    <row r="3" spans="1:9" ht="15.5" thickTop="1" thickBot="1" x14ac:dyDescent="0.4">
      <c r="A3" s="290" t="s">
        <v>583</v>
      </c>
      <c r="B3" s="286" t="s">
        <v>534</v>
      </c>
      <c r="C3" s="286" t="s">
        <v>559</v>
      </c>
      <c r="D3" s="202">
        <v>2025</v>
      </c>
      <c r="E3" s="245">
        <v>2025</v>
      </c>
      <c r="F3" s="284">
        <v>2026</v>
      </c>
      <c r="G3" s="284"/>
      <c r="H3" s="284"/>
      <c r="I3" s="284"/>
    </row>
    <row r="4" spans="1:9" ht="15.5" thickTop="1" thickBot="1" x14ac:dyDescent="0.4">
      <c r="A4" s="291"/>
      <c r="B4" s="287"/>
      <c r="C4" s="287"/>
      <c r="D4" s="200" t="s">
        <v>610</v>
      </c>
      <c r="E4" s="201" t="s">
        <v>591</v>
      </c>
      <c r="F4" s="203" t="s">
        <v>594</v>
      </c>
      <c r="G4" s="203" t="s">
        <v>595</v>
      </c>
      <c r="H4" s="203" t="s">
        <v>600</v>
      </c>
      <c r="I4" s="203" t="s">
        <v>610</v>
      </c>
    </row>
    <row r="5" spans="1:9" ht="19.5" customHeight="1" thickTop="1" x14ac:dyDescent="0.35">
      <c r="A5" s="112" t="s">
        <v>43</v>
      </c>
      <c r="B5" s="113">
        <v>2753.2029999999995</v>
      </c>
      <c r="C5" s="113">
        <v>2995.7069999999999</v>
      </c>
      <c r="D5" s="99">
        <v>5786.6790590000001</v>
      </c>
      <c r="E5" s="99">
        <v>4062.3410000000003</v>
      </c>
      <c r="F5" s="99">
        <v>4291.7970000000005</v>
      </c>
      <c r="G5" s="99">
        <v>2025.5349999999999</v>
      </c>
      <c r="H5" s="99">
        <v>2113.0369999999998</v>
      </c>
      <c r="I5" s="99">
        <v>9596.4840000000004</v>
      </c>
    </row>
    <row r="6" spans="1:9" ht="19.5" customHeight="1" x14ac:dyDescent="0.35">
      <c r="A6" s="123" t="s">
        <v>44</v>
      </c>
      <c r="B6" s="113">
        <v>228.83199999999999</v>
      </c>
      <c r="C6" s="113">
        <v>337.04599999999999</v>
      </c>
      <c r="D6" s="99">
        <v>351.108</v>
      </c>
      <c r="E6" s="99">
        <v>343.971</v>
      </c>
      <c r="F6" s="99">
        <v>230.32799999999997</v>
      </c>
      <c r="G6" s="99">
        <v>312.32799999999997</v>
      </c>
      <c r="H6" s="99">
        <v>299.53399999999999</v>
      </c>
      <c r="I6" s="99">
        <v>300.51699999999994</v>
      </c>
    </row>
    <row r="7" spans="1:9" ht="19.5" customHeight="1" x14ac:dyDescent="0.35">
      <c r="A7" s="115" t="s">
        <v>33</v>
      </c>
      <c r="B7" s="116">
        <v>31.175000000000001</v>
      </c>
      <c r="C7" s="116">
        <v>150.739</v>
      </c>
      <c r="D7" s="100">
        <v>148.874</v>
      </c>
      <c r="E7" s="100">
        <v>146.43100000000001</v>
      </c>
      <c r="F7" s="100">
        <v>42.747</v>
      </c>
      <c r="G7" s="100">
        <v>128.48500000000001</v>
      </c>
      <c r="H7" s="100">
        <v>115.663</v>
      </c>
      <c r="I7" s="100">
        <v>116.794</v>
      </c>
    </row>
    <row r="8" spans="1:9" ht="19.5" customHeight="1" x14ac:dyDescent="0.35">
      <c r="A8" s="124" t="s">
        <v>34</v>
      </c>
      <c r="B8" s="116">
        <v>0</v>
      </c>
      <c r="C8" s="116">
        <v>0</v>
      </c>
      <c r="D8" s="100">
        <v>0</v>
      </c>
      <c r="E8" s="100">
        <v>0</v>
      </c>
      <c r="F8" s="100">
        <v>0</v>
      </c>
      <c r="G8" s="100">
        <v>0</v>
      </c>
      <c r="H8" s="100">
        <v>0</v>
      </c>
      <c r="I8" s="100">
        <v>0</v>
      </c>
    </row>
    <row r="9" spans="1:9" ht="19.5" customHeight="1" x14ac:dyDescent="0.35">
      <c r="A9" s="115" t="s">
        <v>35</v>
      </c>
      <c r="B9" s="116">
        <v>174.86799999999999</v>
      </c>
      <c r="C9" s="116">
        <v>163.58000000000001</v>
      </c>
      <c r="D9" s="100">
        <v>179.518</v>
      </c>
      <c r="E9" s="100">
        <v>174.45400000000001</v>
      </c>
      <c r="F9" s="100">
        <v>164.72499999999999</v>
      </c>
      <c r="G9" s="100">
        <v>161.01499999999999</v>
      </c>
      <c r="H9" s="100">
        <v>161.01499999999999</v>
      </c>
      <c r="I9" s="100">
        <v>161.01499999999999</v>
      </c>
    </row>
    <row r="10" spans="1:9" ht="19.5" customHeight="1" x14ac:dyDescent="0.35">
      <c r="A10" s="115" t="s">
        <v>36</v>
      </c>
      <c r="B10" s="116">
        <v>22.789000000000001</v>
      </c>
      <c r="C10" s="116">
        <v>22.727</v>
      </c>
      <c r="D10" s="101">
        <v>22.716000000000001</v>
      </c>
      <c r="E10" s="101">
        <v>23.085999999999999</v>
      </c>
      <c r="F10" s="101">
        <v>22.856000000000002</v>
      </c>
      <c r="G10" s="101">
        <v>22.827999999999999</v>
      </c>
      <c r="H10" s="101">
        <v>22.856000000000002</v>
      </c>
      <c r="I10" s="101">
        <v>22.707999999999998</v>
      </c>
    </row>
    <row r="11" spans="1:9" ht="19.5" customHeight="1" x14ac:dyDescent="0.35">
      <c r="A11" s="112" t="s">
        <v>45</v>
      </c>
      <c r="B11" s="113">
        <v>2524.3709999999996</v>
      </c>
      <c r="C11" s="113">
        <v>2658.6610000000001</v>
      </c>
      <c r="D11" s="99">
        <v>5435.5710589999999</v>
      </c>
      <c r="E11" s="99">
        <v>3718.3700000000003</v>
      </c>
      <c r="F11" s="99">
        <v>4061.4690000000001</v>
      </c>
      <c r="G11" s="99">
        <v>1713.2069999999999</v>
      </c>
      <c r="H11" s="99">
        <v>1813.5029999999999</v>
      </c>
      <c r="I11" s="99">
        <v>9295.9670000000006</v>
      </c>
    </row>
    <row r="12" spans="1:9" ht="19.5" customHeight="1" x14ac:dyDescent="0.35">
      <c r="A12" s="115" t="s">
        <v>33</v>
      </c>
      <c r="B12" s="116">
        <v>1966.0679999999998</v>
      </c>
      <c r="C12" s="116">
        <v>2030.444</v>
      </c>
      <c r="D12" s="101">
        <v>4622.366</v>
      </c>
      <c r="E12" s="101">
        <v>2188.2380000000003</v>
      </c>
      <c r="F12" s="101">
        <v>1616.9550000000002</v>
      </c>
      <c r="G12" s="101">
        <v>1499.471</v>
      </c>
      <c r="H12" s="101">
        <v>1281.877</v>
      </c>
      <c r="I12" s="101">
        <v>1445.873</v>
      </c>
    </row>
    <row r="13" spans="1:9" ht="19.5" customHeight="1" x14ac:dyDescent="0.35">
      <c r="A13" s="115" t="s">
        <v>34</v>
      </c>
      <c r="B13" s="116">
        <v>0</v>
      </c>
      <c r="C13" s="116">
        <v>0</v>
      </c>
      <c r="D13" s="100">
        <v>0</v>
      </c>
      <c r="E13" s="100">
        <v>0</v>
      </c>
      <c r="F13" s="100">
        <v>0</v>
      </c>
      <c r="G13" s="100">
        <v>0</v>
      </c>
      <c r="H13" s="100">
        <v>0</v>
      </c>
      <c r="I13" s="100">
        <v>0</v>
      </c>
    </row>
    <row r="14" spans="1:9" ht="19.5" customHeight="1" x14ac:dyDescent="0.35">
      <c r="A14" s="115" t="s">
        <v>35</v>
      </c>
      <c r="B14" s="116">
        <v>0</v>
      </c>
      <c r="C14" s="116">
        <v>0</v>
      </c>
      <c r="D14" s="100">
        <v>0</v>
      </c>
      <c r="E14" s="100">
        <v>0</v>
      </c>
      <c r="F14" s="100">
        <v>0</v>
      </c>
      <c r="G14" s="100">
        <v>0</v>
      </c>
      <c r="H14" s="100">
        <v>0</v>
      </c>
      <c r="I14" s="100">
        <v>0</v>
      </c>
    </row>
    <row r="15" spans="1:9" ht="19.5" customHeight="1" x14ac:dyDescent="0.35">
      <c r="A15" s="115" t="s">
        <v>36</v>
      </c>
      <c r="B15" s="116">
        <v>558.303</v>
      </c>
      <c r="C15" s="116">
        <v>628.21699999999998</v>
      </c>
      <c r="D15" s="101">
        <v>813.20505899999989</v>
      </c>
      <c r="E15" s="101">
        <v>1530.1320000000001</v>
      </c>
      <c r="F15" s="101">
        <v>2444.5140000000001</v>
      </c>
      <c r="G15" s="101">
        <v>213.73599999999999</v>
      </c>
      <c r="H15" s="101">
        <v>531.62599999999998</v>
      </c>
      <c r="I15" s="101">
        <v>7850.0940000000001</v>
      </c>
    </row>
    <row r="16" spans="1:9" ht="19.5" customHeight="1" x14ac:dyDescent="0.35">
      <c r="A16" s="112" t="s">
        <v>46</v>
      </c>
      <c r="B16" s="113">
        <v>0</v>
      </c>
      <c r="C16" s="116">
        <v>0</v>
      </c>
      <c r="D16" s="100">
        <v>0</v>
      </c>
      <c r="E16" s="100">
        <v>0</v>
      </c>
      <c r="F16" s="100">
        <v>0</v>
      </c>
      <c r="G16" s="100">
        <v>0</v>
      </c>
      <c r="H16" s="100">
        <v>0</v>
      </c>
      <c r="I16" s="100">
        <v>0</v>
      </c>
    </row>
    <row r="17" spans="1:9" ht="19.5" customHeight="1" x14ac:dyDescent="0.35">
      <c r="A17" s="115" t="s">
        <v>33</v>
      </c>
      <c r="B17" s="116">
        <v>0</v>
      </c>
      <c r="C17" s="116">
        <v>0</v>
      </c>
      <c r="D17" s="100">
        <v>0</v>
      </c>
      <c r="E17" s="100">
        <v>0</v>
      </c>
      <c r="F17" s="100">
        <v>0</v>
      </c>
      <c r="G17" s="100">
        <v>0</v>
      </c>
      <c r="H17" s="100">
        <v>0</v>
      </c>
      <c r="I17" s="100">
        <v>0</v>
      </c>
    </row>
    <row r="18" spans="1:9" ht="19.5" customHeight="1" x14ac:dyDescent="0.35">
      <c r="A18" s="115" t="s">
        <v>34</v>
      </c>
      <c r="B18" s="116">
        <v>0</v>
      </c>
      <c r="C18" s="116">
        <v>0</v>
      </c>
      <c r="D18" s="100">
        <v>0</v>
      </c>
      <c r="E18" s="100">
        <v>0</v>
      </c>
      <c r="F18" s="100">
        <v>0</v>
      </c>
      <c r="G18" s="100">
        <v>0</v>
      </c>
      <c r="H18" s="100">
        <v>0</v>
      </c>
      <c r="I18" s="100">
        <v>0</v>
      </c>
    </row>
    <row r="19" spans="1:9" ht="19.5" customHeight="1" x14ac:dyDescent="0.35">
      <c r="A19" s="115" t="s">
        <v>35</v>
      </c>
      <c r="B19" s="116">
        <v>0</v>
      </c>
      <c r="C19" s="116">
        <v>0</v>
      </c>
      <c r="D19" s="100">
        <v>0</v>
      </c>
      <c r="E19" s="100">
        <v>0</v>
      </c>
      <c r="F19" s="100">
        <v>0</v>
      </c>
      <c r="G19" s="100">
        <v>0</v>
      </c>
      <c r="H19" s="100">
        <v>0</v>
      </c>
      <c r="I19" s="100">
        <v>0</v>
      </c>
    </row>
    <row r="20" spans="1:9" ht="19.5" customHeight="1" x14ac:dyDescent="0.35">
      <c r="A20" s="115" t="s">
        <v>36</v>
      </c>
      <c r="B20" s="116">
        <v>0</v>
      </c>
      <c r="C20" s="116">
        <v>0</v>
      </c>
      <c r="D20" s="100">
        <v>0</v>
      </c>
      <c r="E20" s="100">
        <v>0</v>
      </c>
      <c r="F20" s="100">
        <v>0</v>
      </c>
      <c r="G20" s="100">
        <v>0</v>
      </c>
      <c r="H20" s="100">
        <v>0</v>
      </c>
      <c r="I20" s="100">
        <v>0</v>
      </c>
    </row>
    <row r="21" spans="1:9" ht="19.5" customHeight="1" x14ac:dyDescent="0.35">
      <c r="A21" s="112" t="s">
        <v>47</v>
      </c>
      <c r="B21" s="113">
        <v>126316.099</v>
      </c>
      <c r="C21" s="113">
        <v>126794.83900000001</v>
      </c>
      <c r="D21" s="99">
        <v>126074.592</v>
      </c>
      <c r="E21" s="99">
        <v>126609.68800000001</v>
      </c>
      <c r="F21" s="99">
        <v>128841.466</v>
      </c>
      <c r="G21" s="99">
        <v>127022.00300000001</v>
      </c>
      <c r="H21" s="99">
        <v>126085.425</v>
      </c>
      <c r="I21" s="99">
        <v>128243.686</v>
      </c>
    </row>
    <row r="22" spans="1:9" ht="19.5" customHeight="1" x14ac:dyDescent="0.35">
      <c r="A22" s="118" t="s">
        <v>48</v>
      </c>
      <c r="B22" s="116">
        <v>0</v>
      </c>
      <c r="C22" s="116">
        <v>0</v>
      </c>
      <c r="D22" s="100">
        <v>0</v>
      </c>
      <c r="E22" s="100">
        <v>0</v>
      </c>
      <c r="F22" s="100">
        <v>0</v>
      </c>
      <c r="G22" s="100">
        <v>0</v>
      </c>
      <c r="H22" s="100">
        <v>0</v>
      </c>
      <c r="I22" s="100">
        <v>0</v>
      </c>
    </row>
    <row r="23" spans="1:9" ht="19.5" customHeight="1" x14ac:dyDescent="0.35">
      <c r="A23" s="112" t="s">
        <v>49</v>
      </c>
      <c r="B23" s="113">
        <v>0</v>
      </c>
      <c r="C23" s="116">
        <v>0</v>
      </c>
      <c r="D23" s="100">
        <v>0</v>
      </c>
      <c r="E23" s="100">
        <v>0</v>
      </c>
      <c r="F23" s="100">
        <v>0</v>
      </c>
      <c r="G23" s="100">
        <v>0</v>
      </c>
      <c r="H23" s="100">
        <v>0</v>
      </c>
      <c r="I23" s="100">
        <v>0</v>
      </c>
    </row>
    <row r="24" spans="1:9" ht="19.5" customHeight="1" x14ac:dyDescent="0.35">
      <c r="A24" s="118" t="s">
        <v>48</v>
      </c>
      <c r="B24" s="116">
        <v>0</v>
      </c>
      <c r="C24" s="116">
        <v>0</v>
      </c>
      <c r="D24" s="100">
        <v>0</v>
      </c>
      <c r="E24" s="100">
        <v>0</v>
      </c>
      <c r="F24" s="100">
        <v>0</v>
      </c>
      <c r="G24" s="100">
        <v>0</v>
      </c>
      <c r="H24" s="100">
        <v>0</v>
      </c>
      <c r="I24" s="100">
        <v>0</v>
      </c>
    </row>
    <row r="25" spans="1:9" ht="19.5" customHeight="1" x14ac:dyDescent="0.35">
      <c r="A25" s="112" t="s">
        <v>50</v>
      </c>
      <c r="B25" s="113">
        <v>609731.59499999997</v>
      </c>
      <c r="C25" s="113">
        <v>101304.723</v>
      </c>
      <c r="D25" s="100">
        <v>104462.681</v>
      </c>
      <c r="E25" s="100">
        <v>54145.396999999997</v>
      </c>
      <c r="F25" s="100">
        <v>48181.989000000001</v>
      </c>
      <c r="G25" s="100">
        <v>29149.246999999999</v>
      </c>
      <c r="H25" s="100">
        <v>71912.248000000007</v>
      </c>
      <c r="I25" s="100">
        <v>83933.282000000007</v>
      </c>
    </row>
    <row r="26" spans="1:9" ht="19.5" customHeight="1" x14ac:dyDescent="0.35">
      <c r="A26" s="118" t="s">
        <v>48</v>
      </c>
      <c r="B26" s="116">
        <v>0</v>
      </c>
      <c r="C26" s="116">
        <v>0</v>
      </c>
      <c r="D26" s="100">
        <v>0</v>
      </c>
      <c r="E26" s="100">
        <v>0</v>
      </c>
      <c r="F26" s="100">
        <v>0</v>
      </c>
      <c r="G26" s="100">
        <v>0</v>
      </c>
      <c r="H26" s="100">
        <v>0</v>
      </c>
      <c r="I26" s="100">
        <v>0</v>
      </c>
    </row>
    <row r="27" spans="1:9" ht="19.5" customHeight="1" x14ac:dyDescent="0.35">
      <c r="A27" s="112" t="s">
        <v>51</v>
      </c>
      <c r="B27" s="116">
        <v>0</v>
      </c>
      <c r="C27" s="116">
        <v>0</v>
      </c>
      <c r="D27" s="100">
        <v>0</v>
      </c>
      <c r="E27" s="100">
        <v>0</v>
      </c>
      <c r="F27" s="100">
        <v>0</v>
      </c>
      <c r="G27" s="100">
        <v>0</v>
      </c>
      <c r="H27" s="100">
        <v>0</v>
      </c>
      <c r="I27" s="100">
        <v>0</v>
      </c>
    </row>
    <row r="28" spans="1:9" ht="19.5" customHeight="1" x14ac:dyDescent="0.35">
      <c r="A28" s="118" t="s">
        <v>48</v>
      </c>
      <c r="B28" s="116">
        <v>0</v>
      </c>
      <c r="C28" s="116">
        <v>0</v>
      </c>
      <c r="D28" s="100">
        <v>0</v>
      </c>
      <c r="E28" s="100">
        <v>0</v>
      </c>
      <c r="F28" s="100">
        <v>0</v>
      </c>
      <c r="G28" s="100">
        <v>0</v>
      </c>
      <c r="H28" s="100">
        <v>0</v>
      </c>
      <c r="I28" s="100">
        <v>0</v>
      </c>
    </row>
    <row r="29" spans="1:9" ht="19.5" customHeight="1" x14ac:dyDescent="0.35">
      <c r="A29" s="112" t="s">
        <v>52</v>
      </c>
      <c r="B29" s="116">
        <v>0</v>
      </c>
      <c r="C29" s="116">
        <v>0</v>
      </c>
      <c r="D29" s="100">
        <v>0</v>
      </c>
      <c r="E29" s="100">
        <v>0</v>
      </c>
      <c r="F29" s="100">
        <v>0</v>
      </c>
      <c r="G29" s="100">
        <v>0</v>
      </c>
      <c r="H29" s="100">
        <v>0</v>
      </c>
      <c r="I29" s="100">
        <v>0</v>
      </c>
    </row>
    <row r="30" spans="1:9" ht="19.5" customHeight="1" x14ac:dyDescent="0.35">
      <c r="A30" s="118" t="s">
        <v>48</v>
      </c>
      <c r="B30" s="116">
        <v>0</v>
      </c>
      <c r="C30" s="116">
        <v>0</v>
      </c>
      <c r="D30" s="100">
        <v>0</v>
      </c>
      <c r="E30" s="100">
        <v>0</v>
      </c>
      <c r="F30" s="100">
        <v>0</v>
      </c>
      <c r="G30" s="100">
        <v>0</v>
      </c>
      <c r="H30" s="100">
        <v>0</v>
      </c>
      <c r="I30" s="100">
        <v>0</v>
      </c>
    </row>
    <row r="31" spans="1:9" ht="19.5" customHeight="1" x14ac:dyDescent="0.35">
      <c r="A31" s="112" t="s">
        <v>53</v>
      </c>
      <c r="B31" s="113">
        <v>5448106.3509999998</v>
      </c>
      <c r="C31" s="113">
        <v>5950324.915</v>
      </c>
      <c r="D31" s="99">
        <v>5768985.2740000002</v>
      </c>
      <c r="E31" s="99">
        <v>5281159.3829999994</v>
      </c>
      <c r="F31" s="99">
        <v>5780520.602</v>
      </c>
      <c r="G31" s="99">
        <v>6050176.5059999991</v>
      </c>
      <c r="H31" s="99">
        <v>5805400.7699999996</v>
      </c>
      <c r="I31" s="99">
        <v>5943713.7609999999</v>
      </c>
    </row>
    <row r="32" spans="1:9" ht="19.5" customHeight="1" x14ac:dyDescent="0.35">
      <c r="A32" s="115" t="s">
        <v>54</v>
      </c>
      <c r="B32" s="116">
        <v>100000</v>
      </c>
      <c r="C32" s="116">
        <v>100000</v>
      </c>
      <c r="D32" s="101">
        <v>100000</v>
      </c>
      <c r="E32" s="101">
        <v>100000</v>
      </c>
      <c r="F32" s="101">
        <v>100000</v>
      </c>
      <c r="G32" s="101">
        <v>100000</v>
      </c>
      <c r="H32" s="101">
        <v>100000</v>
      </c>
      <c r="I32" s="101">
        <v>100000</v>
      </c>
    </row>
    <row r="33" spans="1:9" ht="19.5" customHeight="1" x14ac:dyDescent="0.35">
      <c r="A33" s="115" t="s">
        <v>55</v>
      </c>
      <c r="B33" s="116">
        <v>2809224.6779999998</v>
      </c>
      <c r="C33" s="116">
        <v>2429697.4070000001</v>
      </c>
      <c r="D33" s="101">
        <v>2368046.665</v>
      </c>
      <c r="E33" s="101">
        <v>942057.47900000005</v>
      </c>
      <c r="F33" s="101">
        <v>1085719.548</v>
      </c>
      <c r="G33" s="101">
        <v>1218489.121</v>
      </c>
      <c r="H33" s="101">
        <v>1451948.004</v>
      </c>
      <c r="I33" s="101">
        <v>1593283.561</v>
      </c>
    </row>
    <row r="34" spans="1:9" ht="19.5" customHeight="1" x14ac:dyDescent="0.35">
      <c r="A34" s="115" t="s">
        <v>56</v>
      </c>
      <c r="B34" s="116">
        <v>977632.44499999995</v>
      </c>
      <c r="C34" s="116">
        <v>1162785.5090000001</v>
      </c>
      <c r="D34" s="101">
        <v>1104093.7960000001</v>
      </c>
      <c r="E34" s="101">
        <v>1162785.5090000001</v>
      </c>
      <c r="F34" s="101">
        <v>1163901.514</v>
      </c>
      <c r="G34" s="101">
        <v>1163901.514</v>
      </c>
      <c r="H34" s="101">
        <v>1163901.514</v>
      </c>
      <c r="I34" s="101">
        <v>1163901.514</v>
      </c>
    </row>
    <row r="35" spans="1:9" ht="19.5" customHeight="1" x14ac:dyDescent="0.35">
      <c r="A35" s="115" t="s">
        <v>592</v>
      </c>
      <c r="B35" s="116"/>
      <c r="C35" s="116"/>
      <c r="D35" s="101"/>
      <c r="E35" s="101"/>
      <c r="F35" s="101"/>
      <c r="G35" s="101"/>
      <c r="H35" s="101">
        <v>0</v>
      </c>
      <c r="I35" s="101"/>
    </row>
    <row r="36" spans="1:9" ht="19.5" customHeight="1" x14ac:dyDescent="0.35">
      <c r="A36" s="115" t="s">
        <v>593</v>
      </c>
      <c r="B36" s="116">
        <v>1561249.2279999999</v>
      </c>
      <c r="C36" s="116">
        <v>2257841.9989999998</v>
      </c>
      <c r="D36" s="101">
        <v>2196844.8130000001</v>
      </c>
      <c r="E36" s="101">
        <v>3076316.395</v>
      </c>
      <c r="F36" s="101">
        <v>3430899.54</v>
      </c>
      <c r="G36" s="101">
        <v>3567785.8709999998</v>
      </c>
      <c r="H36" s="101">
        <v>3089551.2519999999</v>
      </c>
      <c r="I36" s="101">
        <v>3086528.6860000002</v>
      </c>
    </row>
    <row r="37" spans="1:9" ht="19.5" customHeight="1" x14ac:dyDescent="0.35">
      <c r="A37" s="112" t="s">
        <v>58</v>
      </c>
      <c r="B37" s="113">
        <v>9753.6259100000025</v>
      </c>
      <c r="C37" s="113">
        <v>52898.949800089933</v>
      </c>
      <c r="D37" s="99">
        <v>36383.563934999984</v>
      </c>
      <c r="E37" s="99">
        <v>18555.482117759937</v>
      </c>
      <c r="F37" s="99">
        <v>56000.634802379936</v>
      </c>
      <c r="G37" s="99">
        <v>50629.832793999987</v>
      </c>
      <c r="H37" s="99">
        <v>-44190.529875809967</v>
      </c>
      <c r="I37" s="99">
        <v>44923.109261260019</v>
      </c>
    </row>
    <row r="38" spans="1:9" ht="19.5" customHeight="1" x14ac:dyDescent="0.35">
      <c r="A38" s="115" t="s">
        <v>41</v>
      </c>
      <c r="B38" s="116">
        <v>288168.66600000003</v>
      </c>
      <c r="C38" s="116">
        <v>332245.25799999997</v>
      </c>
      <c r="D38" s="101">
        <v>294573.875</v>
      </c>
      <c r="E38" s="101">
        <v>337399.55300000001</v>
      </c>
      <c r="F38" s="101">
        <v>376363.92025699996</v>
      </c>
      <c r="G38" s="101">
        <v>370431.196</v>
      </c>
      <c r="H38" s="101">
        <v>293186.29800000001</v>
      </c>
      <c r="I38" s="101">
        <v>357833.609</v>
      </c>
    </row>
    <row r="39" spans="1:9" ht="19.5" customHeight="1" thickBot="1" x14ac:dyDescent="0.4">
      <c r="A39" s="125" t="s">
        <v>59</v>
      </c>
      <c r="B39" s="126">
        <v>278415.04009000002</v>
      </c>
      <c r="C39" s="126">
        <v>279346.30819991004</v>
      </c>
      <c r="D39" s="198">
        <v>258190.31106500002</v>
      </c>
      <c r="E39" s="198">
        <v>318844.07088224008</v>
      </c>
      <c r="F39" s="198">
        <v>320363.28545462003</v>
      </c>
      <c r="G39" s="198">
        <v>319801.36320600001</v>
      </c>
      <c r="H39" s="198">
        <v>337376.82787580998</v>
      </c>
      <c r="I39" s="198">
        <v>312910.49973873998</v>
      </c>
    </row>
    <row r="40" spans="1:9" ht="15" thickTop="1" x14ac:dyDescent="0.35">
      <c r="A40" s="288" t="s">
        <v>535</v>
      </c>
      <c r="B40" s="288"/>
      <c r="C40" s="288"/>
      <c r="D40" s="288"/>
      <c r="E40" s="288"/>
      <c r="F40" s="288"/>
      <c r="G40" s="288"/>
      <c r="H40" s="288"/>
      <c r="I40" s="288"/>
    </row>
    <row r="41" spans="1:9" x14ac:dyDescent="0.35">
      <c r="A41" s="293" t="s">
        <v>554</v>
      </c>
      <c r="B41" s="293"/>
      <c r="C41" s="293"/>
      <c r="D41" s="293"/>
      <c r="E41" s="293"/>
      <c r="F41" s="293"/>
      <c r="G41" s="185"/>
      <c r="H41" s="185"/>
      <c r="I41" s="186"/>
    </row>
    <row r="42" spans="1:9" x14ac:dyDescent="0.35">
      <c r="A42" s="289" t="s">
        <v>571</v>
      </c>
      <c r="B42" s="289"/>
      <c r="C42" s="289"/>
      <c r="D42" s="289"/>
      <c r="E42" s="289"/>
      <c r="F42" s="289"/>
      <c r="G42" s="289"/>
      <c r="H42" s="289"/>
      <c r="I42" s="289"/>
    </row>
    <row r="43" spans="1:9" x14ac:dyDescent="0.35">
      <c r="A43" s="289" t="s">
        <v>572</v>
      </c>
      <c r="B43" s="289"/>
      <c r="C43" s="289"/>
      <c r="D43" s="289"/>
      <c r="E43" s="289"/>
      <c r="F43" s="289"/>
      <c r="G43" s="289"/>
      <c r="H43" s="289"/>
      <c r="I43" s="289"/>
    </row>
    <row r="44" spans="1:9" x14ac:dyDescent="0.35">
      <c r="A44" s="193" t="s">
        <v>60</v>
      </c>
      <c r="B44" s="194"/>
      <c r="C44" s="194"/>
      <c r="D44" s="194"/>
      <c r="E44" s="194"/>
      <c r="F44" s="195"/>
      <c r="G44" s="195"/>
      <c r="H44" s="195"/>
      <c r="I44" s="196"/>
    </row>
    <row r="45" spans="1:9" x14ac:dyDescent="0.35">
      <c r="A45" s="289" t="s">
        <v>573</v>
      </c>
      <c r="B45" s="289"/>
      <c r="C45" s="289"/>
      <c r="D45" s="289"/>
      <c r="E45" s="289"/>
      <c r="F45" s="289"/>
      <c r="G45" s="195"/>
      <c r="H45" s="195"/>
      <c r="I45" s="196"/>
    </row>
    <row r="46" spans="1:9" x14ac:dyDescent="0.35">
      <c r="A46" s="289" t="s">
        <v>574</v>
      </c>
      <c r="B46" s="289"/>
      <c r="C46" s="289"/>
      <c r="D46" s="289"/>
      <c r="E46" s="289"/>
      <c r="F46" s="89"/>
      <c r="G46" s="195"/>
      <c r="H46" s="195"/>
      <c r="I46" s="196"/>
    </row>
    <row r="47" spans="1:9" ht="15" customHeight="1" x14ac:dyDescent="0.35">
      <c r="A47" s="289" t="s">
        <v>575</v>
      </c>
      <c r="B47" s="289"/>
      <c r="C47" s="289"/>
      <c r="D47" s="289"/>
      <c r="E47" s="289"/>
      <c r="F47" s="195"/>
      <c r="G47" s="195"/>
      <c r="H47" s="195"/>
      <c r="I47" s="196"/>
    </row>
    <row r="48" spans="1:9" x14ac:dyDescent="0.35">
      <c r="A48" s="289" t="s">
        <v>576</v>
      </c>
      <c r="B48" s="289"/>
      <c r="C48" s="289"/>
      <c r="D48" s="289"/>
      <c r="E48" s="289"/>
      <c r="F48" s="195"/>
      <c r="G48" s="195"/>
      <c r="H48" s="195"/>
      <c r="I48" s="196"/>
    </row>
    <row r="49" spans="1:9" x14ac:dyDescent="0.35">
      <c r="A49" s="289" t="s">
        <v>577</v>
      </c>
      <c r="B49" s="289"/>
      <c r="C49" s="289"/>
      <c r="D49" s="289"/>
      <c r="E49" s="289"/>
      <c r="F49" s="195"/>
      <c r="G49" s="195"/>
      <c r="H49" s="195"/>
      <c r="I49" s="196"/>
    </row>
    <row r="50" spans="1:9" x14ac:dyDescent="0.35">
      <c r="A50" s="285" t="s">
        <v>578</v>
      </c>
      <c r="B50" s="285"/>
      <c r="C50" s="285"/>
      <c r="D50" s="285"/>
      <c r="E50" s="285"/>
      <c r="F50" s="285"/>
      <c r="G50" s="285"/>
      <c r="H50" s="285"/>
      <c r="I50" s="285"/>
    </row>
    <row r="51" spans="1:9" x14ac:dyDescent="0.35">
      <c r="A51" s="289" t="s">
        <v>579</v>
      </c>
      <c r="B51" s="289"/>
      <c r="C51" s="289"/>
      <c r="D51" s="289"/>
      <c r="E51" s="289"/>
      <c r="F51" s="195"/>
      <c r="G51" s="195"/>
      <c r="H51" s="195"/>
      <c r="I51" s="196"/>
    </row>
    <row r="52" spans="1:9" x14ac:dyDescent="0.35">
      <c r="A52" s="89" t="s">
        <v>580</v>
      </c>
      <c r="B52" s="89"/>
      <c r="C52" s="89"/>
      <c r="D52" s="89"/>
      <c r="E52" s="89"/>
      <c r="F52" s="195"/>
      <c r="G52" s="195"/>
      <c r="H52" s="195"/>
      <c r="I52" s="196"/>
    </row>
    <row r="53" spans="1:9" x14ac:dyDescent="0.35">
      <c r="A53" s="289" t="s">
        <v>581</v>
      </c>
      <c r="B53" s="289"/>
      <c r="C53" s="289"/>
      <c r="D53" s="289"/>
      <c r="E53" s="289"/>
      <c r="F53" s="195"/>
      <c r="G53" s="195"/>
      <c r="H53" s="195"/>
      <c r="I53" s="196"/>
    </row>
    <row r="54" spans="1:9" x14ac:dyDescent="0.35">
      <c r="A54" s="289" t="s">
        <v>61</v>
      </c>
      <c r="B54" s="289"/>
      <c r="C54" s="289"/>
      <c r="D54" s="289"/>
      <c r="E54" s="289"/>
      <c r="F54" s="195"/>
      <c r="G54" s="195"/>
      <c r="H54" s="195"/>
      <c r="I54" s="196"/>
    </row>
    <row r="55" spans="1:9" x14ac:dyDescent="0.35">
      <c r="A55" s="289" t="s">
        <v>538</v>
      </c>
      <c r="B55" s="289"/>
      <c r="C55" s="289"/>
      <c r="D55" s="289"/>
      <c r="E55" s="289"/>
      <c r="F55" s="289"/>
      <c r="G55" s="195"/>
      <c r="H55" s="195"/>
      <c r="I55" s="196"/>
    </row>
    <row r="56" spans="1:9" x14ac:dyDescent="0.35">
      <c r="A56" s="292" t="s">
        <v>539</v>
      </c>
      <c r="B56" s="289"/>
      <c r="C56" s="289"/>
      <c r="D56" s="289"/>
      <c r="E56" s="289"/>
      <c r="F56" s="289"/>
      <c r="G56" s="195"/>
      <c r="H56" s="195"/>
      <c r="I56" s="196"/>
    </row>
  </sheetData>
  <mergeCells count="21">
    <mergeCell ref="A55:F55"/>
    <mergeCell ref="A56:F56"/>
    <mergeCell ref="A41:F41"/>
    <mergeCell ref="A45:F45"/>
    <mergeCell ref="A48:E48"/>
    <mergeCell ref="A49:E49"/>
    <mergeCell ref="A51:E51"/>
    <mergeCell ref="A53:E53"/>
    <mergeCell ref="A54:E54"/>
    <mergeCell ref="A46:E46"/>
    <mergeCell ref="A47:E47"/>
    <mergeCell ref="A1:I1"/>
    <mergeCell ref="A50:I50"/>
    <mergeCell ref="C3:C4"/>
    <mergeCell ref="A40:I40"/>
    <mergeCell ref="A42:I42"/>
    <mergeCell ref="A43:I43"/>
    <mergeCell ref="A3:A4"/>
    <mergeCell ref="A2:I2"/>
    <mergeCell ref="B3:B4"/>
    <mergeCell ref="F3:I3"/>
  </mergeCells>
  <hyperlinks>
    <hyperlink ref="A44" r:id="rId1" xr:uid="{00000000-0004-0000-0100-000000000000}"/>
    <hyperlink ref="A56" r:id="rId2" xr:uid="{00000000-0004-0000-0100-000001000000}"/>
  </hyperlinks>
  <pageMargins left="0.7" right="0.7" top="0.75" bottom="0.75" header="0.3" footer="0.3"/>
  <pageSetup paperSize="9" scale="65"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6126A-C7F1-4B17-B040-B0E3EFD51638}">
  <sheetPr>
    <pageSetUpPr fitToPage="1"/>
  </sheetPr>
  <dimension ref="A1:G44"/>
  <sheetViews>
    <sheetView view="pageBreakPreview" zoomScaleNormal="100" zoomScaleSheetLayoutView="100" workbookViewId="0">
      <selection activeCell="G8" sqref="G8"/>
    </sheetView>
  </sheetViews>
  <sheetFormatPr defaultRowHeight="14.5" x14ac:dyDescent="0.35"/>
  <cols>
    <col min="1" max="1" width="54.453125" customWidth="1"/>
    <col min="2" max="4" width="12.26953125" customWidth="1"/>
    <col min="5" max="5" width="11.54296875" customWidth="1"/>
    <col min="6" max="6" width="11.453125" customWidth="1"/>
    <col min="7" max="7" width="10.26953125" bestFit="1" customWidth="1"/>
  </cols>
  <sheetData>
    <row r="1" spans="1:7" ht="22.5" x14ac:dyDescent="0.35">
      <c r="A1" s="275" t="s">
        <v>500</v>
      </c>
      <c r="B1" s="275"/>
      <c r="C1" s="275"/>
      <c r="D1" s="275"/>
      <c r="E1" s="275"/>
      <c r="F1" s="275"/>
      <c r="G1" s="275"/>
    </row>
    <row r="2" spans="1:7" ht="17.5" x14ac:dyDescent="0.35">
      <c r="A2" s="313" t="s">
        <v>501</v>
      </c>
      <c r="B2" s="313"/>
      <c r="C2" s="313"/>
      <c r="D2" s="313"/>
      <c r="E2" s="313"/>
      <c r="F2" s="313"/>
      <c r="G2" s="313"/>
    </row>
    <row r="3" spans="1:7" ht="15" thickBot="1" x14ac:dyDescent="0.4">
      <c r="A3" s="276" t="s">
        <v>1</v>
      </c>
      <c r="B3" s="276"/>
      <c r="C3" s="276"/>
      <c r="D3" s="276"/>
      <c r="E3" s="276"/>
      <c r="F3" s="276"/>
      <c r="G3" s="276"/>
    </row>
    <row r="4" spans="1:7" ht="15.5" thickTop="1" thickBot="1" x14ac:dyDescent="0.4">
      <c r="A4" s="290" t="s">
        <v>502</v>
      </c>
      <c r="B4" s="375" t="s">
        <v>566</v>
      </c>
      <c r="C4" s="376"/>
      <c r="D4" s="376"/>
      <c r="E4" s="375" t="s">
        <v>597</v>
      </c>
      <c r="F4" s="376"/>
      <c r="G4" s="376"/>
    </row>
    <row r="5" spans="1:7" x14ac:dyDescent="0.35">
      <c r="A5" s="295"/>
      <c r="B5" s="379" t="s">
        <v>490</v>
      </c>
      <c r="C5" s="183" t="s">
        <v>503</v>
      </c>
      <c r="D5" s="381" t="s">
        <v>226</v>
      </c>
      <c r="E5" s="379" t="s">
        <v>490</v>
      </c>
      <c r="F5" s="183" t="s">
        <v>503</v>
      </c>
      <c r="G5" s="381" t="s">
        <v>226</v>
      </c>
    </row>
    <row r="6" spans="1:7" ht="15" thickBot="1" x14ac:dyDescent="0.4">
      <c r="A6" s="291"/>
      <c r="B6" s="380"/>
      <c r="C6" s="161" t="s">
        <v>504</v>
      </c>
      <c r="D6" s="350"/>
      <c r="E6" s="380"/>
      <c r="F6" s="161" t="s">
        <v>504</v>
      </c>
      <c r="G6" s="350"/>
    </row>
    <row r="7" spans="1:7" s="50" customFormat="1" ht="16.5" customHeight="1" thickTop="1" x14ac:dyDescent="0.25">
      <c r="A7" s="112" t="s">
        <v>505</v>
      </c>
      <c r="B7" s="114">
        <v>90093.152000000002</v>
      </c>
      <c r="C7" s="114">
        <v>92432.433091883126</v>
      </c>
      <c r="D7" s="114">
        <v>182525.58509188314</v>
      </c>
      <c r="E7" s="114">
        <v>2101287.6066859998</v>
      </c>
      <c r="F7" s="114">
        <v>665602.95400000003</v>
      </c>
      <c r="G7" s="114">
        <v>2766890.5606859997</v>
      </c>
    </row>
    <row r="8" spans="1:7" s="50" customFormat="1" ht="16.5" customHeight="1" x14ac:dyDescent="0.25">
      <c r="A8" s="123" t="s">
        <v>473</v>
      </c>
      <c r="B8" s="114">
        <v>13973.048000000001</v>
      </c>
      <c r="C8" s="114">
        <v>46167.048000000003</v>
      </c>
      <c r="D8" s="114">
        <v>60140.096000000005</v>
      </c>
      <c r="E8" s="114">
        <v>91346.433000000005</v>
      </c>
      <c r="F8" s="114">
        <v>61859.1</v>
      </c>
      <c r="G8" s="114">
        <v>153205.533</v>
      </c>
    </row>
    <row r="9" spans="1:7" s="50" customFormat="1" ht="16.5" customHeight="1" x14ac:dyDescent="0.25">
      <c r="A9" s="148" t="s">
        <v>493</v>
      </c>
      <c r="B9" s="117">
        <v>76120.104000000007</v>
      </c>
      <c r="C9" s="117">
        <v>46265.385091883123</v>
      </c>
      <c r="D9" s="117">
        <v>122385.48909188312</v>
      </c>
      <c r="E9" s="117">
        <v>10267.994000000001</v>
      </c>
      <c r="F9" s="117">
        <v>19800.190999999999</v>
      </c>
      <c r="G9" s="117">
        <v>30068.184999999998</v>
      </c>
    </row>
    <row r="10" spans="1:7" s="50" customFormat="1" ht="16.5" customHeight="1" x14ac:dyDescent="0.25">
      <c r="A10" s="148" t="s">
        <v>475</v>
      </c>
      <c r="B10" s="117">
        <v>22650.286999999997</v>
      </c>
      <c r="C10" s="117">
        <v>80351.068040270009</v>
      </c>
      <c r="D10" s="117">
        <v>103001.35504027001</v>
      </c>
      <c r="E10" s="117">
        <v>81078.438999999998</v>
      </c>
      <c r="F10" s="117">
        <v>42058.909</v>
      </c>
      <c r="G10" s="117">
        <v>123137.348</v>
      </c>
    </row>
    <row r="11" spans="1:7" s="50" customFormat="1" ht="16.5" customHeight="1" x14ac:dyDescent="0.25">
      <c r="A11" s="123" t="s">
        <v>476</v>
      </c>
      <c r="B11" s="114">
        <v>22650.286999999997</v>
      </c>
      <c r="C11" s="114">
        <v>80351.068040270009</v>
      </c>
      <c r="D11" s="114">
        <v>103001.35504027001</v>
      </c>
      <c r="E11" s="114">
        <v>36792.060999999994</v>
      </c>
      <c r="F11" s="114">
        <v>118971.33799999999</v>
      </c>
      <c r="G11" s="114">
        <v>155763.39899999998</v>
      </c>
    </row>
    <row r="12" spans="1:7" s="50" customFormat="1" ht="16.5" customHeight="1" x14ac:dyDescent="0.25">
      <c r="A12" s="148" t="s">
        <v>495</v>
      </c>
      <c r="B12" s="117">
        <v>17556.191999999999</v>
      </c>
      <c r="C12" s="117">
        <v>16838.55804027</v>
      </c>
      <c r="D12" s="117">
        <v>34394.750040269995</v>
      </c>
      <c r="E12" s="117">
        <v>22738.478999999999</v>
      </c>
      <c r="F12" s="117">
        <v>45680.555999999997</v>
      </c>
      <c r="G12" s="117">
        <v>68419.035000000003</v>
      </c>
    </row>
    <row r="13" spans="1:7" s="50" customFormat="1" ht="16.5" customHeight="1" x14ac:dyDescent="0.25">
      <c r="A13" s="148" t="s">
        <v>478</v>
      </c>
      <c r="B13" s="117">
        <v>4061.7579999999998</v>
      </c>
      <c r="C13" s="117">
        <v>33818.07</v>
      </c>
      <c r="D13" s="117">
        <v>37879.828000000001</v>
      </c>
      <c r="E13" s="117">
        <v>12315.236999999999</v>
      </c>
      <c r="F13" s="117">
        <v>39375.417999999998</v>
      </c>
      <c r="G13" s="117">
        <v>51690.654999999999</v>
      </c>
    </row>
    <row r="14" spans="1:7" s="50" customFormat="1" ht="16.5" customHeight="1" x14ac:dyDescent="0.25">
      <c r="A14" s="148" t="s">
        <v>479</v>
      </c>
      <c r="B14" s="117">
        <v>1032.337</v>
      </c>
      <c r="C14" s="117">
        <v>28459.278999999999</v>
      </c>
      <c r="D14" s="117">
        <v>29491.615999999998</v>
      </c>
      <c r="E14" s="117">
        <v>1671.7190000000001</v>
      </c>
      <c r="F14" s="117">
        <v>33910.546000000002</v>
      </c>
      <c r="G14" s="117">
        <v>35582.264999999999</v>
      </c>
    </row>
    <row r="15" spans="1:7" s="50" customFormat="1" ht="16.5" customHeight="1" x14ac:dyDescent="0.25">
      <c r="A15" s="148" t="s">
        <v>480</v>
      </c>
      <c r="B15" s="117">
        <v>0</v>
      </c>
      <c r="C15" s="117">
        <v>0</v>
      </c>
      <c r="D15" s="117">
        <v>0</v>
      </c>
      <c r="E15" s="117">
        <v>0</v>
      </c>
      <c r="F15" s="117">
        <v>0</v>
      </c>
      <c r="G15" s="117">
        <v>0</v>
      </c>
    </row>
    <row r="16" spans="1:7" s="50" customFormat="1" ht="16.5" customHeight="1" x14ac:dyDescent="0.25">
      <c r="A16" s="148" t="s">
        <v>481</v>
      </c>
      <c r="B16" s="117">
        <v>0</v>
      </c>
      <c r="C16" s="117">
        <v>1235.1610000000001</v>
      </c>
      <c r="D16" s="117">
        <v>1235.1610000000001</v>
      </c>
      <c r="E16" s="117">
        <v>66.626000000000005</v>
      </c>
      <c r="F16" s="117">
        <v>4.8179999999999996</v>
      </c>
      <c r="G16" s="117">
        <v>71.444000000000003</v>
      </c>
    </row>
    <row r="17" spans="1:7" s="50" customFormat="1" ht="16.5" customHeight="1" x14ac:dyDescent="0.25">
      <c r="A17" s="123" t="s">
        <v>482</v>
      </c>
      <c r="B17" s="114">
        <v>1900314.4632999999</v>
      </c>
      <c r="C17" s="114">
        <v>414113.09123687999</v>
      </c>
      <c r="D17" s="114">
        <v>2314427.55453688</v>
      </c>
      <c r="E17" s="114">
        <v>1973149.1126859998</v>
      </c>
      <c r="F17" s="114">
        <v>484772.516</v>
      </c>
      <c r="G17" s="114">
        <v>2457921.6286859997</v>
      </c>
    </row>
    <row r="18" spans="1:7" s="50" customFormat="1" ht="16.5" customHeight="1" x14ac:dyDescent="0.25">
      <c r="A18" s="123" t="s">
        <v>483</v>
      </c>
      <c r="B18" s="114">
        <v>0</v>
      </c>
      <c r="C18" s="114">
        <v>0</v>
      </c>
      <c r="D18" s="114">
        <v>0</v>
      </c>
      <c r="E18" s="114">
        <v>0</v>
      </c>
      <c r="F18" s="114">
        <v>0</v>
      </c>
      <c r="G18" s="114">
        <v>0</v>
      </c>
    </row>
    <row r="19" spans="1:7" s="50" customFormat="1" ht="16.5" customHeight="1" x14ac:dyDescent="0.25">
      <c r="A19" s="123" t="s">
        <v>484</v>
      </c>
      <c r="B19" s="114">
        <v>0</v>
      </c>
      <c r="C19" s="114">
        <v>0</v>
      </c>
      <c r="D19" s="114">
        <v>0</v>
      </c>
      <c r="E19" s="114">
        <v>0</v>
      </c>
      <c r="F19" s="114">
        <v>0</v>
      </c>
      <c r="G19" s="114">
        <v>0</v>
      </c>
    </row>
    <row r="20" spans="1:7" s="50" customFormat="1" ht="16.5" customHeight="1" x14ac:dyDescent="0.25">
      <c r="A20" s="123" t="s">
        <v>485</v>
      </c>
      <c r="B20" s="114">
        <v>0</v>
      </c>
      <c r="C20" s="114">
        <v>0</v>
      </c>
      <c r="D20" s="114">
        <v>0</v>
      </c>
      <c r="E20" s="114">
        <v>0</v>
      </c>
      <c r="F20" s="114">
        <v>0</v>
      </c>
      <c r="G20" s="114">
        <v>0</v>
      </c>
    </row>
    <row r="21" spans="1:7" s="50" customFormat="1" ht="16.5" customHeight="1" x14ac:dyDescent="0.25">
      <c r="A21" s="123" t="s">
        <v>506</v>
      </c>
      <c r="B21" s="114">
        <v>0</v>
      </c>
      <c r="C21" s="114">
        <v>0</v>
      </c>
      <c r="D21" s="114">
        <v>0</v>
      </c>
      <c r="E21" s="114">
        <v>0</v>
      </c>
      <c r="F21" s="114">
        <v>0</v>
      </c>
      <c r="G21" s="114">
        <v>0</v>
      </c>
    </row>
    <row r="22" spans="1:7" s="50" customFormat="1" ht="16.5" customHeight="1" x14ac:dyDescent="0.25">
      <c r="A22" s="123" t="s">
        <v>496</v>
      </c>
      <c r="B22" s="114">
        <v>0</v>
      </c>
      <c r="C22" s="114">
        <v>0</v>
      </c>
      <c r="D22" s="114">
        <v>0</v>
      </c>
      <c r="E22" s="114">
        <v>0</v>
      </c>
      <c r="F22" s="114">
        <v>0</v>
      </c>
      <c r="G22" s="114">
        <v>0</v>
      </c>
    </row>
    <row r="23" spans="1:7" s="50" customFormat="1" ht="16.5" customHeight="1" x14ac:dyDescent="0.25">
      <c r="A23" s="123" t="s">
        <v>488</v>
      </c>
      <c r="B23" s="114">
        <v>0</v>
      </c>
      <c r="C23" s="114">
        <v>0</v>
      </c>
      <c r="D23" s="114">
        <v>0</v>
      </c>
      <c r="E23" s="114">
        <v>0</v>
      </c>
      <c r="F23" s="114">
        <v>0</v>
      </c>
      <c r="G23" s="114">
        <v>0</v>
      </c>
    </row>
    <row r="24" spans="1:7" s="50" customFormat="1" ht="16.5" customHeight="1" x14ac:dyDescent="0.25">
      <c r="A24" s="112" t="s">
        <v>507</v>
      </c>
      <c r="B24" s="114">
        <v>31779.580999999998</v>
      </c>
      <c r="C24" s="114">
        <v>730846.74278689339</v>
      </c>
      <c r="D24" s="114">
        <v>762626.32378689339</v>
      </c>
      <c r="E24" s="114">
        <v>46956.850000000006</v>
      </c>
      <c r="F24" s="114">
        <v>756967.04099999997</v>
      </c>
      <c r="G24" s="114">
        <v>803923.89099999995</v>
      </c>
    </row>
    <row r="25" spans="1:7" s="50" customFormat="1" ht="16.5" customHeight="1" x14ac:dyDescent="0.25">
      <c r="A25" s="123" t="s">
        <v>473</v>
      </c>
      <c r="B25" s="114">
        <v>12576.216131000001</v>
      </c>
      <c r="C25" s="114">
        <v>692126.6967868933</v>
      </c>
      <c r="D25" s="114">
        <v>704702.91291789326</v>
      </c>
      <c r="E25" s="114">
        <v>11524.853125</v>
      </c>
      <c r="F25" s="114">
        <v>716919.89199999999</v>
      </c>
      <c r="G25" s="114">
        <v>728444.74512500002</v>
      </c>
    </row>
    <row r="26" spans="1:7" s="50" customFormat="1" ht="16.5" customHeight="1" x14ac:dyDescent="0.25">
      <c r="A26" s="148" t="s">
        <v>474</v>
      </c>
      <c r="B26" s="117">
        <v>1321.761</v>
      </c>
      <c r="C26" s="117">
        <v>344983.51042799995</v>
      </c>
      <c r="D26" s="117">
        <v>346305.27142799995</v>
      </c>
      <c r="E26" s="117">
        <v>746.11800000000005</v>
      </c>
      <c r="F26" s="117">
        <v>370774.74599999998</v>
      </c>
      <c r="G26" s="117">
        <v>371520.864</v>
      </c>
    </row>
    <row r="27" spans="1:7" s="50" customFormat="1" ht="16.5" customHeight="1" x14ac:dyDescent="0.25">
      <c r="A27" s="148" t="s">
        <v>475</v>
      </c>
      <c r="B27" s="117">
        <v>11254.455131000001</v>
      </c>
      <c r="C27" s="117">
        <v>347143.18635889341</v>
      </c>
      <c r="D27" s="117">
        <v>358397.64148989343</v>
      </c>
      <c r="E27" s="117">
        <v>10778.735124999999</v>
      </c>
      <c r="F27" s="117">
        <v>346145.14600000001</v>
      </c>
      <c r="G27" s="117">
        <v>356923.88112500001</v>
      </c>
    </row>
    <row r="28" spans="1:7" s="50" customFormat="1" ht="16.5" customHeight="1" x14ac:dyDescent="0.25">
      <c r="A28" s="123" t="s">
        <v>476</v>
      </c>
      <c r="B28" s="114">
        <v>17409.277868999998</v>
      </c>
      <c r="C28" s="114">
        <v>38142.070000000007</v>
      </c>
      <c r="D28" s="114">
        <v>55551.347869000005</v>
      </c>
      <c r="E28" s="114">
        <v>33657.894875000005</v>
      </c>
      <c r="F28" s="114">
        <v>39471.883999999998</v>
      </c>
      <c r="G28" s="114">
        <v>73129.778875000004</v>
      </c>
    </row>
    <row r="29" spans="1:7" s="50" customFormat="1" ht="16.5" customHeight="1" x14ac:dyDescent="0.25">
      <c r="A29" s="148" t="s">
        <v>477</v>
      </c>
      <c r="B29" s="117">
        <v>5330.2</v>
      </c>
      <c r="C29" s="117">
        <v>8552.6329999999998</v>
      </c>
      <c r="D29" s="117">
        <v>13882.832999999999</v>
      </c>
      <c r="E29" s="117">
        <v>5274.1580000000004</v>
      </c>
      <c r="F29" s="117">
        <v>8866.5429999999997</v>
      </c>
      <c r="G29" s="117">
        <v>14140.701000000001</v>
      </c>
    </row>
    <row r="30" spans="1:7" s="50" customFormat="1" ht="16.5" customHeight="1" x14ac:dyDescent="0.25">
      <c r="A30" s="148" t="s">
        <v>478</v>
      </c>
      <c r="B30" s="117">
        <v>6817.7030000000004</v>
      </c>
      <c r="C30" s="117">
        <v>6374.8680000000004</v>
      </c>
      <c r="D30" s="117">
        <v>13192.571</v>
      </c>
      <c r="E30" s="117">
        <v>6817.7030000000004</v>
      </c>
      <c r="F30" s="117">
        <v>6149.8029999999999</v>
      </c>
      <c r="G30" s="117">
        <v>12967.506000000001</v>
      </c>
    </row>
    <row r="31" spans="1:7" s="50" customFormat="1" ht="16.5" customHeight="1" x14ac:dyDescent="0.25">
      <c r="A31" s="148" t="s">
        <v>479</v>
      </c>
      <c r="B31" s="117">
        <v>2141.3209999999999</v>
      </c>
      <c r="C31" s="117">
        <v>22576.909</v>
      </c>
      <c r="D31" s="117">
        <v>24718.23</v>
      </c>
      <c r="E31" s="117">
        <v>18301.449000000001</v>
      </c>
      <c r="F31" s="117">
        <v>23702.116000000002</v>
      </c>
      <c r="G31" s="117">
        <v>42003.565000000002</v>
      </c>
    </row>
    <row r="32" spans="1:7" s="50" customFormat="1" ht="16.5" customHeight="1" x14ac:dyDescent="0.25">
      <c r="A32" s="148" t="s">
        <v>480</v>
      </c>
      <c r="B32" s="117">
        <v>3043.344869</v>
      </c>
      <c r="C32" s="117">
        <v>0</v>
      </c>
      <c r="D32" s="117">
        <v>3043.344869</v>
      </c>
      <c r="E32" s="117">
        <v>3187.8758750000002</v>
      </c>
      <c r="F32" s="117">
        <v>0</v>
      </c>
      <c r="G32" s="117">
        <v>3187.8758750000002</v>
      </c>
    </row>
    <row r="33" spans="1:7" s="50" customFormat="1" ht="16.5" customHeight="1" x14ac:dyDescent="0.25">
      <c r="A33" s="148" t="s">
        <v>481</v>
      </c>
      <c r="B33" s="117">
        <v>76.709000000000003</v>
      </c>
      <c r="C33" s="117">
        <v>637.66</v>
      </c>
      <c r="D33" s="117">
        <v>714.36899999999991</v>
      </c>
      <c r="E33" s="117">
        <v>76.709000000000003</v>
      </c>
      <c r="F33" s="117">
        <v>753.42200000000003</v>
      </c>
      <c r="G33" s="117">
        <v>830.13100000000009</v>
      </c>
    </row>
    <row r="34" spans="1:7" s="50" customFormat="1" ht="16.5" customHeight="1" x14ac:dyDescent="0.25">
      <c r="A34" s="123" t="s">
        <v>482</v>
      </c>
      <c r="B34" s="114">
        <v>0</v>
      </c>
      <c r="C34" s="114">
        <v>0</v>
      </c>
      <c r="D34" s="114">
        <v>0</v>
      </c>
      <c r="E34" s="114">
        <v>0</v>
      </c>
      <c r="F34" s="114">
        <v>0</v>
      </c>
      <c r="G34" s="114">
        <v>0</v>
      </c>
    </row>
    <row r="35" spans="1:7" s="50" customFormat="1" ht="16.5" customHeight="1" x14ac:dyDescent="0.25">
      <c r="A35" s="123" t="s">
        <v>483</v>
      </c>
      <c r="B35" s="114">
        <v>0</v>
      </c>
      <c r="C35" s="114">
        <v>0</v>
      </c>
      <c r="D35" s="114">
        <v>0</v>
      </c>
      <c r="E35" s="114">
        <v>0</v>
      </c>
      <c r="F35" s="114">
        <v>0</v>
      </c>
      <c r="G35" s="114">
        <v>0</v>
      </c>
    </row>
    <row r="36" spans="1:7" s="50" customFormat="1" ht="16.5" customHeight="1" x14ac:dyDescent="0.25">
      <c r="A36" s="123" t="s">
        <v>484</v>
      </c>
      <c r="B36" s="114">
        <v>0</v>
      </c>
      <c r="C36" s="114">
        <v>0</v>
      </c>
      <c r="D36" s="114">
        <v>0</v>
      </c>
      <c r="E36" s="114">
        <v>0</v>
      </c>
      <c r="F36" s="114">
        <v>0</v>
      </c>
      <c r="G36" s="114">
        <v>0</v>
      </c>
    </row>
    <row r="37" spans="1:7" s="50" customFormat="1" ht="16.5" customHeight="1" x14ac:dyDescent="0.25">
      <c r="A37" s="123" t="s">
        <v>485</v>
      </c>
      <c r="B37" s="114">
        <v>0</v>
      </c>
      <c r="C37" s="114">
        <v>0</v>
      </c>
      <c r="D37" s="114">
        <v>0</v>
      </c>
      <c r="E37" s="114">
        <v>0</v>
      </c>
      <c r="F37" s="114">
        <v>0</v>
      </c>
      <c r="G37" s="114">
        <v>0</v>
      </c>
    </row>
    <row r="38" spans="1:7" s="50" customFormat="1" ht="16.5" customHeight="1" x14ac:dyDescent="0.25">
      <c r="A38" s="123" t="s">
        <v>506</v>
      </c>
      <c r="B38" s="114">
        <v>0</v>
      </c>
      <c r="C38" s="114">
        <v>0</v>
      </c>
      <c r="D38" s="114">
        <v>0</v>
      </c>
      <c r="E38" s="114">
        <v>0</v>
      </c>
      <c r="F38" s="114">
        <v>0</v>
      </c>
      <c r="G38" s="114">
        <v>0</v>
      </c>
    </row>
    <row r="39" spans="1:7" s="50" customFormat="1" ht="16.5" customHeight="1" thickBot="1" x14ac:dyDescent="0.3">
      <c r="A39" s="184" t="s">
        <v>487</v>
      </c>
      <c r="B39" s="180">
        <v>1794.087</v>
      </c>
      <c r="C39" s="180">
        <v>577.976</v>
      </c>
      <c r="D39" s="180">
        <v>2372.0630000000001</v>
      </c>
      <c r="E39" s="180">
        <v>1774.1020000000001</v>
      </c>
      <c r="F39" s="180">
        <v>575.26499999999999</v>
      </c>
      <c r="G39" s="180">
        <v>2349.3670000000002</v>
      </c>
    </row>
    <row r="40" spans="1:7" s="50" customFormat="1" ht="16.5" customHeight="1" thickTop="1" thickBot="1" x14ac:dyDescent="0.3">
      <c r="A40" s="161" t="s">
        <v>508</v>
      </c>
      <c r="B40" s="182">
        <v>2044837.2633</v>
      </c>
      <c r="C40" s="182">
        <v>1317743.3351559266</v>
      </c>
      <c r="D40" s="182">
        <v>3362580.5984559264</v>
      </c>
      <c r="E40" s="182">
        <v>2148244.4566859999</v>
      </c>
      <c r="F40" s="182">
        <v>1422569.9950000001</v>
      </c>
      <c r="G40" s="182">
        <v>3570814.4516859995</v>
      </c>
    </row>
    <row r="41" spans="1:7" ht="15" thickTop="1" x14ac:dyDescent="0.35">
      <c r="A41" s="377" t="s">
        <v>535</v>
      </c>
      <c r="B41" s="377"/>
      <c r="C41" s="377"/>
      <c r="D41" s="377"/>
      <c r="E41" s="377"/>
      <c r="F41" s="377"/>
      <c r="G41" s="377"/>
    </row>
    <row r="42" spans="1:7" x14ac:dyDescent="0.35">
      <c r="A42" s="372" t="s">
        <v>509</v>
      </c>
      <c r="B42" s="372"/>
      <c r="C42" s="372"/>
      <c r="D42" s="372"/>
      <c r="E42" s="50"/>
      <c r="F42" s="50"/>
      <c r="G42" s="50"/>
    </row>
    <row r="43" spans="1:7" x14ac:dyDescent="0.35">
      <c r="A43" s="372" t="s">
        <v>499</v>
      </c>
      <c r="B43" s="372"/>
      <c r="C43" s="372"/>
      <c r="D43" s="372"/>
      <c r="E43" s="50"/>
      <c r="F43" s="50"/>
      <c r="G43" s="50"/>
    </row>
    <row r="44" spans="1:7" x14ac:dyDescent="0.35">
      <c r="A44" s="378"/>
      <c r="B44" s="378"/>
      <c r="C44" s="378"/>
      <c r="D44" s="378"/>
    </row>
  </sheetData>
  <mergeCells count="14">
    <mergeCell ref="A41:G41"/>
    <mergeCell ref="A42:D42"/>
    <mergeCell ref="A43:D43"/>
    <mergeCell ref="A44:D44"/>
    <mergeCell ref="A1:G1"/>
    <mergeCell ref="A2:G2"/>
    <mergeCell ref="A3:G3"/>
    <mergeCell ref="A4:A6"/>
    <mergeCell ref="B4:D4"/>
    <mergeCell ref="E4:G4"/>
    <mergeCell ref="B5:B6"/>
    <mergeCell ref="D5:D6"/>
    <mergeCell ref="E5:E6"/>
    <mergeCell ref="G5:G6"/>
  </mergeCells>
  <pageMargins left="0.7" right="0.7" top="0.75" bottom="0.75" header="0.3" footer="0.3"/>
  <pageSetup paperSize="9" scale="70"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0"/>
  <sheetViews>
    <sheetView view="pageBreakPreview" topLeftCell="A27" zoomScaleNormal="100" zoomScaleSheetLayoutView="100" workbookViewId="0">
      <selection activeCell="G8" sqref="G8"/>
    </sheetView>
  </sheetViews>
  <sheetFormatPr defaultColWidth="8.81640625" defaultRowHeight="14.5" x14ac:dyDescent="0.35"/>
  <cols>
    <col min="1" max="1" width="33.7265625" style="26" bestFit="1" customWidth="1"/>
    <col min="2" max="9" width="12.1796875" style="26" bestFit="1" customWidth="1"/>
    <col min="10" max="16384" width="8.81640625" style="26"/>
  </cols>
  <sheetData>
    <row r="1" spans="1:9" ht="22.5" x14ac:dyDescent="0.35">
      <c r="A1" s="275" t="s">
        <v>62</v>
      </c>
      <c r="B1" s="275"/>
      <c r="C1" s="275"/>
      <c r="D1" s="275"/>
      <c r="E1" s="275"/>
      <c r="F1" s="275"/>
      <c r="G1" s="275"/>
      <c r="H1" s="275"/>
      <c r="I1" s="275"/>
    </row>
    <row r="2" spans="1:9" ht="15" thickBot="1" x14ac:dyDescent="0.4">
      <c r="A2" s="294" t="s">
        <v>1</v>
      </c>
      <c r="B2" s="294"/>
      <c r="C2" s="294"/>
      <c r="D2" s="294"/>
      <c r="E2" s="294"/>
      <c r="F2" s="294"/>
      <c r="G2" s="294"/>
      <c r="H2" s="294"/>
      <c r="I2" s="294"/>
    </row>
    <row r="3" spans="1:9" ht="15.5" thickTop="1" thickBot="1" x14ac:dyDescent="0.4">
      <c r="A3" s="295" t="s">
        <v>583</v>
      </c>
      <c r="B3" s="286" t="s">
        <v>534</v>
      </c>
      <c r="C3" s="286" t="s">
        <v>559</v>
      </c>
      <c r="D3" s="217">
        <v>2025</v>
      </c>
      <c r="E3" s="296">
        <v>2025</v>
      </c>
      <c r="F3" s="297"/>
      <c r="G3" s="298">
        <v>2026</v>
      </c>
      <c r="H3" s="298"/>
      <c r="I3" s="298"/>
    </row>
    <row r="4" spans="1:9" ht="15.5" thickTop="1" thickBot="1" x14ac:dyDescent="0.4">
      <c r="A4" s="291"/>
      <c r="B4" s="287"/>
      <c r="C4" s="287"/>
      <c r="D4" s="127" t="s">
        <v>600</v>
      </c>
      <c r="E4" s="111" t="s">
        <v>565</v>
      </c>
      <c r="F4" s="208" t="s">
        <v>591</v>
      </c>
      <c r="G4" s="111" t="s">
        <v>594</v>
      </c>
      <c r="H4" s="111" t="s">
        <v>595</v>
      </c>
      <c r="I4" s="111" t="s">
        <v>600</v>
      </c>
    </row>
    <row r="5" spans="1:9" ht="22.5" customHeight="1" thickTop="1" x14ac:dyDescent="0.35">
      <c r="A5" s="112" t="s">
        <v>3</v>
      </c>
      <c r="B5" s="128">
        <v>-889912.50067900028</v>
      </c>
      <c r="C5" s="128">
        <v>-1053372.9241239999</v>
      </c>
      <c r="D5" s="128">
        <v>-556770.71046700003</v>
      </c>
      <c r="E5" s="128">
        <v>-1411339.0670170002</v>
      </c>
      <c r="F5" s="128">
        <v>-1412013.4200029997</v>
      </c>
      <c r="G5" s="128">
        <v>-1418027.9610029997</v>
      </c>
      <c r="H5" s="128">
        <v>-1468398.447003</v>
      </c>
      <c r="I5" s="128">
        <v>-1276547.5333499997</v>
      </c>
    </row>
    <row r="6" spans="1:9" ht="22.5" customHeight="1" x14ac:dyDescent="0.35">
      <c r="A6" s="112" t="s">
        <v>4</v>
      </c>
      <c r="B6" s="128">
        <v>1153266.286321</v>
      </c>
      <c r="C6" s="128">
        <v>1009017.434876</v>
      </c>
      <c r="D6" s="128">
        <v>1054255.0645329999</v>
      </c>
      <c r="E6" s="128">
        <v>894468.49398300005</v>
      </c>
      <c r="F6" s="128">
        <v>899811.70699700015</v>
      </c>
      <c r="G6" s="128">
        <v>946808.94099700009</v>
      </c>
      <c r="H6" s="128">
        <v>958902.4289970001</v>
      </c>
      <c r="I6" s="128">
        <v>1112209.9355410002</v>
      </c>
    </row>
    <row r="7" spans="1:9" ht="22.5" customHeight="1" x14ac:dyDescent="0.35">
      <c r="A7" s="115" t="s">
        <v>63</v>
      </c>
      <c r="B7" s="129">
        <v>82844.534321000014</v>
      </c>
      <c r="C7" s="129">
        <v>58528.774997</v>
      </c>
      <c r="D7" s="129">
        <v>70764.904997000005</v>
      </c>
      <c r="E7" s="129">
        <v>58939.917982999999</v>
      </c>
      <c r="F7" s="129">
        <v>58619.309997000004</v>
      </c>
      <c r="G7" s="129">
        <v>65288.980996999999</v>
      </c>
      <c r="H7" s="129">
        <v>68798.722997000004</v>
      </c>
      <c r="I7" s="129">
        <v>75885.936845999997</v>
      </c>
    </row>
    <row r="8" spans="1:9" ht="22.5" customHeight="1" x14ac:dyDescent="0.35">
      <c r="A8" s="115" t="s">
        <v>64</v>
      </c>
      <c r="B8" s="129">
        <v>470383.81099999999</v>
      </c>
      <c r="C8" s="130">
        <v>347730.72087900003</v>
      </c>
      <c r="D8" s="130">
        <v>338560.38653600001</v>
      </c>
      <c r="E8" s="130">
        <v>213732.28</v>
      </c>
      <c r="F8" s="130">
        <v>230450.80100000001</v>
      </c>
      <c r="G8" s="130">
        <v>251273.318</v>
      </c>
      <c r="H8" s="130">
        <v>259852.935</v>
      </c>
      <c r="I8" s="130">
        <v>403334.80217000004</v>
      </c>
    </row>
    <row r="9" spans="1:9" ht="22.5" customHeight="1" x14ac:dyDescent="0.35">
      <c r="A9" s="115" t="s">
        <v>65</v>
      </c>
      <c r="B9" s="129">
        <v>249516.87700000001</v>
      </c>
      <c r="C9" s="129">
        <v>262304.40899999999</v>
      </c>
      <c r="D9" s="129">
        <v>275221.88199999998</v>
      </c>
      <c r="E9" s="129">
        <v>261734.761</v>
      </c>
      <c r="F9" s="129">
        <v>254484.89199999999</v>
      </c>
      <c r="G9" s="129">
        <v>254091.96900000001</v>
      </c>
      <c r="H9" s="129">
        <v>257718.02</v>
      </c>
      <c r="I9" s="129">
        <v>250146.06400000001</v>
      </c>
    </row>
    <row r="10" spans="1:9" ht="22.5" customHeight="1" x14ac:dyDescent="0.35">
      <c r="A10" s="115" t="s">
        <v>66</v>
      </c>
      <c r="B10" s="129">
        <v>9053.7360000000008</v>
      </c>
      <c r="C10" s="129">
        <v>6395.0280000000002</v>
      </c>
      <c r="D10" s="129">
        <v>12226.162</v>
      </c>
      <c r="E10" s="129">
        <v>21751.185000000001</v>
      </c>
      <c r="F10" s="129">
        <v>23325.268</v>
      </c>
      <c r="G10" s="129">
        <v>8402.152</v>
      </c>
      <c r="H10" s="129">
        <v>7009.7060000000001</v>
      </c>
      <c r="I10" s="129">
        <v>15655.8</v>
      </c>
    </row>
    <row r="11" spans="1:9" ht="22.5" customHeight="1" x14ac:dyDescent="0.35">
      <c r="A11" s="115" t="s">
        <v>67</v>
      </c>
      <c r="B11" s="129">
        <v>2456.181</v>
      </c>
      <c r="C11" s="129">
        <v>2647.8040000000001</v>
      </c>
      <c r="D11" s="129">
        <v>2472.3919999999998</v>
      </c>
      <c r="E11" s="129">
        <v>1656.912</v>
      </c>
      <c r="F11" s="129">
        <v>1103.777</v>
      </c>
      <c r="G11" s="129">
        <v>2535.7280000000001</v>
      </c>
      <c r="H11" s="129">
        <v>1273.155</v>
      </c>
      <c r="I11" s="129">
        <v>1796.3385250000008</v>
      </c>
    </row>
    <row r="12" spans="1:9" ht="22.5" customHeight="1" x14ac:dyDescent="0.35">
      <c r="A12" s="115" t="s">
        <v>68</v>
      </c>
      <c r="B12" s="129">
        <v>334835.02100000001</v>
      </c>
      <c r="C12" s="129">
        <v>325162.74</v>
      </c>
      <c r="D12" s="129">
        <v>350240.51199999999</v>
      </c>
      <c r="E12" s="129">
        <v>332397.93900000001</v>
      </c>
      <c r="F12" s="129">
        <v>327835.467</v>
      </c>
      <c r="G12" s="129">
        <v>361220.73800000001</v>
      </c>
      <c r="H12" s="129">
        <v>360257.07900000003</v>
      </c>
      <c r="I12" s="129">
        <v>360709.13699999999</v>
      </c>
    </row>
    <row r="13" spans="1:9" ht="22.5" customHeight="1" x14ac:dyDescent="0.35">
      <c r="A13" s="115" t="s">
        <v>69</v>
      </c>
      <c r="B13" s="129">
        <v>4176.1260000000002</v>
      </c>
      <c r="C13" s="129">
        <v>6247.9579999999996</v>
      </c>
      <c r="D13" s="129">
        <v>4768.8249999999998</v>
      </c>
      <c r="E13" s="129">
        <v>4255.4989999999998</v>
      </c>
      <c r="F13" s="129">
        <v>3992.192</v>
      </c>
      <c r="G13" s="129">
        <v>3996.0549999999998</v>
      </c>
      <c r="H13" s="129">
        <v>3992.8110000000001</v>
      </c>
      <c r="I13" s="129">
        <v>4681.857</v>
      </c>
    </row>
    <row r="14" spans="1:9" ht="22.5" customHeight="1" x14ac:dyDescent="0.35">
      <c r="A14" s="112" t="s">
        <v>15</v>
      </c>
      <c r="B14" s="128">
        <v>2043178.7870000002</v>
      </c>
      <c r="C14" s="128">
        <v>2062390.3589999999</v>
      </c>
      <c r="D14" s="128">
        <v>1611025.7749999999</v>
      </c>
      <c r="E14" s="128">
        <v>2305807.5610000002</v>
      </c>
      <c r="F14" s="128">
        <v>2311825.1269999999</v>
      </c>
      <c r="G14" s="128">
        <v>2364836.9019999998</v>
      </c>
      <c r="H14" s="128">
        <v>2427300.8760000002</v>
      </c>
      <c r="I14" s="128">
        <v>2388757.4688909999</v>
      </c>
    </row>
    <row r="15" spans="1:9" ht="22.5" customHeight="1" x14ac:dyDescent="0.35">
      <c r="A15" s="115" t="s">
        <v>16</v>
      </c>
      <c r="B15" s="129">
        <v>855735.11199999996</v>
      </c>
      <c r="C15" s="129">
        <v>1295051.2660000001</v>
      </c>
      <c r="D15" s="129">
        <v>960444.75</v>
      </c>
      <c r="E15" s="129">
        <v>1398375.024</v>
      </c>
      <c r="F15" s="129">
        <v>1460312.284</v>
      </c>
      <c r="G15" s="129">
        <v>1463971.5049999999</v>
      </c>
      <c r="H15" s="129">
        <v>1465732.1440000001</v>
      </c>
      <c r="I15" s="129">
        <v>1507543.1476469999</v>
      </c>
    </row>
    <row r="16" spans="1:9" ht="22.5" customHeight="1" x14ac:dyDescent="0.35">
      <c r="A16" s="115" t="s">
        <v>17</v>
      </c>
      <c r="B16" s="129">
        <v>0</v>
      </c>
      <c r="C16" s="129">
        <v>0</v>
      </c>
      <c r="D16" s="129">
        <v>0</v>
      </c>
      <c r="E16" s="129">
        <v>0</v>
      </c>
      <c r="F16" s="129">
        <v>0</v>
      </c>
      <c r="G16" s="129">
        <v>0</v>
      </c>
      <c r="H16" s="129">
        <v>0</v>
      </c>
      <c r="I16" s="129">
        <v>0</v>
      </c>
    </row>
    <row r="17" spans="1:9" ht="22.5" customHeight="1" x14ac:dyDescent="0.35">
      <c r="A17" s="115" t="s">
        <v>18</v>
      </c>
      <c r="B17" s="129">
        <v>1158895.0360000001</v>
      </c>
      <c r="C17" s="129">
        <v>721224.06799999997</v>
      </c>
      <c r="D17" s="129">
        <v>626586.54200000002</v>
      </c>
      <c r="E17" s="129">
        <v>884628.11800000002</v>
      </c>
      <c r="F17" s="129">
        <v>825342.20799999998</v>
      </c>
      <c r="G17" s="129">
        <v>874914.21799999999</v>
      </c>
      <c r="H17" s="129">
        <v>935729.33499999996</v>
      </c>
      <c r="I17" s="129">
        <v>842823.76212700002</v>
      </c>
    </row>
    <row r="18" spans="1:9" ht="22.5" customHeight="1" x14ac:dyDescent="0.35">
      <c r="A18" s="115" t="s">
        <v>19</v>
      </c>
      <c r="B18" s="129">
        <v>1577.674</v>
      </c>
      <c r="C18" s="129">
        <v>1789.5920000000001</v>
      </c>
      <c r="D18" s="129">
        <v>699.62</v>
      </c>
      <c r="E18" s="129">
        <v>1318.711</v>
      </c>
      <c r="F18" s="129">
        <v>521.79200000000003</v>
      </c>
      <c r="G18" s="129">
        <v>929.78399999999999</v>
      </c>
      <c r="H18" s="129">
        <v>821.44100000000003</v>
      </c>
      <c r="I18" s="129">
        <v>1476.2989969999999</v>
      </c>
    </row>
    <row r="19" spans="1:9" ht="22.5" customHeight="1" x14ac:dyDescent="0.35">
      <c r="A19" s="115" t="s">
        <v>20</v>
      </c>
      <c r="B19" s="129">
        <v>26970.965</v>
      </c>
      <c r="C19" s="129">
        <v>44325.432999999997</v>
      </c>
      <c r="D19" s="129">
        <v>23294.863000000001</v>
      </c>
      <c r="E19" s="129">
        <v>21485.707999999999</v>
      </c>
      <c r="F19" s="129">
        <v>25648.843000000001</v>
      </c>
      <c r="G19" s="129">
        <v>25021.395</v>
      </c>
      <c r="H19" s="129">
        <v>25017.955999999998</v>
      </c>
      <c r="I19" s="129">
        <v>36914.260120000006</v>
      </c>
    </row>
    <row r="20" spans="1:9" ht="22.5" customHeight="1" x14ac:dyDescent="0.35">
      <c r="A20" s="112" t="s">
        <v>70</v>
      </c>
      <c r="B20" s="128">
        <v>3153931.2510569999</v>
      </c>
      <c r="C20" s="128">
        <v>2415720.8837680002</v>
      </c>
      <c r="D20" s="128">
        <v>2715462.8170959996</v>
      </c>
      <c r="E20" s="128">
        <v>2931710.5773359998</v>
      </c>
      <c r="F20" s="128">
        <v>2648021.0967839998</v>
      </c>
      <c r="G20" s="128">
        <v>2446126.0584509997</v>
      </c>
      <c r="H20" s="128">
        <v>2638885.1768899998</v>
      </c>
      <c r="I20" s="128">
        <v>2485141.115553</v>
      </c>
    </row>
    <row r="21" spans="1:9" ht="22.5" customHeight="1" x14ac:dyDescent="0.35">
      <c r="A21" s="115" t="s">
        <v>71</v>
      </c>
      <c r="B21" s="129">
        <v>566553.36780899984</v>
      </c>
      <c r="C21" s="129">
        <v>656413.85132200003</v>
      </c>
      <c r="D21" s="129">
        <v>700751.72018199996</v>
      </c>
      <c r="E21" s="129">
        <v>605496.04832399997</v>
      </c>
      <c r="F21" s="129">
        <v>636347.74988699984</v>
      </c>
      <c r="G21" s="129">
        <v>586080.3270269999</v>
      </c>
      <c r="H21" s="129">
        <v>666673.84823899996</v>
      </c>
      <c r="I21" s="129">
        <v>801812.1763350002</v>
      </c>
    </row>
    <row r="22" spans="1:9" ht="22.5" customHeight="1" x14ac:dyDescent="0.35">
      <c r="A22" s="115" t="s">
        <v>72</v>
      </c>
      <c r="B22" s="129">
        <v>1990668.6878810001</v>
      </c>
      <c r="C22" s="129">
        <v>1648484.1993509999</v>
      </c>
      <c r="D22" s="129">
        <v>1767504.279635</v>
      </c>
      <c r="E22" s="129">
        <v>2154664.4479169999</v>
      </c>
      <c r="F22" s="129">
        <v>1947412.622802</v>
      </c>
      <c r="G22" s="129">
        <v>1800734.1663289999</v>
      </c>
      <c r="H22" s="129">
        <v>1931683.213556</v>
      </c>
      <c r="I22" s="129">
        <v>1600198.686341</v>
      </c>
    </row>
    <row r="23" spans="1:9" ht="22.5" customHeight="1" x14ac:dyDescent="0.35">
      <c r="A23" s="115" t="s">
        <v>73</v>
      </c>
      <c r="B23" s="129">
        <v>596709.19536699995</v>
      </c>
      <c r="C23" s="129">
        <v>110822.83309499999</v>
      </c>
      <c r="D23" s="129">
        <v>247206.81727900001</v>
      </c>
      <c r="E23" s="129">
        <v>171550.081095</v>
      </c>
      <c r="F23" s="129">
        <v>64260.724094999998</v>
      </c>
      <c r="G23" s="129">
        <v>59311.565094999998</v>
      </c>
      <c r="H23" s="129">
        <v>40528.115095000001</v>
      </c>
      <c r="I23" s="129">
        <v>83130.252877000006</v>
      </c>
    </row>
    <row r="24" spans="1:9" ht="22.5" customHeight="1" x14ac:dyDescent="0.35">
      <c r="A24" s="112" t="s">
        <v>74</v>
      </c>
      <c r="B24" s="128">
        <v>29765681.784404997</v>
      </c>
      <c r="C24" s="128">
        <v>34316662.305033997</v>
      </c>
      <c r="D24" s="128">
        <v>31196763.743744001</v>
      </c>
      <c r="E24" s="128">
        <v>34025148.113334</v>
      </c>
      <c r="F24" s="128">
        <v>35199784.502842002</v>
      </c>
      <c r="G24" s="128">
        <v>36114730.958028995</v>
      </c>
      <c r="H24" s="128">
        <v>36505808.892128997</v>
      </c>
      <c r="I24" s="128">
        <v>36576542.058283992</v>
      </c>
    </row>
    <row r="25" spans="1:9" ht="22.5" customHeight="1" x14ac:dyDescent="0.35">
      <c r="A25" s="112" t="s">
        <v>23</v>
      </c>
      <c r="B25" s="128">
        <v>30952479.267404996</v>
      </c>
      <c r="C25" s="128">
        <v>36236336.358034</v>
      </c>
      <c r="D25" s="128">
        <v>32886768.714744002</v>
      </c>
      <c r="E25" s="128">
        <v>36041492.966334</v>
      </c>
      <c r="F25" s="128">
        <v>37342940.183842003</v>
      </c>
      <c r="G25" s="128">
        <v>38336528.870028995</v>
      </c>
      <c r="H25" s="128">
        <v>38743242.038128994</v>
      </c>
      <c r="I25" s="128">
        <v>38852129.433438994</v>
      </c>
    </row>
    <row r="26" spans="1:9" ht="22.5" customHeight="1" x14ac:dyDescent="0.35">
      <c r="A26" s="112" t="s">
        <v>24</v>
      </c>
      <c r="B26" s="128">
        <v>33800795.245404996</v>
      </c>
      <c r="C26" s="128">
        <v>39501388.082033999</v>
      </c>
      <c r="D26" s="128">
        <v>35676767.928744003</v>
      </c>
      <c r="E26" s="128">
        <v>39270656.589334004</v>
      </c>
      <c r="F26" s="128">
        <v>40757127.412842005</v>
      </c>
      <c r="G26" s="128">
        <v>41817941.168028995</v>
      </c>
      <c r="H26" s="128">
        <v>42295652.030128993</v>
      </c>
      <c r="I26" s="128">
        <v>42434742.20256599</v>
      </c>
    </row>
    <row r="27" spans="1:9" ht="22.5" customHeight="1" x14ac:dyDescent="0.35">
      <c r="A27" s="115" t="s">
        <v>25</v>
      </c>
      <c r="B27" s="129">
        <v>32551839.562404998</v>
      </c>
      <c r="C27" s="129">
        <v>38219764.004033998</v>
      </c>
      <c r="D27" s="129">
        <v>34681764.557744004</v>
      </c>
      <c r="E27" s="129">
        <v>38005596.713334002</v>
      </c>
      <c r="F27" s="129">
        <v>39421114.797842003</v>
      </c>
      <c r="G27" s="129">
        <v>40500415.683028996</v>
      </c>
      <c r="H27" s="129">
        <v>40977088.366128996</v>
      </c>
      <c r="I27" s="129">
        <v>41098801.207565993</v>
      </c>
    </row>
    <row r="28" spans="1:9" ht="22.5" customHeight="1" x14ac:dyDescent="0.35">
      <c r="A28" s="115" t="s">
        <v>26</v>
      </c>
      <c r="B28" s="129">
        <v>1248955.683</v>
      </c>
      <c r="C28" s="129">
        <v>1281624.078</v>
      </c>
      <c r="D28" s="129">
        <v>995003.37100000004</v>
      </c>
      <c r="E28" s="129">
        <v>1265059.8759999999</v>
      </c>
      <c r="F28" s="129">
        <v>1336012.615</v>
      </c>
      <c r="G28" s="129">
        <v>1317525.4850000001</v>
      </c>
      <c r="H28" s="129">
        <v>1318563.6640000001</v>
      </c>
      <c r="I28" s="129">
        <v>1335940.9950000001</v>
      </c>
    </row>
    <row r="29" spans="1:9" ht="22.5" customHeight="1" x14ac:dyDescent="0.35">
      <c r="A29" s="112" t="s">
        <v>27</v>
      </c>
      <c r="B29" s="128">
        <v>2848315.9780000001</v>
      </c>
      <c r="C29" s="128">
        <v>3265051.7239999999</v>
      </c>
      <c r="D29" s="128">
        <v>2789999.2140000002</v>
      </c>
      <c r="E29" s="128">
        <v>3229163.6230000001</v>
      </c>
      <c r="F29" s="128">
        <v>3414187.2289999998</v>
      </c>
      <c r="G29" s="128">
        <v>3481412.298</v>
      </c>
      <c r="H29" s="128">
        <v>3552409.9920000001</v>
      </c>
      <c r="I29" s="128">
        <v>3582612.7691269997</v>
      </c>
    </row>
    <row r="30" spans="1:9" ht="22.5" customHeight="1" x14ac:dyDescent="0.35">
      <c r="A30" s="115" t="s">
        <v>16</v>
      </c>
      <c r="B30" s="129">
        <v>2848315.9780000001</v>
      </c>
      <c r="C30" s="129">
        <v>3265051.7239999999</v>
      </c>
      <c r="D30" s="129">
        <v>2789999.2140000002</v>
      </c>
      <c r="E30" s="129">
        <v>3229163.6230000001</v>
      </c>
      <c r="F30" s="129">
        <v>3414187.2289999998</v>
      </c>
      <c r="G30" s="129">
        <v>3481412.298</v>
      </c>
      <c r="H30" s="129">
        <v>3552409.9920000001</v>
      </c>
      <c r="I30" s="129">
        <v>3582612.7691269997</v>
      </c>
    </row>
    <row r="31" spans="1:9" ht="22.5" customHeight="1" x14ac:dyDescent="0.35">
      <c r="A31" s="115" t="s">
        <v>28</v>
      </c>
      <c r="B31" s="129">
        <v>0</v>
      </c>
      <c r="C31" s="129">
        <v>0</v>
      </c>
      <c r="D31" s="129">
        <v>0</v>
      </c>
      <c r="E31" s="129">
        <v>0</v>
      </c>
      <c r="F31" s="129">
        <v>0</v>
      </c>
      <c r="G31" s="129">
        <v>0</v>
      </c>
      <c r="H31" s="129">
        <v>0</v>
      </c>
      <c r="I31" s="129">
        <v>0</v>
      </c>
    </row>
    <row r="32" spans="1:9" ht="22.5" customHeight="1" x14ac:dyDescent="0.35">
      <c r="A32" s="112" t="s">
        <v>29</v>
      </c>
      <c r="B32" s="128">
        <v>-1186797.483</v>
      </c>
      <c r="C32" s="128">
        <v>-1919674.0529999998</v>
      </c>
      <c r="D32" s="128">
        <v>-1690004.9709999999</v>
      </c>
      <c r="E32" s="128">
        <v>-2016344.8529999999</v>
      </c>
      <c r="F32" s="128">
        <v>-2143155.6809999999</v>
      </c>
      <c r="G32" s="128">
        <v>-2221797.912</v>
      </c>
      <c r="H32" s="128">
        <v>-2237433.1460000002</v>
      </c>
      <c r="I32" s="128">
        <v>-2275587.3751549996</v>
      </c>
    </row>
    <row r="33" spans="1:9" ht="22.5" customHeight="1" x14ac:dyDescent="0.35">
      <c r="A33" s="112" t="s">
        <v>75</v>
      </c>
      <c r="B33" s="128">
        <v>610637.51500000001</v>
      </c>
      <c r="C33" s="128">
        <v>244741.46599999999</v>
      </c>
      <c r="D33" s="128">
        <v>299589.11000000004</v>
      </c>
      <c r="E33" s="128">
        <v>222440.927</v>
      </c>
      <c r="F33" s="128">
        <v>220147.992</v>
      </c>
      <c r="G33" s="128">
        <v>183621.98599999998</v>
      </c>
      <c r="H33" s="128">
        <v>163734.99599999998</v>
      </c>
      <c r="I33" s="128">
        <v>150611.49799999999</v>
      </c>
    </row>
    <row r="34" spans="1:9" ht="22.5" customHeight="1" x14ac:dyDescent="0.35">
      <c r="A34" s="115" t="s">
        <v>25</v>
      </c>
      <c r="B34" s="129">
        <v>0.11799999999999999</v>
      </c>
      <c r="C34" s="129">
        <v>0.11799999999999999</v>
      </c>
      <c r="D34" s="129">
        <v>0.11799999999999999</v>
      </c>
      <c r="E34" s="129">
        <v>0.11799999999999999</v>
      </c>
      <c r="F34" s="129">
        <v>0.11799999999999999</v>
      </c>
      <c r="G34" s="129">
        <v>0.11799999999999999</v>
      </c>
      <c r="H34" s="129">
        <v>0.11799999999999999</v>
      </c>
      <c r="I34" s="129">
        <v>0.11799999999999999</v>
      </c>
    </row>
    <row r="35" spans="1:9" ht="22.5" customHeight="1" x14ac:dyDescent="0.35">
      <c r="A35" s="115" t="s">
        <v>26</v>
      </c>
      <c r="B35" s="129">
        <v>610637.397</v>
      </c>
      <c r="C35" s="129">
        <v>244741.348</v>
      </c>
      <c r="D35" s="129">
        <v>299588.99200000003</v>
      </c>
      <c r="E35" s="129">
        <v>222440.80900000001</v>
      </c>
      <c r="F35" s="129">
        <v>220147.87400000001</v>
      </c>
      <c r="G35" s="129">
        <v>183621.86799999999</v>
      </c>
      <c r="H35" s="129">
        <v>163734.878</v>
      </c>
      <c r="I35" s="129">
        <v>150611.38</v>
      </c>
    </row>
    <row r="36" spans="1:9" ht="22.5" customHeight="1" x14ac:dyDescent="0.35">
      <c r="A36" s="112" t="s">
        <v>76</v>
      </c>
      <c r="B36" s="128">
        <v>1797434.9979999999</v>
      </c>
      <c r="C36" s="128">
        <v>2164415.5189999999</v>
      </c>
      <c r="D36" s="128">
        <v>1989594.081</v>
      </c>
      <c r="E36" s="128">
        <v>2238785.7799999998</v>
      </c>
      <c r="F36" s="128">
        <v>2363303.673</v>
      </c>
      <c r="G36" s="128">
        <v>2405419.898</v>
      </c>
      <c r="H36" s="128">
        <v>2401168.142</v>
      </c>
      <c r="I36" s="128">
        <v>2426198.8731549997</v>
      </c>
    </row>
    <row r="37" spans="1:9" ht="22.5" customHeight="1" x14ac:dyDescent="0.35">
      <c r="A37" s="115" t="s">
        <v>16</v>
      </c>
      <c r="B37" s="129">
        <v>1781447.2849999999</v>
      </c>
      <c r="C37" s="129">
        <v>2148939.0109999999</v>
      </c>
      <c r="D37" s="129">
        <v>1973785.057</v>
      </c>
      <c r="E37" s="129">
        <v>2222879.6239999998</v>
      </c>
      <c r="F37" s="129">
        <v>2347565.3629999999</v>
      </c>
      <c r="G37" s="129">
        <v>2389620.65</v>
      </c>
      <c r="H37" s="129">
        <v>2385698.4210000001</v>
      </c>
      <c r="I37" s="129">
        <v>2410574.7121549998</v>
      </c>
    </row>
    <row r="38" spans="1:9" ht="22.5" customHeight="1" x14ac:dyDescent="0.35">
      <c r="A38" s="115" t="s">
        <v>28</v>
      </c>
      <c r="B38" s="129">
        <v>15987.713</v>
      </c>
      <c r="C38" s="129">
        <v>15476.508</v>
      </c>
      <c r="D38" s="129">
        <v>15809.023999999999</v>
      </c>
      <c r="E38" s="129">
        <v>15906.156000000001</v>
      </c>
      <c r="F38" s="129">
        <v>15738.31</v>
      </c>
      <c r="G38" s="129">
        <v>15799.248</v>
      </c>
      <c r="H38" s="129">
        <v>15469.721</v>
      </c>
      <c r="I38" s="129">
        <v>15624.161</v>
      </c>
    </row>
    <row r="39" spans="1:9" ht="22.5" customHeight="1" x14ac:dyDescent="0.35">
      <c r="A39" s="112" t="s">
        <v>32</v>
      </c>
      <c r="B39" s="128">
        <v>12542746.240431998</v>
      </c>
      <c r="C39" s="128">
        <v>13483691.400996</v>
      </c>
      <c r="D39" s="128">
        <v>13348815.919026</v>
      </c>
      <c r="E39" s="128">
        <v>13880207.901214</v>
      </c>
      <c r="F39" s="128">
        <v>14735938.300801998</v>
      </c>
      <c r="G39" s="128">
        <v>14361763.906591002</v>
      </c>
      <c r="H39" s="128">
        <v>14682514.814174999</v>
      </c>
      <c r="I39" s="128">
        <v>14677818.774995999</v>
      </c>
    </row>
    <row r="40" spans="1:9" ht="22.5" customHeight="1" x14ac:dyDescent="0.35">
      <c r="A40" s="115" t="s">
        <v>33</v>
      </c>
      <c r="B40" s="129">
        <v>200920.168833</v>
      </c>
      <c r="C40" s="129">
        <v>318234.39821700001</v>
      </c>
      <c r="D40" s="129">
        <v>318411.61420700001</v>
      </c>
      <c r="E40" s="129">
        <v>250668.41133900001</v>
      </c>
      <c r="F40" s="129">
        <v>344646.54934500001</v>
      </c>
      <c r="G40" s="129">
        <v>316684.10786500003</v>
      </c>
      <c r="H40" s="129">
        <v>345559.51977499999</v>
      </c>
      <c r="I40" s="129">
        <v>323801.61460599996</v>
      </c>
    </row>
    <row r="41" spans="1:9" ht="22.5" customHeight="1" x14ac:dyDescent="0.35">
      <c r="A41" s="115" t="s">
        <v>34</v>
      </c>
      <c r="B41" s="129">
        <v>2221875.7761189998</v>
      </c>
      <c r="C41" s="129">
        <v>2142517.3387290002</v>
      </c>
      <c r="D41" s="129">
        <v>2236384.6342790001</v>
      </c>
      <c r="E41" s="129">
        <v>2223721.5354790003</v>
      </c>
      <c r="F41" s="129">
        <v>2236105.4036289998</v>
      </c>
      <c r="G41" s="129">
        <v>2196269.6147790002</v>
      </c>
      <c r="H41" s="129">
        <v>2211504.2389289998</v>
      </c>
      <c r="I41" s="129">
        <v>2198797.4336180002</v>
      </c>
    </row>
    <row r="42" spans="1:9" ht="22.5" customHeight="1" x14ac:dyDescent="0.35">
      <c r="A42" s="115" t="s">
        <v>35</v>
      </c>
      <c r="B42" s="129">
        <v>8082638.7010039994</v>
      </c>
      <c r="C42" s="129">
        <v>8705296.5078929998</v>
      </c>
      <c r="D42" s="129">
        <v>8549949.8543830011</v>
      </c>
      <c r="E42" s="129">
        <v>8788761.2676909994</v>
      </c>
      <c r="F42" s="129">
        <v>9453917.6578279994</v>
      </c>
      <c r="G42" s="129">
        <v>9990433.3879470006</v>
      </c>
      <c r="H42" s="129">
        <v>10215439.128471</v>
      </c>
      <c r="I42" s="129">
        <v>10200710.332578</v>
      </c>
    </row>
    <row r="43" spans="1:9" ht="22.5" customHeight="1" thickBot="1" x14ac:dyDescent="0.4">
      <c r="A43" s="121" t="s">
        <v>36</v>
      </c>
      <c r="B43" s="131">
        <v>2037311.5944760002</v>
      </c>
      <c r="C43" s="131">
        <v>2317643.1561569995</v>
      </c>
      <c r="D43" s="131">
        <v>2244069.8161570001</v>
      </c>
      <c r="E43" s="131">
        <v>2617056.6867049998</v>
      </c>
      <c r="F43" s="131">
        <v>2701268.69</v>
      </c>
      <c r="G43" s="131">
        <v>1858376.7960000001</v>
      </c>
      <c r="H43" s="131">
        <v>1910011.9269999999</v>
      </c>
      <c r="I43" s="131">
        <v>1954509.3941939999</v>
      </c>
    </row>
    <row r="44" spans="1:9" ht="16.149999999999999" customHeight="1" thickTop="1" x14ac:dyDescent="0.35">
      <c r="D44" s="27"/>
    </row>
    <row r="45" spans="1:9" x14ac:dyDescent="0.35">
      <c r="D45" s="27"/>
    </row>
    <row r="46" spans="1:9" x14ac:dyDescent="0.35">
      <c r="D46" s="27"/>
    </row>
    <row r="47" spans="1:9" x14ac:dyDescent="0.35">
      <c r="D47" s="28"/>
    </row>
    <row r="48" spans="1:9" x14ac:dyDescent="0.35">
      <c r="D48" s="28"/>
    </row>
    <row r="49" spans="4:4" x14ac:dyDescent="0.35">
      <c r="D49" s="28"/>
    </row>
    <row r="50" spans="4:4" x14ac:dyDescent="0.35">
      <c r="D50" s="28"/>
    </row>
  </sheetData>
  <mergeCells count="7">
    <mergeCell ref="A2:I2"/>
    <mergeCell ref="A1:I1"/>
    <mergeCell ref="A3:A4"/>
    <mergeCell ref="B3:B4"/>
    <mergeCell ref="C3:C4"/>
    <mergeCell ref="E3:F3"/>
    <mergeCell ref="G3:I3"/>
  </mergeCells>
  <pageMargins left="0.7" right="0.7" top="0.75" bottom="0.75" header="0.3" footer="0.3"/>
  <pageSetup paperSize="9" scale="66"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4"/>
  <sheetViews>
    <sheetView view="pageBreakPreview" topLeftCell="A39" zoomScaleNormal="100" zoomScaleSheetLayoutView="100" workbookViewId="0">
      <selection activeCell="G8" sqref="G8"/>
    </sheetView>
  </sheetViews>
  <sheetFormatPr defaultColWidth="8.81640625" defaultRowHeight="14.5" x14ac:dyDescent="0.35"/>
  <cols>
    <col min="1" max="1" width="53" style="26" customWidth="1"/>
    <col min="2" max="5" width="12.1796875" style="26" bestFit="1" customWidth="1"/>
    <col min="6" max="6" width="12.26953125" style="26" customWidth="1"/>
    <col min="7" max="9" width="12.1796875" style="26" bestFit="1" customWidth="1"/>
    <col min="10" max="16384" width="8.81640625" style="26"/>
  </cols>
  <sheetData>
    <row r="1" spans="1:9" ht="22.5" x14ac:dyDescent="0.35">
      <c r="A1" s="275" t="s">
        <v>62</v>
      </c>
      <c r="B1" s="275"/>
      <c r="C1" s="275"/>
      <c r="D1" s="275"/>
      <c r="E1" s="275"/>
      <c r="F1" s="275"/>
      <c r="G1" s="275"/>
      <c r="H1" s="275"/>
      <c r="I1" s="275"/>
    </row>
    <row r="2" spans="1:9" ht="15" thickBot="1" x14ac:dyDescent="0.4">
      <c r="A2" s="294" t="s">
        <v>1</v>
      </c>
      <c r="B2" s="294"/>
      <c r="C2" s="294"/>
      <c r="D2" s="294"/>
      <c r="E2" s="294"/>
      <c r="F2" s="294"/>
      <c r="G2" s="294"/>
      <c r="H2" s="294"/>
      <c r="I2" s="294"/>
    </row>
    <row r="3" spans="1:9" ht="15.5" thickTop="1" thickBot="1" x14ac:dyDescent="0.4">
      <c r="A3" s="290" t="s">
        <v>583</v>
      </c>
      <c r="B3" s="286" t="s">
        <v>534</v>
      </c>
      <c r="C3" s="286" t="s">
        <v>559</v>
      </c>
      <c r="D3" s="217">
        <v>2025</v>
      </c>
      <c r="E3" s="296">
        <v>2025</v>
      </c>
      <c r="F3" s="297"/>
      <c r="G3" s="298">
        <v>2026</v>
      </c>
      <c r="H3" s="298"/>
      <c r="I3" s="298"/>
    </row>
    <row r="4" spans="1:9" ht="15.5" thickTop="1" thickBot="1" x14ac:dyDescent="0.4">
      <c r="A4" s="299"/>
      <c r="B4" s="287"/>
      <c r="C4" s="287"/>
      <c r="D4" s="127" t="s">
        <v>600</v>
      </c>
      <c r="E4" s="111" t="s">
        <v>565</v>
      </c>
      <c r="F4" s="208" t="s">
        <v>591</v>
      </c>
      <c r="G4" s="111" t="s">
        <v>594</v>
      </c>
      <c r="H4" s="111" t="s">
        <v>595</v>
      </c>
      <c r="I4" s="111" t="s">
        <v>600</v>
      </c>
    </row>
    <row r="5" spans="1:9" ht="20.25" customHeight="1" thickTop="1" x14ac:dyDescent="0.35">
      <c r="A5" s="112" t="s">
        <v>77</v>
      </c>
      <c r="B5" s="128">
        <v>13169975.381999999</v>
      </c>
      <c r="C5" s="128">
        <v>13687907.619000001</v>
      </c>
      <c r="D5" s="128">
        <v>13447766.435000001</v>
      </c>
      <c r="E5" s="128">
        <v>13451231.289999999</v>
      </c>
      <c r="F5" s="128">
        <v>13871149.676999999</v>
      </c>
      <c r="G5" s="128">
        <v>14348196.034</v>
      </c>
      <c r="H5" s="128">
        <v>14980312.785</v>
      </c>
      <c r="I5" s="128">
        <v>15488932.944077</v>
      </c>
    </row>
    <row r="6" spans="1:9" ht="20.25" customHeight="1" x14ac:dyDescent="0.35">
      <c r="A6" s="112" t="s">
        <v>78</v>
      </c>
      <c r="B6" s="128">
        <v>27348201.241</v>
      </c>
      <c r="C6" s="128">
        <v>30874776.427479997</v>
      </c>
      <c r="D6" s="128">
        <v>28465136.62726</v>
      </c>
      <c r="E6" s="128">
        <v>30776973.120035</v>
      </c>
      <c r="F6" s="128">
        <v>32140647.300317001</v>
      </c>
      <c r="G6" s="128">
        <v>31568818.124257006</v>
      </c>
      <c r="H6" s="128">
        <v>31755561.640496001</v>
      </c>
      <c r="I6" s="128">
        <v>32181523.964778002</v>
      </c>
    </row>
    <row r="7" spans="1:9" ht="20.25" customHeight="1" x14ac:dyDescent="0.35">
      <c r="A7" s="112" t="s">
        <v>79</v>
      </c>
      <c r="B7" s="128">
        <v>21407816.203000002</v>
      </c>
      <c r="C7" s="128">
        <v>25413141.634999998</v>
      </c>
      <c r="D7" s="128">
        <v>22840435.655999999</v>
      </c>
      <c r="E7" s="128">
        <v>24963406.414974999</v>
      </c>
      <c r="F7" s="128">
        <v>25805635.685137</v>
      </c>
      <c r="G7" s="128">
        <v>25826164.829997003</v>
      </c>
      <c r="H7" s="128">
        <v>25957988.255956002</v>
      </c>
      <c r="I7" s="128">
        <v>26386921.547246002</v>
      </c>
    </row>
    <row r="8" spans="1:9" ht="20.25" customHeight="1" x14ac:dyDescent="0.35">
      <c r="A8" s="132" t="s">
        <v>33</v>
      </c>
      <c r="B8" s="129">
        <v>709308.6</v>
      </c>
      <c r="C8" s="129">
        <v>964153.6</v>
      </c>
      <c r="D8" s="129">
        <v>780158.42099999997</v>
      </c>
      <c r="E8" s="129">
        <v>944273.25279900001</v>
      </c>
      <c r="F8" s="129">
        <v>1158638.848</v>
      </c>
      <c r="G8" s="129">
        <v>1158203.409</v>
      </c>
      <c r="H8" s="129">
        <v>1210576.111</v>
      </c>
      <c r="I8" s="129">
        <v>1119393.1985209999</v>
      </c>
    </row>
    <row r="9" spans="1:9" ht="20.25" customHeight="1" x14ac:dyDescent="0.35">
      <c r="A9" s="132" t="s">
        <v>34</v>
      </c>
      <c r="B9" s="129">
        <v>1118876.2350000001</v>
      </c>
      <c r="C9" s="129">
        <v>1088505.9890000001</v>
      </c>
      <c r="D9" s="129">
        <v>936229.19</v>
      </c>
      <c r="E9" s="129">
        <v>952325.40099999995</v>
      </c>
      <c r="F9" s="129">
        <v>901096.56900000002</v>
      </c>
      <c r="G9" s="129">
        <v>1057293.1740000001</v>
      </c>
      <c r="H9" s="129">
        <v>1096385.875</v>
      </c>
      <c r="I9" s="129">
        <v>1019749.1820809999</v>
      </c>
    </row>
    <row r="10" spans="1:9" ht="20.25" customHeight="1" x14ac:dyDescent="0.35">
      <c r="A10" s="132" t="s">
        <v>35</v>
      </c>
      <c r="B10" s="129">
        <v>6756386.0690000001</v>
      </c>
      <c r="C10" s="129">
        <v>6919379.9560000002</v>
      </c>
      <c r="D10" s="129">
        <v>6878055.3770000003</v>
      </c>
      <c r="E10" s="129">
        <v>6272551.2829999998</v>
      </c>
      <c r="F10" s="129">
        <v>6579622.1069999998</v>
      </c>
      <c r="G10" s="129">
        <v>6249317.6119999997</v>
      </c>
      <c r="H10" s="129">
        <v>6372215.0489999996</v>
      </c>
      <c r="I10" s="129">
        <v>6574197.7967849998</v>
      </c>
    </row>
    <row r="11" spans="1:9" ht="20.25" customHeight="1" x14ac:dyDescent="0.35">
      <c r="A11" s="132" t="s">
        <v>36</v>
      </c>
      <c r="B11" s="129">
        <v>12823245.299000001</v>
      </c>
      <c r="C11" s="129">
        <v>16441102.09</v>
      </c>
      <c r="D11" s="129">
        <v>14245992.668</v>
      </c>
      <c r="E11" s="129">
        <v>16794256.478175998</v>
      </c>
      <c r="F11" s="129">
        <v>17166278.161137</v>
      </c>
      <c r="G11" s="129">
        <v>17361350.634997003</v>
      </c>
      <c r="H11" s="129">
        <v>17278811.220956001</v>
      </c>
      <c r="I11" s="129">
        <v>17673581.369859003</v>
      </c>
    </row>
    <row r="12" spans="1:9" ht="20.25" customHeight="1" x14ac:dyDescent="0.35">
      <c r="A12" s="112" t="s">
        <v>80</v>
      </c>
      <c r="B12" s="128">
        <v>5940385.0379999997</v>
      </c>
      <c r="C12" s="128">
        <v>5461634.7924799994</v>
      </c>
      <c r="D12" s="128">
        <v>5624700.97126</v>
      </c>
      <c r="E12" s="128">
        <v>5813566.7050599996</v>
      </c>
      <c r="F12" s="128">
        <v>6335011.6151799997</v>
      </c>
      <c r="G12" s="128">
        <v>5742653.2942600008</v>
      </c>
      <c r="H12" s="128">
        <v>5797573.38454</v>
      </c>
      <c r="I12" s="128">
        <v>5794602.4175319998</v>
      </c>
    </row>
    <row r="13" spans="1:9" ht="20.25" customHeight="1" x14ac:dyDescent="0.35">
      <c r="A13" s="132" t="s">
        <v>33</v>
      </c>
      <c r="B13" s="129">
        <v>228238.74299999999</v>
      </c>
      <c r="C13" s="129">
        <v>212389.66</v>
      </c>
      <c r="D13" s="129">
        <v>163948.11799999999</v>
      </c>
      <c r="E13" s="129">
        <v>333982.87300000002</v>
      </c>
      <c r="F13" s="129">
        <v>369666.73700000002</v>
      </c>
      <c r="G13" s="129">
        <v>295709.97100000002</v>
      </c>
      <c r="H13" s="129">
        <v>236218.36799999999</v>
      </c>
      <c r="I13" s="129">
        <v>275109.02187</v>
      </c>
    </row>
    <row r="14" spans="1:9" ht="20.25" customHeight="1" x14ac:dyDescent="0.35">
      <c r="A14" s="132" t="s">
        <v>34</v>
      </c>
      <c r="B14" s="129">
        <v>917726.27399999998</v>
      </c>
      <c r="C14" s="129">
        <v>994208.51500000001</v>
      </c>
      <c r="D14" s="129">
        <v>758578.96299999999</v>
      </c>
      <c r="E14" s="129">
        <v>1115254.129</v>
      </c>
      <c r="F14" s="129">
        <v>1274446.483</v>
      </c>
      <c r="G14" s="129">
        <v>1209847.7409999999</v>
      </c>
      <c r="H14" s="129">
        <v>1271374.0290000001</v>
      </c>
      <c r="I14" s="129">
        <v>1294582.1259999999</v>
      </c>
    </row>
    <row r="15" spans="1:9" ht="20.25" customHeight="1" x14ac:dyDescent="0.35">
      <c r="A15" s="132" t="s">
        <v>35</v>
      </c>
      <c r="B15" s="129">
        <v>2312618.5929999999</v>
      </c>
      <c r="C15" s="129">
        <v>1838166.9269999999</v>
      </c>
      <c r="D15" s="129">
        <v>2067191.1710000001</v>
      </c>
      <c r="E15" s="129">
        <v>1780786.301</v>
      </c>
      <c r="F15" s="129">
        <v>2003355.57</v>
      </c>
      <c r="G15" s="129">
        <v>1784560.05</v>
      </c>
      <c r="H15" s="129">
        <v>1863596.9720000001</v>
      </c>
      <c r="I15" s="129">
        <v>1858321.121113</v>
      </c>
    </row>
    <row r="16" spans="1:9" ht="20.25" customHeight="1" x14ac:dyDescent="0.35">
      <c r="A16" s="132" t="s">
        <v>36</v>
      </c>
      <c r="B16" s="129">
        <v>2481801.4279999998</v>
      </c>
      <c r="C16" s="129">
        <v>2416869.6904799999</v>
      </c>
      <c r="D16" s="129">
        <v>2634982.7192600002</v>
      </c>
      <c r="E16" s="129">
        <v>2583543.4020599998</v>
      </c>
      <c r="F16" s="129">
        <v>2687542.8251799997</v>
      </c>
      <c r="G16" s="129">
        <v>2452535.5322600002</v>
      </c>
      <c r="H16" s="129">
        <v>2426384.0155400001</v>
      </c>
      <c r="I16" s="129">
        <v>2366590.1485489998</v>
      </c>
    </row>
    <row r="17" spans="1:9" ht="20.25" customHeight="1" x14ac:dyDescent="0.35">
      <c r="A17" s="112" t="s">
        <v>81</v>
      </c>
      <c r="B17" s="128">
        <v>0</v>
      </c>
      <c r="C17" s="128">
        <v>0</v>
      </c>
      <c r="D17" s="128">
        <v>0</v>
      </c>
      <c r="E17" s="128">
        <v>0</v>
      </c>
      <c r="F17" s="128">
        <v>0</v>
      </c>
      <c r="G17" s="128">
        <v>0</v>
      </c>
      <c r="H17" s="128">
        <v>0</v>
      </c>
      <c r="I17" s="128">
        <v>0</v>
      </c>
    </row>
    <row r="18" spans="1:9" ht="20.25" customHeight="1" x14ac:dyDescent="0.35">
      <c r="A18" s="115" t="s">
        <v>33</v>
      </c>
      <c r="B18" s="129">
        <v>0</v>
      </c>
      <c r="C18" s="129">
        <v>0</v>
      </c>
      <c r="D18" s="129">
        <v>0</v>
      </c>
      <c r="E18" s="129">
        <v>0</v>
      </c>
      <c r="F18" s="129">
        <v>0</v>
      </c>
      <c r="G18" s="129">
        <v>0</v>
      </c>
      <c r="H18" s="129">
        <v>0</v>
      </c>
      <c r="I18" s="129">
        <v>0</v>
      </c>
    </row>
    <row r="19" spans="1:9" ht="20.25" customHeight="1" x14ac:dyDescent="0.35">
      <c r="A19" s="115" t="s">
        <v>34</v>
      </c>
      <c r="B19" s="129">
        <v>0</v>
      </c>
      <c r="C19" s="129">
        <v>0</v>
      </c>
      <c r="D19" s="129">
        <v>0</v>
      </c>
      <c r="E19" s="129">
        <v>0</v>
      </c>
      <c r="F19" s="129">
        <v>0</v>
      </c>
      <c r="G19" s="129">
        <v>0</v>
      </c>
      <c r="H19" s="129">
        <v>0</v>
      </c>
      <c r="I19" s="129">
        <v>0</v>
      </c>
    </row>
    <row r="20" spans="1:9" ht="20.25" customHeight="1" x14ac:dyDescent="0.35">
      <c r="A20" s="115" t="s">
        <v>35</v>
      </c>
      <c r="B20" s="129">
        <v>0</v>
      </c>
      <c r="C20" s="129">
        <v>0</v>
      </c>
      <c r="D20" s="129">
        <v>0</v>
      </c>
      <c r="E20" s="129">
        <v>0</v>
      </c>
      <c r="F20" s="129">
        <v>0</v>
      </c>
      <c r="G20" s="129">
        <v>0</v>
      </c>
      <c r="H20" s="129">
        <v>0</v>
      </c>
      <c r="I20" s="129">
        <v>0</v>
      </c>
    </row>
    <row r="21" spans="1:9" ht="20.25" customHeight="1" x14ac:dyDescent="0.35">
      <c r="A21" s="115" t="s">
        <v>36</v>
      </c>
      <c r="B21" s="129">
        <v>0</v>
      </c>
      <c r="C21" s="129">
        <v>0</v>
      </c>
      <c r="D21" s="129">
        <v>0</v>
      </c>
      <c r="E21" s="129">
        <v>0</v>
      </c>
      <c r="F21" s="129">
        <v>0</v>
      </c>
      <c r="G21" s="129">
        <v>0</v>
      </c>
      <c r="H21" s="129">
        <v>0</v>
      </c>
      <c r="I21" s="129">
        <v>0</v>
      </c>
    </row>
    <row r="22" spans="1:9" ht="20.25" customHeight="1" x14ac:dyDescent="0.35">
      <c r="A22" s="112" t="s">
        <v>47</v>
      </c>
      <c r="B22" s="129">
        <v>0</v>
      </c>
      <c r="C22" s="129">
        <v>0</v>
      </c>
      <c r="D22" s="129">
        <v>0</v>
      </c>
      <c r="E22" s="129">
        <v>0</v>
      </c>
      <c r="F22" s="129">
        <v>0</v>
      </c>
      <c r="G22" s="129">
        <v>0</v>
      </c>
      <c r="H22" s="129">
        <v>0</v>
      </c>
      <c r="I22" s="129">
        <v>0</v>
      </c>
    </row>
    <row r="23" spans="1:9" ht="20.25" customHeight="1" x14ac:dyDescent="0.35">
      <c r="A23" s="118" t="s">
        <v>48</v>
      </c>
      <c r="B23" s="129">
        <v>0</v>
      </c>
      <c r="C23" s="129">
        <v>0</v>
      </c>
      <c r="D23" s="129">
        <v>0</v>
      </c>
      <c r="E23" s="129">
        <v>0</v>
      </c>
      <c r="F23" s="129">
        <v>0</v>
      </c>
      <c r="G23" s="129">
        <v>0</v>
      </c>
      <c r="H23" s="129">
        <v>0</v>
      </c>
      <c r="I23" s="129">
        <v>0</v>
      </c>
    </row>
    <row r="24" spans="1:9" ht="20.25" customHeight="1" x14ac:dyDescent="0.35">
      <c r="A24" s="112" t="s">
        <v>82</v>
      </c>
      <c r="B24" s="128">
        <v>58256.112000000001</v>
      </c>
      <c r="C24" s="128">
        <v>52958.145100000002</v>
      </c>
      <c r="D24" s="128">
        <v>55498.197</v>
      </c>
      <c r="E24" s="128">
        <v>51369.1</v>
      </c>
      <c r="F24" s="128">
        <v>48616.324999999997</v>
      </c>
      <c r="G24" s="128">
        <v>50986.784</v>
      </c>
      <c r="H24" s="128">
        <v>51087.756000000001</v>
      </c>
      <c r="I24" s="128">
        <v>47735.716999999997</v>
      </c>
    </row>
    <row r="25" spans="1:9" ht="20.25" customHeight="1" x14ac:dyDescent="0.35">
      <c r="A25" s="133" t="s">
        <v>48</v>
      </c>
      <c r="B25" s="129">
        <v>35866.523999999998</v>
      </c>
      <c r="C25" s="129">
        <v>25864.956999999999</v>
      </c>
      <c r="D25" s="129">
        <v>34033.932000000001</v>
      </c>
      <c r="E25" s="129">
        <v>24525.07</v>
      </c>
      <c r="F25" s="129">
        <v>25615.807000000001</v>
      </c>
      <c r="G25" s="129">
        <v>27674.718000000001</v>
      </c>
      <c r="H25" s="129">
        <v>27690.588</v>
      </c>
      <c r="I25" s="129">
        <v>25962.039000000001</v>
      </c>
    </row>
    <row r="26" spans="1:9" ht="20.25" customHeight="1" x14ac:dyDescent="0.35">
      <c r="A26" s="112" t="s">
        <v>83</v>
      </c>
      <c r="B26" s="128">
        <v>76063.72</v>
      </c>
      <c r="C26" s="128">
        <v>112983.124</v>
      </c>
      <c r="D26" s="128">
        <v>206814.158</v>
      </c>
      <c r="E26" s="128">
        <v>450572.51899800001</v>
      </c>
      <c r="F26" s="128">
        <v>436887.84399800003</v>
      </c>
      <c r="G26" s="128">
        <v>330273.02609</v>
      </c>
      <c r="H26" s="128">
        <v>388942.35199900001</v>
      </c>
      <c r="I26" s="128">
        <v>347447.42200000002</v>
      </c>
    </row>
    <row r="27" spans="1:9" ht="20.25" customHeight="1" x14ac:dyDescent="0.35">
      <c r="A27" s="133" t="s">
        <v>84</v>
      </c>
      <c r="B27" s="129">
        <v>74480.731</v>
      </c>
      <c r="C27" s="129">
        <v>111005.9</v>
      </c>
      <c r="D27" s="129">
        <v>204768.864</v>
      </c>
      <c r="E27" s="129">
        <v>441626.59199800005</v>
      </c>
      <c r="F27" s="129">
        <v>427997.541998</v>
      </c>
      <c r="G27" s="129">
        <v>321364.09508999996</v>
      </c>
      <c r="H27" s="129">
        <v>380016.59399900003</v>
      </c>
      <c r="I27" s="129">
        <v>338503.03399999999</v>
      </c>
    </row>
    <row r="28" spans="1:9" ht="20.25" customHeight="1" x14ac:dyDescent="0.35">
      <c r="A28" s="112" t="s">
        <v>51</v>
      </c>
      <c r="B28" s="128">
        <v>23883.258999999998</v>
      </c>
      <c r="C28" s="128">
        <v>14106.412</v>
      </c>
      <c r="D28" s="128">
        <v>15217.879000000001</v>
      </c>
      <c r="E28" s="128">
        <v>17589.386999999999</v>
      </c>
      <c r="F28" s="128">
        <v>15565.252</v>
      </c>
      <c r="G28" s="128">
        <v>15349.305</v>
      </c>
      <c r="H28" s="128">
        <v>14761.262000000001</v>
      </c>
      <c r="I28" s="128">
        <v>15779.512516000001</v>
      </c>
    </row>
    <row r="29" spans="1:9" ht="20.25" customHeight="1" x14ac:dyDescent="0.35">
      <c r="A29" s="133" t="s">
        <v>84</v>
      </c>
      <c r="B29" s="129">
        <v>0</v>
      </c>
      <c r="C29" s="129">
        <v>0</v>
      </c>
      <c r="D29" s="129">
        <v>0</v>
      </c>
      <c r="E29" s="129">
        <v>0</v>
      </c>
      <c r="F29" s="129">
        <v>0</v>
      </c>
      <c r="G29" s="129">
        <v>0</v>
      </c>
      <c r="H29" s="129">
        <v>0</v>
      </c>
      <c r="I29" s="129">
        <v>0</v>
      </c>
    </row>
    <row r="30" spans="1:9" ht="20.25" customHeight="1" x14ac:dyDescent="0.35">
      <c r="A30" s="112" t="s">
        <v>52</v>
      </c>
      <c r="B30" s="128">
        <v>127.932</v>
      </c>
      <c r="C30" s="128">
        <v>129.15</v>
      </c>
      <c r="D30" s="128">
        <v>139.13800000000001</v>
      </c>
      <c r="E30" s="128">
        <v>162.38900000000001</v>
      </c>
      <c r="F30" s="128">
        <v>135.79</v>
      </c>
      <c r="G30" s="128">
        <v>111.08</v>
      </c>
      <c r="H30" s="128">
        <v>115.005</v>
      </c>
      <c r="I30" s="128">
        <v>112.73</v>
      </c>
    </row>
    <row r="31" spans="1:9" ht="20.25" customHeight="1" x14ac:dyDescent="0.35">
      <c r="A31" s="133" t="s">
        <v>84</v>
      </c>
      <c r="B31" s="129">
        <v>0</v>
      </c>
      <c r="C31" s="129">
        <v>0</v>
      </c>
      <c r="D31" s="129">
        <v>0</v>
      </c>
      <c r="E31" s="129">
        <v>0</v>
      </c>
      <c r="F31" s="129">
        <v>0</v>
      </c>
      <c r="G31" s="129">
        <v>0</v>
      </c>
      <c r="H31" s="129">
        <v>0</v>
      </c>
      <c r="I31" s="129">
        <v>0</v>
      </c>
    </row>
    <row r="32" spans="1:9" ht="20.25" customHeight="1" x14ac:dyDescent="0.35">
      <c r="A32" s="112" t="s">
        <v>85</v>
      </c>
      <c r="B32" s="128">
        <v>3358340.4135630196</v>
      </c>
      <c r="C32" s="128">
        <v>4341826.8453653529</v>
      </c>
      <c r="D32" s="128">
        <v>3793525.7160711237</v>
      </c>
      <c r="E32" s="128">
        <v>4364245.7946654642</v>
      </c>
      <c r="F32" s="128">
        <v>4739913.6623288458</v>
      </c>
      <c r="G32" s="128">
        <v>5153144.2264640182</v>
      </c>
      <c r="H32" s="128">
        <v>4989918.5510896342</v>
      </c>
      <c r="I32" s="128">
        <v>4229554.5814736886</v>
      </c>
    </row>
    <row r="33" spans="1:9" ht="20.25" customHeight="1" x14ac:dyDescent="0.35">
      <c r="A33" s="115" t="s">
        <v>54</v>
      </c>
      <c r="B33" s="129">
        <v>837977.99257999996</v>
      </c>
      <c r="C33" s="129">
        <v>782915.53272000002</v>
      </c>
      <c r="D33" s="129">
        <v>859782.25072000001</v>
      </c>
      <c r="E33" s="129">
        <v>886021.14187000005</v>
      </c>
      <c r="F33" s="129">
        <v>752339.72981999989</v>
      </c>
      <c r="G33" s="129">
        <v>752460.01881999988</v>
      </c>
      <c r="H33" s="129">
        <v>752982.21716789994</v>
      </c>
      <c r="I33" s="129">
        <v>763899.13637790002</v>
      </c>
    </row>
    <row r="34" spans="1:9" ht="20.25" customHeight="1" x14ac:dyDescent="0.35">
      <c r="A34" s="115" t="s">
        <v>55</v>
      </c>
      <c r="B34" s="129">
        <v>1317886.1094630198</v>
      </c>
      <c r="C34" s="129">
        <v>1622788.3530653536</v>
      </c>
      <c r="D34" s="129">
        <v>1481260.6422211237</v>
      </c>
      <c r="E34" s="129">
        <v>1738634.1286934642</v>
      </c>
      <c r="F34" s="129">
        <v>1903661.3332568465</v>
      </c>
      <c r="G34" s="129">
        <v>2086605.7612420185</v>
      </c>
      <c r="H34" s="129">
        <v>2041215.5113697343</v>
      </c>
      <c r="I34" s="129">
        <v>2023916.5835007888</v>
      </c>
    </row>
    <row r="35" spans="1:9" ht="20.25" customHeight="1" x14ac:dyDescent="0.35">
      <c r="A35" s="115" t="s">
        <v>86</v>
      </c>
      <c r="B35" s="129">
        <v>851266.32827499998</v>
      </c>
      <c r="C35" s="129">
        <v>1343850.625275</v>
      </c>
      <c r="D35" s="129">
        <v>1056922.169275</v>
      </c>
      <c r="E35" s="129">
        <v>1265864.1950470002</v>
      </c>
      <c r="F35" s="129">
        <v>1512416.9597670001</v>
      </c>
      <c r="G35" s="129">
        <v>1642448.0347669998</v>
      </c>
      <c r="H35" s="129">
        <v>1599503.528767</v>
      </c>
      <c r="I35" s="129">
        <v>1207851.498293</v>
      </c>
    </row>
    <row r="36" spans="1:9" ht="20.25" customHeight="1" x14ac:dyDescent="0.35">
      <c r="A36" s="115" t="s">
        <v>57</v>
      </c>
      <c r="B36" s="129">
        <v>351209.98324500001</v>
      </c>
      <c r="C36" s="129">
        <v>592272.33430499991</v>
      </c>
      <c r="D36" s="129">
        <v>395560.65385499998</v>
      </c>
      <c r="E36" s="129">
        <v>473726.32905499992</v>
      </c>
      <c r="F36" s="129">
        <v>571495.63948500005</v>
      </c>
      <c r="G36" s="129">
        <v>671630.41163500003</v>
      </c>
      <c r="H36" s="129">
        <v>596217.29378499999</v>
      </c>
      <c r="I36" s="129">
        <v>233887.36330199993</v>
      </c>
    </row>
    <row r="37" spans="1:9" ht="20.25" customHeight="1" x14ac:dyDescent="0.35">
      <c r="A37" s="112" t="s">
        <v>58</v>
      </c>
      <c r="B37" s="128">
        <v>537854.57927403646</v>
      </c>
      <c r="C37" s="128">
        <v>78272.243059229339</v>
      </c>
      <c r="D37" s="128">
        <v>720451.89567750599</v>
      </c>
      <c r="E37" s="128">
        <v>313908.70322352397</v>
      </c>
      <c r="F37" s="128">
        <v>-80913.790141754303</v>
      </c>
      <c r="G37" s="128">
        <v>37936.54207301572</v>
      </c>
      <c r="H37" s="128">
        <v>178341.09416814608</v>
      </c>
      <c r="I37" s="128">
        <v>152093.00422559428</v>
      </c>
    </row>
    <row r="38" spans="1:9" ht="20.25" customHeight="1" x14ac:dyDescent="0.35">
      <c r="A38" s="112" t="s">
        <v>41</v>
      </c>
      <c r="B38" s="128">
        <v>3908570.7540000002</v>
      </c>
      <c r="C38" s="128">
        <v>4740339.7824837081</v>
      </c>
      <c r="D38" s="128">
        <v>4882259.1023037089</v>
      </c>
      <c r="E38" s="128">
        <v>5208826.952641</v>
      </c>
      <c r="F38" s="128">
        <v>5250446.6297980007</v>
      </c>
      <c r="G38" s="128">
        <v>5387264.4166249996</v>
      </c>
      <c r="H38" s="128">
        <v>5626074.7528200001</v>
      </c>
      <c r="I38" s="128">
        <v>5437192.7993870005</v>
      </c>
    </row>
    <row r="39" spans="1:9" ht="20.25" customHeight="1" x14ac:dyDescent="0.35">
      <c r="A39" s="112" t="s">
        <v>87</v>
      </c>
      <c r="B39" s="128">
        <v>3524829.9468743135</v>
      </c>
      <c r="C39" s="128">
        <v>4680995.9524385631</v>
      </c>
      <c r="D39" s="128">
        <v>4242694.0108975638</v>
      </c>
      <c r="E39" s="128">
        <v>4958298.0046255644</v>
      </c>
      <c r="F39" s="128">
        <v>5281541.4104495635</v>
      </c>
      <c r="G39" s="128">
        <v>5267978.6191045623</v>
      </c>
      <c r="H39" s="128">
        <v>5412664.2443495626</v>
      </c>
      <c r="I39" s="128">
        <v>5277203.2155855624</v>
      </c>
    </row>
    <row r="40" spans="1:9" ht="20.25" customHeight="1" thickBot="1" x14ac:dyDescent="0.4">
      <c r="A40" s="134" t="s">
        <v>88</v>
      </c>
      <c r="B40" s="135">
        <v>154113.77214834976</v>
      </c>
      <c r="C40" s="135">
        <v>18928.413014084341</v>
      </c>
      <c r="D40" s="135">
        <v>80886.804271360874</v>
      </c>
      <c r="E40" s="135">
        <v>63379.755208088398</v>
      </c>
      <c r="F40" s="135">
        <v>-49819.009490191456</v>
      </c>
      <c r="G40" s="135">
        <v>-81349.255447421558</v>
      </c>
      <c r="H40" s="135">
        <v>-35069.414302291392</v>
      </c>
      <c r="I40" s="135">
        <v>-7896.5795758438107</v>
      </c>
    </row>
    <row r="41" spans="1:9" ht="15" thickTop="1" x14ac:dyDescent="0.35">
      <c r="A41" s="277" t="s">
        <v>535</v>
      </c>
      <c r="B41" s="277"/>
      <c r="C41" s="277"/>
      <c r="D41" s="277"/>
      <c r="E41" s="277"/>
      <c r="F41" s="277"/>
      <c r="G41" s="277"/>
      <c r="H41" s="277"/>
      <c r="I41" s="277"/>
    </row>
    <row r="42" spans="1:9" x14ac:dyDescent="0.35">
      <c r="A42" s="302" t="s">
        <v>554</v>
      </c>
      <c r="B42" s="302"/>
      <c r="C42" s="302"/>
      <c r="D42" s="302"/>
      <c r="E42" s="302"/>
      <c r="F42" s="302"/>
      <c r="G42" s="302"/>
      <c r="H42" s="80"/>
      <c r="I42" s="80"/>
    </row>
    <row r="43" spans="1:9" ht="39" customHeight="1" x14ac:dyDescent="0.35">
      <c r="A43" s="304" t="s">
        <v>582</v>
      </c>
      <c r="B43" s="304"/>
      <c r="C43" s="304"/>
      <c r="D43" s="304"/>
      <c r="E43" s="304"/>
      <c r="F43" s="304"/>
      <c r="G43" s="304"/>
      <c r="H43" s="304"/>
      <c r="I43" s="304"/>
    </row>
    <row r="44" spans="1:9" x14ac:dyDescent="0.35">
      <c r="A44" s="303" t="s">
        <v>89</v>
      </c>
      <c r="B44" s="303"/>
      <c r="C44" s="303"/>
      <c r="D44" s="303"/>
      <c r="E44" s="303"/>
      <c r="F44" s="303"/>
      <c r="G44" s="303"/>
      <c r="H44" s="187"/>
      <c r="I44" s="187"/>
    </row>
    <row r="45" spans="1:9" x14ac:dyDescent="0.35">
      <c r="A45" s="303" t="s">
        <v>520</v>
      </c>
      <c r="B45" s="303"/>
      <c r="C45" s="303"/>
      <c r="D45" s="303"/>
      <c r="E45" s="303"/>
      <c r="F45" s="303"/>
      <c r="G45" s="303"/>
      <c r="H45" s="187"/>
      <c r="I45" s="187"/>
    </row>
    <row r="46" spans="1:9" x14ac:dyDescent="0.35">
      <c r="A46" s="303" t="s">
        <v>521</v>
      </c>
      <c r="B46" s="303"/>
      <c r="C46" s="303"/>
      <c r="D46" s="303"/>
      <c r="E46" s="303"/>
      <c r="F46" s="303"/>
      <c r="G46" s="303"/>
      <c r="H46" s="187"/>
      <c r="I46" s="187"/>
    </row>
    <row r="47" spans="1:9" x14ac:dyDescent="0.35">
      <c r="A47" s="303" t="s">
        <v>519</v>
      </c>
      <c r="B47" s="303"/>
      <c r="C47" s="303"/>
      <c r="D47" s="303"/>
      <c r="E47" s="303"/>
      <c r="F47" s="303"/>
      <c r="G47" s="303"/>
      <c r="H47" s="187"/>
      <c r="I47" s="187"/>
    </row>
    <row r="48" spans="1:9" ht="24.75" customHeight="1" x14ac:dyDescent="0.35">
      <c r="A48" s="304" t="s">
        <v>522</v>
      </c>
      <c r="B48" s="304"/>
      <c r="C48" s="304"/>
      <c r="D48" s="304"/>
      <c r="E48" s="304"/>
      <c r="F48" s="304"/>
      <c r="G48" s="304"/>
      <c r="H48" s="304"/>
      <c r="I48" s="304"/>
    </row>
    <row r="49" spans="1:9" ht="21" customHeight="1" x14ac:dyDescent="0.35">
      <c r="A49" s="304" t="s">
        <v>523</v>
      </c>
      <c r="B49" s="304"/>
      <c r="C49" s="304"/>
      <c r="D49" s="304"/>
      <c r="E49" s="304"/>
      <c r="F49" s="304"/>
      <c r="G49" s="304"/>
      <c r="H49" s="304"/>
      <c r="I49" s="304"/>
    </row>
    <row r="50" spans="1:9" ht="13.5" customHeight="1" x14ac:dyDescent="0.35">
      <c r="A50" s="188" t="s">
        <v>524</v>
      </c>
      <c r="B50" s="189"/>
      <c r="C50" s="189"/>
      <c r="D50" s="189"/>
      <c r="E50" s="190"/>
      <c r="F50" s="190"/>
      <c r="G50" s="190"/>
      <c r="H50" s="187"/>
      <c r="I50" s="187"/>
    </row>
    <row r="51" spans="1:9" x14ac:dyDescent="0.35">
      <c r="A51" s="191" t="s">
        <v>525</v>
      </c>
      <c r="B51" s="190"/>
      <c r="C51" s="190"/>
      <c r="D51" s="190"/>
      <c r="E51" s="190"/>
      <c r="F51" s="190"/>
      <c r="G51" s="190"/>
      <c r="H51" s="187"/>
      <c r="I51" s="187"/>
    </row>
    <row r="52" spans="1:9" ht="23.25" customHeight="1" x14ac:dyDescent="0.35">
      <c r="A52" s="304" t="s">
        <v>526</v>
      </c>
      <c r="B52" s="304"/>
      <c r="C52" s="304"/>
      <c r="D52" s="304"/>
      <c r="E52" s="304"/>
      <c r="F52" s="304"/>
      <c r="G52" s="304"/>
      <c r="H52" s="304"/>
      <c r="I52" s="304"/>
    </row>
    <row r="53" spans="1:9" x14ac:dyDescent="0.35">
      <c r="A53" s="187" t="s">
        <v>538</v>
      </c>
      <c r="B53" s="187"/>
      <c r="C53" s="187"/>
      <c r="D53" s="187"/>
      <c r="E53" s="187"/>
      <c r="F53" s="187"/>
      <c r="G53" s="187"/>
      <c r="H53" s="187"/>
      <c r="I53" s="187"/>
    </row>
    <row r="54" spans="1:9" x14ac:dyDescent="0.35">
      <c r="A54" s="300" t="s">
        <v>540</v>
      </c>
      <c r="B54" s="301"/>
      <c r="C54" s="301"/>
      <c r="D54" s="301"/>
      <c r="E54" s="301"/>
      <c r="F54" s="301"/>
      <c r="G54" s="301"/>
      <c r="H54" s="187"/>
      <c r="I54" s="187"/>
    </row>
  </sheetData>
  <mergeCells count="18">
    <mergeCell ref="A54:G54"/>
    <mergeCell ref="A42:G42"/>
    <mergeCell ref="A44:G44"/>
    <mergeCell ref="A45:G45"/>
    <mergeCell ref="A46:G46"/>
    <mergeCell ref="A47:G47"/>
    <mergeCell ref="A43:I43"/>
    <mergeCell ref="A48:I48"/>
    <mergeCell ref="A49:I49"/>
    <mergeCell ref="A52:I52"/>
    <mergeCell ref="A1:I1"/>
    <mergeCell ref="A41:I41"/>
    <mergeCell ref="A3:A4"/>
    <mergeCell ref="B3:B4"/>
    <mergeCell ref="C3:C4"/>
    <mergeCell ref="A2:I2"/>
    <mergeCell ref="E3:F3"/>
    <mergeCell ref="G3:I3"/>
  </mergeCells>
  <hyperlinks>
    <hyperlink ref="A50" r:id="rId1" xr:uid="{00000000-0004-0000-0300-000000000000}"/>
    <hyperlink ref="A51" r:id="rId2" xr:uid="{00000000-0004-0000-0300-000001000000}"/>
    <hyperlink ref="A54" r:id="rId3" xr:uid="{00000000-0004-0000-0300-000002000000}"/>
  </hyperlinks>
  <pageMargins left="0.7" right="0.7" top="0.75" bottom="0.75" header="0.3" footer="0.3"/>
  <pageSetup paperSize="9" scale="58"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79"/>
  <sheetViews>
    <sheetView view="pageBreakPreview" zoomScaleNormal="100" zoomScaleSheetLayoutView="100" workbookViewId="0">
      <selection activeCell="G8" sqref="G8"/>
    </sheetView>
  </sheetViews>
  <sheetFormatPr defaultColWidth="9" defaultRowHeight="14.5" x14ac:dyDescent="0.35"/>
  <cols>
    <col min="1" max="1" width="53.1796875" customWidth="1"/>
    <col min="2" max="2" width="12.1796875" bestFit="1" customWidth="1"/>
    <col min="3" max="3" width="12.26953125" bestFit="1" customWidth="1"/>
    <col min="4" max="4" width="12.26953125" style="26" bestFit="1" customWidth="1"/>
    <col min="5" max="5" width="12.26953125" bestFit="1" customWidth="1"/>
    <col min="6" max="6" width="12.54296875" customWidth="1"/>
    <col min="7" max="7" width="12.26953125" style="26" bestFit="1" customWidth="1"/>
    <col min="8" max="9" width="12.26953125" bestFit="1" customWidth="1"/>
  </cols>
  <sheetData>
    <row r="1" spans="1:10" ht="22.5" x14ac:dyDescent="0.35">
      <c r="A1" s="306" t="s">
        <v>567</v>
      </c>
      <c r="B1" s="306"/>
      <c r="C1" s="306"/>
      <c r="D1" s="306"/>
      <c r="E1" s="306"/>
      <c r="F1" s="306"/>
      <c r="G1" s="306"/>
      <c r="H1" s="306"/>
      <c r="I1" s="306"/>
    </row>
    <row r="2" spans="1:10" ht="15" thickBot="1" x14ac:dyDescent="0.4">
      <c r="A2" s="305" t="s">
        <v>1</v>
      </c>
      <c r="B2" s="305"/>
      <c r="C2" s="305"/>
      <c r="D2" s="305"/>
      <c r="E2" s="305"/>
      <c r="F2" s="305"/>
      <c r="G2" s="305"/>
      <c r="H2" s="305"/>
      <c r="I2" s="305"/>
    </row>
    <row r="3" spans="1:10" ht="15.5" thickTop="1" thickBot="1" x14ac:dyDescent="0.4">
      <c r="A3" s="307" t="s">
        <v>583</v>
      </c>
      <c r="B3" s="286" t="s">
        <v>534</v>
      </c>
      <c r="C3" s="286" t="s">
        <v>559</v>
      </c>
      <c r="D3" s="217">
        <v>2025</v>
      </c>
      <c r="E3" s="296">
        <v>2025</v>
      </c>
      <c r="F3" s="297"/>
      <c r="G3" s="298">
        <v>2026</v>
      </c>
      <c r="H3" s="298"/>
      <c r="I3" s="298"/>
    </row>
    <row r="4" spans="1:10" ht="15.5" thickTop="1" thickBot="1" x14ac:dyDescent="0.4">
      <c r="A4" s="308"/>
      <c r="B4" s="287"/>
      <c r="C4" s="287"/>
      <c r="D4" s="127" t="s">
        <v>600</v>
      </c>
      <c r="E4" s="111" t="s">
        <v>565</v>
      </c>
      <c r="F4" s="208" t="s">
        <v>591</v>
      </c>
      <c r="G4" s="111" t="s">
        <v>594</v>
      </c>
      <c r="H4" s="111" t="s">
        <v>595</v>
      </c>
      <c r="I4" s="111" t="s">
        <v>600</v>
      </c>
    </row>
    <row r="5" spans="1:10" s="50" customFormat="1" ht="16.5" customHeight="1" thickTop="1" x14ac:dyDescent="0.3">
      <c r="A5" s="136" t="s">
        <v>3</v>
      </c>
      <c r="B5" s="137">
        <v>-961072.23479900043</v>
      </c>
      <c r="C5" s="119">
        <v>402037.26450909209</v>
      </c>
      <c r="D5" s="119">
        <v>33482.644063078798</v>
      </c>
      <c r="E5" s="119">
        <v>612642.2425454203</v>
      </c>
      <c r="F5" s="119">
        <v>821136.54659775831</v>
      </c>
      <c r="G5" s="119">
        <v>1185165.2187993806</v>
      </c>
      <c r="H5" s="119">
        <v>1323524.5487910006</v>
      </c>
      <c r="I5" s="119">
        <v>1202077.5833021905</v>
      </c>
      <c r="J5" s="204"/>
    </row>
    <row r="6" spans="1:10" s="50" customFormat="1" ht="16.5" customHeight="1" x14ac:dyDescent="0.3">
      <c r="A6" s="138" t="s">
        <v>4</v>
      </c>
      <c r="B6" s="139">
        <v>6206801.4373209998</v>
      </c>
      <c r="C6" s="120">
        <v>8240958.6755090915</v>
      </c>
      <c r="D6" s="120">
        <v>6961171.5980630787</v>
      </c>
      <c r="E6" s="120">
        <v>8568923.6295454204</v>
      </c>
      <c r="F6" s="120">
        <v>9096561.7455977593</v>
      </c>
      <c r="G6" s="120">
        <v>9519411.9947993811</v>
      </c>
      <c r="H6" s="120">
        <v>9708851.1897910014</v>
      </c>
      <c r="I6" s="120">
        <v>9501051.8401931897</v>
      </c>
      <c r="J6" s="27"/>
    </row>
    <row r="7" spans="1:10" s="50" customFormat="1" ht="16.5" customHeight="1" x14ac:dyDescent="0.3">
      <c r="A7" s="138" t="s">
        <v>15</v>
      </c>
      <c r="B7" s="139">
        <v>7167873.6721200002</v>
      </c>
      <c r="C7" s="120">
        <v>7838921.4109999994</v>
      </c>
      <c r="D7" s="120">
        <v>6927688.9539999999</v>
      </c>
      <c r="E7" s="120">
        <v>7956281.3870000001</v>
      </c>
      <c r="F7" s="120">
        <v>8275425.199000001</v>
      </c>
      <c r="G7" s="120">
        <v>8334246.7760000005</v>
      </c>
      <c r="H7" s="120">
        <v>8385326.6410000008</v>
      </c>
      <c r="I7" s="120">
        <v>8298974.2568909992</v>
      </c>
      <c r="J7" s="28"/>
    </row>
    <row r="8" spans="1:10" s="50" customFormat="1" ht="16.5" customHeight="1" x14ac:dyDescent="0.3">
      <c r="A8" s="136" t="s">
        <v>90</v>
      </c>
      <c r="B8" s="137">
        <v>46885663.722837001</v>
      </c>
      <c r="C8" s="119">
        <v>51671140.990029991</v>
      </c>
      <c r="D8" s="119">
        <v>48822063.774829008</v>
      </c>
      <c r="E8" s="119">
        <v>50859929.461548001</v>
      </c>
      <c r="F8" s="119">
        <v>52298721.698534012</v>
      </c>
      <c r="G8" s="119">
        <v>52555742.990619995</v>
      </c>
      <c r="H8" s="119">
        <v>53042507.875303991</v>
      </c>
      <c r="I8" s="119">
        <v>53162229.038029999</v>
      </c>
      <c r="J8" s="28"/>
    </row>
    <row r="9" spans="1:10" s="50" customFormat="1" ht="16.5" customHeight="1" x14ac:dyDescent="0.3">
      <c r="A9" s="136" t="s">
        <v>91</v>
      </c>
      <c r="B9" s="137">
        <v>34258604.311405003</v>
      </c>
      <c r="C9" s="119">
        <v>38108626.867033996</v>
      </c>
      <c r="D9" s="119">
        <v>35397259.374803007</v>
      </c>
      <c r="E9" s="119">
        <v>36918633.961333998</v>
      </c>
      <c r="F9" s="119">
        <v>37510058.557732008</v>
      </c>
      <c r="G9" s="119">
        <v>38138446.446028993</v>
      </c>
      <c r="H9" s="119">
        <v>38303180.993128993</v>
      </c>
      <c r="I9" s="119">
        <v>38426462.969033994</v>
      </c>
      <c r="J9" s="28"/>
    </row>
    <row r="10" spans="1:10" s="50" customFormat="1" ht="16.5" customHeight="1" x14ac:dyDescent="0.3">
      <c r="A10" s="136" t="s">
        <v>92</v>
      </c>
      <c r="B10" s="137">
        <v>36348044.248405002</v>
      </c>
      <c r="C10" s="119">
        <v>41468216.166033998</v>
      </c>
      <c r="D10" s="119">
        <v>38640650.498803005</v>
      </c>
      <c r="E10" s="119">
        <v>40314685.803333998</v>
      </c>
      <c r="F10" s="119">
        <v>40952877.773732007</v>
      </c>
      <c r="G10" s="119">
        <v>41839019.835028991</v>
      </c>
      <c r="H10" s="119">
        <v>42185321.185128994</v>
      </c>
      <c r="I10" s="119">
        <v>42176588.338188991</v>
      </c>
      <c r="J10" s="28"/>
    </row>
    <row r="11" spans="1:10" s="50" customFormat="1" ht="16.5" customHeight="1" x14ac:dyDescent="0.3">
      <c r="A11" s="138" t="s">
        <v>93</v>
      </c>
      <c r="B11" s="139">
        <v>40089620.949405</v>
      </c>
      <c r="C11" s="120">
        <v>45355620.372033998</v>
      </c>
      <c r="D11" s="120">
        <v>42153163.280744001</v>
      </c>
      <c r="E11" s="120">
        <v>44185325.235334001</v>
      </c>
      <c r="F11" s="120">
        <v>44999690.702732004</v>
      </c>
      <c r="G11" s="120">
        <v>45780703.461028993</v>
      </c>
      <c r="H11" s="120">
        <v>46282544.272128992</v>
      </c>
      <c r="I11" s="120">
        <v>46439737.317315988</v>
      </c>
      <c r="J11" s="28"/>
    </row>
    <row r="12" spans="1:10" s="50" customFormat="1" ht="16.5" customHeight="1" x14ac:dyDescent="0.3">
      <c r="A12" s="138" t="s">
        <v>94</v>
      </c>
      <c r="B12" s="139">
        <v>3741576.7010000004</v>
      </c>
      <c r="C12" s="120">
        <v>3887404.2059999998</v>
      </c>
      <c r="D12" s="120">
        <v>3512512.7819410004</v>
      </c>
      <c r="E12" s="120">
        <v>3870639.432</v>
      </c>
      <c r="F12" s="120">
        <v>4046812.9289999995</v>
      </c>
      <c r="G12" s="120">
        <v>3941683.6260000002</v>
      </c>
      <c r="H12" s="120">
        <v>4097223.0870000003</v>
      </c>
      <c r="I12" s="120">
        <v>4263148.9791269992</v>
      </c>
      <c r="J12" s="28"/>
    </row>
    <row r="13" spans="1:10" s="50" customFormat="1" ht="16.5" customHeight="1" x14ac:dyDescent="0.3">
      <c r="A13" s="140" t="s">
        <v>95</v>
      </c>
      <c r="B13" s="137">
        <v>-2089439.9369999995</v>
      </c>
      <c r="C13" s="119">
        <v>-3359589.2989999996</v>
      </c>
      <c r="D13" s="119">
        <v>-3243391.1240000003</v>
      </c>
      <c r="E13" s="119">
        <v>-3396051.8419999997</v>
      </c>
      <c r="F13" s="119">
        <v>-3442819.2159999995</v>
      </c>
      <c r="G13" s="119">
        <v>-3700573.389</v>
      </c>
      <c r="H13" s="119">
        <v>-3882140.1920000003</v>
      </c>
      <c r="I13" s="119">
        <v>-3750125.3691549995</v>
      </c>
      <c r="J13" s="28"/>
    </row>
    <row r="14" spans="1:10" s="50" customFormat="1" ht="16.5" customHeight="1" x14ac:dyDescent="0.3">
      <c r="A14" s="141" t="s">
        <v>96</v>
      </c>
      <c r="B14" s="139">
        <v>610637.51500000001</v>
      </c>
      <c r="C14" s="120">
        <v>244741.46599999999</v>
      </c>
      <c r="D14" s="120">
        <v>299589.11000000004</v>
      </c>
      <c r="E14" s="120">
        <v>222440.927</v>
      </c>
      <c r="F14" s="120">
        <v>220147.992</v>
      </c>
      <c r="G14" s="120">
        <v>183621.98599999998</v>
      </c>
      <c r="H14" s="120">
        <v>163734.99599999998</v>
      </c>
      <c r="I14" s="120">
        <v>150611.49799999999</v>
      </c>
      <c r="J14" s="27"/>
    </row>
    <row r="15" spans="1:10" s="50" customFormat="1" ht="16.5" customHeight="1" x14ac:dyDescent="0.3">
      <c r="A15" s="138" t="s">
        <v>97</v>
      </c>
      <c r="B15" s="139">
        <v>2700077.4519999996</v>
      </c>
      <c r="C15" s="120">
        <v>3604330.7649999997</v>
      </c>
      <c r="D15" s="120">
        <v>3542980.2340000002</v>
      </c>
      <c r="E15" s="120">
        <v>3618492.7689999999</v>
      </c>
      <c r="F15" s="120">
        <v>3662967.2079999996</v>
      </c>
      <c r="G15" s="120">
        <v>3884195.375</v>
      </c>
      <c r="H15" s="120">
        <v>4045875.1880000001</v>
      </c>
      <c r="I15" s="120">
        <v>3900736.8671549996</v>
      </c>
      <c r="J15" s="28"/>
    </row>
    <row r="16" spans="1:10" s="50" customFormat="1" ht="16.5" customHeight="1" x14ac:dyDescent="0.3">
      <c r="A16" s="136" t="s">
        <v>98</v>
      </c>
      <c r="B16" s="137">
        <v>12627059.411432</v>
      </c>
      <c r="C16" s="119">
        <v>13562514.122995999</v>
      </c>
      <c r="D16" s="119">
        <v>13424804.400026001</v>
      </c>
      <c r="E16" s="119">
        <v>13941295.500213999</v>
      </c>
      <c r="F16" s="119">
        <v>14788663.140802</v>
      </c>
      <c r="G16" s="119">
        <v>14417296.544591002</v>
      </c>
      <c r="H16" s="119">
        <v>14739326.882174999</v>
      </c>
      <c r="I16" s="119">
        <v>14735766.068996001</v>
      </c>
      <c r="J16" s="28"/>
    </row>
    <row r="17" spans="1:10" s="50" customFormat="1" ht="16.5" customHeight="1" x14ac:dyDescent="0.3">
      <c r="A17" s="138" t="s">
        <v>99</v>
      </c>
      <c r="B17" s="139">
        <v>241697.26583300001</v>
      </c>
      <c r="C17" s="120">
        <v>351980.127217</v>
      </c>
      <c r="D17" s="120">
        <v>349286.57820699998</v>
      </c>
      <c r="E17" s="120">
        <v>264201.230339</v>
      </c>
      <c r="F17" s="120">
        <v>349875.95934499998</v>
      </c>
      <c r="G17" s="120">
        <v>321817.93786500004</v>
      </c>
      <c r="H17" s="120">
        <v>350261.12377499999</v>
      </c>
      <c r="I17" s="120">
        <v>328545.60860599997</v>
      </c>
      <c r="J17" s="28"/>
    </row>
    <row r="18" spans="1:10" s="50" customFormat="1" ht="16.5" customHeight="1" x14ac:dyDescent="0.3">
      <c r="A18" s="138" t="s">
        <v>100</v>
      </c>
      <c r="B18" s="139">
        <v>2221976.5061189998</v>
      </c>
      <c r="C18" s="120">
        <v>2142546.6667290004</v>
      </c>
      <c r="D18" s="120">
        <v>2236573.2142790002</v>
      </c>
      <c r="E18" s="120">
        <v>2223760.4034790001</v>
      </c>
      <c r="F18" s="120">
        <v>2236161.4226289997</v>
      </c>
      <c r="G18" s="120">
        <v>2196335.9407790001</v>
      </c>
      <c r="H18" s="120">
        <v>2211559.4149289997</v>
      </c>
      <c r="I18" s="120">
        <v>2198863.3516180003</v>
      </c>
      <c r="J18" s="28"/>
    </row>
    <row r="19" spans="1:10" s="50" customFormat="1" ht="16.5" customHeight="1" x14ac:dyDescent="0.3">
      <c r="A19" s="138" t="s">
        <v>101</v>
      </c>
      <c r="B19" s="139">
        <v>8082638.7010039994</v>
      </c>
      <c r="C19" s="120">
        <v>8705296.5078929998</v>
      </c>
      <c r="D19" s="120">
        <v>8549949.8543830011</v>
      </c>
      <c r="E19" s="120">
        <v>8788761.2676909994</v>
      </c>
      <c r="F19" s="120">
        <v>9453917.6578279994</v>
      </c>
      <c r="G19" s="120">
        <v>9990433.3879470006</v>
      </c>
      <c r="H19" s="120">
        <v>10215439.128471</v>
      </c>
      <c r="I19" s="120">
        <v>10200710.332578</v>
      </c>
      <c r="J19" s="28"/>
    </row>
    <row r="20" spans="1:10" s="50" customFormat="1" ht="16.5" customHeight="1" x14ac:dyDescent="0.3">
      <c r="A20" s="138" t="s">
        <v>102</v>
      </c>
      <c r="B20" s="139">
        <v>2080746.9384760002</v>
      </c>
      <c r="C20" s="120">
        <v>2362690.8211569996</v>
      </c>
      <c r="D20" s="120">
        <v>2288994.7531570001</v>
      </c>
      <c r="E20" s="120">
        <v>2664572.5987049998</v>
      </c>
      <c r="F20" s="120">
        <v>2748708.1009999998</v>
      </c>
      <c r="G20" s="120">
        <v>1908709.2780000002</v>
      </c>
      <c r="H20" s="120">
        <v>1962067.2149999999</v>
      </c>
      <c r="I20" s="120">
        <v>2007646.7761939999</v>
      </c>
      <c r="J20" s="27"/>
    </row>
    <row r="21" spans="1:10" s="50" customFormat="1" ht="16.5" customHeight="1" x14ac:dyDescent="0.3">
      <c r="A21" s="136" t="s">
        <v>103</v>
      </c>
      <c r="B21" s="137">
        <v>36482612.507191002</v>
      </c>
      <c r="C21" s="119">
        <v>41490811.178158</v>
      </c>
      <c r="D21" s="119">
        <v>38707498.425137006</v>
      </c>
      <c r="E21" s="119">
        <v>41577843.279711001</v>
      </c>
      <c r="F21" s="119">
        <v>42995859.42180299</v>
      </c>
      <c r="G21" s="119">
        <v>42627763.098229997</v>
      </c>
      <c r="H21" s="119">
        <v>43089231.173257001</v>
      </c>
      <c r="I21" s="119">
        <v>44091476.734442994</v>
      </c>
      <c r="J21" s="28"/>
    </row>
    <row r="22" spans="1:10" s="50" customFormat="1" ht="16.5" customHeight="1" x14ac:dyDescent="0.3">
      <c r="A22" s="140" t="s">
        <v>104</v>
      </c>
      <c r="B22" s="137">
        <v>9131658.0631910004</v>
      </c>
      <c r="C22" s="119">
        <v>10613039.043677999</v>
      </c>
      <c r="D22" s="119">
        <v>10239518.597818</v>
      </c>
      <c r="E22" s="119">
        <v>10797387.837676</v>
      </c>
      <c r="F22" s="119">
        <v>10851149.780485999</v>
      </c>
      <c r="G22" s="119">
        <v>11054653.176973</v>
      </c>
      <c r="H22" s="119">
        <v>11331643.997761</v>
      </c>
      <c r="I22" s="119">
        <v>11907839.732665</v>
      </c>
      <c r="J22" s="28"/>
    </row>
    <row r="23" spans="1:10" s="50" customFormat="1" ht="16.5" customHeight="1" x14ac:dyDescent="0.3">
      <c r="A23" s="136" t="s">
        <v>105</v>
      </c>
      <c r="B23" s="137">
        <v>21408045.035000004</v>
      </c>
      <c r="C23" s="119">
        <v>25413478.681000002</v>
      </c>
      <c r="D23" s="119">
        <v>22840797.836000003</v>
      </c>
      <c r="E23" s="119">
        <v>24963757.543974996</v>
      </c>
      <c r="F23" s="119">
        <v>25805979.656136997</v>
      </c>
      <c r="G23" s="119">
        <v>25826395.157997001</v>
      </c>
      <c r="H23" s="119">
        <v>25958300.583956003</v>
      </c>
      <c r="I23" s="119">
        <v>26387221.081246</v>
      </c>
      <c r="J23" s="28"/>
    </row>
    <row r="24" spans="1:10" s="50" customFormat="1" ht="16.5" customHeight="1" x14ac:dyDescent="0.3">
      <c r="A24" s="138" t="s">
        <v>99</v>
      </c>
      <c r="B24" s="139">
        <v>709339.77500000002</v>
      </c>
      <c r="C24" s="120">
        <v>964304.33899999992</v>
      </c>
      <c r="D24" s="120">
        <v>780234.29999999993</v>
      </c>
      <c r="E24" s="120">
        <v>944426.94979900005</v>
      </c>
      <c r="F24" s="120">
        <v>1158785.2790000001</v>
      </c>
      <c r="G24" s="120">
        <v>1158246.156</v>
      </c>
      <c r="H24" s="120">
        <v>1210704.5960000001</v>
      </c>
      <c r="I24" s="120">
        <v>1119508.8615209998</v>
      </c>
      <c r="J24" s="27"/>
    </row>
    <row r="25" spans="1:10" s="50" customFormat="1" ht="16.5" customHeight="1" x14ac:dyDescent="0.3">
      <c r="A25" s="138" t="s">
        <v>100</v>
      </c>
      <c r="B25" s="139">
        <v>1118876.2350000001</v>
      </c>
      <c r="C25" s="120">
        <v>1088505.9890000001</v>
      </c>
      <c r="D25" s="120">
        <v>936229.19</v>
      </c>
      <c r="E25" s="120">
        <v>952325.40099999995</v>
      </c>
      <c r="F25" s="120">
        <v>901096.56900000002</v>
      </c>
      <c r="G25" s="120">
        <v>1057293.1740000001</v>
      </c>
      <c r="H25" s="120">
        <v>1096385.875</v>
      </c>
      <c r="I25" s="120">
        <v>1019749.1820809999</v>
      </c>
      <c r="J25" s="27"/>
    </row>
    <row r="26" spans="1:10" s="50" customFormat="1" ht="16.5" customHeight="1" x14ac:dyDescent="0.3">
      <c r="A26" s="138" t="s">
        <v>101</v>
      </c>
      <c r="B26" s="139">
        <v>6756560.9369999999</v>
      </c>
      <c r="C26" s="120">
        <v>6919543.5360000003</v>
      </c>
      <c r="D26" s="120">
        <v>6878218.9580000006</v>
      </c>
      <c r="E26" s="120">
        <v>6272725.7359999996</v>
      </c>
      <c r="F26" s="120">
        <v>6579796.5609999998</v>
      </c>
      <c r="G26" s="120">
        <v>6249482.3369999994</v>
      </c>
      <c r="H26" s="120">
        <v>6372376.0639999993</v>
      </c>
      <c r="I26" s="120">
        <v>6574358.8117849994</v>
      </c>
      <c r="J26" s="27"/>
    </row>
    <row r="27" spans="1:10" s="50" customFormat="1" ht="16.5" customHeight="1" x14ac:dyDescent="0.3">
      <c r="A27" s="138" t="s">
        <v>102</v>
      </c>
      <c r="B27" s="139">
        <v>12823268.088000001</v>
      </c>
      <c r="C27" s="120">
        <v>16441124.817</v>
      </c>
      <c r="D27" s="120">
        <v>14246115.388</v>
      </c>
      <c r="E27" s="120">
        <v>16794279.457175996</v>
      </c>
      <c r="F27" s="120">
        <v>17166301.247136999</v>
      </c>
      <c r="G27" s="120">
        <v>17361373.490997002</v>
      </c>
      <c r="H27" s="120">
        <v>17278834.048956003</v>
      </c>
      <c r="I27" s="120">
        <v>17673604.225859001</v>
      </c>
      <c r="J27" s="28"/>
    </row>
    <row r="28" spans="1:10" s="50" customFormat="1" ht="16.5" customHeight="1" x14ac:dyDescent="0.3">
      <c r="A28" s="138" t="s">
        <v>106</v>
      </c>
      <c r="B28" s="139">
        <v>0</v>
      </c>
      <c r="C28" s="120">
        <v>0</v>
      </c>
      <c r="D28" s="120">
        <v>0</v>
      </c>
      <c r="E28" s="120">
        <v>0</v>
      </c>
      <c r="F28" s="120">
        <v>0</v>
      </c>
      <c r="G28" s="120">
        <v>0</v>
      </c>
      <c r="H28" s="120">
        <v>0</v>
      </c>
      <c r="I28" s="120">
        <v>0</v>
      </c>
      <c r="J28" s="28"/>
    </row>
    <row r="29" spans="1:10" s="50" customFormat="1" ht="16.5" customHeight="1" x14ac:dyDescent="0.3">
      <c r="A29" s="136" t="s">
        <v>107</v>
      </c>
      <c r="B29" s="137">
        <v>5942909.409</v>
      </c>
      <c r="C29" s="119">
        <v>5464293.4534799997</v>
      </c>
      <c r="D29" s="119">
        <v>5627181.9913190007</v>
      </c>
      <c r="E29" s="119">
        <v>5816697.8980599996</v>
      </c>
      <c r="F29" s="119">
        <v>6338729.9851799998</v>
      </c>
      <c r="G29" s="119">
        <v>5746714.7632600004</v>
      </c>
      <c r="H29" s="119">
        <v>5799286.5915399995</v>
      </c>
      <c r="I29" s="119">
        <v>5796415.9205319993</v>
      </c>
      <c r="J29" s="27"/>
    </row>
    <row r="30" spans="1:10" s="50" customFormat="1" ht="16.5" customHeight="1" x14ac:dyDescent="0.3">
      <c r="A30" s="138" t="s">
        <v>99</v>
      </c>
      <c r="B30" s="139">
        <v>230204.81099999999</v>
      </c>
      <c r="C30" s="120">
        <v>214420.10399999999</v>
      </c>
      <c r="D30" s="120">
        <v>165659.10499999998</v>
      </c>
      <c r="E30" s="120">
        <v>335990.62800000003</v>
      </c>
      <c r="F30" s="120">
        <v>371854.97500000003</v>
      </c>
      <c r="G30" s="120">
        <v>297326.92600000004</v>
      </c>
      <c r="H30" s="120">
        <v>237717.83899999998</v>
      </c>
      <c r="I30" s="120">
        <v>276390.89886999998</v>
      </c>
      <c r="J30" s="28"/>
    </row>
    <row r="31" spans="1:10" s="50" customFormat="1" ht="16.5" customHeight="1" x14ac:dyDescent="0.3">
      <c r="A31" s="138" t="s">
        <v>100</v>
      </c>
      <c r="B31" s="139">
        <v>917726.27399999998</v>
      </c>
      <c r="C31" s="120">
        <v>994208.51500000001</v>
      </c>
      <c r="D31" s="120">
        <v>758578.96299999999</v>
      </c>
      <c r="E31" s="120">
        <v>1115254.129</v>
      </c>
      <c r="F31" s="120">
        <v>1274446.483</v>
      </c>
      <c r="G31" s="120">
        <v>1209847.7409999999</v>
      </c>
      <c r="H31" s="120">
        <v>1271374.0290000001</v>
      </c>
      <c r="I31" s="120">
        <v>1294582.1259999999</v>
      </c>
      <c r="J31" s="28"/>
    </row>
    <row r="32" spans="1:10" s="50" customFormat="1" ht="16.5" customHeight="1" x14ac:dyDescent="0.3">
      <c r="A32" s="138" t="s">
        <v>101</v>
      </c>
      <c r="B32" s="139">
        <v>2312618.5929999999</v>
      </c>
      <c r="C32" s="120">
        <v>1838166.9269999999</v>
      </c>
      <c r="D32" s="120">
        <v>2067191.1710000001</v>
      </c>
      <c r="E32" s="120">
        <v>1780786.301</v>
      </c>
      <c r="F32" s="120">
        <v>2003355.57</v>
      </c>
      <c r="G32" s="120">
        <v>1784560.05</v>
      </c>
      <c r="H32" s="120">
        <v>1863596.9720000001</v>
      </c>
      <c r="I32" s="120">
        <v>1858321.121113</v>
      </c>
      <c r="J32" s="27"/>
    </row>
    <row r="33" spans="1:10" s="50" customFormat="1" ht="16.5" customHeight="1" x14ac:dyDescent="0.3">
      <c r="A33" s="138" t="s">
        <v>102</v>
      </c>
      <c r="B33" s="139">
        <v>2482359.7309999997</v>
      </c>
      <c r="C33" s="120">
        <v>2417497.9074800001</v>
      </c>
      <c r="D33" s="120">
        <v>2635752.7523190002</v>
      </c>
      <c r="E33" s="120">
        <v>2584666.8400599998</v>
      </c>
      <c r="F33" s="120">
        <v>2689072.9571799999</v>
      </c>
      <c r="G33" s="120">
        <v>2454980.0462600002</v>
      </c>
      <c r="H33" s="120">
        <v>2426597.7515400001</v>
      </c>
      <c r="I33" s="120">
        <v>2367121.774549</v>
      </c>
      <c r="J33" s="27"/>
    </row>
    <row r="34" spans="1:10" s="50" customFormat="1" ht="16.5" customHeight="1" x14ac:dyDescent="0.3">
      <c r="A34" s="142" t="s">
        <v>108</v>
      </c>
      <c r="B34" s="137">
        <v>0</v>
      </c>
      <c r="C34" s="119">
        <v>0</v>
      </c>
      <c r="D34" s="119">
        <v>0</v>
      </c>
      <c r="E34" s="119">
        <v>0</v>
      </c>
      <c r="F34" s="119">
        <v>0</v>
      </c>
      <c r="G34" s="119">
        <v>0</v>
      </c>
      <c r="H34" s="119">
        <v>0</v>
      </c>
      <c r="I34" s="119">
        <v>0</v>
      </c>
      <c r="J34" s="28"/>
    </row>
    <row r="35" spans="1:10" s="50" customFormat="1" ht="16.5" customHeight="1" x14ac:dyDescent="0.3">
      <c r="A35" s="138" t="s">
        <v>99</v>
      </c>
      <c r="B35" s="139">
        <v>0</v>
      </c>
      <c r="C35" s="120">
        <v>0</v>
      </c>
      <c r="D35" s="120">
        <v>0</v>
      </c>
      <c r="E35" s="120">
        <v>0</v>
      </c>
      <c r="F35" s="120">
        <v>0</v>
      </c>
      <c r="G35" s="120">
        <v>0</v>
      </c>
      <c r="H35" s="120">
        <v>0</v>
      </c>
      <c r="I35" s="120">
        <v>0</v>
      </c>
      <c r="J35" s="28"/>
    </row>
    <row r="36" spans="1:10" s="50" customFormat="1" ht="16.5" customHeight="1" x14ac:dyDescent="0.3">
      <c r="A36" s="138" t="s">
        <v>100</v>
      </c>
      <c r="B36" s="139">
        <v>0</v>
      </c>
      <c r="C36" s="120">
        <v>0</v>
      </c>
      <c r="D36" s="120">
        <v>0</v>
      </c>
      <c r="E36" s="120">
        <v>0</v>
      </c>
      <c r="F36" s="120">
        <v>0</v>
      </c>
      <c r="G36" s="120">
        <v>0</v>
      </c>
      <c r="H36" s="120">
        <v>0</v>
      </c>
      <c r="I36" s="120">
        <v>0</v>
      </c>
      <c r="J36" s="27"/>
    </row>
    <row r="37" spans="1:10" s="50" customFormat="1" ht="16.5" customHeight="1" x14ac:dyDescent="0.3">
      <c r="A37" s="138" t="s">
        <v>101</v>
      </c>
      <c r="B37" s="139">
        <v>0</v>
      </c>
      <c r="C37" s="120">
        <v>0</v>
      </c>
      <c r="D37" s="120">
        <v>0</v>
      </c>
      <c r="E37" s="120">
        <v>0</v>
      </c>
      <c r="F37" s="120">
        <v>0</v>
      </c>
      <c r="G37" s="120">
        <v>0</v>
      </c>
      <c r="H37" s="120">
        <v>0</v>
      </c>
      <c r="I37" s="120">
        <v>0</v>
      </c>
      <c r="J37" s="28"/>
    </row>
    <row r="38" spans="1:10" s="50" customFormat="1" ht="16.5" customHeight="1" x14ac:dyDescent="0.3">
      <c r="A38" s="138" t="s">
        <v>102</v>
      </c>
      <c r="B38" s="139">
        <v>0</v>
      </c>
      <c r="C38" s="120">
        <v>0</v>
      </c>
      <c r="D38" s="120">
        <v>0</v>
      </c>
      <c r="E38" s="120">
        <v>0</v>
      </c>
      <c r="F38" s="120">
        <v>0</v>
      </c>
      <c r="G38" s="120">
        <v>0</v>
      </c>
      <c r="H38" s="120">
        <v>0</v>
      </c>
      <c r="I38" s="120">
        <v>0</v>
      </c>
      <c r="J38" s="28"/>
    </row>
    <row r="39" spans="1:10" s="50" customFormat="1" ht="16.5" customHeight="1" x14ac:dyDescent="0.3">
      <c r="A39" s="136" t="s">
        <v>47</v>
      </c>
      <c r="B39" s="137">
        <v>126316.099</v>
      </c>
      <c r="C39" s="119">
        <v>126794.83900000001</v>
      </c>
      <c r="D39" s="119">
        <v>125525.573</v>
      </c>
      <c r="E39" s="119">
        <v>126777.79800000001</v>
      </c>
      <c r="F39" s="119">
        <v>126609.68800000001</v>
      </c>
      <c r="G39" s="119">
        <v>128841.466</v>
      </c>
      <c r="H39" s="119">
        <v>127022.00300000001</v>
      </c>
      <c r="I39" s="119">
        <v>126085.425</v>
      </c>
      <c r="J39" s="27"/>
    </row>
    <row r="40" spans="1:10" s="50" customFormat="1" ht="16.5" customHeight="1" x14ac:dyDescent="0.3">
      <c r="A40" s="143" t="s">
        <v>109</v>
      </c>
      <c r="B40" s="139">
        <v>0</v>
      </c>
      <c r="C40" s="120">
        <v>0</v>
      </c>
      <c r="D40" s="120">
        <v>0</v>
      </c>
      <c r="E40" s="120">
        <v>0</v>
      </c>
      <c r="F40" s="120">
        <v>0</v>
      </c>
      <c r="G40" s="120">
        <v>0</v>
      </c>
      <c r="H40" s="120">
        <v>0</v>
      </c>
      <c r="I40" s="120">
        <v>0</v>
      </c>
      <c r="J40" s="28"/>
    </row>
    <row r="41" spans="1:10" s="50" customFormat="1" ht="16.5" customHeight="1" x14ac:dyDescent="0.3">
      <c r="A41" s="136" t="s">
        <v>49</v>
      </c>
      <c r="B41" s="137">
        <v>58256.112000000001</v>
      </c>
      <c r="C41" s="119">
        <v>52958.145100000002</v>
      </c>
      <c r="D41" s="119">
        <v>55498.197</v>
      </c>
      <c r="E41" s="119">
        <v>51369.1</v>
      </c>
      <c r="F41" s="119">
        <v>48616.324999999997</v>
      </c>
      <c r="G41" s="119">
        <v>50986.784</v>
      </c>
      <c r="H41" s="119">
        <v>51087.756000000001</v>
      </c>
      <c r="I41" s="119">
        <v>47735.716999999997</v>
      </c>
      <c r="J41" s="28"/>
    </row>
    <row r="42" spans="1:10" s="50" customFormat="1" ht="16.5" customHeight="1" x14ac:dyDescent="0.3">
      <c r="A42" s="143" t="s">
        <v>109</v>
      </c>
      <c r="B42" s="139">
        <v>35866.523999999998</v>
      </c>
      <c r="C42" s="120">
        <v>25864.956999999999</v>
      </c>
      <c r="D42" s="120">
        <v>34033.932000000001</v>
      </c>
      <c r="E42" s="120">
        <v>24525.07</v>
      </c>
      <c r="F42" s="120">
        <v>25615.807000000001</v>
      </c>
      <c r="G42" s="120">
        <v>27674.718000000001</v>
      </c>
      <c r="H42" s="120">
        <v>27690.588</v>
      </c>
      <c r="I42" s="120">
        <v>25962.039000000001</v>
      </c>
      <c r="J42" s="28"/>
    </row>
    <row r="43" spans="1:10" s="50" customFormat="1" ht="16.5" customHeight="1" x14ac:dyDescent="0.3">
      <c r="A43" s="136" t="s">
        <v>83</v>
      </c>
      <c r="B43" s="137">
        <v>76063.72</v>
      </c>
      <c r="C43" s="119">
        <v>112983.124</v>
      </c>
      <c r="D43" s="119">
        <v>206814.158</v>
      </c>
      <c r="E43" s="119">
        <v>450572.51899800001</v>
      </c>
      <c r="F43" s="119">
        <v>436887.84399800003</v>
      </c>
      <c r="G43" s="119">
        <v>330273.02609</v>
      </c>
      <c r="H43" s="119">
        <v>388942.35199900001</v>
      </c>
      <c r="I43" s="119">
        <v>347447.42200000002</v>
      </c>
      <c r="J43" s="28"/>
    </row>
    <row r="44" spans="1:10" s="50" customFormat="1" ht="16.5" customHeight="1" x14ac:dyDescent="0.3">
      <c r="A44" s="143" t="s">
        <v>109</v>
      </c>
      <c r="B44" s="139">
        <v>74480.731</v>
      </c>
      <c r="C44" s="120">
        <v>111005.9</v>
      </c>
      <c r="D44" s="120">
        <v>204768.864</v>
      </c>
      <c r="E44" s="120">
        <v>441626.59199800005</v>
      </c>
      <c r="F44" s="120">
        <v>427997.541998</v>
      </c>
      <c r="G44" s="120">
        <v>321364.09508999996</v>
      </c>
      <c r="H44" s="120">
        <v>380016.59399900003</v>
      </c>
      <c r="I44" s="120">
        <v>338503.03399999999</v>
      </c>
      <c r="J44" s="27"/>
    </row>
    <row r="45" spans="1:10" s="50" customFormat="1" ht="16.5" customHeight="1" x14ac:dyDescent="0.3">
      <c r="A45" s="136" t="s">
        <v>110</v>
      </c>
      <c r="B45" s="137">
        <v>23883.258999999998</v>
      </c>
      <c r="C45" s="119">
        <v>14106.412</v>
      </c>
      <c r="D45" s="119">
        <v>15217.879000000001</v>
      </c>
      <c r="E45" s="119">
        <v>17589.386999999999</v>
      </c>
      <c r="F45" s="119">
        <v>15565.252</v>
      </c>
      <c r="G45" s="119">
        <v>15349.305</v>
      </c>
      <c r="H45" s="119">
        <v>14761.262000000001</v>
      </c>
      <c r="I45" s="119">
        <v>15779.512516000001</v>
      </c>
      <c r="J45" s="27"/>
    </row>
    <row r="46" spans="1:10" s="50" customFormat="1" ht="16.5" customHeight="1" x14ac:dyDescent="0.3">
      <c r="A46" s="143" t="s">
        <v>109</v>
      </c>
      <c r="B46" s="139">
        <v>0</v>
      </c>
      <c r="C46" s="120">
        <v>0</v>
      </c>
      <c r="D46" s="120">
        <v>0</v>
      </c>
      <c r="E46" s="120">
        <v>0</v>
      </c>
      <c r="F46" s="120">
        <v>0</v>
      </c>
      <c r="G46" s="120">
        <v>0</v>
      </c>
      <c r="H46" s="120">
        <v>0</v>
      </c>
      <c r="I46" s="120">
        <v>0</v>
      </c>
      <c r="J46" s="27"/>
    </row>
    <row r="47" spans="1:10" s="50" customFormat="1" ht="16.5" customHeight="1" x14ac:dyDescent="0.3">
      <c r="A47" s="136" t="s">
        <v>111</v>
      </c>
      <c r="B47" s="137">
        <v>127.932</v>
      </c>
      <c r="C47" s="119">
        <v>129.15</v>
      </c>
      <c r="D47" s="119">
        <v>139.13800000000001</v>
      </c>
      <c r="E47" s="119">
        <v>162.38900000000001</v>
      </c>
      <c r="F47" s="119">
        <v>135.79</v>
      </c>
      <c r="G47" s="119">
        <v>111.08</v>
      </c>
      <c r="H47" s="119">
        <v>115.005</v>
      </c>
      <c r="I47" s="119">
        <v>112.73</v>
      </c>
      <c r="J47" s="28"/>
    </row>
    <row r="48" spans="1:10" s="50" customFormat="1" ht="16.5" customHeight="1" x14ac:dyDescent="0.3">
      <c r="A48" s="143" t="s">
        <v>109</v>
      </c>
      <c r="B48" s="139">
        <v>0</v>
      </c>
      <c r="C48" s="120">
        <v>0</v>
      </c>
      <c r="D48" s="120">
        <v>0</v>
      </c>
      <c r="E48" s="120">
        <v>0</v>
      </c>
      <c r="F48" s="120">
        <v>0</v>
      </c>
      <c r="G48" s="120">
        <v>0</v>
      </c>
      <c r="H48" s="120">
        <v>0</v>
      </c>
      <c r="I48" s="120">
        <v>0</v>
      </c>
      <c r="J48" s="28"/>
    </row>
    <row r="49" spans="1:10" s="50" customFormat="1" ht="16.5" customHeight="1" x14ac:dyDescent="0.3">
      <c r="A49" s="136" t="s">
        <v>112</v>
      </c>
      <c r="B49" s="137">
        <v>8806446.7645630203</v>
      </c>
      <c r="C49" s="119">
        <v>10292151.760365352</v>
      </c>
      <c r="D49" s="119">
        <v>9288805.7850711234</v>
      </c>
      <c r="E49" s="119">
        <v>9362642.3316654637</v>
      </c>
      <c r="F49" s="119">
        <v>10021073.045328844</v>
      </c>
      <c r="G49" s="119">
        <v>10933664.828464018</v>
      </c>
      <c r="H49" s="119">
        <v>11040095.057089634</v>
      </c>
      <c r="I49" s="119">
        <v>10034955.351473689</v>
      </c>
      <c r="J49" s="28"/>
    </row>
    <row r="50" spans="1:10" s="50" customFormat="1" ht="16.5" customHeight="1" x14ac:dyDescent="0.3">
      <c r="A50" s="136" t="s">
        <v>58</v>
      </c>
      <c r="B50" s="137">
        <v>351140.95793603547</v>
      </c>
      <c r="C50" s="119">
        <v>-16498.053586679976</v>
      </c>
      <c r="D50" s="119">
        <v>456325.5407635055</v>
      </c>
      <c r="E50" s="119">
        <v>-114060.322226057</v>
      </c>
      <c r="F50" s="119">
        <v>-524617.54092099704</v>
      </c>
      <c r="G50" s="119">
        <v>-345859.21854860277</v>
      </c>
      <c r="H50" s="119">
        <v>-344992.17468885332</v>
      </c>
      <c r="I50" s="119">
        <v>-299060.81079121627</v>
      </c>
      <c r="J50" s="28"/>
    </row>
    <row r="51" spans="1:10" s="50" customFormat="1" ht="16.5" customHeight="1" x14ac:dyDescent="0.3">
      <c r="A51" s="138" t="s">
        <v>113</v>
      </c>
      <c r="B51" s="139">
        <v>4196739.42</v>
      </c>
      <c r="C51" s="120">
        <v>5072585.0404837085</v>
      </c>
      <c r="D51" s="120">
        <v>5191748.5563037088</v>
      </c>
      <c r="E51" s="120">
        <v>5576370.8286410002</v>
      </c>
      <c r="F51" s="120">
        <v>5587846.182798001</v>
      </c>
      <c r="G51" s="120">
        <v>5763628.3368819999</v>
      </c>
      <c r="H51" s="120">
        <v>5996505.9488200005</v>
      </c>
      <c r="I51" s="120">
        <v>5730379.0973870009</v>
      </c>
      <c r="J51" s="27"/>
    </row>
    <row r="52" spans="1:10" s="50" customFormat="1" ht="16.5" customHeight="1" x14ac:dyDescent="0.3">
      <c r="A52" s="138" t="s">
        <v>87</v>
      </c>
      <c r="B52" s="139">
        <v>3803244.9869643133</v>
      </c>
      <c r="C52" s="120">
        <v>4960342.2606384736</v>
      </c>
      <c r="D52" s="120">
        <v>4511201.8098975634</v>
      </c>
      <c r="E52" s="120">
        <v>5266710.8720631441</v>
      </c>
      <c r="F52" s="120">
        <v>5600385.4813318038</v>
      </c>
      <c r="G52" s="120">
        <v>5588341.904559182</v>
      </c>
      <c r="H52" s="120">
        <v>5732465.6075555626</v>
      </c>
      <c r="I52" s="120">
        <v>5614580.0434613721</v>
      </c>
      <c r="J52" s="28"/>
    </row>
    <row r="53" spans="1:10" s="50" customFormat="1" ht="16.5" customHeight="1" thickBot="1" x14ac:dyDescent="0.35">
      <c r="A53" s="144" t="s">
        <v>88</v>
      </c>
      <c r="B53" s="145">
        <v>-42353.475099651172</v>
      </c>
      <c r="C53" s="146">
        <v>-128740.83343191491</v>
      </c>
      <c r="D53" s="146">
        <v>-224221.20564263989</v>
      </c>
      <c r="E53" s="146">
        <v>-423720.2788039131</v>
      </c>
      <c r="F53" s="146">
        <v>-512078.24238719419</v>
      </c>
      <c r="G53" s="146">
        <v>-521145.65087142063</v>
      </c>
      <c r="H53" s="146">
        <v>-609032.51595329121</v>
      </c>
      <c r="I53" s="146">
        <v>-414859.86471684504</v>
      </c>
      <c r="J53" s="28"/>
    </row>
    <row r="54" spans="1:10" ht="15" thickTop="1" x14ac:dyDescent="0.35">
      <c r="A54" s="309" t="s">
        <v>535</v>
      </c>
      <c r="B54" s="309"/>
      <c r="C54" s="309"/>
      <c r="D54" s="309"/>
      <c r="E54" s="309"/>
      <c r="F54" s="309"/>
      <c r="G54" s="309"/>
      <c r="H54" s="309"/>
      <c r="I54" s="309"/>
      <c r="J54" s="28"/>
    </row>
    <row r="55" spans="1:10" x14ac:dyDescent="0.35">
      <c r="A55" s="13" t="s">
        <v>554</v>
      </c>
      <c r="B55" s="110"/>
      <c r="C55" s="110"/>
      <c r="D55" s="110"/>
      <c r="E55" s="110"/>
      <c r="F55" s="110"/>
      <c r="G55" s="110"/>
      <c r="H55" s="110"/>
      <c r="I55" s="110"/>
      <c r="J55" s="28"/>
    </row>
    <row r="56" spans="1:10" ht="18.75" customHeight="1" x14ac:dyDescent="0.35">
      <c r="A56" s="304" t="s">
        <v>114</v>
      </c>
      <c r="B56" s="304"/>
      <c r="C56" s="304"/>
      <c r="D56" s="304"/>
      <c r="E56" s="304"/>
      <c r="F56" s="304"/>
      <c r="G56" s="304"/>
      <c r="H56" s="304"/>
      <c r="I56" s="304"/>
      <c r="J56" s="204"/>
    </row>
    <row r="57" spans="1:10" x14ac:dyDescent="0.35">
      <c r="A57" s="310" t="s">
        <v>115</v>
      </c>
      <c r="B57" s="310"/>
      <c r="C57" s="310"/>
      <c r="D57" s="310"/>
      <c r="E57" s="310"/>
      <c r="F57" s="310"/>
      <c r="G57" s="310"/>
      <c r="H57" s="187"/>
      <c r="I57" s="187"/>
      <c r="J57" s="28"/>
    </row>
    <row r="58" spans="1:10" x14ac:dyDescent="0.35">
      <c r="A58" s="310" t="s">
        <v>116</v>
      </c>
      <c r="B58" s="310"/>
      <c r="C58" s="310"/>
      <c r="D58" s="310"/>
      <c r="E58" s="310"/>
      <c r="F58" s="310"/>
      <c r="G58" s="310"/>
      <c r="H58" s="187"/>
      <c r="I58" s="187"/>
      <c r="J58" s="28"/>
    </row>
    <row r="59" spans="1:10" ht="15" customHeight="1" x14ac:dyDescent="0.35">
      <c r="A59" s="304" t="s">
        <v>527</v>
      </c>
      <c r="B59" s="304"/>
      <c r="C59" s="304"/>
      <c r="D59" s="304"/>
      <c r="E59" s="304"/>
      <c r="F59" s="304"/>
      <c r="G59" s="304"/>
      <c r="H59" s="304"/>
      <c r="I59" s="304"/>
      <c r="J59" s="28"/>
    </row>
    <row r="60" spans="1:10" ht="15" customHeight="1" x14ac:dyDescent="0.35">
      <c r="A60" s="304" t="s">
        <v>528</v>
      </c>
      <c r="B60" s="304"/>
      <c r="C60" s="304"/>
      <c r="D60" s="304"/>
      <c r="E60" s="187"/>
      <c r="F60" s="187"/>
      <c r="G60" s="187"/>
      <c r="H60" s="187"/>
      <c r="I60" s="187"/>
      <c r="J60" s="28"/>
    </row>
    <row r="61" spans="1:10" x14ac:dyDescent="0.35">
      <c r="A61" s="304" t="s">
        <v>538</v>
      </c>
      <c r="B61" s="304"/>
      <c r="C61" s="304"/>
      <c r="D61" s="304"/>
      <c r="E61" s="187"/>
      <c r="F61" s="187"/>
      <c r="G61" s="187"/>
      <c r="H61" s="92"/>
      <c r="I61" s="92"/>
      <c r="J61" s="28"/>
    </row>
    <row r="62" spans="1:10" x14ac:dyDescent="0.35">
      <c r="A62" s="300" t="s">
        <v>541</v>
      </c>
      <c r="B62" s="301"/>
      <c r="C62" s="301"/>
      <c r="D62" s="301"/>
      <c r="E62" s="301"/>
      <c r="F62" s="301"/>
      <c r="G62" s="301"/>
      <c r="H62" s="92"/>
      <c r="I62" s="92"/>
      <c r="J62" s="28"/>
    </row>
    <row r="63" spans="1:10" x14ac:dyDescent="0.35">
      <c r="A63" s="80"/>
      <c r="B63" s="80"/>
      <c r="C63" s="80"/>
      <c r="D63" s="80"/>
      <c r="E63" s="80"/>
      <c r="F63" s="80"/>
      <c r="G63" s="80"/>
      <c r="H63" s="80"/>
      <c r="I63" s="80"/>
      <c r="J63" s="27"/>
    </row>
    <row r="64" spans="1:10" x14ac:dyDescent="0.35">
      <c r="A64" s="80"/>
      <c r="B64" s="80"/>
      <c r="C64" s="80"/>
      <c r="D64" s="80"/>
      <c r="E64" s="80"/>
      <c r="F64" s="80"/>
      <c r="G64" s="80"/>
      <c r="H64" s="80"/>
      <c r="I64" s="80"/>
      <c r="J64" s="28"/>
    </row>
    <row r="65" spans="10:10" x14ac:dyDescent="0.35">
      <c r="J65" s="27"/>
    </row>
    <row r="66" spans="10:10" x14ac:dyDescent="0.35">
      <c r="J66" s="28"/>
    </row>
    <row r="67" spans="10:10" x14ac:dyDescent="0.35">
      <c r="J67" s="27"/>
    </row>
    <row r="68" spans="10:10" x14ac:dyDescent="0.35">
      <c r="J68" s="28"/>
    </row>
    <row r="69" spans="10:10" x14ac:dyDescent="0.35">
      <c r="J69" s="27"/>
    </row>
    <row r="70" spans="10:10" x14ac:dyDescent="0.35">
      <c r="J70" s="28"/>
    </row>
    <row r="71" spans="10:10" x14ac:dyDescent="0.35">
      <c r="J71" s="27"/>
    </row>
    <row r="72" spans="10:10" x14ac:dyDescent="0.35">
      <c r="J72" s="28"/>
    </row>
    <row r="73" spans="10:10" x14ac:dyDescent="0.35">
      <c r="J73" s="28"/>
    </row>
    <row r="74" spans="10:10" x14ac:dyDescent="0.35">
      <c r="J74" s="28"/>
    </row>
    <row r="75" spans="10:10" x14ac:dyDescent="0.35">
      <c r="J75" s="28"/>
    </row>
    <row r="76" spans="10:10" x14ac:dyDescent="0.35">
      <c r="J76" s="27"/>
    </row>
    <row r="77" spans="10:10" x14ac:dyDescent="0.35">
      <c r="J77" s="28"/>
    </row>
    <row r="78" spans="10:10" x14ac:dyDescent="0.35">
      <c r="J78" s="28"/>
    </row>
    <row r="79" spans="10:10" x14ac:dyDescent="0.35">
      <c r="J79" s="105"/>
    </row>
  </sheetData>
  <mergeCells count="15">
    <mergeCell ref="A62:G62"/>
    <mergeCell ref="A60:D60"/>
    <mergeCell ref="A57:G57"/>
    <mergeCell ref="A58:G58"/>
    <mergeCell ref="A61:D61"/>
    <mergeCell ref="A56:I56"/>
    <mergeCell ref="A59:I59"/>
    <mergeCell ref="A2:I2"/>
    <mergeCell ref="A1:I1"/>
    <mergeCell ref="C3:C4"/>
    <mergeCell ref="A3:A4"/>
    <mergeCell ref="B3:B4"/>
    <mergeCell ref="A54:I54"/>
    <mergeCell ref="E3:F3"/>
    <mergeCell ref="G3:I3"/>
  </mergeCells>
  <hyperlinks>
    <hyperlink ref="A57" r:id="rId1" xr:uid="{00000000-0004-0000-0400-000000000000}"/>
    <hyperlink ref="A58" r:id="rId2" display="http://www.sbp.org.pk/departments/stats/Notice-27-Mar-2017.pdf" xr:uid="{00000000-0004-0000-0400-000001000000}"/>
    <hyperlink ref="A62" r:id="rId3" xr:uid="{00000000-0004-0000-0400-000002000000}"/>
  </hyperlinks>
  <pageMargins left="0.7" right="0.7" top="0.75" bottom="0.75" header="0.3" footer="0.3"/>
  <pageSetup paperSize="9" scale="57"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64C55-7B55-4348-9178-C5B6F8D02F6A}">
  <sheetPr>
    <pageSetUpPr fitToPage="1"/>
  </sheetPr>
  <dimension ref="A1:I61"/>
  <sheetViews>
    <sheetView view="pageBreakPreview" zoomScale="113" zoomScaleNormal="100" zoomScaleSheetLayoutView="113" workbookViewId="0">
      <pane xSplit="1" ySplit="4" topLeftCell="B23" activePane="bottomRight" state="frozen"/>
      <selection activeCell="G8" sqref="G8"/>
      <selection pane="topRight" activeCell="G8" sqref="G8"/>
      <selection pane="bottomLeft" activeCell="G8" sqref="G8"/>
      <selection pane="bottomRight" activeCell="A23" sqref="A23"/>
    </sheetView>
  </sheetViews>
  <sheetFormatPr defaultRowHeight="14.5" x14ac:dyDescent="0.35"/>
  <cols>
    <col min="1" max="1" width="48.453125" customWidth="1"/>
    <col min="2" max="2" width="11.54296875" customWidth="1"/>
    <col min="3" max="3" width="11.81640625" style="26" bestFit="1" customWidth="1"/>
    <col min="4" max="4" width="11.1796875" style="26" customWidth="1"/>
    <col min="5" max="9" width="13.54296875" style="26" bestFit="1" customWidth="1"/>
  </cols>
  <sheetData>
    <row r="1" spans="1:9" ht="26.5" customHeight="1" x14ac:dyDescent="0.35">
      <c r="A1" s="313" t="s">
        <v>117</v>
      </c>
      <c r="B1" s="313"/>
      <c r="C1" s="313"/>
      <c r="D1" s="313"/>
      <c r="E1" s="313"/>
      <c r="F1" s="313"/>
      <c r="G1" s="313"/>
      <c r="H1" s="313"/>
      <c r="I1" s="313"/>
    </row>
    <row r="2" spans="1:9" ht="15" thickBot="1" x14ac:dyDescent="0.4">
      <c r="A2" s="314"/>
      <c r="B2" s="314"/>
      <c r="C2" s="314"/>
      <c r="D2" s="84"/>
      <c r="E2" s="84"/>
      <c r="F2" s="84"/>
      <c r="G2" s="84"/>
      <c r="H2" s="84"/>
      <c r="I2" s="84" t="s">
        <v>1</v>
      </c>
    </row>
    <row r="3" spans="1:9" ht="15.5" thickTop="1" thickBot="1" x14ac:dyDescent="0.4">
      <c r="A3" s="290" t="s">
        <v>118</v>
      </c>
      <c r="B3" s="382" t="s">
        <v>560</v>
      </c>
      <c r="C3" s="383"/>
      <c r="D3" s="217">
        <v>2025</v>
      </c>
      <c r="E3" s="249">
        <v>2025</v>
      </c>
      <c r="F3" s="298">
        <v>2026</v>
      </c>
      <c r="G3" s="298"/>
      <c r="H3" s="298"/>
      <c r="I3" s="298"/>
    </row>
    <row r="4" spans="1:9" ht="15" thickBot="1" x14ac:dyDescent="0.4">
      <c r="A4" s="299"/>
      <c r="B4" s="384" t="s">
        <v>534</v>
      </c>
      <c r="C4" s="385" t="s">
        <v>559</v>
      </c>
      <c r="D4" s="127" t="s">
        <v>610</v>
      </c>
      <c r="E4" s="208" t="s">
        <v>591</v>
      </c>
      <c r="F4" s="111" t="s">
        <v>594</v>
      </c>
      <c r="G4" s="111" t="s">
        <v>595</v>
      </c>
      <c r="H4" s="111" t="s">
        <v>600</v>
      </c>
      <c r="I4" s="111" t="s">
        <v>610</v>
      </c>
    </row>
    <row r="5" spans="1:9" s="50" customFormat="1" ht="24" customHeight="1" thickTop="1" x14ac:dyDescent="0.25">
      <c r="A5" s="136" t="s">
        <v>119</v>
      </c>
      <c r="B5" s="119">
        <v>9153098.5538243987</v>
      </c>
      <c r="C5" s="119">
        <v>10634483.148265</v>
      </c>
      <c r="D5" s="114">
        <v>10067597.974486999</v>
      </c>
      <c r="E5" s="114">
        <v>10872558.703695999</v>
      </c>
      <c r="F5" s="114">
        <v>11039944.538642999</v>
      </c>
      <c r="G5" s="114">
        <v>11327033.564585</v>
      </c>
      <c r="H5" s="114">
        <v>11928465.179957001</v>
      </c>
      <c r="I5" s="114">
        <v>11748900.820957001</v>
      </c>
    </row>
    <row r="6" spans="1:9" s="50" customFormat="1" ht="24" customHeight="1" x14ac:dyDescent="0.25">
      <c r="A6" s="136" t="s">
        <v>120</v>
      </c>
      <c r="B6" s="119">
        <v>554731.18500000017</v>
      </c>
      <c r="C6" s="119">
        <v>644364.67999999993</v>
      </c>
      <c r="D6" s="114">
        <v>563257.09499999997</v>
      </c>
      <c r="E6" s="114">
        <v>624384.4530000001</v>
      </c>
      <c r="F6" s="114">
        <v>610213.91099999996</v>
      </c>
      <c r="G6" s="114">
        <v>680734.25199999975</v>
      </c>
      <c r="H6" s="114">
        <v>790640.79399999976</v>
      </c>
      <c r="I6" s="114">
        <v>645979.15299999993</v>
      </c>
    </row>
    <row r="7" spans="1:9" s="50" customFormat="1" ht="24" customHeight="1" x14ac:dyDescent="0.25">
      <c r="A7" s="136" t="s">
        <v>121</v>
      </c>
      <c r="B7" s="119">
        <v>62891.755857919969</v>
      </c>
      <c r="C7" s="119">
        <v>57267.134327310006</v>
      </c>
      <c r="D7" s="114">
        <v>52384.867231800003</v>
      </c>
      <c r="E7" s="114">
        <v>53980.076407389992</v>
      </c>
      <c r="F7" s="114">
        <v>47976.192271689986</v>
      </c>
      <c r="G7" s="114">
        <v>45482.040113209994</v>
      </c>
      <c r="H7" s="114">
        <v>47581.142968600005</v>
      </c>
      <c r="I7" s="114">
        <v>41575.076791389976</v>
      </c>
    </row>
    <row r="8" spans="1:9" s="50" customFormat="1" ht="24" customHeight="1" x14ac:dyDescent="0.25">
      <c r="A8" s="136" t="s">
        <v>122</v>
      </c>
      <c r="B8" s="119">
        <v>1842108</v>
      </c>
      <c r="C8" s="119">
        <v>1634519</v>
      </c>
      <c r="D8" s="114">
        <v>2024447</v>
      </c>
      <c r="E8" s="114">
        <v>1896989</v>
      </c>
      <c r="F8" s="114">
        <v>1737546</v>
      </c>
      <c r="G8" s="114">
        <v>1927035</v>
      </c>
      <c r="H8" s="114">
        <v>1448560</v>
      </c>
      <c r="I8" s="114">
        <v>1929569</v>
      </c>
    </row>
    <row r="9" spans="1:9" s="50" customFormat="1" ht="24" customHeight="1" x14ac:dyDescent="0.25">
      <c r="A9" s="136" t="s">
        <v>123</v>
      </c>
      <c r="B9" s="119">
        <v>11612829.494682319</v>
      </c>
      <c r="C9" s="119">
        <v>12970633.962592309</v>
      </c>
      <c r="D9" s="114">
        <v>12707686.936718799</v>
      </c>
      <c r="E9" s="114">
        <v>13447912.233103389</v>
      </c>
      <c r="F9" s="114">
        <v>13435680.64191469</v>
      </c>
      <c r="G9" s="114">
        <v>13980284.856698211</v>
      </c>
      <c r="H9" s="114">
        <v>14215247.116925601</v>
      </c>
      <c r="I9" s="114">
        <v>14366024.050748393</v>
      </c>
    </row>
    <row r="10" spans="1:9" s="50" customFormat="1" ht="24" customHeight="1" x14ac:dyDescent="0.25">
      <c r="A10" s="136"/>
      <c r="B10" s="119"/>
      <c r="C10" s="119"/>
      <c r="D10" s="114"/>
      <c r="E10" s="114"/>
      <c r="F10" s="114"/>
      <c r="G10" s="114"/>
      <c r="H10" s="114"/>
      <c r="I10" s="114"/>
    </row>
    <row r="11" spans="1:9" s="50" customFormat="1" ht="24" customHeight="1" x14ac:dyDescent="0.25">
      <c r="A11" s="136" t="s">
        <v>124</v>
      </c>
      <c r="B11" s="119"/>
      <c r="C11" s="119"/>
      <c r="D11" s="114"/>
      <c r="E11" s="114"/>
      <c r="F11" s="114"/>
      <c r="G11" s="114"/>
      <c r="H11" s="114"/>
      <c r="I11" s="114"/>
    </row>
    <row r="12" spans="1:9" s="50" customFormat="1" ht="24" customHeight="1" x14ac:dyDescent="0.25">
      <c r="A12" s="136" t="s">
        <v>555</v>
      </c>
      <c r="B12" s="119">
        <v>-71374.381873060949</v>
      </c>
      <c r="C12" s="119">
        <v>1455191.2530326098</v>
      </c>
      <c r="D12" s="114">
        <v>460899.22893130034</v>
      </c>
      <c r="E12" s="114">
        <v>2232992.3584439997</v>
      </c>
      <c r="F12" s="114">
        <v>2602977.9391004313</v>
      </c>
      <c r="G12" s="114">
        <v>2792039.5994388396</v>
      </c>
      <c r="H12" s="114">
        <v>2478409.8365612216</v>
      </c>
      <c r="I12" s="114">
        <v>3279729.7444226695</v>
      </c>
    </row>
    <row r="13" spans="1:9" s="50" customFormat="1" ht="24" customHeight="1" x14ac:dyDescent="0.25">
      <c r="A13" s="136" t="s">
        <v>125</v>
      </c>
      <c r="B13" s="119">
        <v>11684203.87638717</v>
      </c>
      <c r="C13" s="119">
        <v>11515442.708934071</v>
      </c>
      <c r="D13" s="114">
        <v>12246787.707880273</v>
      </c>
      <c r="E13" s="114">
        <v>11214919.878523253</v>
      </c>
      <c r="F13" s="114">
        <v>10832702.70563424</v>
      </c>
      <c r="G13" s="114">
        <v>11188245.258633018</v>
      </c>
      <c r="H13" s="114">
        <v>11736837.275978006</v>
      </c>
      <c r="I13" s="114">
        <v>11086294.303148275</v>
      </c>
    </row>
    <row r="14" spans="1:9" s="50" customFormat="1" ht="24" customHeight="1" x14ac:dyDescent="0.25">
      <c r="A14" s="136" t="s">
        <v>126</v>
      </c>
      <c r="B14" s="119">
        <v>4504319.9048124989</v>
      </c>
      <c r="C14" s="119">
        <v>3811155.8279602001</v>
      </c>
      <c r="D14" s="114">
        <v>4060916.5448173829</v>
      </c>
      <c r="E14" s="114">
        <v>2328900.2967298455</v>
      </c>
      <c r="F14" s="114">
        <v>2044330.2684159596</v>
      </c>
      <c r="G14" s="114">
        <v>1977955.6837690561</v>
      </c>
      <c r="H14" s="114">
        <v>1870415.7723303358</v>
      </c>
      <c r="I14" s="114">
        <v>2003137.1428217557</v>
      </c>
    </row>
    <row r="15" spans="1:9" s="50" customFormat="1" ht="24" customHeight="1" x14ac:dyDescent="0.25">
      <c r="A15" s="170" t="s">
        <v>619</v>
      </c>
      <c r="B15" s="120">
        <v>4527711.9241616689</v>
      </c>
      <c r="C15" s="120">
        <v>3836190.7685587201</v>
      </c>
      <c r="D15" s="117">
        <v>4085918.8901136927</v>
      </c>
      <c r="E15" s="117">
        <v>2355633.6941249855</v>
      </c>
      <c r="F15" s="117">
        <v>2069815.3415656395</v>
      </c>
      <c r="G15" s="117">
        <v>2002623.4916604562</v>
      </c>
      <c r="H15" s="117">
        <v>1896900.0754740457</v>
      </c>
      <c r="I15" s="117">
        <v>2031598.0732173857</v>
      </c>
    </row>
    <row r="16" spans="1:9" s="50" customFormat="1" ht="24" customHeight="1" x14ac:dyDescent="0.25">
      <c r="A16" s="169" t="s">
        <v>127</v>
      </c>
      <c r="B16" s="120">
        <v>5419183.6383487787</v>
      </c>
      <c r="C16" s="120">
        <v>5262848.7585848104</v>
      </c>
      <c r="D16" s="117">
        <v>5549448.0616164925</v>
      </c>
      <c r="E16" s="117">
        <v>3630561.3328801855</v>
      </c>
      <c r="F16" s="117">
        <v>3525330.2698593098</v>
      </c>
      <c r="G16" s="117">
        <v>3647948.496266216</v>
      </c>
      <c r="H16" s="117">
        <v>3350417.0831144457</v>
      </c>
      <c r="I16" s="117">
        <v>3480969.8441421157</v>
      </c>
    </row>
    <row r="17" spans="1:9" s="50" customFormat="1" ht="24" customHeight="1" x14ac:dyDescent="0.25">
      <c r="A17" s="169" t="s">
        <v>128</v>
      </c>
      <c r="B17" s="120">
        <v>-869772.36163310998</v>
      </c>
      <c r="C17" s="120">
        <v>-594149.79035309004</v>
      </c>
      <c r="D17" s="117">
        <v>-999676.21246355004</v>
      </c>
      <c r="E17" s="117">
        <v>-612911.85284136003</v>
      </c>
      <c r="F17" s="117">
        <v>-440735.95941481995</v>
      </c>
      <c r="G17" s="117">
        <v>-338146.74732309999</v>
      </c>
      <c r="H17" s="117">
        <v>-657596.95519286999</v>
      </c>
      <c r="I17" s="117">
        <v>-560274.41873221006</v>
      </c>
    </row>
    <row r="18" spans="1:9" s="50" customFormat="1" ht="24" customHeight="1" x14ac:dyDescent="0.25">
      <c r="A18" s="169" t="s">
        <v>129</v>
      </c>
      <c r="B18" s="120">
        <v>-840494.43483746983</v>
      </c>
      <c r="C18" s="120">
        <v>-1367560.9617854501</v>
      </c>
      <c r="D18" s="117">
        <v>-1372327.5948191602</v>
      </c>
      <c r="E18" s="117">
        <v>-1170135.5047332</v>
      </c>
      <c r="F18" s="117">
        <v>-1351996.0236989502</v>
      </c>
      <c r="G18" s="117">
        <v>-1511943.09198832</v>
      </c>
      <c r="H18" s="117">
        <v>-1322665.11196924</v>
      </c>
      <c r="I18" s="117">
        <v>-1321735.9989775699</v>
      </c>
    </row>
    <row r="19" spans="1:9" s="50" customFormat="1" ht="24" customHeight="1" x14ac:dyDescent="0.25">
      <c r="A19" s="141" t="s">
        <v>130</v>
      </c>
      <c r="B19" s="120">
        <v>-41987.243125289999</v>
      </c>
      <c r="C19" s="120">
        <v>-102271.99102669001</v>
      </c>
      <c r="D19" s="117">
        <v>-68698.90178094001</v>
      </c>
      <c r="E19" s="117">
        <v>-47471.202047640007</v>
      </c>
      <c r="F19" s="117">
        <v>-56760.312576289994</v>
      </c>
      <c r="G19" s="117">
        <v>-93023.050541540011</v>
      </c>
      <c r="H19" s="117">
        <v>-77315.749881380005</v>
      </c>
      <c r="I19" s="117">
        <v>-67095.78220663</v>
      </c>
    </row>
    <row r="20" spans="1:9" s="50" customFormat="1" ht="24" customHeight="1" x14ac:dyDescent="0.25">
      <c r="A20" s="141" t="s">
        <v>131</v>
      </c>
      <c r="B20" s="120">
        <v>-59667.257320059995</v>
      </c>
      <c r="C20" s="120">
        <v>-78739.671554259985</v>
      </c>
      <c r="D20" s="117">
        <v>-69904.495417860002</v>
      </c>
      <c r="E20" s="117">
        <v>-88228.324533579987</v>
      </c>
      <c r="F20" s="117">
        <v>-99409.57388387002</v>
      </c>
      <c r="G20" s="117">
        <v>-100650.86912372</v>
      </c>
      <c r="H20" s="117">
        <v>-113060.1474438</v>
      </c>
      <c r="I20" s="117">
        <v>-166419.20091680001</v>
      </c>
    </row>
    <row r="21" spans="1:9" s="50" customFormat="1" ht="24" customHeight="1" x14ac:dyDescent="0.25">
      <c r="A21" s="141" t="s">
        <v>132</v>
      </c>
      <c r="B21" s="120">
        <v>-627553.43135215994</v>
      </c>
      <c r="C21" s="120">
        <v>-846227.95946006</v>
      </c>
      <c r="D21" s="117">
        <v>-819695.26307966001</v>
      </c>
      <c r="E21" s="117">
        <v>-616924.15437285998</v>
      </c>
      <c r="F21" s="117">
        <v>-790205.70066286006</v>
      </c>
      <c r="G21" s="117">
        <v>-768949.80823435995</v>
      </c>
      <c r="H21" s="117">
        <v>-794825.84024735994</v>
      </c>
      <c r="I21" s="117">
        <v>-767547.38375236013</v>
      </c>
    </row>
    <row r="22" spans="1:9" s="50" customFormat="1" ht="24" customHeight="1" x14ac:dyDescent="0.25">
      <c r="A22" s="141" t="s">
        <v>133</v>
      </c>
      <c r="B22" s="120">
        <v>-111286.50303995999</v>
      </c>
      <c r="C22" s="120">
        <v>-340321.33974444005</v>
      </c>
      <c r="D22" s="117">
        <v>-414028.93454070005</v>
      </c>
      <c r="E22" s="117">
        <v>-417511.82377911999</v>
      </c>
      <c r="F22" s="117">
        <v>-405620.43657592998</v>
      </c>
      <c r="G22" s="117">
        <v>-549319.36408869992</v>
      </c>
      <c r="H22" s="117">
        <v>-337463.37439669995</v>
      </c>
      <c r="I22" s="117">
        <v>-320673.63210177992</v>
      </c>
    </row>
    <row r="23" spans="1:9" s="50" customFormat="1" ht="24" customHeight="1" x14ac:dyDescent="0.25">
      <c r="A23" s="138" t="s">
        <v>134</v>
      </c>
      <c r="B23" s="120">
        <v>-30893.107578700001</v>
      </c>
      <c r="C23" s="120">
        <v>-38464.846194699996</v>
      </c>
      <c r="D23" s="117">
        <v>-55434.514279699993</v>
      </c>
      <c r="E23" s="117">
        <v>-63593.523469059997</v>
      </c>
      <c r="F23" s="117">
        <v>-66865.844215780002</v>
      </c>
      <c r="G23" s="117">
        <v>-78544.679287499996</v>
      </c>
      <c r="H23" s="117">
        <v>-76570.636620220001</v>
      </c>
      <c r="I23" s="117">
        <v>-76008.930865219998</v>
      </c>
    </row>
    <row r="24" spans="1:9" s="50" customFormat="1" ht="24" customHeight="1" x14ac:dyDescent="0.25">
      <c r="A24" s="138" t="s">
        <v>135</v>
      </c>
      <c r="B24" s="120">
        <v>-20084.17177094</v>
      </c>
      <c r="C24" s="120">
        <v>-20632.182045940004</v>
      </c>
      <c r="D24" s="117">
        <v>-35767.062403939999</v>
      </c>
      <c r="E24" s="117">
        <v>-41198.610552940008</v>
      </c>
      <c r="F24" s="117">
        <v>-36653.060378939997</v>
      </c>
      <c r="G24" s="117">
        <v>-54837.233329940005</v>
      </c>
      <c r="H24" s="117">
        <v>-54281.259050940003</v>
      </c>
      <c r="I24" s="117">
        <v>-51626.841081940001</v>
      </c>
    </row>
    <row r="25" spans="1:9" s="50" customFormat="1" ht="24" customHeight="1" x14ac:dyDescent="0.25">
      <c r="A25" s="141" t="s">
        <v>136</v>
      </c>
      <c r="B25" s="120">
        <v>-23392.019349170001</v>
      </c>
      <c r="C25" s="120">
        <v>-25034.940598520003</v>
      </c>
      <c r="D25" s="117">
        <v>-25002.345296310003</v>
      </c>
      <c r="E25" s="117">
        <v>-26733.397395139997</v>
      </c>
      <c r="F25" s="117">
        <v>-25485.073149679996</v>
      </c>
      <c r="G25" s="117">
        <v>-24667.807891400003</v>
      </c>
      <c r="H25" s="117">
        <v>-26484.303143710003</v>
      </c>
      <c r="I25" s="117">
        <v>-28460.930395629999</v>
      </c>
    </row>
    <row r="26" spans="1:9" s="50" customFormat="1" ht="24" customHeight="1" x14ac:dyDescent="0.25">
      <c r="A26" s="136" t="s">
        <v>137</v>
      </c>
      <c r="B26" s="119">
        <v>1525930.2609124901</v>
      </c>
      <c r="C26" s="119">
        <v>1368605.5819163099</v>
      </c>
      <c r="D26" s="114">
        <v>1416504.46490949</v>
      </c>
      <c r="E26" s="114">
        <v>1419517.3287369499</v>
      </c>
      <c r="F26" s="114">
        <v>1393693.3991799499</v>
      </c>
      <c r="G26" s="114">
        <v>1367457.3410219499</v>
      </c>
      <c r="H26" s="114">
        <v>1232412.2992549499</v>
      </c>
      <c r="I26" s="114">
        <v>1211304.30590295</v>
      </c>
    </row>
    <row r="27" spans="1:9" s="50" customFormat="1" ht="24" customHeight="1" x14ac:dyDescent="0.25">
      <c r="A27" s="141" t="s">
        <v>510</v>
      </c>
      <c r="B27" s="120">
        <v>1409836</v>
      </c>
      <c r="C27" s="120">
        <v>1252778</v>
      </c>
      <c r="D27" s="117">
        <v>1302187</v>
      </c>
      <c r="E27" s="117">
        <v>1302408</v>
      </c>
      <c r="F27" s="117">
        <v>1274221</v>
      </c>
      <c r="G27" s="117">
        <v>1247179</v>
      </c>
      <c r="H27" s="117">
        <v>1111693</v>
      </c>
      <c r="I27" s="117">
        <v>1090300</v>
      </c>
    </row>
    <row r="28" spans="1:9" s="50" customFormat="1" ht="24" customHeight="1" x14ac:dyDescent="0.25">
      <c r="A28" s="170" t="s">
        <v>138</v>
      </c>
      <c r="B28" s="120">
        <v>5374</v>
      </c>
      <c r="C28" s="120">
        <v>7750</v>
      </c>
      <c r="D28" s="117">
        <v>6546</v>
      </c>
      <c r="E28" s="117">
        <v>7360</v>
      </c>
      <c r="F28" s="117">
        <v>7610</v>
      </c>
      <c r="G28" s="117">
        <v>7631</v>
      </c>
      <c r="H28" s="117">
        <v>7649</v>
      </c>
      <c r="I28" s="117">
        <v>7595</v>
      </c>
    </row>
    <row r="29" spans="1:9" s="50" customFormat="1" ht="24" customHeight="1" x14ac:dyDescent="0.25">
      <c r="A29" s="170" t="s">
        <v>139</v>
      </c>
      <c r="B29" s="120">
        <v>577676</v>
      </c>
      <c r="C29" s="120">
        <v>491783</v>
      </c>
      <c r="D29" s="117">
        <v>489975</v>
      </c>
      <c r="E29" s="117">
        <v>438864</v>
      </c>
      <c r="F29" s="117">
        <v>428104</v>
      </c>
      <c r="G29" s="117">
        <v>420780</v>
      </c>
      <c r="H29" s="117">
        <v>409200</v>
      </c>
      <c r="I29" s="117">
        <v>399907</v>
      </c>
    </row>
    <row r="30" spans="1:9" s="50" customFormat="1" ht="24" customHeight="1" x14ac:dyDescent="0.25">
      <c r="A30" s="170" t="s">
        <v>140</v>
      </c>
      <c r="B30" s="120">
        <v>624392</v>
      </c>
      <c r="C30" s="120">
        <v>507694</v>
      </c>
      <c r="D30" s="117">
        <v>536684</v>
      </c>
      <c r="E30" s="120">
        <v>401828</v>
      </c>
      <c r="F30" s="117">
        <v>382543</v>
      </c>
      <c r="G30" s="117">
        <v>363631</v>
      </c>
      <c r="H30" s="117">
        <v>357815</v>
      </c>
      <c r="I30" s="117">
        <v>346238</v>
      </c>
    </row>
    <row r="31" spans="1:9" s="50" customFormat="1" ht="24" customHeight="1" x14ac:dyDescent="0.25">
      <c r="A31" s="170" t="s">
        <v>141</v>
      </c>
      <c r="B31" s="120">
        <v>0</v>
      </c>
      <c r="C31" s="120">
        <v>0</v>
      </c>
      <c r="D31" s="117">
        <v>0</v>
      </c>
      <c r="E31" s="117">
        <v>0</v>
      </c>
      <c r="F31" s="117">
        <v>0</v>
      </c>
      <c r="G31" s="117">
        <v>0</v>
      </c>
      <c r="H31" s="117">
        <v>0</v>
      </c>
      <c r="I31" s="117">
        <v>0</v>
      </c>
    </row>
    <row r="32" spans="1:9" s="50" customFormat="1" ht="24" customHeight="1" x14ac:dyDescent="0.25">
      <c r="A32" s="170" t="s">
        <v>142</v>
      </c>
      <c r="B32" s="120">
        <v>202394</v>
      </c>
      <c r="C32" s="120">
        <v>245551</v>
      </c>
      <c r="D32" s="117">
        <v>268982</v>
      </c>
      <c r="E32" s="117">
        <v>454356</v>
      </c>
      <c r="F32" s="117">
        <v>455964</v>
      </c>
      <c r="G32" s="117">
        <v>455137</v>
      </c>
      <c r="H32" s="117">
        <v>337029</v>
      </c>
      <c r="I32" s="117">
        <v>336560</v>
      </c>
    </row>
    <row r="33" spans="1:9" s="50" customFormat="1" ht="24" customHeight="1" x14ac:dyDescent="0.25">
      <c r="A33" s="138" t="s">
        <v>143</v>
      </c>
      <c r="B33" s="120">
        <v>116094.26091249</v>
      </c>
      <c r="C33" s="120">
        <v>115827.58191631001</v>
      </c>
      <c r="D33" s="117">
        <v>114317.46490949001</v>
      </c>
      <c r="E33" s="117">
        <v>117109.32873695</v>
      </c>
      <c r="F33" s="117">
        <v>119472.39917995001</v>
      </c>
      <c r="G33" s="117">
        <v>120278.34102195001</v>
      </c>
      <c r="H33" s="117">
        <v>120719.29925495</v>
      </c>
      <c r="I33" s="117">
        <v>121004.30590295</v>
      </c>
    </row>
    <row r="34" spans="1:9" s="50" customFormat="1" ht="24" customHeight="1" x14ac:dyDescent="0.25">
      <c r="A34" s="138" t="s">
        <v>144</v>
      </c>
      <c r="B34" s="386">
        <v>0</v>
      </c>
      <c r="C34" s="386">
        <v>0</v>
      </c>
      <c r="D34" s="387">
        <v>0</v>
      </c>
      <c r="E34" s="387">
        <v>0</v>
      </c>
      <c r="F34" s="387">
        <v>0</v>
      </c>
      <c r="G34" s="387">
        <v>0</v>
      </c>
      <c r="H34" s="387">
        <v>0</v>
      </c>
      <c r="I34" s="387">
        <v>0</v>
      </c>
    </row>
    <row r="35" spans="1:9" s="50" customFormat="1" ht="24" customHeight="1" x14ac:dyDescent="0.25">
      <c r="A35" s="136" t="s">
        <v>145</v>
      </c>
      <c r="B35" s="119">
        <v>5653953.7106621806</v>
      </c>
      <c r="C35" s="119">
        <v>6335681.29905756</v>
      </c>
      <c r="D35" s="114">
        <v>6769366.6981534008</v>
      </c>
      <c r="E35" s="114">
        <v>7466502.2530564563</v>
      </c>
      <c r="F35" s="114">
        <v>7394679.0380383311</v>
      </c>
      <c r="G35" s="114">
        <v>7842832.2338420106</v>
      </c>
      <c r="H35" s="114">
        <v>8634009.20439272</v>
      </c>
      <c r="I35" s="114">
        <v>7871852.8544235695</v>
      </c>
    </row>
    <row r="36" spans="1:9" s="50" customFormat="1" ht="24" customHeight="1" x14ac:dyDescent="0.3">
      <c r="A36" s="388"/>
      <c r="B36" s="119"/>
      <c r="C36" s="119"/>
      <c r="D36" s="114"/>
      <c r="E36" s="114">
        <v>0</v>
      </c>
      <c r="F36" s="114">
        <v>0</v>
      </c>
      <c r="G36" s="114">
        <v>0</v>
      </c>
      <c r="H36" s="114">
        <v>0</v>
      </c>
      <c r="I36" s="114">
        <v>0</v>
      </c>
    </row>
    <row r="37" spans="1:9" s="50" customFormat="1" ht="24" customHeight="1" thickBot="1" x14ac:dyDescent="0.3">
      <c r="A37" s="175" t="s">
        <v>146</v>
      </c>
      <c r="B37" s="389">
        <v>11612829.494514108</v>
      </c>
      <c r="C37" s="389">
        <v>12970633.96196668</v>
      </c>
      <c r="D37" s="180">
        <v>12707686.936811574</v>
      </c>
      <c r="E37" s="180">
        <v>13447912.236967253</v>
      </c>
      <c r="F37" s="180">
        <v>13435680.644734671</v>
      </c>
      <c r="G37" s="180">
        <v>13980284.858071856</v>
      </c>
      <c r="H37" s="180">
        <v>14215247.112539228</v>
      </c>
      <c r="I37" s="180">
        <v>14366024.047570944</v>
      </c>
    </row>
    <row r="38" spans="1:9" ht="15" thickTop="1" x14ac:dyDescent="0.35">
      <c r="A38" s="318" t="s">
        <v>536</v>
      </c>
      <c r="B38" s="318"/>
      <c r="C38" s="318"/>
      <c r="D38" s="218"/>
      <c r="E38" s="218"/>
      <c r="F38" s="218"/>
      <c r="G38" s="218"/>
      <c r="H38" s="218"/>
      <c r="I38" s="218"/>
    </row>
    <row r="39" spans="1:9" x14ac:dyDescent="0.35">
      <c r="A39" s="311" t="s">
        <v>601</v>
      </c>
      <c r="B39" s="311"/>
      <c r="C39" s="311"/>
      <c r="D39" s="311"/>
      <c r="E39" s="311"/>
      <c r="F39" s="311"/>
      <c r="G39" s="311"/>
      <c r="H39" s="311"/>
      <c r="I39" s="311"/>
    </row>
    <row r="40" spans="1:9" x14ac:dyDescent="0.35">
      <c r="A40" s="311" t="s">
        <v>586</v>
      </c>
      <c r="B40" s="311"/>
      <c r="C40" s="311"/>
      <c r="D40" s="311"/>
      <c r="E40" s="311"/>
      <c r="F40" s="311"/>
      <c r="G40" s="311"/>
      <c r="H40" s="311"/>
      <c r="I40" s="311"/>
    </row>
    <row r="41" spans="1:9" x14ac:dyDescent="0.35">
      <c r="A41" s="41" t="s">
        <v>587</v>
      </c>
      <c r="B41" s="41"/>
      <c r="C41" s="41"/>
      <c r="D41"/>
      <c r="E41"/>
      <c r="F41"/>
      <c r="G41"/>
      <c r="H41"/>
      <c r="I41"/>
    </row>
    <row r="42" spans="1:9" ht="11.25" customHeight="1" x14ac:dyDescent="0.35">
      <c r="A42" s="289" t="s">
        <v>548</v>
      </c>
      <c r="B42" s="289"/>
      <c r="C42" s="289"/>
      <c r="D42" s="89"/>
      <c r="E42" s="89"/>
      <c r="F42" s="89"/>
      <c r="G42" s="89"/>
      <c r="H42" s="89"/>
      <c r="I42" s="89"/>
    </row>
    <row r="43" spans="1:9" ht="10.5" customHeight="1" x14ac:dyDescent="0.35">
      <c r="A43" s="312" t="s">
        <v>549</v>
      </c>
      <c r="B43" s="312"/>
      <c r="C43" s="312"/>
      <c r="D43" s="312"/>
      <c r="E43" s="312"/>
      <c r="F43" s="312"/>
      <c r="G43" s="312"/>
      <c r="H43" s="312"/>
      <c r="I43" s="312"/>
    </row>
    <row r="44" spans="1:9" x14ac:dyDescent="0.35">
      <c r="A44" s="311" t="s">
        <v>602</v>
      </c>
      <c r="B44" s="311"/>
      <c r="C44" s="311"/>
      <c r="D44"/>
      <c r="E44"/>
      <c r="F44"/>
      <c r="G44"/>
      <c r="H44"/>
      <c r="I44"/>
    </row>
    <row r="45" spans="1:9" x14ac:dyDescent="0.35">
      <c r="A45" s="289" t="s">
        <v>603</v>
      </c>
      <c r="B45" s="289"/>
      <c r="C45" s="289"/>
      <c r="D45" s="289"/>
      <c r="E45" s="289"/>
      <c r="F45" s="289"/>
      <c r="G45" s="289"/>
      <c r="H45" s="289"/>
      <c r="I45" s="289"/>
    </row>
    <row r="46" spans="1:9" x14ac:dyDescent="0.35">
      <c r="A46" s="219" t="s">
        <v>542</v>
      </c>
      <c r="B46" s="219"/>
      <c r="C46" s="90"/>
    </row>
    <row r="47" spans="1:9" x14ac:dyDescent="0.35">
      <c r="A47" s="220" t="s">
        <v>543</v>
      </c>
      <c r="B47" s="219"/>
      <c r="C47" s="90"/>
    </row>
    <row r="48" spans="1:9" x14ac:dyDescent="0.35">
      <c r="A48" s="219"/>
      <c r="B48" s="221">
        <f t="shared" ref="B48:I48" si="0">B5+B6+B7+B8-B9</f>
        <v>0</v>
      </c>
      <c r="C48" s="221">
        <f t="shared" si="0"/>
        <v>0</v>
      </c>
      <c r="D48" s="221">
        <f t="shared" si="0"/>
        <v>0</v>
      </c>
      <c r="E48" s="221">
        <f t="shared" si="0"/>
        <v>0</v>
      </c>
      <c r="F48" s="221">
        <f t="shared" si="0"/>
        <v>0</v>
      </c>
      <c r="G48" s="221">
        <f t="shared" si="0"/>
        <v>0</v>
      </c>
      <c r="H48" s="221">
        <f t="shared" si="0"/>
        <v>0</v>
      </c>
      <c r="I48" s="221">
        <f t="shared" si="0"/>
        <v>0</v>
      </c>
    </row>
    <row r="49" spans="2:9" x14ac:dyDescent="0.35">
      <c r="B49" s="67">
        <f t="shared" ref="B49:I49" si="1">B12+B13-B37</f>
        <v>0</v>
      </c>
      <c r="C49" s="67">
        <f t="shared" si="1"/>
        <v>0</v>
      </c>
      <c r="D49" s="67">
        <f t="shared" si="1"/>
        <v>0</v>
      </c>
      <c r="E49" s="67">
        <f t="shared" si="1"/>
        <v>0</v>
      </c>
      <c r="F49" s="67">
        <f t="shared" si="1"/>
        <v>0</v>
      </c>
      <c r="G49" s="67">
        <f t="shared" si="1"/>
        <v>0</v>
      </c>
      <c r="H49" s="67">
        <f t="shared" si="1"/>
        <v>0</v>
      </c>
      <c r="I49" s="67">
        <f t="shared" si="1"/>
        <v>0</v>
      </c>
    </row>
    <row r="50" spans="2:9" x14ac:dyDescent="0.35">
      <c r="B50" s="67">
        <f t="shared" ref="B50:I50" si="2">B14-B15-B25</f>
        <v>8.3673512563109398E-11</v>
      </c>
      <c r="C50" s="67">
        <f t="shared" si="2"/>
        <v>0</v>
      </c>
      <c r="D50" s="67">
        <f t="shared" si="2"/>
        <v>2.0736479200422764E-10</v>
      </c>
      <c r="E50" s="67">
        <f t="shared" si="2"/>
        <v>-2.9103830456733704E-11</v>
      </c>
      <c r="F50" s="67">
        <f t="shared" si="2"/>
        <v>6.9121597334742546E-11</v>
      </c>
      <c r="G50" s="67">
        <f t="shared" si="2"/>
        <v>-6.184563972055912E-11</v>
      </c>
      <c r="H50" s="67">
        <f t="shared" si="2"/>
        <v>1.0550138540565968E-10</v>
      </c>
      <c r="I50" s="67">
        <f t="shared" si="2"/>
        <v>4.3655745685100555E-11</v>
      </c>
    </row>
    <row r="51" spans="2:9" x14ac:dyDescent="0.35">
      <c r="B51" s="67">
        <f t="shared" ref="B51:I51" si="3">B14-B15-B25</f>
        <v>8.3673512563109398E-11</v>
      </c>
      <c r="C51" s="67">
        <f t="shared" si="3"/>
        <v>0</v>
      </c>
      <c r="D51" s="67">
        <f t="shared" si="3"/>
        <v>2.0736479200422764E-10</v>
      </c>
      <c r="E51" s="67">
        <f t="shared" si="3"/>
        <v>-2.9103830456733704E-11</v>
      </c>
      <c r="F51" s="67">
        <f t="shared" si="3"/>
        <v>6.9121597334742546E-11</v>
      </c>
      <c r="G51" s="67">
        <f t="shared" si="3"/>
        <v>-6.184563972055912E-11</v>
      </c>
      <c r="H51" s="67">
        <f t="shared" si="3"/>
        <v>1.0550138540565968E-10</v>
      </c>
      <c r="I51" s="67">
        <f t="shared" si="3"/>
        <v>4.3655745685100555E-11</v>
      </c>
    </row>
    <row r="52" spans="2:9" x14ac:dyDescent="0.35">
      <c r="B52" s="67">
        <f t="shared" ref="B52:I52" si="4">B18-B19-B20-B21-B22</f>
        <v>1.7462298274040222E-10</v>
      </c>
      <c r="C52" s="67">
        <f t="shared" si="4"/>
        <v>0</v>
      </c>
      <c r="D52" s="67">
        <f t="shared" si="4"/>
        <v>0</v>
      </c>
      <c r="E52" s="67">
        <f t="shared" si="4"/>
        <v>0</v>
      </c>
      <c r="F52" s="67">
        <f t="shared" si="4"/>
        <v>0</v>
      </c>
      <c r="G52" s="67">
        <f t="shared" si="4"/>
        <v>0</v>
      </c>
      <c r="H52" s="67">
        <f t="shared" si="4"/>
        <v>0</v>
      </c>
      <c r="I52" s="67">
        <f t="shared" si="4"/>
        <v>0</v>
      </c>
    </row>
    <row r="53" spans="2:9" x14ac:dyDescent="0.35">
      <c r="B53" s="67">
        <f t="shared" ref="B53:I53" si="5">B15-B16-B18-B23-B24</f>
        <v>0</v>
      </c>
      <c r="C53" s="67">
        <f t="shared" si="5"/>
        <v>-1.8189894035458565E-10</v>
      </c>
      <c r="D53" s="67">
        <f t="shared" si="5"/>
        <v>4.4383341446518898E-10</v>
      </c>
      <c r="E53" s="67">
        <f t="shared" si="5"/>
        <v>0</v>
      </c>
      <c r="F53" s="67">
        <f t="shared" si="5"/>
        <v>-1.0913936421275139E-10</v>
      </c>
      <c r="G53" s="67">
        <f t="shared" si="5"/>
        <v>1.3096723705530167E-10</v>
      </c>
      <c r="H53" s="67">
        <f t="shared" si="5"/>
        <v>0</v>
      </c>
      <c r="I53" s="67">
        <f t="shared" si="5"/>
        <v>-1.3096723705530167E-10</v>
      </c>
    </row>
    <row r="54" spans="2:9" x14ac:dyDescent="0.35">
      <c r="B54" s="67">
        <f t="shared" ref="B54:I54" si="6">B14-B15-B25</f>
        <v>8.3673512563109398E-11</v>
      </c>
      <c r="C54" s="67">
        <f t="shared" si="6"/>
        <v>0</v>
      </c>
      <c r="D54" s="67">
        <f t="shared" si="6"/>
        <v>2.0736479200422764E-10</v>
      </c>
      <c r="E54" s="67">
        <f t="shared" si="6"/>
        <v>-2.9103830456733704E-11</v>
      </c>
      <c r="F54" s="67">
        <f t="shared" si="6"/>
        <v>6.9121597334742546E-11</v>
      </c>
      <c r="G54" s="67">
        <f t="shared" si="6"/>
        <v>-6.184563972055912E-11</v>
      </c>
      <c r="H54" s="67">
        <f t="shared" si="6"/>
        <v>1.0550138540565968E-10</v>
      </c>
      <c r="I54" s="67">
        <f t="shared" si="6"/>
        <v>4.3655745685100555E-11</v>
      </c>
    </row>
    <row r="55" spans="2:9" x14ac:dyDescent="0.35">
      <c r="B55" s="67">
        <f t="shared" ref="B55:I55" si="7">B26-B27-B33-B34</f>
        <v>7.2759576141834259E-11</v>
      </c>
      <c r="C55" s="67">
        <f t="shared" si="7"/>
        <v>-1.1641532182693481E-10</v>
      </c>
      <c r="D55" s="67">
        <f t="shared" si="7"/>
        <v>-4.3655745685100555E-11</v>
      </c>
      <c r="E55" s="67">
        <f t="shared" si="7"/>
        <v>-5.8207660913467407E-11</v>
      </c>
      <c r="F55" s="67">
        <f t="shared" si="7"/>
        <v>-1.1641532182693481E-10</v>
      </c>
      <c r="G55" s="67">
        <f t="shared" si="7"/>
        <v>-1.1641532182693481E-10</v>
      </c>
      <c r="H55" s="67">
        <f t="shared" si="7"/>
        <v>-1.0186340659856796E-10</v>
      </c>
      <c r="I55" s="67">
        <f t="shared" si="7"/>
        <v>0</v>
      </c>
    </row>
    <row r="56" spans="2:9" x14ac:dyDescent="0.35">
      <c r="B56" s="67">
        <f t="shared" ref="B56:I56" si="8">B27-B28-B29-B30-B31-B32</f>
        <v>0</v>
      </c>
      <c r="C56" s="67">
        <f t="shared" si="8"/>
        <v>0</v>
      </c>
      <c r="D56" s="67">
        <f t="shared" si="8"/>
        <v>0</v>
      </c>
      <c r="E56" s="67">
        <f t="shared" si="8"/>
        <v>0</v>
      </c>
      <c r="F56" s="67">
        <f t="shared" si="8"/>
        <v>0</v>
      </c>
      <c r="G56" s="67">
        <f t="shared" si="8"/>
        <v>0</v>
      </c>
      <c r="H56" s="67">
        <f t="shared" si="8"/>
        <v>0</v>
      </c>
      <c r="I56" s="67">
        <f t="shared" si="8"/>
        <v>0</v>
      </c>
    </row>
    <row r="57" spans="2:9" x14ac:dyDescent="0.35">
      <c r="B57" s="67">
        <f t="shared" ref="B57:I57" si="9">B37-B9</f>
        <v>-1.6821175813674927E-4</v>
      </c>
      <c r="C57" s="67">
        <f t="shared" si="9"/>
        <v>-6.2562897801399231E-4</v>
      </c>
      <c r="D57" s="67">
        <f t="shared" si="9"/>
        <v>9.2774629592895508E-5</v>
      </c>
      <c r="E57" s="67">
        <f t="shared" si="9"/>
        <v>3.8638636469841003E-3</v>
      </c>
      <c r="F57" s="67">
        <f t="shared" si="9"/>
        <v>2.8199814260005951E-3</v>
      </c>
      <c r="G57" s="67">
        <f t="shared" si="9"/>
        <v>1.3736449182033539E-3</v>
      </c>
      <c r="H57" s="67">
        <f t="shared" si="9"/>
        <v>-4.3863728642463684E-3</v>
      </c>
      <c r="I57" s="67">
        <f t="shared" si="9"/>
        <v>-3.177449107170105E-3</v>
      </c>
    </row>
    <row r="58" spans="2:9" x14ac:dyDescent="0.35">
      <c r="B58" s="67">
        <f t="shared" ref="B58:I58" si="10">B13-B14-B26-B35</f>
        <v>0</v>
      </c>
      <c r="C58" s="67">
        <f t="shared" si="10"/>
        <v>0</v>
      </c>
      <c r="D58" s="67">
        <f t="shared" si="10"/>
        <v>0</v>
      </c>
      <c r="E58" s="67">
        <f t="shared" si="10"/>
        <v>0</v>
      </c>
      <c r="F58" s="67">
        <f t="shared" si="10"/>
        <v>0</v>
      </c>
      <c r="G58" s="67">
        <f t="shared" si="10"/>
        <v>0</v>
      </c>
      <c r="H58" s="67">
        <f t="shared" si="10"/>
        <v>0</v>
      </c>
      <c r="I58" s="67">
        <f t="shared" si="10"/>
        <v>0</v>
      </c>
    </row>
    <row r="60" spans="2:9" x14ac:dyDescent="0.35">
      <c r="B60">
        <v>11612829.494514108</v>
      </c>
      <c r="C60" s="26">
        <v>12970633.961966679</v>
      </c>
      <c r="D60" s="26">
        <v>12670179.51773284</v>
      </c>
      <c r="E60" s="222">
        <v>13513976.765953679</v>
      </c>
      <c r="F60" s="222">
        <v>13447912.236967253</v>
      </c>
      <c r="G60" s="222">
        <v>13435680.644734671</v>
      </c>
      <c r="H60" s="222">
        <v>13980284.858071856</v>
      </c>
      <c r="I60" s="222">
        <v>13980284.858071856</v>
      </c>
    </row>
    <row r="61" spans="2:9" x14ac:dyDescent="0.35">
      <c r="B61" s="67">
        <f t="shared" ref="B61:I61" si="11">B60-B37</f>
        <v>0</v>
      </c>
      <c r="C61" s="67">
        <f t="shared" si="11"/>
        <v>0</v>
      </c>
      <c r="D61" s="67">
        <f t="shared" si="11"/>
        <v>-37507.419078733772</v>
      </c>
      <c r="E61" s="67">
        <f t="shared" si="11"/>
        <v>66064.52898642607</v>
      </c>
      <c r="F61" s="67">
        <f t="shared" si="11"/>
        <v>12231.592232581228</v>
      </c>
      <c r="G61" s="67">
        <f t="shared" si="11"/>
        <v>-544604.21333718486</v>
      </c>
      <c r="H61" s="67">
        <f t="shared" si="11"/>
        <v>-234962.25446737185</v>
      </c>
      <c r="I61" s="67">
        <f t="shared" si="11"/>
        <v>-385739.18949908763</v>
      </c>
    </row>
  </sheetData>
  <mergeCells count="12">
    <mergeCell ref="A40:I40"/>
    <mergeCell ref="A43:I43"/>
    <mergeCell ref="A45:I45"/>
    <mergeCell ref="A44:C44"/>
    <mergeCell ref="A1:I1"/>
    <mergeCell ref="A2:C2"/>
    <mergeCell ref="A3:A4"/>
    <mergeCell ref="B3:C3"/>
    <mergeCell ref="A38:C38"/>
    <mergeCell ref="A42:C42"/>
    <mergeCell ref="F3:I3"/>
    <mergeCell ref="A39:I39"/>
  </mergeCells>
  <hyperlinks>
    <hyperlink ref="A47" r:id="rId1" xr:uid="{2F3CB103-C17C-4EFE-8E65-516BCCE4FAB6}"/>
    <hyperlink ref="A43" r:id="rId2" xr:uid="{832D8CEE-B224-4985-99A8-D24867A50263}"/>
  </hyperlinks>
  <pageMargins left="0.7" right="0.7" top="0.75" bottom="0.75" header="0.3" footer="0.3"/>
  <pageSetup paperSize="9" scale="58"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50B02-5822-486A-8E2C-DFA296572603}">
  <sheetPr>
    <pageSetUpPr fitToPage="1"/>
  </sheetPr>
  <dimension ref="A1:I19"/>
  <sheetViews>
    <sheetView tabSelected="1" view="pageBreakPreview" zoomScaleNormal="100" zoomScaleSheetLayoutView="100" workbookViewId="0">
      <pane xSplit="1" ySplit="4" topLeftCell="B5" activePane="bottomRight" state="frozen"/>
      <selection activeCell="G8" sqref="G8"/>
      <selection pane="topRight" activeCell="G8" sqref="G8"/>
      <selection pane="bottomLeft" activeCell="G8" sqref="G8"/>
      <selection pane="bottomRight" activeCell="D7" sqref="D7"/>
    </sheetView>
  </sheetViews>
  <sheetFormatPr defaultRowHeight="14.5" x14ac:dyDescent="0.35"/>
  <cols>
    <col min="1" max="1" width="47.1796875" customWidth="1"/>
    <col min="2" max="2" width="9.453125" customWidth="1"/>
    <col min="3" max="3" width="10.1796875" style="26" customWidth="1"/>
    <col min="4" max="9" width="10.54296875" bestFit="1" customWidth="1"/>
    <col min="10" max="20" width="8.81640625"/>
  </cols>
  <sheetData>
    <row r="1" spans="1:9" ht="17.5" x14ac:dyDescent="0.35">
      <c r="A1" s="319" t="s">
        <v>147</v>
      </c>
      <c r="B1" s="319"/>
      <c r="C1" s="319"/>
      <c r="D1" s="319"/>
      <c r="E1" s="319"/>
      <c r="F1" s="319"/>
      <c r="G1" s="319"/>
      <c r="H1" s="319"/>
      <c r="I1" s="319"/>
    </row>
    <row r="2" spans="1:9" ht="15" thickBot="1" x14ac:dyDescent="0.4">
      <c r="A2" s="55"/>
      <c r="B2" s="55"/>
      <c r="C2" s="55"/>
      <c r="D2" s="81"/>
      <c r="E2" s="81"/>
      <c r="F2" s="81"/>
      <c r="G2" s="81"/>
      <c r="H2" s="81"/>
      <c r="I2" s="81" t="s">
        <v>1</v>
      </c>
    </row>
    <row r="3" spans="1:9" ht="15.5" thickTop="1" thickBot="1" x14ac:dyDescent="0.4">
      <c r="A3" s="394"/>
      <c r="B3" s="397" t="s">
        <v>560</v>
      </c>
      <c r="C3" s="398"/>
      <c r="D3" s="396">
        <v>2025</v>
      </c>
      <c r="E3" s="395">
        <v>2025</v>
      </c>
      <c r="F3" s="298">
        <v>2026</v>
      </c>
      <c r="G3" s="298"/>
      <c r="H3" s="298"/>
      <c r="I3" s="298"/>
    </row>
    <row r="4" spans="1:9" ht="15.5" thickTop="1" thickBot="1" x14ac:dyDescent="0.4">
      <c r="A4" s="399"/>
      <c r="B4" s="400" t="s">
        <v>534</v>
      </c>
      <c r="C4" s="401" t="s">
        <v>559</v>
      </c>
      <c r="D4" s="208" t="s">
        <v>610</v>
      </c>
      <c r="E4" s="208" t="s">
        <v>591</v>
      </c>
      <c r="F4" s="111" t="s">
        <v>594</v>
      </c>
      <c r="G4" s="111" t="s">
        <v>595</v>
      </c>
      <c r="H4" s="111" t="s">
        <v>600</v>
      </c>
      <c r="I4" s="111" t="s">
        <v>610</v>
      </c>
    </row>
    <row r="5" spans="1:9" s="50" customFormat="1" ht="44.25" customHeight="1" thickTop="1" x14ac:dyDescent="0.25">
      <c r="A5" s="402" t="s">
        <v>511</v>
      </c>
      <c r="B5" s="403">
        <v>9698211</v>
      </c>
      <c r="C5" s="404">
        <v>11269452</v>
      </c>
      <c r="D5" s="405">
        <v>10621483</v>
      </c>
      <c r="E5" s="405">
        <v>11487498</v>
      </c>
      <c r="F5" s="405">
        <v>11640734</v>
      </c>
      <c r="G5" s="405">
        <v>11998318</v>
      </c>
      <c r="H5" s="405">
        <v>12709652</v>
      </c>
      <c r="I5" s="405">
        <v>12385416</v>
      </c>
    </row>
    <row r="6" spans="1:9" s="50" customFormat="1" ht="44.25" customHeight="1" x14ac:dyDescent="0.25">
      <c r="A6" s="406" t="s">
        <v>512</v>
      </c>
      <c r="B6" s="404">
        <v>9848.7388244000012</v>
      </c>
      <c r="C6" s="404">
        <v>9879.8282650000001</v>
      </c>
      <c r="D6" s="404">
        <v>9822.0694870000007</v>
      </c>
      <c r="E6" s="404">
        <v>9911.156696</v>
      </c>
      <c r="F6" s="404">
        <v>9956.4496429999999</v>
      </c>
      <c r="G6" s="404">
        <v>9955.8165850000005</v>
      </c>
      <c r="H6" s="404">
        <v>9917.9739570000002</v>
      </c>
      <c r="I6" s="404">
        <v>9933.9739570000002</v>
      </c>
    </row>
    <row r="7" spans="1:9" s="50" customFormat="1" ht="44.25" customHeight="1" x14ac:dyDescent="0.25">
      <c r="A7" s="407" t="s">
        <v>513</v>
      </c>
      <c r="B7" s="408">
        <v>9708059.7388243992</v>
      </c>
      <c r="C7" s="408">
        <v>11279331.828265</v>
      </c>
      <c r="D7" s="408">
        <v>10631305.069487</v>
      </c>
      <c r="E7" s="408">
        <v>11497409.156695999</v>
      </c>
      <c r="F7" s="408">
        <v>11650690.449642999</v>
      </c>
      <c r="G7" s="408">
        <v>12008273.816585001</v>
      </c>
      <c r="H7" s="408">
        <v>12719569.973957</v>
      </c>
      <c r="I7" s="408">
        <v>12395349.973957</v>
      </c>
    </row>
    <row r="8" spans="1:9" s="50" customFormat="1" ht="44.25" customHeight="1" x14ac:dyDescent="0.25">
      <c r="A8" s="406" t="s">
        <v>514</v>
      </c>
      <c r="B8" s="404">
        <v>190</v>
      </c>
      <c r="C8" s="404">
        <v>119</v>
      </c>
      <c r="D8" s="404">
        <v>112</v>
      </c>
      <c r="E8" s="404">
        <v>113</v>
      </c>
      <c r="F8" s="404">
        <v>158</v>
      </c>
      <c r="G8" s="404">
        <v>157</v>
      </c>
      <c r="H8" s="404">
        <v>119</v>
      </c>
      <c r="I8" s="404">
        <v>135</v>
      </c>
    </row>
    <row r="9" spans="1:9" s="50" customFormat="1" ht="44.25" customHeight="1" x14ac:dyDescent="0.25">
      <c r="A9" s="406" t="s">
        <v>515</v>
      </c>
      <c r="B9" s="404">
        <v>40</v>
      </c>
      <c r="C9" s="404">
        <v>365</v>
      </c>
      <c r="D9" s="404">
        <v>338</v>
      </c>
      <c r="E9" s="404">
        <v>353</v>
      </c>
      <c r="F9" s="404">
        <v>374</v>
      </c>
      <c r="G9" s="404">
        <v>349</v>
      </c>
      <c r="H9" s="404">
        <v>345</v>
      </c>
      <c r="I9" s="404">
        <v>335</v>
      </c>
    </row>
    <row r="10" spans="1:9" s="50" customFormat="1" ht="44.25" customHeight="1" x14ac:dyDescent="0.25">
      <c r="A10" s="406" t="s">
        <v>516</v>
      </c>
      <c r="B10" s="404">
        <v>554731.18500000017</v>
      </c>
      <c r="C10" s="404">
        <v>644364.67999999993</v>
      </c>
      <c r="D10" s="404">
        <v>563257.09499999997</v>
      </c>
      <c r="E10" s="404">
        <v>624384.4530000001</v>
      </c>
      <c r="F10" s="404">
        <v>610213.91099999996</v>
      </c>
      <c r="G10" s="404">
        <v>680734.25199999975</v>
      </c>
      <c r="H10" s="404">
        <v>790640.79399999976</v>
      </c>
      <c r="I10" s="404">
        <v>645979.15299999993</v>
      </c>
    </row>
    <row r="11" spans="1:9" s="50" customFormat="1" ht="44.25" customHeight="1" thickBot="1" x14ac:dyDescent="0.3">
      <c r="A11" s="409" t="s">
        <v>517</v>
      </c>
      <c r="B11" s="159">
        <v>9153098.5538243987</v>
      </c>
      <c r="C11" s="159">
        <v>10634483.148265</v>
      </c>
      <c r="D11" s="159">
        <v>10067597.974486999</v>
      </c>
      <c r="E11" s="159">
        <v>10872558.703695999</v>
      </c>
      <c r="F11" s="159">
        <v>11039944.538642999</v>
      </c>
      <c r="G11" s="159">
        <v>11327033.564585</v>
      </c>
      <c r="H11" s="159">
        <v>11928465.179957001</v>
      </c>
      <c r="I11" s="159">
        <v>11748900.820957001</v>
      </c>
    </row>
    <row r="12" spans="1:9" x14ac:dyDescent="0.35">
      <c r="A12" s="89" t="s">
        <v>518</v>
      </c>
      <c r="B12" s="89"/>
      <c r="C12" s="89"/>
      <c r="D12" s="78"/>
      <c r="E12" s="78"/>
      <c r="F12" s="78"/>
      <c r="G12" s="78"/>
      <c r="H12" s="78"/>
      <c r="I12" s="78"/>
    </row>
    <row r="13" spans="1:9" ht="18" x14ac:dyDescent="0.35">
      <c r="A13" s="223" t="s">
        <v>604</v>
      </c>
      <c r="B13" s="223"/>
      <c r="C13" s="223"/>
      <c r="D13" s="223"/>
      <c r="E13" s="223"/>
      <c r="F13" s="223"/>
      <c r="G13" s="223"/>
      <c r="H13" s="223"/>
      <c r="I13" s="223"/>
    </row>
    <row r="14" spans="1:9" x14ac:dyDescent="0.35">
      <c r="A14" s="224" t="s">
        <v>605</v>
      </c>
      <c r="B14" s="224"/>
      <c r="C14" s="224"/>
    </row>
    <row r="15" spans="1:9" x14ac:dyDescent="0.35">
      <c r="A15" s="89"/>
      <c r="B15" s="89"/>
      <c r="C15" s="89"/>
      <c r="D15" s="89"/>
      <c r="E15" s="89"/>
      <c r="F15" s="89"/>
      <c r="G15" s="89"/>
      <c r="H15" s="89"/>
      <c r="I15" s="89"/>
    </row>
    <row r="16" spans="1:9" x14ac:dyDescent="0.35">
      <c r="B16" s="67">
        <f t="shared" ref="B16:I16" si="0">B5+B6-B7</f>
        <v>0</v>
      </c>
      <c r="C16" s="67">
        <f t="shared" si="0"/>
        <v>0</v>
      </c>
      <c r="D16" s="67">
        <f t="shared" si="0"/>
        <v>0</v>
      </c>
      <c r="E16" s="67">
        <f t="shared" si="0"/>
        <v>0</v>
      </c>
      <c r="F16" s="67">
        <f t="shared" si="0"/>
        <v>0</v>
      </c>
      <c r="G16" s="67">
        <f t="shared" si="0"/>
        <v>0</v>
      </c>
      <c r="H16" s="67">
        <f t="shared" si="0"/>
        <v>0</v>
      </c>
      <c r="I16" s="67">
        <f t="shared" si="0"/>
        <v>0</v>
      </c>
    </row>
    <row r="17" spans="2:9" x14ac:dyDescent="0.35">
      <c r="B17" s="67">
        <f t="shared" ref="B17:I17" si="1">B7-B8-B9-B10-B11</f>
        <v>0</v>
      </c>
      <c r="C17" s="67">
        <f t="shared" si="1"/>
        <v>0</v>
      </c>
      <c r="D17" s="67">
        <f t="shared" si="1"/>
        <v>0</v>
      </c>
      <c r="E17" s="67">
        <f t="shared" si="1"/>
        <v>0</v>
      </c>
      <c r="F17" s="67">
        <f t="shared" si="1"/>
        <v>0</v>
      </c>
      <c r="G17" s="67">
        <f t="shared" si="1"/>
        <v>0</v>
      </c>
      <c r="H17" s="67">
        <f t="shared" si="1"/>
        <v>0</v>
      </c>
      <c r="I17" s="67">
        <f t="shared" si="1"/>
        <v>0</v>
      </c>
    </row>
    <row r="19" spans="2:9" x14ac:dyDescent="0.35">
      <c r="B19" s="67">
        <f>B11-'8'!B5</f>
        <v>0</v>
      </c>
      <c r="C19" s="67">
        <f>C11-'8'!C5</f>
        <v>0</v>
      </c>
      <c r="D19" s="67">
        <f>D11-'8'!D5</f>
        <v>0</v>
      </c>
      <c r="E19" s="67">
        <f>E11-'8'!E5</f>
        <v>0</v>
      </c>
      <c r="F19" s="67">
        <f>F11-'8'!F5</f>
        <v>0</v>
      </c>
      <c r="G19" s="67">
        <f>G11-'8'!G5</f>
        <v>0</v>
      </c>
      <c r="H19" s="67">
        <f>H11-'8'!H5</f>
        <v>0</v>
      </c>
      <c r="I19" s="67">
        <f>I11-'8'!I5</f>
        <v>0</v>
      </c>
    </row>
  </sheetData>
  <mergeCells count="3">
    <mergeCell ref="A1:I1"/>
    <mergeCell ref="B3:C3"/>
    <mergeCell ref="F3:I3"/>
  </mergeCells>
  <pageMargins left="0.7" right="0.7" top="0.75" bottom="0.75" header="0.3" footer="0.3"/>
  <pageSetup paperSize="9" scale="67"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7E4C0-12DE-4B08-BB83-750F185FD9CB}">
  <sheetPr>
    <pageSetUpPr fitToPage="1"/>
  </sheetPr>
  <dimension ref="A1:I78"/>
  <sheetViews>
    <sheetView view="pageBreakPreview" zoomScaleNormal="100" zoomScaleSheetLayoutView="100" workbookViewId="0">
      <pane xSplit="1" ySplit="4" topLeftCell="B5" activePane="bottomRight" state="frozen"/>
      <selection activeCell="G8" sqref="G8"/>
      <selection pane="topRight" activeCell="G8" sqref="G8"/>
      <selection pane="bottomLeft" activeCell="G8" sqref="G8"/>
      <selection pane="bottomRight" activeCell="G8" sqref="G8"/>
    </sheetView>
  </sheetViews>
  <sheetFormatPr defaultColWidth="9.1796875" defaultRowHeight="14.5" x14ac:dyDescent="0.35"/>
  <cols>
    <col min="1" max="1" width="49.54296875" style="26" customWidth="1"/>
    <col min="2" max="2" width="10.453125" style="26" bestFit="1" customWidth="1"/>
    <col min="3" max="3" width="11.7265625" style="26" bestFit="1" customWidth="1"/>
    <col min="4" max="9" width="14.453125" style="26" bestFit="1" customWidth="1"/>
    <col min="10" max="16384" width="9.1796875" style="26"/>
  </cols>
  <sheetData>
    <row r="1" spans="1:9" ht="17.5" x14ac:dyDescent="0.35">
      <c r="A1" s="313" t="s">
        <v>148</v>
      </c>
      <c r="B1" s="313"/>
      <c r="C1" s="313"/>
      <c r="D1" s="313"/>
      <c r="E1" s="313"/>
      <c r="F1" s="313"/>
      <c r="G1" s="313"/>
      <c r="H1" s="313"/>
      <c r="I1" s="313"/>
    </row>
    <row r="2" spans="1:9" ht="15" thickBot="1" x14ac:dyDescent="0.4">
      <c r="A2" s="94"/>
      <c r="B2" s="94"/>
      <c r="C2" s="94"/>
      <c r="D2" s="94"/>
      <c r="E2" s="94"/>
      <c r="F2" s="94"/>
      <c r="G2" s="94"/>
      <c r="H2" s="94"/>
      <c r="I2" s="94" t="s">
        <v>1</v>
      </c>
    </row>
    <row r="3" spans="1:9" ht="15.5" thickTop="1" thickBot="1" x14ac:dyDescent="0.4">
      <c r="A3" s="251"/>
      <c r="B3" s="316" t="s">
        <v>560</v>
      </c>
      <c r="C3" s="317"/>
      <c r="D3" s="217">
        <v>2025</v>
      </c>
      <c r="E3" s="253">
        <v>2025</v>
      </c>
      <c r="F3" s="320">
        <v>2026</v>
      </c>
      <c r="G3" s="298"/>
      <c r="H3" s="298"/>
      <c r="I3" s="297"/>
    </row>
    <row r="4" spans="1:9" ht="15" thickBot="1" x14ac:dyDescent="0.4">
      <c r="A4" s="252" t="s">
        <v>149</v>
      </c>
      <c r="B4" s="74" t="s">
        <v>534</v>
      </c>
      <c r="C4" s="74" t="s">
        <v>559</v>
      </c>
      <c r="D4" s="127" t="s">
        <v>610</v>
      </c>
      <c r="E4" s="208" t="s">
        <v>591</v>
      </c>
      <c r="F4" s="111" t="s">
        <v>594</v>
      </c>
      <c r="G4" s="111" t="s">
        <v>595</v>
      </c>
      <c r="H4" s="111" t="s">
        <v>600</v>
      </c>
      <c r="I4" s="111" t="s">
        <v>610</v>
      </c>
    </row>
    <row r="5" spans="1:9" s="258" customFormat="1" ht="21.75" customHeight="1" thickTop="1" x14ac:dyDescent="0.25">
      <c r="A5" s="1" t="s">
        <v>150</v>
      </c>
      <c r="B5" s="254"/>
      <c r="C5" s="254"/>
      <c r="D5" s="257"/>
      <c r="E5" s="257"/>
      <c r="F5" s="257"/>
      <c r="G5" s="257"/>
      <c r="H5" s="257"/>
      <c r="I5" s="257"/>
    </row>
    <row r="6" spans="1:9" s="258" customFormat="1" ht="21.75" customHeight="1" x14ac:dyDescent="0.25">
      <c r="A6" s="1" t="s">
        <v>613</v>
      </c>
      <c r="B6" s="63">
        <v>9153098.5538243987</v>
      </c>
      <c r="C6" s="63">
        <v>10634483.148265</v>
      </c>
      <c r="D6" s="63">
        <v>10067597.974486999</v>
      </c>
      <c r="E6" s="63">
        <v>10872558.703695999</v>
      </c>
      <c r="F6" s="63">
        <v>11039944.538642999</v>
      </c>
      <c r="G6" s="63">
        <v>11327033.564585</v>
      </c>
      <c r="H6" s="63">
        <v>11928465.179957001</v>
      </c>
      <c r="I6" s="63">
        <v>11748900.820957001</v>
      </c>
    </row>
    <row r="7" spans="1:9" s="258" customFormat="1" ht="21.75" customHeight="1" x14ac:dyDescent="0.25">
      <c r="A7" s="1" t="s">
        <v>614</v>
      </c>
      <c r="B7" s="63">
        <v>62891.755857919969</v>
      </c>
      <c r="C7" s="63">
        <v>57267.134327310006</v>
      </c>
      <c r="D7" s="63">
        <v>52384.867231800003</v>
      </c>
      <c r="E7" s="63">
        <v>53980.076407389992</v>
      </c>
      <c r="F7" s="63">
        <v>47976.192271689986</v>
      </c>
      <c r="G7" s="63">
        <v>45482.040113209994</v>
      </c>
      <c r="H7" s="63">
        <v>47581.142968600005</v>
      </c>
      <c r="I7" s="63">
        <v>41575.076791389976</v>
      </c>
    </row>
    <row r="8" spans="1:9" s="258" customFormat="1" ht="21.75" customHeight="1" x14ac:dyDescent="0.25">
      <c r="A8" s="1" t="s">
        <v>615</v>
      </c>
      <c r="B8" s="63">
        <v>26665840.000411995</v>
      </c>
      <c r="C8" s="63">
        <v>30096016.50757226</v>
      </c>
      <c r="D8" s="63">
        <v>26547823.281999998</v>
      </c>
      <c r="E8" s="63">
        <v>31375638.84</v>
      </c>
      <c r="F8" s="63">
        <v>30483220.611000005</v>
      </c>
      <c r="G8" s="63">
        <v>30525179.445999991</v>
      </c>
      <c r="H8" s="63">
        <v>31270858.337000001</v>
      </c>
      <c r="I8" s="63">
        <v>30432871.828999996</v>
      </c>
    </row>
    <row r="9" spans="1:9" s="258" customFormat="1" ht="21.75" customHeight="1" x14ac:dyDescent="0.25">
      <c r="A9" s="3" t="s">
        <v>616</v>
      </c>
      <c r="B9" s="64">
        <v>1604934.8319999999</v>
      </c>
      <c r="C9" s="64">
        <v>1690606.2949999999</v>
      </c>
      <c r="D9" s="64">
        <v>1718426.517</v>
      </c>
      <c r="E9" s="64">
        <v>1707721.216</v>
      </c>
      <c r="F9" s="64">
        <v>1743529.85</v>
      </c>
      <c r="G9" s="64">
        <v>1766762.6209999998</v>
      </c>
      <c r="H9" s="64">
        <v>1778120.014</v>
      </c>
      <c r="I9" s="64">
        <v>1759518.8810000001</v>
      </c>
    </row>
    <row r="10" spans="1:9" s="258" customFormat="1" ht="21.75" customHeight="1" x14ac:dyDescent="0.25">
      <c r="A10" s="1" t="s">
        <v>151</v>
      </c>
      <c r="B10" s="46">
        <v>35881830.310094312</v>
      </c>
      <c r="C10" s="46">
        <v>40787766.790164568</v>
      </c>
      <c r="D10" s="46">
        <v>36667806.123718798</v>
      </c>
      <c r="E10" s="46">
        <v>42302177.620103389</v>
      </c>
      <c r="F10" s="46">
        <v>41571141.341914698</v>
      </c>
      <c r="G10" s="46">
        <v>41897695.050698206</v>
      </c>
      <c r="H10" s="46">
        <v>43246904.659925602</v>
      </c>
      <c r="I10" s="46">
        <v>42223347.726748392</v>
      </c>
    </row>
    <row r="11" spans="1:9" s="258" customFormat="1" ht="21.75" customHeight="1" x14ac:dyDescent="0.25">
      <c r="A11" s="1" t="s">
        <v>152</v>
      </c>
      <c r="B11" s="46"/>
      <c r="C11" s="46"/>
      <c r="D11" s="46"/>
      <c r="E11" s="46"/>
      <c r="F11" s="46"/>
      <c r="G11" s="46"/>
      <c r="H11" s="46"/>
      <c r="I11" s="46"/>
    </row>
    <row r="12" spans="1:9" s="258" customFormat="1" ht="21.75" customHeight="1" x14ac:dyDescent="0.25">
      <c r="A12" s="1" t="s">
        <v>153</v>
      </c>
      <c r="B12" s="46">
        <v>-1137968.2051655455</v>
      </c>
      <c r="C12" s="46">
        <v>746313.47624046798</v>
      </c>
      <c r="D12" s="46">
        <v>-76985.779068699805</v>
      </c>
      <c r="E12" s="46">
        <v>854215.20886561973</v>
      </c>
      <c r="F12" s="46">
        <v>1204489.6301004314</v>
      </c>
      <c r="G12" s="46">
        <v>1378857.4184388393</v>
      </c>
      <c r="H12" s="46">
        <v>1281512.8715612215</v>
      </c>
      <c r="I12" s="46">
        <v>1909775.4984226697</v>
      </c>
    </row>
    <row r="13" spans="1:9" s="258" customFormat="1" ht="21.75" customHeight="1" x14ac:dyDescent="0.25">
      <c r="A13" s="3" t="s">
        <v>154</v>
      </c>
      <c r="B13" s="63">
        <v>-71374.381873060949</v>
      </c>
      <c r="C13" s="63">
        <v>1455191.2530326098</v>
      </c>
      <c r="D13" s="63">
        <v>460899.22893130034</v>
      </c>
      <c r="E13" s="63">
        <v>2232992.3584439997</v>
      </c>
      <c r="F13" s="63">
        <v>2602977.9391004313</v>
      </c>
      <c r="G13" s="63">
        <v>2792039.5994388396</v>
      </c>
      <c r="H13" s="63">
        <v>2478409.8365612216</v>
      </c>
      <c r="I13" s="63">
        <v>3279729.7444226695</v>
      </c>
    </row>
    <row r="14" spans="1:9" s="258" customFormat="1" ht="21.75" customHeight="1" x14ac:dyDescent="0.25">
      <c r="A14" s="3" t="s">
        <v>155</v>
      </c>
      <c r="B14" s="63">
        <v>-1066593.8232924845</v>
      </c>
      <c r="C14" s="63">
        <v>-708877.77679214184</v>
      </c>
      <c r="D14" s="63">
        <v>-537885.00800000015</v>
      </c>
      <c r="E14" s="63">
        <v>-1378777.1495783799</v>
      </c>
      <c r="F14" s="63">
        <v>-1398488.3089999999</v>
      </c>
      <c r="G14" s="63">
        <v>-1413182.1810000003</v>
      </c>
      <c r="H14" s="63">
        <v>-1196896.9650000001</v>
      </c>
      <c r="I14" s="63">
        <v>-1369954.2459999998</v>
      </c>
    </row>
    <row r="15" spans="1:9" s="258" customFormat="1" ht="21.75" customHeight="1" x14ac:dyDescent="0.25">
      <c r="A15" s="1" t="s">
        <v>156</v>
      </c>
      <c r="B15" s="46">
        <v>37019798.515091658</v>
      </c>
      <c r="C15" s="46">
        <v>40041453.313298486</v>
      </c>
      <c r="D15" s="46">
        <v>36744791.902880281</v>
      </c>
      <c r="E15" s="46">
        <v>41447962.415101632</v>
      </c>
      <c r="F15" s="46">
        <v>40366651.714634225</v>
      </c>
      <c r="G15" s="46">
        <v>40518837.63363301</v>
      </c>
      <c r="H15" s="46">
        <v>41965391.783977985</v>
      </c>
      <c r="I15" s="46">
        <v>40313572.225148275</v>
      </c>
    </row>
    <row r="16" spans="1:9" s="258" customFormat="1" ht="21.75" customHeight="1" x14ac:dyDescent="0.25">
      <c r="A16" s="3" t="s">
        <v>154</v>
      </c>
      <c r="B16" s="63">
        <v>10274367.87638717</v>
      </c>
      <c r="C16" s="63">
        <v>10262664.708934071</v>
      </c>
      <c r="D16" s="63">
        <v>10944600.707880273</v>
      </c>
      <c r="E16" s="63">
        <v>9912511.8785232529</v>
      </c>
      <c r="F16" s="63">
        <v>9558481.7056342401</v>
      </c>
      <c r="G16" s="63">
        <v>9941066.2586330175</v>
      </c>
      <c r="H16" s="63">
        <v>10625144.275978006</v>
      </c>
      <c r="I16" s="63">
        <v>9995994.3031482752</v>
      </c>
    </row>
    <row r="17" spans="1:9" s="258" customFormat="1" ht="21.75" customHeight="1" x14ac:dyDescent="0.25">
      <c r="A17" s="3" t="s">
        <v>155</v>
      </c>
      <c r="B17" s="63">
        <v>26745430.638704486</v>
      </c>
      <c r="C17" s="63">
        <v>29778788.604364414</v>
      </c>
      <c r="D17" s="63">
        <v>25800191.195000011</v>
      </c>
      <c r="E17" s="63">
        <v>31535450.53657838</v>
      </c>
      <c r="F17" s="63">
        <v>30808170.008999985</v>
      </c>
      <c r="G17" s="63">
        <v>30577771.374999993</v>
      </c>
      <c r="H17" s="63">
        <v>31340247.507999983</v>
      </c>
      <c r="I17" s="63">
        <v>30317577.921999998</v>
      </c>
    </row>
    <row r="18" spans="1:9" s="258" customFormat="1" ht="21.75" customHeight="1" x14ac:dyDescent="0.25">
      <c r="A18" s="1" t="s">
        <v>157</v>
      </c>
      <c r="B18" s="46">
        <v>31078845.120358504</v>
      </c>
      <c r="C18" s="46">
        <v>35119827.032978252</v>
      </c>
      <c r="D18" s="46">
        <v>32223119.959231384</v>
      </c>
      <c r="E18" s="46">
        <v>34790699.402291849</v>
      </c>
      <c r="F18" s="46">
        <v>35117840.343186952</v>
      </c>
      <c r="G18" s="46">
        <v>35429954.296787053</v>
      </c>
      <c r="H18" s="46">
        <v>35925698.390014321</v>
      </c>
      <c r="I18" s="46">
        <v>35457386.67556975</v>
      </c>
    </row>
    <row r="19" spans="1:9" s="258" customFormat="1" ht="21.75" customHeight="1" x14ac:dyDescent="0.25">
      <c r="A19" s="1" t="s">
        <v>617</v>
      </c>
      <c r="B19" s="46">
        <v>29723916.659161672</v>
      </c>
      <c r="C19" s="46">
        <v>34078341.557247773</v>
      </c>
      <c r="D19" s="46">
        <v>31199091.911113694</v>
      </c>
      <c r="E19" s="46">
        <v>33731364.02912499</v>
      </c>
      <c r="F19" s="46">
        <v>34081215.575565636</v>
      </c>
      <c r="G19" s="46">
        <v>34415152.75466045</v>
      </c>
      <c r="H19" s="46">
        <v>34928878.304474033</v>
      </c>
      <c r="I19" s="46">
        <v>34470953.293217383</v>
      </c>
    </row>
    <row r="20" spans="1:9" s="258" customFormat="1" ht="21.75" customHeight="1" x14ac:dyDescent="0.25">
      <c r="A20" s="3" t="s">
        <v>158</v>
      </c>
      <c r="B20" s="63">
        <v>4527711.9241616689</v>
      </c>
      <c r="C20" s="63">
        <v>3836190.7685587201</v>
      </c>
      <c r="D20" s="63">
        <v>4085918.8901136927</v>
      </c>
      <c r="E20" s="63">
        <v>2355633.6941249855</v>
      </c>
      <c r="F20" s="63">
        <v>2069815.3415656395</v>
      </c>
      <c r="G20" s="63">
        <v>2002623.4916604562</v>
      </c>
      <c r="H20" s="63">
        <v>1896900.0754740457</v>
      </c>
      <c r="I20" s="63">
        <v>2031598.0732173857</v>
      </c>
    </row>
    <row r="21" spans="1:9" s="258" customFormat="1" ht="21.75" customHeight="1" x14ac:dyDescent="0.25">
      <c r="A21" s="3" t="s">
        <v>159</v>
      </c>
      <c r="B21" s="63">
        <v>5419183.6383487787</v>
      </c>
      <c r="C21" s="63">
        <v>5262848.7585848104</v>
      </c>
      <c r="D21" s="63">
        <v>5549448.0616164925</v>
      </c>
      <c r="E21" s="63">
        <v>3630561.3328801855</v>
      </c>
      <c r="F21" s="63">
        <v>3525330.2698593098</v>
      </c>
      <c r="G21" s="63">
        <v>3647948.496266216</v>
      </c>
      <c r="H21" s="63">
        <v>3350417.0831144457</v>
      </c>
      <c r="I21" s="63">
        <v>3480969.8441421157</v>
      </c>
    </row>
    <row r="22" spans="1:9" s="258" customFormat="1" ht="21.75" customHeight="1" x14ac:dyDescent="0.25">
      <c r="A22" s="3" t="s">
        <v>160</v>
      </c>
      <c r="B22" s="63">
        <v>-869772.36163310998</v>
      </c>
      <c r="C22" s="63">
        <v>-594149.79035309004</v>
      </c>
      <c r="D22" s="63">
        <v>-999676.21246355004</v>
      </c>
      <c r="E22" s="63">
        <v>-612911.85284136003</v>
      </c>
      <c r="F22" s="63">
        <v>-440735.95941481995</v>
      </c>
      <c r="G22" s="63">
        <v>-338146.74732309999</v>
      </c>
      <c r="H22" s="63">
        <v>-657596.95519286999</v>
      </c>
      <c r="I22" s="63">
        <v>-560274.41873221006</v>
      </c>
    </row>
    <row r="23" spans="1:9" s="258" customFormat="1" ht="21.75" customHeight="1" x14ac:dyDescent="0.25">
      <c r="A23" s="3" t="s">
        <v>161</v>
      </c>
      <c r="B23" s="63">
        <v>-840494.43483746983</v>
      </c>
      <c r="C23" s="63">
        <v>-1367560.9617854501</v>
      </c>
      <c r="D23" s="63">
        <v>-1372327.5948191602</v>
      </c>
      <c r="E23" s="63">
        <v>-1170135.5047332</v>
      </c>
      <c r="F23" s="63">
        <v>-1351996.0236989502</v>
      </c>
      <c r="G23" s="63">
        <v>-1511943.09198832</v>
      </c>
      <c r="H23" s="63">
        <v>-1322665.11196924</v>
      </c>
      <c r="I23" s="63">
        <v>-1321735.9989775699</v>
      </c>
    </row>
    <row r="24" spans="1:9" s="258" customFormat="1" ht="21.75" customHeight="1" x14ac:dyDescent="0.25">
      <c r="A24" s="3" t="s">
        <v>162</v>
      </c>
      <c r="B24" s="63">
        <v>-41987.243125289999</v>
      </c>
      <c r="C24" s="63">
        <v>-102271.99102669001</v>
      </c>
      <c r="D24" s="63">
        <v>-68698.90178094001</v>
      </c>
      <c r="E24" s="63">
        <v>-47471.202047640007</v>
      </c>
      <c r="F24" s="63">
        <v>-56760.312576289994</v>
      </c>
      <c r="G24" s="63">
        <v>-93023.050541540011</v>
      </c>
      <c r="H24" s="63">
        <v>-77315.749881380005</v>
      </c>
      <c r="I24" s="63">
        <v>-67095.78220663</v>
      </c>
    </row>
    <row r="25" spans="1:9" s="258" customFormat="1" ht="21.75" customHeight="1" x14ac:dyDescent="0.25">
      <c r="A25" s="3" t="s">
        <v>163</v>
      </c>
      <c r="B25" s="63">
        <v>-59667.257320059995</v>
      </c>
      <c r="C25" s="63">
        <v>-78739.671554259985</v>
      </c>
      <c r="D25" s="63">
        <v>-69904.495417860002</v>
      </c>
      <c r="E25" s="63">
        <v>-88228.324533579987</v>
      </c>
      <c r="F25" s="63">
        <v>-99409.57388387002</v>
      </c>
      <c r="G25" s="63">
        <v>-100650.86912372</v>
      </c>
      <c r="H25" s="63">
        <v>-113060.1474438</v>
      </c>
      <c r="I25" s="63">
        <v>-166419.20091680001</v>
      </c>
    </row>
    <row r="26" spans="1:9" s="258" customFormat="1" ht="21.75" customHeight="1" x14ac:dyDescent="0.25">
      <c r="A26" s="3" t="s">
        <v>164</v>
      </c>
      <c r="B26" s="63">
        <v>-627553.43135215994</v>
      </c>
      <c r="C26" s="63">
        <v>-846227.95946006</v>
      </c>
      <c r="D26" s="63">
        <v>-819695.26307966001</v>
      </c>
      <c r="E26" s="63">
        <v>-616924.15437285998</v>
      </c>
      <c r="F26" s="63">
        <v>-790205.70066286006</v>
      </c>
      <c r="G26" s="63">
        <v>-768949.80823435995</v>
      </c>
      <c r="H26" s="63">
        <v>-794825.84024735994</v>
      </c>
      <c r="I26" s="63">
        <v>-767547.38375236013</v>
      </c>
    </row>
    <row r="27" spans="1:9" s="258" customFormat="1" ht="21.75" customHeight="1" x14ac:dyDescent="0.25">
      <c r="A27" s="3" t="s">
        <v>165</v>
      </c>
      <c r="B27" s="63">
        <v>-111286.50303995999</v>
      </c>
      <c r="C27" s="63">
        <v>-340321.33974444005</v>
      </c>
      <c r="D27" s="63">
        <v>-414028.93454070005</v>
      </c>
      <c r="E27" s="63">
        <v>-417511.82377911999</v>
      </c>
      <c r="F27" s="63">
        <v>-405620.43657592998</v>
      </c>
      <c r="G27" s="63">
        <v>-549319.36408869992</v>
      </c>
      <c r="H27" s="63">
        <v>-337463.37439669995</v>
      </c>
      <c r="I27" s="63">
        <v>-320673.63210177992</v>
      </c>
    </row>
    <row r="28" spans="1:9" s="258" customFormat="1" ht="21.75" customHeight="1" x14ac:dyDescent="0.25">
      <c r="A28" s="3" t="s">
        <v>166</v>
      </c>
      <c r="B28" s="63">
        <v>-30893.107578700001</v>
      </c>
      <c r="C28" s="63">
        <v>-38464.846194699996</v>
      </c>
      <c r="D28" s="63">
        <v>-55434.514279699993</v>
      </c>
      <c r="E28" s="63">
        <v>-63593.523469059997</v>
      </c>
      <c r="F28" s="63">
        <v>-66865.844215780002</v>
      </c>
      <c r="G28" s="63">
        <v>-78544.679287499996</v>
      </c>
      <c r="H28" s="63">
        <v>-76570.636620220001</v>
      </c>
      <c r="I28" s="63">
        <v>-76008.930865219998</v>
      </c>
    </row>
    <row r="29" spans="1:9" s="258" customFormat="1" ht="21.75" customHeight="1" x14ac:dyDescent="0.25">
      <c r="A29" s="3" t="s">
        <v>167</v>
      </c>
      <c r="B29" s="63">
        <v>-20084.17177094</v>
      </c>
      <c r="C29" s="63">
        <v>-20632.182045940004</v>
      </c>
      <c r="D29" s="63">
        <v>-35767.062403939999</v>
      </c>
      <c r="E29" s="63">
        <v>-41198.610552940008</v>
      </c>
      <c r="F29" s="63">
        <v>-36653.060378939997</v>
      </c>
      <c r="G29" s="63">
        <v>-54837.233329940005</v>
      </c>
      <c r="H29" s="63">
        <v>-54281.259050940003</v>
      </c>
      <c r="I29" s="63">
        <v>-51626.841081940001</v>
      </c>
    </row>
    <row r="30" spans="1:9" s="258" customFormat="1" ht="21.75" customHeight="1" x14ac:dyDescent="0.25">
      <c r="A30" s="3" t="s">
        <v>168</v>
      </c>
      <c r="B30" s="63">
        <v>25196204.735000003</v>
      </c>
      <c r="C30" s="63">
        <v>30242150.788689055</v>
      </c>
      <c r="D30" s="63">
        <v>27113173.021000002</v>
      </c>
      <c r="E30" s="63">
        <v>31375730.335000001</v>
      </c>
      <c r="F30" s="63">
        <v>32011400.233999994</v>
      </c>
      <c r="G30" s="63">
        <v>32412529.262999997</v>
      </c>
      <c r="H30" s="63">
        <v>33031978.228999991</v>
      </c>
      <c r="I30" s="63">
        <v>32439355.219999995</v>
      </c>
    </row>
    <row r="31" spans="1:9" s="258" customFormat="1" ht="21.75" customHeight="1" x14ac:dyDescent="0.25">
      <c r="A31" s="3" t="s">
        <v>159</v>
      </c>
      <c r="B31" s="63">
        <v>26866638.056000002</v>
      </c>
      <c r="C31" s="63">
        <v>32301512.420689054</v>
      </c>
      <c r="D31" s="63">
        <v>29164683.598000001</v>
      </c>
      <c r="E31" s="63">
        <v>33629958.32</v>
      </c>
      <c r="F31" s="63">
        <v>34315528.629999995</v>
      </c>
      <c r="G31" s="63">
        <v>34712143.127999999</v>
      </c>
      <c r="H31" s="63">
        <v>35338063.109999992</v>
      </c>
      <c r="I31" s="63">
        <v>34816682.577999994</v>
      </c>
    </row>
    <row r="32" spans="1:9" s="258" customFormat="1" ht="21.75" customHeight="1" x14ac:dyDescent="0.25">
      <c r="A32" s="3" t="s">
        <v>169</v>
      </c>
      <c r="B32" s="63">
        <v>-2709577.95</v>
      </c>
      <c r="C32" s="63">
        <v>-3171071.1949999998</v>
      </c>
      <c r="D32" s="63">
        <v>-2859003.5920000006</v>
      </c>
      <c r="E32" s="63">
        <v>-3318156.2250000006</v>
      </c>
      <c r="F32" s="63">
        <v>-3424269.1139999996</v>
      </c>
      <c r="G32" s="63">
        <v>-3472041.6540000001</v>
      </c>
      <c r="H32" s="63">
        <v>-3480945.4650000008</v>
      </c>
      <c r="I32" s="63">
        <v>-3725575.3030000003</v>
      </c>
    </row>
    <row r="33" spans="1:9" s="258" customFormat="1" ht="21.75" customHeight="1" x14ac:dyDescent="0.25">
      <c r="A33" s="3" t="s">
        <v>170</v>
      </c>
      <c r="B33" s="63">
        <v>-1670433.321</v>
      </c>
      <c r="C33" s="63">
        <v>-2059361.632</v>
      </c>
      <c r="D33" s="63">
        <v>-2051510.5769999998</v>
      </c>
      <c r="E33" s="63">
        <v>-2254227.9850000003</v>
      </c>
      <c r="F33" s="63">
        <v>-2304128.3960000002</v>
      </c>
      <c r="G33" s="63">
        <v>-2299613.8650000012</v>
      </c>
      <c r="H33" s="63">
        <v>-2306084.8810000001</v>
      </c>
      <c r="I33" s="63">
        <v>-2377327.358</v>
      </c>
    </row>
    <row r="34" spans="1:9" s="258" customFormat="1" ht="21.75" customHeight="1" x14ac:dyDescent="0.25">
      <c r="A34" s="3" t="s">
        <v>169</v>
      </c>
      <c r="B34" s="63">
        <v>-1670433.442</v>
      </c>
      <c r="C34" s="63">
        <v>-2059361.75</v>
      </c>
      <c r="D34" s="63">
        <v>-2051510.6949999998</v>
      </c>
      <c r="E34" s="63">
        <v>-2254228.1030000001</v>
      </c>
      <c r="F34" s="63">
        <v>-2304128.514</v>
      </c>
      <c r="G34" s="63">
        <v>-2299613.9830000009</v>
      </c>
      <c r="H34" s="63">
        <v>-2306084.9989999998</v>
      </c>
      <c r="I34" s="63">
        <v>-2377327.4759999998</v>
      </c>
    </row>
    <row r="35" spans="1:9" s="258" customFormat="1" ht="21.75" customHeight="1" x14ac:dyDescent="0.25">
      <c r="A35" s="1" t="s">
        <v>171</v>
      </c>
      <c r="B35" s="46">
        <v>1378320.4805459999</v>
      </c>
      <c r="C35" s="46">
        <v>1066520.4163289997</v>
      </c>
      <c r="D35" s="46">
        <v>1049030.393414</v>
      </c>
      <c r="E35" s="46">
        <v>1086068.7705619999</v>
      </c>
      <c r="F35" s="46">
        <v>1062109.8407709999</v>
      </c>
      <c r="G35" s="46">
        <v>1039469.3500179999</v>
      </c>
      <c r="H35" s="46">
        <v>1023304.388684</v>
      </c>
      <c r="I35" s="46">
        <v>1014894.3127480001</v>
      </c>
    </row>
    <row r="36" spans="1:9" s="258" customFormat="1" ht="21.75" customHeight="1" x14ac:dyDescent="0.25">
      <c r="A36" s="1" t="s">
        <v>172</v>
      </c>
      <c r="B36" s="46">
        <v>-23392.019349170001</v>
      </c>
      <c r="C36" s="46">
        <v>-25034.940598520003</v>
      </c>
      <c r="D36" s="46">
        <v>-25002.345296310003</v>
      </c>
      <c r="E36" s="46">
        <v>-26733.397395139997</v>
      </c>
      <c r="F36" s="46">
        <v>-25485.073149679996</v>
      </c>
      <c r="G36" s="46">
        <v>-24667.807891400003</v>
      </c>
      <c r="H36" s="46">
        <v>-26484.303143710003</v>
      </c>
      <c r="I36" s="46">
        <v>-28460.930395629999</v>
      </c>
    </row>
    <row r="37" spans="1:9" s="258" customFormat="1" ht="21.75" customHeight="1" x14ac:dyDescent="0.25">
      <c r="A37" s="1" t="s">
        <v>173</v>
      </c>
      <c r="B37" s="46">
        <v>11543423.773709409</v>
      </c>
      <c r="C37" s="46">
        <v>13011091.460795425</v>
      </c>
      <c r="D37" s="46">
        <v>12813036.390368495</v>
      </c>
      <c r="E37" s="46">
        <v>13983522.486939467</v>
      </c>
      <c r="F37" s="46">
        <v>13438592.940119948</v>
      </c>
      <c r="G37" s="46">
        <v>13685066.13568395</v>
      </c>
      <c r="H37" s="46">
        <v>13674419.205443945</v>
      </c>
      <c r="I37" s="46">
        <v>13697866.119027954</v>
      </c>
    </row>
    <row r="38" spans="1:9" s="258" customFormat="1" ht="21.75" customHeight="1" x14ac:dyDescent="0.25">
      <c r="A38" s="1" t="s">
        <v>174</v>
      </c>
      <c r="B38" s="46">
        <v>8866853.1154438406</v>
      </c>
      <c r="C38" s="46">
        <v>9948705.5808791146</v>
      </c>
      <c r="D38" s="46">
        <v>9572053.8083090037</v>
      </c>
      <c r="E38" s="46">
        <v>10940986.587235516</v>
      </c>
      <c r="F38" s="46">
        <v>10648974.391749997</v>
      </c>
      <c r="G38" s="46">
        <v>10877144.134870002</v>
      </c>
      <c r="H38" s="46">
        <v>10882773.779243995</v>
      </c>
      <c r="I38" s="46">
        <v>10789875.929064004</v>
      </c>
    </row>
    <row r="39" spans="1:9" s="258" customFormat="1" ht="21.75" customHeight="1" x14ac:dyDescent="0.25">
      <c r="A39" s="4" t="s">
        <v>175</v>
      </c>
      <c r="B39" s="63">
        <v>6211241.643982959</v>
      </c>
      <c r="C39" s="63">
        <v>6616972.2634781115</v>
      </c>
      <c r="D39" s="63">
        <v>6436304.2290760009</v>
      </c>
      <c r="E39" s="63">
        <v>6711888.2563295197</v>
      </c>
      <c r="F39" s="63">
        <v>6576987.8652859991</v>
      </c>
      <c r="G39" s="63">
        <v>6665174.5944130011</v>
      </c>
      <c r="H39" s="63">
        <v>6653411.4337919988</v>
      </c>
      <c r="I39" s="63">
        <v>6576217.9104470005</v>
      </c>
    </row>
    <row r="40" spans="1:9" s="258" customFormat="1" ht="21.75" customHeight="1" x14ac:dyDescent="0.25">
      <c r="A40" s="4" t="s">
        <v>176</v>
      </c>
      <c r="B40" s="63">
        <v>1776270.2250938804</v>
      </c>
      <c r="C40" s="63">
        <v>2294570.9760210002</v>
      </c>
      <c r="D40" s="63">
        <v>2135226.6911470001</v>
      </c>
      <c r="E40" s="63">
        <v>2729685.7293979991</v>
      </c>
      <c r="F40" s="63">
        <v>2530280.8306910004</v>
      </c>
      <c r="G40" s="63">
        <v>2535255.9331799992</v>
      </c>
      <c r="H40" s="63">
        <v>2549672.998679</v>
      </c>
      <c r="I40" s="63">
        <v>2502680.6838440001</v>
      </c>
    </row>
    <row r="41" spans="1:9" s="258" customFormat="1" ht="21.75" customHeight="1" x14ac:dyDescent="0.25">
      <c r="A41" s="4" t="s">
        <v>177</v>
      </c>
      <c r="B41" s="63">
        <v>879341.24636699993</v>
      </c>
      <c r="C41" s="63">
        <v>1037162.34138</v>
      </c>
      <c r="D41" s="63">
        <v>1000522.8880860002</v>
      </c>
      <c r="E41" s="63">
        <v>1499412.6015079999</v>
      </c>
      <c r="F41" s="63">
        <v>1541705.6957730001</v>
      </c>
      <c r="G41" s="63">
        <v>1676713.6072769999</v>
      </c>
      <c r="H41" s="63">
        <v>1679689.3397730002</v>
      </c>
      <c r="I41" s="63">
        <v>1710977.3347729999</v>
      </c>
    </row>
    <row r="42" spans="1:9" s="258" customFormat="1" ht="21.75" customHeight="1" x14ac:dyDescent="0.25">
      <c r="A42" s="1" t="s">
        <v>178</v>
      </c>
      <c r="B42" s="46">
        <v>2191481.6681189993</v>
      </c>
      <c r="C42" s="46">
        <v>2104374.4380000001</v>
      </c>
      <c r="D42" s="46">
        <v>2212429.47915</v>
      </c>
      <c r="E42" s="46">
        <v>2200975.9689640002</v>
      </c>
      <c r="F42" s="46">
        <v>2126484.9539489998</v>
      </c>
      <c r="G42" s="46">
        <v>2197040.3637179998</v>
      </c>
      <c r="H42" s="46">
        <v>2138584.5911699999</v>
      </c>
      <c r="I42" s="46">
        <v>2322469.4791700006</v>
      </c>
    </row>
    <row r="43" spans="1:9" s="258" customFormat="1" ht="21.75" customHeight="1" x14ac:dyDescent="0.25">
      <c r="A43" s="1" t="s">
        <v>179</v>
      </c>
      <c r="B43" s="46">
        <v>0</v>
      </c>
      <c r="C43" s="46">
        <v>0</v>
      </c>
      <c r="D43" s="46">
        <v>0</v>
      </c>
      <c r="E43" s="46">
        <v>0</v>
      </c>
      <c r="F43" s="46">
        <v>0</v>
      </c>
      <c r="G43" s="46">
        <v>0</v>
      </c>
      <c r="H43" s="46">
        <v>0</v>
      </c>
      <c r="I43" s="46">
        <v>0</v>
      </c>
    </row>
    <row r="44" spans="1:9" s="258" customFormat="1" ht="21.75" customHeight="1" x14ac:dyDescent="0.25">
      <c r="A44" s="1" t="s">
        <v>180</v>
      </c>
      <c r="B44" s="46">
        <v>485088.9901465713</v>
      </c>
      <c r="C44" s="46">
        <v>958011.44191630976</v>
      </c>
      <c r="D44" s="46">
        <v>1028553.1029094898</v>
      </c>
      <c r="E44" s="46">
        <v>841559.93073995016</v>
      </c>
      <c r="F44" s="46">
        <v>663133.59442095004</v>
      </c>
      <c r="G44" s="46">
        <v>610881.63709595008</v>
      </c>
      <c r="H44" s="46">
        <v>653060.8350299499</v>
      </c>
      <c r="I44" s="46">
        <v>585520.71079395001</v>
      </c>
    </row>
    <row r="45" spans="1:9" s="258" customFormat="1" ht="21.75" customHeight="1" x14ac:dyDescent="0.25">
      <c r="A45" s="1" t="s">
        <v>181</v>
      </c>
      <c r="B45" s="46">
        <v>-5602470.3789762612</v>
      </c>
      <c r="C45" s="46">
        <v>-8089465.1804751996</v>
      </c>
      <c r="D45" s="46">
        <v>-8291364.4467195962</v>
      </c>
      <c r="E45" s="46">
        <v>-7326259.4741296871</v>
      </c>
      <c r="F45" s="46">
        <v>-8189781.5686726691</v>
      </c>
      <c r="G45" s="46">
        <v>-8596182.7988379858</v>
      </c>
      <c r="H45" s="46">
        <v>-7634725.8114802781</v>
      </c>
      <c r="I45" s="46">
        <v>-8841680.5694494285</v>
      </c>
    </row>
    <row r="46" spans="1:9" s="258" customFormat="1" ht="21.75" customHeight="1" x14ac:dyDescent="0.25">
      <c r="A46" s="1" t="s">
        <v>182</v>
      </c>
      <c r="B46" s="46">
        <v>35881830.309926115</v>
      </c>
      <c r="C46" s="46">
        <v>40787766.789538957</v>
      </c>
      <c r="D46" s="46">
        <v>36667806.12381158</v>
      </c>
      <c r="E46" s="46">
        <v>42302177.623967253</v>
      </c>
      <c r="F46" s="46">
        <v>41571141.344734654</v>
      </c>
      <c r="G46" s="46">
        <v>41897695.052071847</v>
      </c>
      <c r="H46" s="46">
        <v>43246904.655539207</v>
      </c>
      <c r="I46" s="46">
        <v>42223347.723570943</v>
      </c>
    </row>
    <row r="47" spans="1:9" s="258" customFormat="1" ht="21.75" customHeight="1" x14ac:dyDescent="0.25">
      <c r="A47" s="1" t="s">
        <v>183</v>
      </c>
      <c r="B47" s="46"/>
      <c r="C47" s="46">
        <v>0</v>
      </c>
      <c r="D47" s="46">
        <v>0</v>
      </c>
      <c r="E47" s="46">
        <v>0</v>
      </c>
      <c r="F47" s="46">
        <v>0</v>
      </c>
      <c r="G47" s="46">
        <v>0</v>
      </c>
      <c r="H47" s="46">
        <v>0</v>
      </c>
      <c r="I47" s="46">
        <v>0</v>
      </c>
    </row>
    <row r="48" spans="1:9" s="258" customFormat="1" ht="21.75" customHeight="1" x14ac:dyDescent="0.25">
      <c r="A48" s="3" t="s">
        <v>184</v>
      </c>
      <c r="B48" s="63">
        <v>262536.22900033853</v>
      </c>
      <c r="C48" s="63">
        <v>296618.7009717687</v>
      </c>
      <c r="D48" s="63">
        <v>509155.99900049303</v>
      </c>
      <c r="E48" s="63">
        <v>298655.44718789554</v>
      </c>
      <c r="F48" s="63">
        <v>324773.90640268987</v>
      </c>
      <c r="G48" s="63">
        <v>347766.09878595558</v>
      </c>
      <c r="H48" s="63">
        <v>369524.792056476</v>
      </c>
      <c r="I48" s="63">
        <v>401445.71543878596</v>
      </c>
    </row>
    <row r="49" spans="1:9" s="258" customFormat="1" ht="21.75" customHeight="1" x14ac:dyDescent="0.25">
      <c r="A49" s="3" t="s">
        <v>185</v>
      </c>
      <c r="B49" s="63">
        <v>7542977.9290000014</v>
      </c>
      <c r="C49" s="63">
        <v>5869161.5360000003</v>
      </c>
      <c r="D49" s="63">
        <v>4489930.193</v>
      </c>
      <c r="E49" s="63">
        <v>5057570.0010000002</v>
      </c>
      <c r="F49" s="63">
        <v>5194536.142</v>
      </c>
      <c r="G49" s="63">
        <v>5221901.3489999995</v>
      </c>
      <c r="H49" s="63">
        <v>5493215.476999999</v>
      </c>
      <c r="I49" s="63">
        <v>5982850.5910000019</v>
      </c>
    </row>
    <row r="50" spans="1:9" s="258" customFormat="1" ht="21.75" customHeight="1" x14ac:dyDescent="0.25">
      <c r="A50" s="3" t="s">
        <v>186</v>
      </c>
      <c r="B50" s="259">
        <v>29075815.209161334</v>
      </c>
      <c r="C50" s="259">
        <v>33642349.909276001</v>
      </c>
      <c r="D50" s="259">
        <v>30546142.8751132</v>
      </c>
      <c r="E50" s="259">
        <v>33316891.069937088</v>
      </c>
      <c r="F50" s="259">
        <v>33631214.479162946</v>
      </c>
      <c r="G50" s="259">
        <v>33928259.463874497</v>
      </c>
      <c r="H50" s="259">
        <v>34394616.384417556</v>
      </c>
      <c r="I50" s="259">
        <v>33910613.074778594</v>
      </c>
    </row>
    <row r="51" spans="1:9" s="258" customFormat="1" ht="21.75" customHeight="1" x14ac:dyDescent="0.25">
      <c r="A51" s="260" t="s">
        <v>187</v>
      </c>
      <c r="B51" s="259">
        <v>4265175.6951613314</v>
      </c>
      <c r="C51" s="259">
        <v>3539572.067586951</v>
      </c>
      <c r="D51" s="259">
        <v>3576762.8911132007</v>
      </c>
      <c r="E51" s="259">
        <v>2056978.2469370901</v>
      </c>
      <c r="F51" s="259">
        <v>1745041.4351629501</v>
      </c>
      <c r="G51" s="259">
        <v>1654857.3928745007</v>
      </c>
      <c r="H51" s="259">
        <v>1527375.2834175697</v>
      </c>
      <c r="I51" s="259">
        <v>1630152.3577785997</v>
      </c>
    </row>
    <row r="52" spans="1:9" s="258" customFormat="1" ht="21.75" customHeight="1" thickBot="1" x14ac:dyDescent="0.3">
      <c r="A52" s="261" t="s">
        <v>188</v>
      </c>
      <c r="B52" s="262">
        <v>24810639.514000002</v>
      </c>
      <c r="C52" s="259">
        <v>30102777.84168905</v>
      </c>
      <c r="D52" s="263">
        <v>26969379.984000001</v>
      </c>
      <c r="E52" s="263">
        <v>31259912.822999999</v>
      </c>
      <c r="F52" s="263">
        <v>31886173.043999996</v>
      </c>
      <c r="G52" s="263">
        <v>32273402.070999995</v>
      </c>
      <c r="H52" s="263">
        <v>32867241.100999989</v>
      </c>
      <c r="I52" s="263">
        <v>32280460.716999996</v>
      </c>
    </row>
    <row r="53" spans="1:9" ht="15" thickTop="1" x14ac:dyDescent="0.35">
      <c r="A53" s="264"/>
      <c r="B53" s="264"/>
      <c r="C53" s="264"/>
      <c r="D53" s="78"/>
      <c r="E53" s="78"/>
      <c r="F53" s="78"/>
      <c r="G53" s="78"/>
      <c r="H53" s="78"/>
      <c r="I53" s="78"/>
    </row>
    <row r="54" spans="1:9" x14ac:dyDescent="0.35">
      <c r="A54" s="89" t="s">
        <v>606</v>
      </c>
      <c r="B54" s="89"/>
      <c r="C54" s="89"/>
      <c r="D54" s="89"/>
      <c r="E54" s="255"/>
      <c r="F54" s="255"/>
      <c r="G54" s="255"/>
      <c r="H54" s="255"/>
      <c r="I54" s="255"/>
    </row>
    <row r="55" spans="1:9" x14ac:dyDescent="0.35">
      <c r="A55" s="89" t="s">
        <v>189</v>
      </c>
      <c r="B55" s="89"/>
      <c r="C55" s="89"/>
      <c r="D55" s="89"/>
      <c r="E55" s="89"/>
      <c r="F55" s="89"/>
      <c r="G55" s="89"/>
      <c r="H55" s="89"/>
      <c r="I55" s="89"/>
    </row>
    <row r="56" spans="1:9" x14ac:dyDescent="0.35">
      <c r="A56" s="89" t="s">
        <v>607</v>
      </c>
      <c r="B56" s="89"/>
      <c r="C56" s="89"/>
      <c r="D56" s="89"/>
      <c r="E56" s="89"/>
      <c r="F56" s="89"/>
      <c r="G56" s="89"/>
      <c r="H56" s="89"/>
      <c r="I56" s="89"/>
    </row>
    <row r="57" spans="1:9" ht="18.75" customHeight="1" x14ac:dyDescent="0.35">
      <c r="A57" s="321" t="s">
        <v>556</v>
      </c>
      <c r="B57" s="321"/>
      <c r="C57" s="321"/>
      <c r="D57" s="321"/>
      <c r="E57" s="321"/>
      <c r="F57" s="321"/>
      <c r="G57" s="321"/>
      <c r="H57" s="321"/>
      <c r="I57" s="321"/>
    </row>
    <row r="58" spans="1:9" x14ac:dyDescent="0.35">
      <c r="A58" s="89" t="s">
        <v>550</v>
      </c>
      <c r="B58" s="89"/>
      <c r="C58" s="89"/>
      <c r="D58" s="89"/>
      <c r="E58" s="89"/>
      <c r="F58" s="89"/>
      <c r="G58" s="89"/>
      <c r="H58" s="89"/>
      <c r="I58" s="89"/>
    </row>
    <row r="59" spans="1:9" x14ac:dyDescent="0.35">
      <c r="A59" s="265" t="s">
        <v>549</v>
      </c>
      <c r="B59" s="89"/>
      <c r="C59" s="89"/>
      <c r="D59" s="89"/>
      <c r="E59" s="89"/>
      <c r="F59" s="89"/>
      <c r="G59" s="89"/>
      <c r="H59" s="89"/>
      <c r="I59" s="89"/>
    </row>
    <row r="60" spans="1:9" x14ac:dyDescent="0.35">
      <c r="A60" s="90" t="s">
        <v>538</v>
      </c>
      <c r="B60" s="90"/>
      <c r="C60" s="90"/>
      <c r="D60" s="90"/>
      <c r="E60" s="90"/>
      <c r="F60" s="90"/>
      <c r="G60" s="90"/>
      <c r="H60" s="90"/>
      <c r="I60" s="90"/>
    </row>
    <row r="61" spans="1:9" x14ac:dyDescent="0.35">
      <c r="A61" s="266" t="s">
        <v>544</v>
      </c>
      <c r="B61" s="90"/>
      <c r="C61" s="90"/>
      <c r="D61" s="90"/>
      <c r="E61" s="90"/>
      <c r="F61" s="90"/>
      <c r="G61" s="90"/>
      <c r="H61" s="90"/>
      <c r="I61" s="90"/>
    </row>
    <row r="62" spans="1:9" x14ac:dyDescent="0.35">
      <c r="A62" s="266"/>
      <c r="B62" s="90"/>
      <c r="C62" s="90"/>
      <c r="D62" s="90"/>
      <c r="E62" s="90"/>
      <c r="F62" s="90"/>
      <c r="G62" s="90"/>
      <c r="H62" s="90"/>
      <c r="I62" s="90"/>
    </row>
    <row r="64" spans="1:9" x14ac:dyDescent="0.35">
      <c r="B64" s="267">
        <f t="shared" ref="B64:I64" si="0">B6+B7+B8-B10</f>
        <v>0</v>
      </c>
      <c r="C64" s="267">
        <f t="shared" si="0"/>
        <v>0</v>
      </c>
      <c r="D64" s="267">
        <f t="shared" si="0"/>
        <v>0</v>
      </c>
      <c r="E64" s="267">
        <f t="shared" si="0"/>
        <v>0</v>
      </c>
      <c r="F64" s="267">
        <f t="shared" si="0"/>
        <v>0</v>
      </c>
      <c r="G64" s="267">
        <f t="shared" si="0"/>
        <v>0</v>
      </c>
      <c r="H64" s="267">
        <f t="shared" si="0"/>
        <v>0</v>
      </c>
      <c r="I64" s="267">
        <f t="shared" si="0"/>
        <v>0</v>
      </c>
    </row>
    <row r="65" spans="2:9" x14ac:dyDescent="0.35">
      <c r="B65" s="267">
        <f t="shared" ref="B65:I65" si="1">B12-B13-B14</f>
        <v>0</v>
      </c>
      <c r="C65" s="267">
        <f t="shared" si="1"/>
        <v>0</v>
      </c>
      <c r="D65" s="267">
        <f t="shared" si="1"/>
        <v>0</v>
      </c>
      <c r="E65" s="267">
        <f t="shared" si="1"/>
        <v>0</v>
      </c>
      <c r="F65" s="267">
        <f t="shared" si="1"/>
        <v>0</v>
      </c>
      <c r="G65" s="267">
        <f t="shared" si="1"/>
        <v>0</v>
      </c>
      <c r="H65" s="267">
        <f t="shared" si="1"/>
        <v>0</v>
      </c>
      <c r="I65" s="267">
        <f t="shared" si="1"/>
        <v>0</v>
      </c>
    </row>
    <row r="66" spans="2:9" x14ac:dyDescent="0.35">
      <c r="B66" s="267">
        <f t="shared" ref="B66:I66" si="2">B15-B16-B17</f>
        <v>0</v>
      </c>
      <c r="C66" s="267">
        <f t="shared" si="2"/>
        <v>0</v>
      </c>
      <c r="D66" s="267">
        <f t="shared" si="2"/>
        <v>0</v>
      </c>
      <c r="E66" s="267">
        <f t="shared" si="2"/>
        <v>0</v>
      </c>
      <c r="F66" s="267">
        <f t="shared" si="2"/>
        <v>0</v>
      </c>
      <c r="G66" s="267">
        <f t="shared" si="2"/>
        <v>0</v>
      </c>
      <c r="H66" s="267">
        <f t="shared" si="2"/>
        <v>0</v>
      </c>
      <c r="I66" s="267">
        <f t="shared" si="2"/>
        <v>0</v>
      </c>
    </row>
    <row r="67" spans="2:9" x14ac:dyDescent="0.35">
      <c r="B67" s="267">
        <f t="shared" ref="B67:I67" si="3">B18+B37+B45-B15</f>
        <v>0</v>
      </c>
      <c r="C67" s="267">
        <f t="shared" si="3"/>
        <v>0</v>
      </c>
      <c r="D67" s="267">
        <f t="shared" si="3"/>
        <v>0</v>
      </c>
      <c r="E67" s="267">
        <f t="shared" si="3"/>
        <v>0</v>
      </c>
      <c r="F67" s="267">
        <f t="shared" si="3"/>
        <v>0</v>
      </c>
      <c r="G67" s="267">
        <f t="shared" si="3"/>
        <v>0</v>
      </c>
      <c r="H67" s="267">
        <f t="shared" si="3"/>
        <v>0</v>
      </c>
      <c r="I67" s="267">
        <f t="shared" si="3"/>
        <v>0</v>
      </c>
    </row>
    <row r="68" spans="2:9" x14ac:dyDescent="0.35">
      <c r="B68" s="267">
        <f t="shared" ref="B68:I68" si="4">B21+B23-B20+B28+B29</f>
        <v>0</v>
      </c>
      <c r="C68" s="267">
        <f t="shared" si="4"/>
        <v>1.8189894035458565E-10</v>
      </c>
      <c r="D68" s="267">
        <f t="shared" si="4"/>
        <v>-4.4383341446518898E-10</v>
      </c>
      <c r="E68" s="267">
        <f t="shared" si="4"/>
        <v>2.4010660126805305E-10</v>
      </c>
      <c r="F68" s="267">
        <f t="shared" si="4"/>
        <v>1.0913936421275139E-10</v>
      </c>
      <c r="G68" s="267">
        <f t="shared" si="4"/>
        <v>-1.3096723705530167E-10</v>
      </c>
      <c r="H68" s="267">
        <f t="shared" si="4"/>
        <v>0</v>
      </c>
      <c r="I68" s="267">
        <f t="shared" si="4"/>
        <v>1.3096723705530167E-10</v>
      </c>
    </row>
    <row r="69" spans="2:9" x14ac:dyDescent="0.35">
      <c r="B69" s="267">
        <f t="shared" ref="B69:I69" si="5">B30-B31-B33</f>
        <v>0</v>
      </c>
      <c r="C69" s="267">
        <f t="shared" si="5"/>
        <v>0</v>
      </c>
      <c r="D69" s="267">
        <f t="shared" si="5"/>
        <v>0</v>
      </c>
      <c r="E69" s="267">
        <f t="shared" si="5"/>
        <v>0</v>
      </c>
      <c r="F69" s="267">
        <f t="shared" si="5"/>
        <v>0</v>
      </c>
      <c r="G69" s="267">
        <f t="shared" si="5"/>
        <v>0</v>
      </c>
      <c r="H69" s="267">
        <f t="shared" si="5"/>
        <v>0</v>
      </c>
      <c r="I69" s="267">
        <f t="shared" si="5"/>
        <v>0</v>
      </c>
    </row>
    <row r="70" spans="2:9" x14ac:dyDescent="0.35">
      <c r="B70" s="267">
        <f t="shared" ref="B70:I70" si="6">B18-B19-B35-B36</f>
        <v>2.4119799491018057E-9</v>
      </c>
      <c r="C70" s="267">
        <f t="shared" si="6"/>
        <v>-9.1313268058001995E-10</v>
      </c>
      <c r="D70" s="267">
        <f t="shared" si="6"/>
        <v>-2.5829649530351162E-10</v>
      </c>
      <c r="E70" s="267">
        <f t="shared" si="6"/>
        <v>-7.2759576141834259E-10</v>
      </c>
      <c r="F70" s="267">
        <f t="shared" si="6"/>
        <v>-3.8889993447810411E-9</v>
      </c>
      <c r="G70" s="267">
        <f t="shared" si="6"/>
        <v>3.5470293369144201E-9</v>
      </c>
      <c r="H70" s="267">
        <f t="shared" si="6"/>
        <v>-2.8048816602677107E-9</v>
      </c>
      <c r="I70" s="267">
        <f t="shared" si="6"/>
        <v>-3.0995579436421394E-9</v>
      </c>
    </row>
    <row r="71" spans="2:9" x14ac:dyDescent="0.35">
      <c r="B71" s="267">
        <f t="shared" ref="B71:I71" si="7">B37-B38-B42-B43-B44</f>
        <v>-2.3283064365386963E-9</v>
      </c>
      <c r="C71" s="267">
        <f t="shared" si="7"/>
        <v>0</v>
      </c>
      <c r="D71" s="267">
        <f t="shared" si="7"/>
        <v>1.6298145055770874E-9</v>
      </c>
      <c r="E71" s="267">
        <f t="shared" si="7"/>
        <v>1.1641532182693481E-9</v>
      </c>
      <c r="F71" s="267">
        <f t="shared" si="7"/>
        <v>1.7462298274040222E-9</v>
      </c>
      <c r="G71" s="267">
        <f t="shared" si="7"/>
        <v>-1.862645149230957E-9</v>
      </c>
      <c r="H71" s="267">
        <f t="shared" si="7"/>
        <v>0</v>
      </c>
      <c r="I71" s="267">
        <f t="shared" si="7"/>
        <v>0</v>
      </c>
    </row>
    <row r="72" spans="2:9" x14ac:dyDescent="0.35">
      <c r="B72" s="267">
        <f t="shared" ref="B72:I72" si="8">B38-B39-B40-B41</f>
        <v>1.280568540096283E-9</v>
      </c>
      <c r="C72" s="267">
        <f t="shared" si="8"/>
        <v>2.9103830456733704E-9</v>
      </c>
      <c r="D72" s="267">
        <f t="shared" si="8"/>
        <v>2.5611370801925659E-9</v>
      </c>
      <c r="E72" s="267">
        <f t="shared" si="8"/>
        <v>-2.7939677238464355E-9</v>
      </c>
      <c r="F72" s="267">
        <f t="shared" si="8"/>
        <v>-3.0267983675003052E-9</v>
      </c>
      <c r="G72" s="267">
        <f t="shared" si="8"/>
        <v>1.862645149230957E-9</v>
      </c>
      <c r="H72" s="267">
        <f t="shared" si="8"/>
        <v>6.9999955594539642E-3</v>
      </c>
      <c r="I72" s="267">
        <f t="shared" si="8"/>
        <v>3.2596290111541748E-9</v>
      </c>
    </row>
    <row r="73" spans="2:9" x14ac:dyDescent="0.35">
      <c r="B73" s="267">
        <f t="shared" ref="B73:I73" si="9">B46-B10</f>
        <v>-1.6819685697555542E-4</v>
      </c>
      <c r="C73" s="267">
        <f t="shared" si="9"/>
        <v>-6.256103515625E-4</v>
      </c>
      <c r="D73" s="267">
        <f t="shared" si="9"/>
        <v>9.2782080173492432E-5</v>
      </c>
      <c r="E73" s="267">
        <f t="shared" si="9"/>
        <v>3.8638636469841003E-3</v>
      </c>
      <c r="F73" s="267">
        <f t="shared" si="9"/>
        <v>2.8199553489685059E-3</v>
      </c>
      <c r="G73" s="267">
        <f t="shared" si="9"/>
        <v>1.3736411929130554E-3</v>
      </c>
      <c r="H73" s="267">
        <f t="shared" si="9"/>
        <v>-4.3863952159881592E-3</v>
      </c>
      <c r="I73" s="267">
        <f t="shared" si="9"/>
        <v>-3.177449107170105E-3</v>
      </c>
    </row>
    <row r="74" spans="2:9" x14ac:dyDescent="0.35">
      <c r="B74" s="267">
        <f t="shared" ref="B74:I74" si="10">B50-B51-B52</f>
        <v>0</v>
      </c>
      <c r="C74" s="267">
        <f t="shared" si="10"/>
        <v>0</v>
      </c>
      <c r="D74" s="267">
        <f t="shared" si="10"/>
        <v>0</v>
      </c>
      <c r="E74" s="267">
        <f t="shared" si="10"/>
        <v>0</v>
      </c>
      <c r="F74" s="267">
        <f t="shared" si="10"/>
        <v>0</v>
      </c>
      <c r="G74" s="267">
        <f t="shared" si="10"/>
        <v>0</v>
      </c>
      <c r="H74" s="267">
        <f t="shared" si="10"/>
        <v>0</v>
      </c>
      <c r="I74" s="267">
        <f t="shared" si="10"/>
        <v>0</v>
      </c>
    </row>
    <row r="75" spans="2:9" x14ac:dyDescent="0.35">
      <c r="B75" s="26">
        <v>1604934.8319999999</v>
      </c>
      <c r="C75" s="26">
        <v>1645150.1969999999</v>
      </c>
      <c r="D75" s="256">
        <v>1595404.6140000001</v>
      </c>
      <c r="E75" s="256">
        <v>1708971.656</v>
      </c>
      <c r="F75" s="256">
        <v>1707721.216</v>
      </c>
      <c r="G75" s="256">
        <v>1743529.85</v>
      </c>
      <c r="H75" s="256">
        <v>1766762.6209999998</v>
      </c>
      <c r="I75" s="256">
        <v>1766762.6209999998</v>
      </c>
    </row>
    <row r="76" spans="2:9" x14ac:dyDescent="0.35">
      <c r="B76" s="26">
        <v>35881830.309926115</v>
      </c>
      <c r="C76" s="26">
        <v>41052278.37359231</v>
      </c>
      <c r="D76" s="256">
        <v>37485942.739840753</v>
      </c>
      <c r="E76" s="256">
        <v>40567987.723320708</v>
      </c>
      <c r="F76" s="256">
        <v>42302177.620103389</v>
      </c>
      <c r="G76" s="256">
        <v>41571141.341914698</v>
      </c>
      <c r="H76" s="256">
        <v>41897695.050698206</v>
      </c>
      <c r="I76" s="256">
        <v>41897695.050698206</v>
      </c>
    </row>
    <row r="77" spans="2:9" x14ac:dyDescent="0.35">
      <c r="B77" s="267">
        <f t="shared" ref="B77:I78" si="11">B75-B9</f>
        <v>0</v>
      </c>
      <c r="C77" s="267">
        <f t="shared" si="11"/>
        <v>-45456.097999999998</v>
      </c>
      <c r="D77" s="267">
        <f t="shared" si="11"/>
        <v>-123021.90299999993</v>
      </c>
      <c r="E77" s="267">
        <f t="shared" si="11"/>
        <v>1250.4399999999441</v>
      </c>
      <c r="F77" s="267">
        <f t="shared" si="11"/>
        <v>-35808.634000000078</v>
      </c>
      <c r="G77" s="267">
        <f t="shared" si="11"/>
        <v>-23232.770999999717</v>
      </c>
      <c r="H77" s="267">
        <f t="shared" si="11"/>
        <v>-11357.393000000156</v>
      </c>
      <c r="I77" s="267">
        <f t="shared" si="11"/>
        <v>7243.7399999997579</v>
      </c>
    </row>
    <row r="78" spans="2:9" x14ac:dyDescent="0.35">
      <c r="B78" s="267">
        <f t="shared" si="11"/>
        <v>-1.6819685697555542E-4</v>
      </c>
      <c r="C78" s="267">
        <f t="shared" si="11"/>
        <v>264511.58342774212</v>
      </c>
      <c r="D78" s="267">
        <f t="shared" si="11"/>
        <v>818136.61612195522</v>
      </c>
      <c r="E78" s="267">
        <f t="shared" si="11"/>
        <v>-1734189.8967826813</v>
      </c>
      <c r="F78" s="267">
        <f t="shared" si="11"/>
        <v>731036.27818869054</v>
      </c>
      <c r="G78" s="267">
        <f t="shared" si="11"/>
        <v>-326553.70878350735</v>
      </c>
      <c r="H78" s="267">
        <f t="shared" si="11"/>
        <v>-1349209.6092273965</v>
      </c>
      <c r="I78" s="267">
        <f t="shared" si="11"/>
        <v>-325652.67605018616</v>
      </c>
    </row>
  </sheetData>
  <mergeCells count="4">
    <mergeCell ref="A1:I1"/>
    <mergeCell ref="B3:C3"/>
    <mergeCell ref="F3:I3"/>
    <mergeCell ref="A57:I57"/>
  </mergeCells>
  <hyperlinks>
    <hyperlink ref="A57" r:id="rId1" display="http://www.sbp.org.pk/ecodata/RSMS.pdf" xr:uid="{F540E7EE-138A-4218-A1BB-8EF5FD08EB36}"/>
    <hyperlink ref="A61" r:id="rId2" xr:uid="{75B3C117-82EB-463A-AD59-FC0F5E114BC3}"/>
    <hyperlink ref="A59" r:id="rId3" xr:uid="{14BF4E87-82B8-44CA-A5DA-44B6789CCE9A}"/>
  </hyperlinks>
  <pageMargins left="0.7" right="0.7" top="0.75" bottom="0.75" header="0.3" footer="0.3"/>
  <pageSetup paperSize="9" scale="55" orientation="portrait" r:id="rId4"/>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D75E-4868-4AA4-B692-0063039F6234}">
  <sheetPr>
    <pageSetUpPr fitToPage="1"/>
  </sheetPr>
  <dimension ref="A1:T46"/>
  <sheetViews>
    <sheetView view="pageBreakPreview" zoomScaleNormal="100" zoomScaleSheetLayoutView="100" workbookViewId="0">
      <pane xSplit="1" ySplit="6" topLeftCell="B7" activePane="bottomRight" state="frozen"/>
      <selection activeCell="G8" sqref="G8"/>
      <selection pane="topRight" activeCell="G8" sqref="G8"/>
      <selection pane="bottomLeft" activeCell="G8" sqref="G8"/>
      <selection pane="bottomRight" activeCell="D7" sqref="D7"/>
    </sheetView>
  </sheetViews>
  <sheetFormatPr defaultColWidth="9.1796875" defaultRowHeight="14.5" x14ac:dyDescent="0.35"/>
  <cols>
    <col min="1" max="1" width="61.54296875" style="26" customWidth="1"/>
    <col min="2" max="2" width="12" style="26" bestFit="1" customWidth="1"/>
    <col min="3" max="3" width="11.81640625" style="26" hidden="1" customWidth="1"/>
    <col min="4" max="4" width="11.54296875" style="26" bestFit="1" customWidth="1"/>
    <col min="5" max="10" width="11" style="26" hidden="1" customWidth="1"/>
    <col min="11" max="11" width="15.26953125" style="26" customWidth="1"/>
    <col min="12" max="13" width="16.453125" style="26" customWidth="1"/>
    <col min="14" max="16384" width="9.1796875" style="26"/>
  </cols>
  <sheetData>
    <row r="1" spans="1:14" ht="17.5" x14ac:dyDescent="0.35">
      <c r="A1" s="313" t="s">
        <v>190</v>
      </c>
      <c r="B1" s="313"/>
      <c r="C1" s="313"/>
      <c r="D1" s="313"/>
      <c r="E1" s="313"/>
      <c r="F1" s="313"/>
      <c r="G1" s="313"/>
      <c r="H1" s="313"/>
      <c r="I1" s="313"/>
      <c r="J1" s="313"/>
      <c r="K1" s="313"/>
      <c r="L1" s="313"/>
      <c r="M1" s="313"/>
    </row>
    <row r="2" spans="1:14" ht="15" thickBot="1" x14ac:dyDescent="0.4">
      <c r="A2" s="390" t="s">
        <v>1</v>
      </c>
      <c r="B2" s="390"/>
      <c r="C2" s="390"/>
      <c r="D2" s="390"/>
      <c r="E2" s="390"/>
      <c r="F2" s="390"/>
      <c r="G2" s="390"/>
      <c r="H2" s="390"/>
      <c r="I2" s="390"/>
      <c r="J2" s="390"/>
      <c r="K2" s="390"/>
      <c r="L2" s="390"/>
      <c r="M2" s="390"/>
    </row>
    <row r="3" spans="1:14" ht="24.75" customHeight="1" thickTop="1" thickBot="1" x14ac:dyDescent="0.4">
      <c r="A3" s="391" t="s">
        <v>608</v>
      </c>
      <c r="B3" s="324" t="s">
        <v>191</v>
      </c>
      <c r="C3" s="325"/>
      <c r="D3" s="325"/>
      <c r="E3" s="325"/>
      <c r="F3" s="325"/>
      <c r="G3" s="325"/>
      <c r="H3" s="325"/>
      <c r="I3" s="325"/>
      <c r="J3" s="325"/>
      <c r="K3" s="326"/>
      <c r="L3" s="327" t="s">
        <v>192</v>
      </c>
      <c r="M3" s="328"/>
    </row>
    <row r="4" spans="1:14" x14ac:dyDescent="0.35">
      <c r="A4" s="392"/>
      <c r="B4" s="332">
        <v>45473</v>
      </c>
      <c r="C4" s="226">
        <v>45807</v>
      </c>
      <c r="D4" s="335">
        <v>45838</v>
      </c>
      <c r="E4" s="226">
        <v>45863</v>
      </c>
      <c r="F4" s="226">
        <v>45898</v>
      </c>
      <c r="G4" s="241">
        <v>45930</v>
      </c>
      <c r="H4" s="241">
        <v>45961</v>
      </c>
      <c r="I4" s="241">
        <v>45989</v>
      </c>
      <c r="J4" s="226">
        <v>46022</v>
      </c>
      <c r="K4" s="332">
        <v>46142</v>
      </c>
      <c r="L4" s="102" t="s">
        <v>611</v>
      </c>
      <c r="M4" s="102" t="s">
        <v>612</v>
      </c>
    </row>
    <row r="5" spans="1:14" x14ac:dyDescent="0.35">
      <c r="A5" s="392"/>
      <c r="B5" s="333"/>
      <c r="C5" s="227"/>
      <c r="D5" s="336"/>
      <c r="E5" s="228"/>
      <c r="F5" s="228"/>
      <c r="G5" s="242"/>
      <c r="H5" s="242"/>
      <c r="I5" s="242"/>
      <c r="J5" s="227"/>
      <c r="K5" s="333"/>
      <c r="L5" s="102" t="s">
        <v>193</v>
      </c>
      <c r="M5" s="102" t="s">
        <v>193</v>
      </c>
    </row>
    <row r="6" spans="1:14" ht="15" thickBot="1" x14ac:dyDescent="0.4">
      <c r="A6" s="393"/>
      <c r="B6" s="334"/>
      <c r="C6" s="229"/>
      <c r="D6" s="337"/>
      <c r="E6" s="229"/>
      <c r="F6" s="229"/>
      <c r="G6" s="243"/>
      <c r="H6" s="243"/>
      <c r="I6" s="243"/>
      <c r="J6" s="229"/>
      <c r="K6" s="334"/>
      <c r="L6" s="103">
        <v>45772</v>
      </c>
      <c r="M6" s="104">
        <v>46136</v>
      </c>
    </row>
    <row r="7" spans="1:14" ht="31.5" customHeight="1" thickTop="1" x14ac:dyDescent="0.35">
      <c r="A7" s="88" t="s">
        <v>194</v>
      </c>
      <c r="B7" s="233">
        <v>32285821.694348801</v>
      </c>
      <c r="C7" s="233">
        <v>35987033.996602036</v>
      </c>
      <c r="D7" s="233">
        <v>37564361.179273866</v>
      </c>
      <c r="E7" s="233">
        <v>36962536.609407</v>
      </c>
      <c r="F7" s="233">
        <v>35065185.438217692</v>
      </c>
      <c r="G7" s="233">
        <v>35520984.846921019</v>
      </c>
      <c r="H7" s="233">
        <v>36612939.771439821</v>
      </c>
      <c r="I7" s="233">
        <v>36881646.220338389</v>
      </c>
      <c r="J7" s="233">
        <v>37260519.652880184</v>
      </c>
      <c r="K7" s="233">
        <v>38297652.422142111</v>
      </c>
      <c r="L7" s="248">
        <v>2428309.9652677104</v>
      </c>
      <c r="M7" s="248">
        <v>733291.24286824465</v>
      </c>
      <c r="N7" s="268"/>
    </row>
    <row r="8" spans="1:14" ht="31.5" customHeight="1" x14ac:dyDescent="0.35">
      <c r="A8" s="87" t="s">
        <v>195</v>
      </c>
      <c r="B8" s="83">
        <v>26866638.056000002</v>
      </c>
      <c r="C8" s="83">
        <v>30241538.350000005</v>
      </c>
      <c r="D8" s="83">
        <v>32301512.420689054</v>
      </c>
      <c r="E8" s="83">
        <v>32186049.824689046</v>
      </c>
      <c r="F8" s="83">
        <v>32138381.606999997</v>
      </c>
      <c r="G8" s="83">
        <v>31487223.972999994</v>
      </c>
      <c r="H8" s="83">
        <v>32255900.611000001</v>
      </c>
      <c r="I8" s="83">
        <v>32496025.35699999</v>
      </c>
      <c r="J8" s="83">
        <v>33629958.32</v>
      </c>
      <c r="K8" s="83">
        <v>34816682.577999994</v>
      </c>
      <c r="L8" s="83">
        <v>2298045.5419999994</v>
      </c>
      <c r="M8" s="83">
        <v>2515170.1573109403</v>
      </c>
      <c r="N8" s="268"/>
    </row>
    <row r="9" spans="1:14" ht="31.5" customHeight="1" x14ac:dyDescent="0.35">
      <c r="A9" s="86" t="s">
        <v>547</v>
      </c>
      <c r="B9" s="83">
        <v>29576216.006000001</v>
      </c>
      <c r="C9" s="83">
        <v>33127725.396000005</v>
      </c>
      <c r="D9" s="83">
        <v>35472583.615689054</v>
      </c>
      <c r="E9" s="83">
        <v>35072553.820689045</v>
      </c>
      <c r="F9" s="83">
        <v>35146679.756999999</v>
      </c>
      <c r="G9" s="83">
        <v>34639487.735999994</v>
      </c>
      <c r="H9" s="83">
        <v>35466725.770000003</v>
      </c>
      <c r="I9" s="83">
        <v>35627756.123999991</v>
      </c>
      <c r="J9" s="83">
        <v>36948114.545000002</v>
      </c>
      <c r="K9" s="83">
        <v>38542257.880999997</v>
      </c>
      <c r="L9" s="83">
        <v>2447471.1840000004</v>
      </c>
      <c r="M9" s="83">
        <v>3069674.2653109431</v>
      </c>
      <c r="N9" s="268"/>
    </row>
    <row r="10" spans="1:14" ht="31.5" customHeight="1" x14ac:dyDescent="0.35">
      <c r="A10" s="86" t="s">
        <v>196</v>
      </c>
      <c r="B10" s="230"/>
      <c r="C10" s="230"/>
      <c r="D10" s="230"/>
      <c r="E10" s="230"/>
      <c r="F10" s="230"/>
      <c r="G10" s="230"/>
      <c r="H10" s="230"/>
      <c r="I10" s="230"/>
      <c r="J10" s="230"/>
      <c r="K10" s="230"/>
      <c r="L10" s="248">
        <v>0</v>
      </c>
      <c r="M10" s="248">
        <v>0</v>
      </c>
      <c r="N10" s="268"/>
    </row>
    <row r="11" spans="1:14" ht="31.5" customHeight="1" x14ac:dyDescent="0.35">
      <c r="A11" s="86" t="s">
        <v>197</v>
      </c>
      <c r="B11" s="83">
        <v>2709577.95</v>
      </c>
      <c r="C11" s="83">
        <v>2886187.0459999992</v>
      </c>
      <c r="D11" s="83">
        <v>3171071.1949999998</v>
      </c>
      <c r="E11" s="83">
        <v>2886503.9960000003</v>
      </c>
      <c r="F11" s="83">
        <v>3008298.1500000008</v>
      </c>
      <c r="G11" s="83">
        <v>3152263.7630000003</v>
      </c>
      <c r="H11" s="83">
        <v>3210825.159</v>
      </c>
      <c r="I11" s="83">
        <v>3131730.767</v>
      </c>
      <c r="J11" s="83">
        <v>3318156.2250000006</v>
      </c>
      <c r="K11" s="83">
        <v>3725575.3030000003</v>
      </c>
      <c r="L11" s="83">
        <v>149425.64200000046</v>
      </c>
      <c r="M11" s="83">
        <v>554504.10800000047</v>
      </c>
      <c r="N11" s="268"/>
    </row>
    <row r="12" spans="1:14" ht="31.5" customHeight="1" x14ac:dyDescent="0.35">
      <c r="A12" s="87" t="s">
        <v>198</v>
      </c>
      <c r="B12" s="83">
        <v>5419183.6383487796</v>
      </c>
      <c r="C12" s="83">
        <v>5745495.646602029</v>
      </c>
      <c r="D12" s="83">
        <v>5262848.7585848095</v>
      </c>
      <c r="E12" s="83">
        <v>4776486.7847179556</v>
      </c>
      <c r="F12" s="83">
        <v>2926803.8312176978</v>
      </c>
      <c r="G12" s="83">
        <v>4033760.8739210241</v>
      </c>
      <c r="H12" s="83">
        <v>4357039.16043982</v>
      </c>
      <c r="I12" s="83">
        <v>4385620.8633383997</v>
      </c>
      <c r="J12" s="83">
        <v>3630561.3328801855</v>
      </c>
      <c r="K12" s="83">
        <v>3480969.8441421157</v>
      </c>
      <c r="L12" s="83">
        <v>130264.42326771375</v>
      </c>
      <c r="M12" s="83">
        <v>-1781878.9144426938</v>
      </c>
      <c r="N12" s="268"/>
    </row>
    <row r="13" spans="1:14" ht="31.5" customHeight="1" x14ac:dyDescent="0.35">
      <c r="A13" s="86" t="s">
        <v>199</v>
      </c>
      <c r="B13" s="83">
        <v>5571285.3131668689</v>
      </c>
      <c r="C13" s="83">
        <v>5866866.8884813692</v>
      </c>
      <c r="D13" s="83">
        <v>5094335.3601488993</v>
      </c>
      <c r="E13" s="83">
        <v>5138448.2893825155</v>
      </c>
      <c r="F13" s="83">
        <v>4036181.7172401478</v>
      </c>
      <c r="G13" s="83">
        <v>4072818.5121154739</v>
      </c>
      <c r="H13" s="83">
        <v>4110630.2969521801</v>
      </c>
      <c r="I13" s="83">
        <v>4143464.2679757597</v>
      </c>
      <c r="J13" s="83">
        <v>3486838.7911185455</v>
      </c>
      <c r="K13" s="83">
        <v>3288116.2121293056</v>
      </c>
      <c r="L13" s="83">
        <v>229909.15152515471</v>
      </c>
      <c r="M13" s="83">
        <v>-1806219.1480195937</v>
      </c>
      <c r="N13" s="268"/>
    </row>
    <row r="14" spans="1:14" ht="31.5" customHeight="1" x14ac:dyDescent="0.35">
      <c r="A14" s="86" t="s">
        <v>200</v>
      </c>
      <c r="B14" s="231">
        <v>0</v>
      </c>
      <c r="C14" s="231">
        <v>0</v>
      </c>
      <c r="D14" s="231">
        <v>0</v>
      </c>
      <c r="E14" s="231">
        <v>0</v>
      </c>
      <c r="F14" s="231">
        <v>0</v>
      </c>
      <c r="G14" s="231">
        <v>0</v>
      </c>
      <c r="H14" s="231">
        <v>0</v>
      </c>
      <c r="I14" s="231">
        <v>0</v>
      </c>
      <c r="J14" s="231">
        <v>0</v>
      </c>
      <c r="K14" s="231">
        <v>0</v>
      </c>
      <c r="L14" s="248">
        <v>0</v>
      </c>
      <c r="M14" s="248">
        <v>0</v>
      </c>
      <c r="N14" s="268"/>
    </row>
    <row r="15" spans="1:14" ht="31.5" customHeight="1" x14ac:dyDescent="0.35">
      <c r="A15" s="86" t="s">
        <v>202</v>
      </c>
      <c r="B15" s="232">
        <v>717670.68681502005</v>
      </c>
      <c r="C15" s="232">
        <v>751780.47894900001</v>
      </c>
      <c r="D15" s="232">
        <v>762663.18878899992</v>
      </c>
      <c r="E15" s="232">
        <v>764984.62391599989</v>
      </c>
      <c r="F15" s="232">
        <v>759198.63592999999</v>
      </c>
      <c r="G15" s="232">
        <v>754144.761527</v>
      </c>
      <c r="H15" s="232">
        <v>749439.70491199987</v>
      </c>
      <c r="I15" s="232">
        <v>749208.13524700003</v>
      </c>
      <c r="J15" s="232">
        <v>756634.39460300002</v>
      </c>
      <c r="K15" s="232">
        <v>753128.05074501992</v>
      </c>
      <c r="L15" s="232">
        <v>30259.122572999913</v>
      </c>
      <c r="M15" s="232">
        <v>-9535.1380439799977</v>
      </c>
      <c r="N15" s="268"/>
    </row>
    <row r="16" spans="1:14" ht="31.5" customHeight="1" x14ac:dyDescent="0.35">
      <c r="A16" s="86" t="s">
        <v>196</v>
      </c>
      <c r="B16" s="231"/>
      <c r="C16" s="231"/>
      <c r="D16" s="231"/>
      <c r="E16" s="231"/>
      <c r="F16" s="231"/>
      <c r="G16" s="231"/>
      <c r="H16" s="231"/>
      <c r="I16" s="231"/>
      <c r="J16" s="231"/>
      <c r="K16" s="231"/>
      <c r="L16" s="248">
        <v>0</v>
      </c>
      <c r="M16" s="248">
        <v>0</v>
      </c>
      <c r="N16" s="268"/>
    </row>
    <row r="17" spans="1:14" ht="31.5" customHeight="1" x14ac:dyDescent="0.35">
      <c r="A17" s="86" t="s">
        <v>201</v>
      </c>
      <c r="B17" s="232">
        <v>869772.36163310998</v>
      </c>
      <c r="C17" s="232">
        <v>873151.72082834004</v>
      </c>
      <c r="D17" s="232">
        <v>594149.79035309004</v>
      </c>
      <c r="E17" s="232">
        <v>1126946.12858056</v>
      </c>
      <c r="F17" s="232">
        <v>1868576.5219524498</v>
      </c>
      <c r="G17" s="232">
        <v>793202.39972145006</v>
      </c>
      <c r="H17" s="232">
        <v>503030.84142436</v>
      </c>
      <c r="I17" s="232">
        <v>507051.53988435998</v>
      </c>
      <c r="J17" s="232">
        <v>612911.85284136003</v>
      </c>
      <c r="K17" s="232">
        <v>560274.41873221006</v>
      </c>
      <c r="L17" s="248">
        <v>129903.85083044006</v>
      </c>
      <c r="M17" s="248">
        <v>-33875.371620879974</v>
      </c>
      <c r="N17" s="268"/>
    </row>
    <row r="18" spans="1:14" ht="31.5" customHeight="1" x14ac:dyDescent="0.35">
      <c r="A18" s="88" t="s">
        <v>203</v>
      </c>
      <c r="B18" s="233">
        <v>-2561905.1561871096</v>
      </c>
      <c r="C18" s="233">
        <v>-3570520.2781100404</v>
      </c>
      <c r="D18" s="233">
        <v>-3486019.7400260903</v>
      </c>
      <c r="E18" s="233">
        <v>-3217395.1161975805</v>
      </c>
      <c r="F18" s="233">
        <v>-3505008.1877017403</v>
      </c>
      <c r="G18" s="233">
        <v>-3540024.7539570997</v>
      </c>
      <c r="H18" s="233">
        <v>-3645331.7746129204</v>
      </c>
      <c r="I18" s="233">
        <v>-3539502.7041511401</v>
      </c>
      <c r="J18" s="233">
        <v>-3529155.7417552001</v>
      </c>
      <c r="K18" s="233">
        <v>-3826699.24692473</v>
      </c>
      <c r="L18" s="248">
        <v>-953134.71031569038</v>
      </c>
      <c r="M18" s="248">
        <v>-340679.50689863972</v>
      </c>
      <c r="N18" s="268"/>
    </row>
    <row r="19" spans="1:14" ht="31.5" customHeight="1" x14ac:dyDescent="0.35">
      <c r="A19" s="87" t="s">
        <v>204</v>
      </c>
      <c r="B19" s="83">
        <v>-1670433.442</v>
      </c>
      <c r="C19" s="83">
        <v>-2032190.7870000002</v>
      </c>
      <c r="D19" s="83">
        <v>-2059361.75</v>
      </c>
      <c r="E19" s="83">
        <v>-2068580.1150000002</v>
      </c>
      <c r="F19" s="83">
        <v>-2135264.3690000004</v>
      </c>
      <c r="G19" s="83">
        <v>-2133778.86</v>
      </c>
      <c r="H19" s="83">
        <v>-2132167.3420000002</v>
      </c>
      <c r="I19" s="83">
        <v>-2142769.7430000002</v>
      </c>
      <c r="J19" s="83">
        <v>-2254228.1030000001</v>
      </c>
      <c r="K19" s="83">
        <v>-2377327.4759999998</v>
      </c>
      <c r="L19" s="248">
        <v>-381077.25299999979</v>
      </c>
      <c r="M19" s="248">
        <v>-317965.72599999979</v>
      </c>
      <c r="N19" s="268"/>
    </row>
    <row r="20" spans="1:14" ht="31.5" customHeight="1" x14ac:dyDescent="0.35">
      <c r="A20" s="86" t="s">
        <v>205</v>
      </c>
      <c r="B20" s="83"/>
      <c r="C20" s="83"/>
      <c r="D20" s="83"/>
      <c r="E20" s="83"/>
      <c r="F20" s="83"/>
      <c r="G20" s="83"/>
      <c r="H20" s="83"/>
      <c r="I20" s="83"/>
      <c r="J20" s="83"/>
      <c r="K20" s="83"/>
      <c r="L20" s="248">
        <v>0</v>
      </c>
      <c r="M20" s="248">
        <v>0</v>
      </c>
      <c r="N20" s="268"/>
    </row>
    <row r="21" spans="1:14" ht="31.5" customHeight="1" x14ac:dyDescent="0.35">
      <c r="A21" s="86" t="s">
        <v>196</v>
      </c>
      <c r="B21" s="230"/>
      <c r="C21" s="230"/>
      <c r="D21" s="230"/>
      <c r="E21" s="230"/>
      <c r="F21" s="230"/>
      <c r="G21" s="230"/>
      <c r="H21" s="230"/>
      <c r="I21" s="230"/>
      <c r="J21" s="230"/>
      <c r="K21" s="230"/>
      <c r="L21" s="248">
        <v>0</v>
      </c>
      <c r="M21" s="248">
        <v>0</v>
      </c>
      <c r="N21" s="268"/>
    </row>
    <row r="22" spans="1:14" ht="31.5" customHeight="1" x14ac:dyDescent="0.35">
      <c r="A22" s="86" t="s">
        <v>197</v>
      </c>
      <c r="B22" s="232">
        <v>1670433.442</v>
      </c>
      <c r="C22" s="232">
        <v>2032190.7870000002</v>
      </c>
      <c r="D22" s="232">
        <v>2059361.75</v>
      </c>
      <c r="E22" s="232">
        <v>2068580.1150000002</v>
      </c>
      <c r="F22" s="232">
        <v>2135264.3690000004</v>
      </c>
      <c r="G22" s="232">
        <v>2133778.86</v>
      </c>
      <c r="H22" s="232">
        <v>2132167.3420000002</v>
      </c>
      <c r="I22" s="232">
        <v>2142769.7430000002</v>
      </c>
      <c r="J22" s="232">
        <v>2254228.1030000001</v>
      </c>
      <c r="K22" s="232">
        <v>2377327.4759999998</v>
      </c>
      <c r="L22" s="232">
        <v>381077.25299999979</v>
      </c>
      <c r="M22" s="232">
        <v>317965.72599999979</v>
      </c>
      <c r="N22" s="268"/>
    </row>
    <row r="23" spans="1:14" ht="31.5" customHeight="1" x14ac:dyDescent="0.35">
      <c r="A23" s="87" t="s">
        <v>206</v>
      </c>
      <c r="B23" s="83">
        <v>-891471.71418710973</v>
      </c>
      <c r="C23" s="83">
        <v>-1538329.4911100403</v>
      </c>
      <c r="D23" s="83">
        <v>-1426657.9900260903</v>
      </c>
      <c r="E23" s="83">
        <v>-1148815.00119758</v>
      </c>
      <c r="F23" s="83">
        <v>-1369743.8187017399</v>
      </c>
      <c r="G23" s="83">
        <v>-1406245.8939570999</v>
      </c>
      <c r="H23" s="83">
        <v>-1513164.4326129202</v>
      </c>
      <c r="I23" s="83">
        <v>-1396732.9611511398</v>
      </c>
      <c r="J23" s="83">
        <v>-1274927.6387552</v>
      </c>
      <c r="K23" s="83">
        <v>-1449371.77092473</v>
      </c>
      <c r="L23" s="83">
        <v>-572057.45731569023</v>
      </c>
      <c r="M23" s="83">
        <v>-22713.780898639699</v>
      </c>
      <c r="N23" s="268"/>
    </row>
    <row r="24" spans="1:14" ht="31.5" customHeight="1" x14ac:dyDescent="0.35">
      <c r="A24" s="86" t="s">
        <v>207</v>
      </c>
      <c r="B24" s="230">
        <v>0</v>
      </c>
      <c r="C24" s="230"/>
      <c r="D24" s="230"/>
      <c r="E24" s="230"/>
      <c r="F24" s="230"/>
      <c r="G24" s="230"/>
      <c r="H24" s="230"/>
      <c r="I24" s="230"/>
      <c r="J24" s="230"/>
      <c r="K24" s="230"/>
      <c r="L24" s="248">
        <v>0</v>
      </c>
      <c r="M24" s="248">
        <v>0</v>
      </c>
      <c r="N24" s="268"/>
    </row>
    <row r="25" spans="1:14" ht="31.5" customHeight="1" x14ac:dyDescent="0.35">
      <c r="A25" s="86" t="s">
        <v>208</v>
      </c>
      <c r="B25" s="230">
        <v>0</v>
      </c>
      <c r="C25" s="230"/>
      <c r="D25" s="230"/>
      <c r="E25" s="230"/>
      <c r="F25" s="230"/>
      <c r="G25" s="230"/>
      <c r="H25" s="230"/>
      <c r="I25" s="230"/>
      <c r="J25" s="230"/>
      <c r="K25" s="230"/>
      <c r="L25" s="248">
        <v>0</v>
      </c>
      <c r="M25" s="248">
        <v>0</v>
      </c>
      <c r="N25" s="268"/>
    </row>
    <row r="26" spans="1:14" ht="31.5" customHeight="1" x14ac:dyDescent="0.35">
      <c r="A26" s="86" t="s">
        <v>196</v>
      </c>
      <c r="B26" s="230"/>
      <c r="C26" s="230"/>
      <c r="D26" s="230"/>
      <c r="E26" s="230"/>
      <c r="F26" s="230"/>
      <c r="G26" s="230"/>
      <c r="H26" s="230"/>
      <c r="I26" s="230"/>
      <c r="J26" s="230"/>
      <c r="K26" s="230"/>
      <c r="L26" s="248">
        <v>0</v>
      </c>
      <c r="M26" s="248">
        <v>0</v>
      </c>
      <c r="N26" s="268"/>
    </row>
    <row r="27" spans="1:14" ht="31.5" customHeight="1" x14ac:dyDescent="0.35">
      <c r="A27" s="86" t="s">
        <v>209</v>
      </c>
      <c r="B27" s="234">
        <v>891471.71418710996</v>
      </c>
      <c r="C27" s="234">
        <v>1538329.4911100403</v>
      </c>
      <c r="D27" s="234">
        <v>1426657.9900260903</v>
      </c>
      <c r="E27" s="234">
        <v>1148815.00119758</v>
      </c>
      <c r="F27" s="234">
        <v>1369743.8187017399</v>
      </c>
      <c r="G27" s="234">
        <v>1406245.8939570999</v>
      </c>
      <c r="H27" s="234">
        <v>1513164.4326129202</v>
      </c>
      <c r="I27" s="234">
        <v>1396732.9611511398</v>
      </c>
      <c r="J27" s="234">
        <v>1274927.6387552</v>
      </c>
      <c r="K27" s="234">
        <v>1449371.77092473</v>
      </c>
      <c r="L27" s="234">
        <v>572057.45731569023</v>
      </c>
      <c r="M27" s="234">
        <v>22713.780898639699</v>
      </c>
      <c r="N27" s="268"/>
    </row>
    <row r="28" spans="1:14" ht="31.5" customHeight="1" x14ac:dyDescent="0.35">
      <c r="A28" s="85" t="s">
        <v>561</v>
      </c>
      <c r="B28" s="235">
        <v>29723916.659161672</v>
      </c>
      <c r="C28" s="235">
        <v>32416513.718491994</v>
      </c>
      <c r="D28" s="235">
        <v>34078341.439247772</v>
      </c>
      <c r="E28" s="235">
        <v>33745141.493209422</v>
      </c>
      <c r="F28" s="235">
        <v>31560177.250515953</v>
      </c>
      <c r="G28" s="235">
        <v>31980960.092963919</v>
      </c>
      <c r="H28" s="235">
        <v>32967607.996826902</v>
      </c>
      <c r="I28" s="235">
        <v>33342143.516187251</v>
      </c>
      <c r="J28" s="235">
        <v>33731363.911124982</v>
      </c>
      <c r="K28" s="235">
        <v>34470953.175217383</v>
      </c>
      <c r="L28" s="235">
        <v>1475175.2549520209</v>
      </c>
      <c r="M28" s="235">
        <v>392611.73596961051</v>
      </c>
      <c r="N28" s="268"/>
    </row>
    <row r="29" spans="1:14" x14ac:dyDescent="0.35">
      <c r="A29" s="269"/>
      <c r="B29" s="269"/>
      <c r="C29" s="269"/>
      <c r="D29" s="269"/>
      <c r="E29" s="269"/>
      <c r="F29" s="269"/>
      <c r="G29" s="269"/>
      <c r="H29" s="269"/>
      <c r="I29" s="269"/>
      <c r="J29" s="269"/>
      <c r="K29" s="269"/>
      <c r="L29" s="269"/>
      <c r="M29" s="269"/>
    </row>
    <row r="30" spans="1:14" x14ac:dyDescent="0.35">
      <c r="A30" s="250" t="s">
        <v>588</v>
      </c>
      <c r="B30" s="250"/>
      <c r="C30" s="250"/>
      <c r="D30" s="250"/>
      <c r="E30" s="250"/>
      <c r="F30" s="250"/>
      <c r="G30" s="250"/>
      <c r="H30" s="250"/>
      <c r="I30" s="250"/>
      <c r="J30" s="250"/>
      <c r="K30" s="250"/>
      <c r="L30" s="250"/>
      <c r="M30" s="250"/>
    </row>
    <row r="31" spans="1:14" ht="21.65" customHeight="1" x14ac:dyDescent="0.35">
      <c r="A31" s="329" t="s">
        <v>609</v>
      </c>
      <c r="B31" s="329"/>
      <c r="C31" s="329"/>
      <c r="D31" s="329"/>
      <c r="E31" s="329"/>
      <c r="F31" s="329"/>
      <c r="G31" s="329"/>
      <c r="H31" s="329"/>
      <c r="I31" s="329"/>
      <c r="J31" s="329"/>
      <c r="K31" s="329"/>
      <c r="L31" s="329"/>
      <c r="M31" s="329"/>
    </row>
    <row r="32" spans="1:14" ht="15" customHeight="1" x14ac:dyDescent="0.35">
      <c r="A32" s="330" t="s">
        <v>563</v>
      </c>
      <c r="B32" s="330"/>
      <c r="C32" s="330"/>
      <c r="D32" s="330"/>
      <c r="E32" s="330"/>
      <c r="F32" s="330"/>
      <c r="G32" s="330"/>
      <c r="H32" s="330"/>
      <c r="I32" s="330"/>
      <c r="J32" s="330"/>
      <c r="K32" s="330"/>
      <c r="L32" s="330"/>
      <c r="M32" s="330"/>
    </row>
    <row r="33" spans="1:20" ht="14.25" customHeight="1" x14ac:dyDescent="0.35">
      <c r="A33" s="331" t="s">
        <v>549</v>
      </c>
      <c r="B33" s="331"/>
      <c r="C33" s="331"/>
      <c r="D33" s="331"/>
      <c r="E33" s="331"/>
      <c r="F33" s="331"/>
      <c r="G33" s="331"/>
      <c r="H33" s="331"/>
      <c r="I33" s="331"/>
      <c r="J33" s="331"/>
      <c r="K33" s="331"/>
      <c r="L33" s="331"/>
      <c r="M33" s="331"/>
    </row>
    <row r="34" spans="1:20" x14ac:dyDescent="0.35">
      <c r="A34" s="322" t="s">
        <v>529</v>
      </c>
      <c r="B34" s="322"/>
      <c r="C34" s="322"/>
      <c r="D34" s="322"/>
      <c r="E34" s="322"/>
      <c r="F34" s="322"/>
      <c r="G34" s="322"/>
      <c r="H34" s="322"/>
      <c r="I34" s="322"/>
      <c r="J34" s="322"/>
      <c r="K34" s="322"/>
      <c r="L34" s="322"/>
      <c r="M34" s="322"/>
    </row>
    <row r="35" spans="1:20" x14ac:dyDescent="0.35">
      <c r="A35" s="89" t="s">
        <v>564</v>
      </c>
      <c r="B35" s="89"/>
      <c r="C35" s="89"/>
      <c r="D35" s="89"/>
      <c r="E35" s="89"/>
      <c r="F35" s="89"/>
      <c r="G35" s="89"/>
      <c r="H35" s="89"/>
      <c r="I35" s="89"/>
      <c r="J35" s="89"/>
      <c r="K35" s="89"/>
      <c r="L35" s="89"/>
      <c r="M35" s="89"/>
      <c r="N35" s="89"/>
      <c r="O35" s="89"/>
      <c r="P35" s="89"/>
      <c r="Q35" s="89"/>
      <c r="R35" s="89"/>
      <c r="S35" s="89"/>
      <c r="T35" s="44"/>
    </row>
    <row r="36" spans="1:20" x14ac:dyDescent="0.35">
      <c r="A36" s="323" t="s">
        <v>551</v>
      </c>
      <c r="B36" s="323"/>
      <c r="C36" s="323"/>
      <c r="D36" s="323"/>
      <c r="E36" s="323"/>
      <c r="F36" s="323"/>
      <c r="G36" s="323"/>
      <c r="H36" s="323"/>
      <c r="I36" s="323"/>
      <c r="J36" s="323"/>
      <c r="K36" s="323"/>
      <c r="L36" s="323"/>
      <c r="M36" s="323"/>
    </row>
    <row r="38" spans="1:20" x14ac:dyDescent="0.35">
      <c r="B38" s="267">
        <f t="shared" ref="B38:M38" si="0">B9-B11-B8</f>
        <v>0</v>
      </c>
      <c r="C38" s="267">
        <f t="shared" si="0"/>
        <v>0</v>
      </c>
      <c r="D38" s="267">
        <f t="shared" si="0"/>
        <v>0</v>
      </c>
      <c r="E38" s="267">
        <f t="shared" si="0"/>
        <v>0</v>
      </c>
      <c r="F38" s="267">
        <f t="shared" si="0"/>
        <v>0</v>
      </c>
      <c r="G38" s="267">
        <f t="shared" si="0"/>
        <v>0</v>
      </c>
      <c r="H38" s="267">
        <f t="shared" si="0"/>
        <v>0</v>
      </c>
      <c r="I38" s="267">
        <f t="shared" si="0"/>
        <v>0</v>
      </c>
      <c r="J38" s="267">
        <f t="shared" si="0"/>
        <v>0</v>
      </c>
      <c r="K38" s="267">
        <f t="shared" si="0"/>
        <v>0</v>
      </c>
      <c r="L38" s="267">
        <f>L9-L11-L8</f>
        <v>0</v>
      </c>
      <c r="M38" s="267">
        <f t="shared" si="0"/>
        <v>0</v>
      </c>
    </row>
    <row r="39" spans="1:20" x14ac:dyDescent="0.35">
      <c r="B39" s="267">
        <f t="shared" ref="B39:M39" si="1">B13+B15-B17-B12</f>
        <v>0</v>
      </c>
      <c r="C39" s="267">
        <f t="shared" si="1"/>
        <v>0</v>
      </c>
      <c r="D39" s="267">
        <f t="shared" si="1"/>
        <v>0</v>
      </c>
      <c r="E39" s="267">
        <f t="shared" si="1"/>
        <v>0</v>
      </c>
      <c r="F39" s="267">
        <f t="shared" si="1"/>
        <v>0</v>
      </c>
      <c r="G39" s="267">
        <f t="shared" si="1"/>
        <v>0</v>
      </c>
      <c r="H39" s="267">
        <f t="shared" si="1"/>
        <v>0</v>
      </c>
      <c r="I39" s="267">
        <f t="shared" si="1"/>
        <v>0</v>
      </c>
      <c r="J39" s="267">
        <f t="shared" si="1"/>
        <v>0</v>
      </c>
      <c r="K39" s="267">
        <f t="shared" si="1"/>
        <v>0</v>
      </c>
      <c r="L39" s="267">
        <f t="shared" si="1"/>
        <v>8.149072527885437E-10</v>
      </c>
      <c r="M39" s="267">
        <f t="shared" si="1"/>
        <v>0</v>
      </c>
    </row>
    <row r="40" spans="1:20" x14ac:dyDescent="0.35">
      <c r="B40" s="267">
        <f t="shared" ref="B40:K40" si="2">B19+B22</f>
        <v>0</v>
      </c>
      <c r="C40" s="267">
        <f t="shared" si="2"/>
        <v>0</v>
      </c>
      <c r="D40" s="267">
        <f t="shared" si="2"/>
        <v>0</v>
      </c>
      <c r="E40" s="267">
        <f t="shared" si="2"/>
        <v>0</v>
      </c>
      <c r="F40" s="267">
        <f t="shared" si="2"/>
        <v>0</v>
      </c>
      <c r="G40" s="267">
        <f t="shared" si="2"/>
        <v>0</v>
      </c>
      <c r="H40" s="267">
        <f t="shared" si="2"/>
        <v>0</v>
      </c>
      <c r="I40" s="267">
        <f t="shared" si="2"/>
        <v>0</v>
      </c>
      <c r="J40" s="267">
        <f t="shared" si="2"/>
        <v>0</v>
      </c>
      <c r="K40" s="267">
        <f t="shared" si="2"/>
        <v>0</v>
      </c>
      <c r="L40" s="267">
        <f>L19+L22</f>
        <v>0</v>
      </c>
      <c r="M40" s="267">
        <f>M19+M22</f>
        <v>0</v>
      </c>
    </row>
    <row r="41" spans="1:20" x14ac:dyDescent="0.35">
      <c r="B41" s="267">
        <f t="shared" ref="B41:L41" si="3">B23+B27</f>
        <v>0</v>
      </c>
      <c r="C41" s="267">
        <f t="shared" si="3"/>
        <v>0</v>
      </c>
      <c r="D41" s="267">
        <f t="shared" si="3"/>
        <v>0</v>
      </c>
      <c r="E41" s="267">
        <f t="shared" si="3"/>
        <v>0</v>
      </c>
      <c r="F41" s="267">
        <f t="shared" si="3"/>
        <v>0</v>
      </c>
      <c r="G41" s="267">
        <f t="shared" si="3"/>
        <v>0</v>
      </c>
      <c r="H41" s="267">
        <f t="shared" si="3"/>
        <v>0</v>
      </c>
      <c r="I41" s="267">
        <f t="shared" si="3"/>
        <v>0</v>
      </c>
      <c r="J41" s="267">
        <f t="shared" si="3"/>
        <v>0</v>
      </c>
      <c r="K41" s="267">
        <f t="shared" si="3"/>
        <v>0</v>
      </c>
      <c r="L41" s="267">
        <f t="shared" si="3"/>
        <v>0</v>
      </c>
      <c r="M41" s="267">
        <f>M23+M27</f>
        <v>0</v>
      </c>
    </row>
    <row r="42" spans="1:20" x14ac:dyDescent="0.35">
      <c r="B42" s="26">
        <v>29723916.659161672</v>
      </c>
      <c r="C42" s="225">
        <v>32416513.718491994</v>
      </c>
      <c r="D42" s="225">
        <v>34078341.439247772</v>
      </c>
      <c r="E42" s="225">
        <v>33745141.493209422</v>
      </c>
      <c r="F42" s="225">
        <v>31560177.250515953</v>
      </c>
      <c r="G42" s="225">
        <v>31980960.092963919</v>
      </c>
      <c r="H42" s="225">
        <v>32967607.996826902</v>
      </c>
      <c r="I42" s="225">
        <v>33342143.516187251</v>
      </c>
      <c r="J42" s="225">
        <v>33731364.160124987</v>
      </c>
      <c r="K42" s="225">
        <v>34415152.636660457</v>
      </c>
      <c r="L42" s="225">
        <v>26456.457382328808</v>
      </c>
      <c r="M42" s="225">
        <v>336811.19741268456</v>
      </c>
    </row>
    <row r="43" spans="1:20" x14ac:dyDescent="0.35">
      <c r="B43" s="267">
        <f t="shared" ref="B43:M43" si="4">B28-B42</f>
        <v>0</v>
      </c>
      <c r="C43" s="267">
        <f t="shared" si="4"/>
        <v>0</v>
      </c>
      <c r="D43" s="267">
        <f t="shared" si="4"/>
        <v>0</v>
      </c>
      <c r="E43" s="267">
        <f t="shared" si="4"/>
        <v>0</v>
      </c>
      <c r="F43" s="267">
        <f t="shared" si="4"/>
        <v>0</v>
      </c>
      <c r="G43" s="267">
        <f t="shared" si="4"/>
        <v>0</v>
      </c>
      <c r="H43" s="267">
        <f t="shared" si="4"/>
        <v>0</v>
      </c>
      <c r="I43" s="267">
        <f t="shared" si="4"/>
        <v>0</v>
      </c>
      <c r="J43" s="267">
        <f t="shared" si="4"/>
        <v>-0.24900000542402267</v>
      </c>
      <c r="K43" s="267">
        <f t="shared" si="4"/>
        <v>55800.538556925952</v>
      </c>
      <c r="L43" s="267">
        <f t="shared" si="4"/>
        <v>1448718.7975696921</v>
      </c>
      <c r="M43" s="267">
        <f t="shared" si="4"/>
        <v>55800.538556925952</v>
      </c>
    </row>
    <row r="44" spans="1:20" x14ac:dyDescent="0.35">
      <c r="B44" s="267">
        <f t="shared" ref="B44:M44" si="5">B7+B18-B42</f>
        <v>-0.12099998071789742</v>
      </c>
      <c r="C44" s="267">
        <f t="shared" si="5"/>
        <v>0</v>
      </c>
      <c r="D44" s="267">
        <f t="shared" si="5"/>
        <v>0</v>
      </c>
      <c r="E44" s="267">
        <f t="shared" si="5"/>
        <v>0</v>
      </c>
      <c r="F44" s="267">
        <f t="shared" si="5"/>
        <v>0</v>
      </c>
      <c r="G44" s="267">
        <f t="shared" si="5"/>
        <v>0</v>
      </c>
      <c r="H44" s="267">
        <f t="shared" si="5"/>
        <v>0</v>
      </c>
      <c r="I44" s="267">
        <f t="shared" si="5"/>
        <v>0</v>
      </c>
      <c r="J44" s="267">
        <f t="shared" si="5"/>
        <v>-0.24900000542402267</v>
      </c>
      <c r="K44" s="267">
        <f t="shared" si="5"/>
        <v>55800.538556925952</v>
      </c>
      <c r="L44" s="267">
        <f t="shared" si="5"/>
        <v>1448718.7975696912</v>
      </c>
      <c r="M44" s="267">
        <f t="shared" si="5"/>
        <v>55800.538556920364</v>
      </c>
    </row>
    <row r="45" spans="1:20" x14ac:dyDescent="0.35">
      <c r="B45" s="267">
        <f t="shared" ref="B45:L45" si="6">B7-B8-B12</f>
        <v>1.9557774066925049E-8</v>
      </c>
      <c r="C45" s="267">
        <f t="shared" si="6"/>
        <v>0</v>
      </c>
      <c r="D45" s="267">
        <f t="shared" si="6"/>
        <v>0</v>
      </c>
      <c r="E45" s="267">
        <f t="shared" si="6"/>
        <v>0</v>
      </c>
      <c r="F45" s="267">
        <f t="shared" si="6"/>
        <v>0</v>
      </c>
      <c r="G45" s="267">
        <f t="shared" si="6"/>
        <v>0</v>
      </c>
      <c r="H45" s="267">
        <f t="shared" si="6"/>
        <v>0</v>
      </c>
      <c r="I45" s="267">
        <f t="shared" si="6"/>
        <v>0</v>
      </c>
      <c r="J45" s="267">
        <f t="shared" si="6"/>
        <v>0</v>
      </c>
      <c r="K45" s="267">
        <f t="shared" si="6"/>
        <v>0</v>
      </c>
      <c r="L45" s="267">
        <f t="shared" si="6"/>
        <v>-2.7939677238464355E-9</v>
      </c>
      <c r="M45" s="267">
        <f>M7-M8-M12</f>
        <v>-1.862645149230957E-9</v>
      </c>
    </row>
    <row r="46" spans="1:20" x14ac:dyDescent="0.35">
      <c r="B46" s="267">
        <f>'10'!B19-'11'!B28</f>
        <v>0</v>
      </c>
      <c r="C46" s="267" t="e">
        <f>'10'!#REF!-'11'!C28</f>
        <v>#REF!</v>
      </c>
      <c r="D46" s="267" t="e">
        <f>'10'!#REF!-'11'!D28</f>
        <v>#REF!</v>
      </c>
      <c r="E46" s="267" t="e">
        <f>'10'!#REF!-'11'!E28</f>
        <v>#REF!</v>
      </c>
      <c r="F46" s="267" t="e">
        <f>'10'!#REF!-'11'!F28</f>
        <v>#REF!</v>
      </c>
      <c r="G46" s="267" t="e">
        <f>'10'!#REF!-'11'!G28</f>
        <v>#REF!</v>
      </c>
      <c r="H46" s="267" t="e">
        <f>'10'!#REF!-'11'!H28</f>
        <v>#REF!</v>
      </c>
      <c r="I46" s="267">
        <f>'10'!E19-'11'!I28</f>
        <v>389220.51293773949</v>
      </c>
      <c r="J46" s="267">
        <f>'10'!F19-'11'!J28</f>
        <v>349851.66444065422</v>
      </c>
      <c r="K46" s="267">
        <f>'10'!H19-'11'!K28</f>
        <v>457925.12925665081</v>
      </c>
      <c r="L46" s="267" t="e">
        <f>'10'!#REF!-'10'!B19-'11'!L28</f>
        <v>#REF!</v>
      </c>
      <c r="M46" s="267">
        <f>'10'!H19-'10'!C19-M28</f>
        <v>457925.01125665009</v>
      </c>
    </row>
  </sheetData>
  <mergeCells count="13">
    <mergeCell ref="A34:M34"/>
    <mergeCell ref="A36:M36"/>
    <mergeCell ref="A1:M1"/>
    <mergeCell ref="B3:K3"/>
    <mergeCell ref="L3:M3"/>
    <mergeCell ref="A31:M31"/>
    <mergeCell ref="A32:M32"/>
    <mergeCell ref="A33:M33"/>
    <mergeCell ref="B4:B6"/>
    <mergeCell ref="D4:D6"/>
    <mergeCell ref="K4:K6"/>
    <mergeCell ref="A2:M2"/>
    <mergeCell ref="A3:A6"/>
  </mergeCells>
  <hyperlinks>
    <hyperlink ref="A34" r:id="rId1" xr:uid="{4074925B-0C6A-4379-934C-B56C60DFF018}"/>
    <hyperlink ref="A33" r:id="rId2" xr:uid="{1041865F-E8CE-474C-A60D-2051FFB54372}"/>
  </hyperlinks>
  <pageMargins left="0.7" right="0.7" top="0.75" bottom="0.75" header="0.3" footer="0.3"/>
  <pageSetup paperSize="9" scale="65"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 </vt:lpstr>
      <vt:lpstr>22</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'20'!Print_Area</vt:lpstr>
      <vt:lpstr>'21 '!Print_Area</vt:lpstr>
      <vt:lpstr>'22'!Print_Area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SDSD</cp:lastModifiedBy>
  <cp:lastPrinted>2026-05-24T09:23:22Z</cp:lastPrinted>
  <dcterms:created xsi:type="dcterms:W3CDTF">2024-02-01T09:54:12Z</dcterms:created>
  <dcterms:modified xsi:type="dcterms:W3CDTF">2026-05-24T09:28:00Z</dcterms:modified>
</cp:coreProperties>
</file>