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125\MSB Excel files\"/>
    </mc:Choice>
  </mc:AlternateContent>
  <bookViews>
    <workbookView xWindow="0" yWindow="0" windowWidth="19200" windowHeight="6060" activeTab="6"/>
  </bookViews>
  <sheets>
    <sheet name="136" sheetId="1" r:id="rId1"/>
    <sheet name="137" sheetId="2" r:id="rId2"/>
    <sheet name="138" sheetId="4" r:id="rId3"/>
    <sheet name="139" sheetId="5" r:id="rId4"/>
    <sheet name="140" sheetId="6" r:id="rId5"/>
    <sheet name="141" sheetId="7" r:id="rId6"/>
    <sheet name="142" sheetId="8" r:id="rId7"/>
    <sheet name="143" sheetId="9" r:id="rId8"/>
    <sheet name="144" sheetId="10" r:id="rId9"/>
    <sheet name="145" sheetId="11" r:id="rId10"/>
    <sheet name="146" sheetId="12" r:id="rId11"/>
  </sheets>
  <externalReferences>
    <externalReference r:id="rId12"/>
  </externalReferences>
  <definedNames>
    <definedName name="_xlnm.Print_Area" localSheetId="1">'137'!$A$1:$K$44</definedName>
    <definedName name="_xlnm.Print_Area" localSheetId="2">'138'!$A$1:$K$46</definedName>
    <definedName name="_xlnm.Print_Area" localSheetId="3">'139'!$A$1:$M$54</definedName>
    <definedName name="_xlnm.Print_Area" localSheetId="4">'140'!$A$1:$H$84</definedName>
    <definedName name="_xlnm.Print_Area" localSheetId="5">'141'!$A$1:$K$107</definedName>
    <definedName name="_xlnm.Print_Area" localSheetId="8">'144'!$A$1:$M$28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 i="4" l="1"/>
  <c r="J12" i="4"/>
  <c r="C36" i="12" l="1"/>
  <c r="C39" i="12" s="1"/>
  <c r="C34" i="12"/>
  <c r="C27" i="12"/>
  <c r="C28" i="12" s="1"/>
  <c r="C25" i="12"/>
  <c r="C18" i="12"/>
  <c r="C16" i="12"/>
  <c r="C9" i="12"/>
  <c r="C10" i="12" s="1"/>
  <c r="C7" i="12"/>
  <c r="C37" i="12" l="1"/>
  <c r="C19" i="12"/>
  <c r="J21" i="2"/>
  <c r="D39" i="12" l="1"/>
  <c r="I43" i="2" l="1"/>
  <c r="I42" i="2" l="1"/>
  <c r="H42" i="2"/>
  <c r="H43" i="2" s="1"/>
  <c r="G42" i="2"/>
  <c r="G43" i="2" s="1"/>
  <c r="F42" i="2"/>
  <c r="F43" i="2" s="1"/>
  <c r="E42" i="2"/>
  <c r="E43" i="2" s="1"/>
  <c r="D42" i="2"/>
  <c r="D43" i="2" s="1"/>
  <c r="C42" i="2"/>
  <c r="C43" i="2" s="1"/>
  <c r="B42" i="2"/>
  <c r="B43" i="2" s="1"/>
  <c r="I21" i="2"/>
  <c r="I22" i="2" s="1"/>
  <c r="H21" i="2"/>
  <c r="H22" i="2" s="1"/>
  <c r="G21" i="2"/>
  <c r="G22" i="2" s="1"/>
  <c r="F21" i="2"/>
  <c r="F22" i="2" s="1"/>
  <c r="E21" i="2"/>
  <c r="E22" i="2" s="1"/>
  <c r="D21" i="2"/>
  <c r="D22" i="2" s="1"/>
  <c r="C21" i="2"/>
  <c r="C22" i="2" s="1"/>
  <c r="B21" i="2"/>
  <c r="B22" i="2" s="1"/>
  <c r="J22" i="2" l="1"/>
  <c r="K42" i="2" l="1"/>
  <c r="J42" i="2"/>
  <c r="J43" i="2" s="1"/>
  <c r="K21" i="4" l="1"/>
  <c r="K22" i="4" s="1"/>
  <c r="J21" i="4"/>
  <c r="J22" i="4" s="1"/>
  <c r="G8" i="6" l="1"/>
  <c r="G7" i="6"/>
  <c r="I21" i="4" l="1"/>
  <c r="I22" i="4" s="1"/>
  <c r="H21" i="4"/>
  <c r="H22" i="4" s="1"/>
  <c r="G21" i="4"/>
  <c r="G22" i="4" s="1"/>
  <c r="F21" i="4"/>
  <c r="F22" i="4" s="1"/>
  <c r="E21" i="4"/>
  <c r="E22" i="4" s="1"/>
  <c r="D21" i="4"/>
  <c r="D22" i="4" s="1"/>
  <c r="C21" i="4"/>
  <c r="C22" i="4" s="1"/>
  <c r="B22" i="4"/>
  <c r="B21" i="4"/>
  <c r="K43" i="2"/>
  <c r="K21" i="2"/>
  <c r="K22" i="2" s="1"/>
  <c r="H23" i="6" l="1"/>
  <c r="H22" i="6"/>
  <c r="H21" i="6"/>
  <c r="G23" i="6"/>
  <c r="G22" i="6"/>
  <c r="G21" i="6"/>
</calcChain>
</file>

<file path=xl/sharedStrings.xml><?xml version="1.0" encoding="utf-8"?>
<sst xmlns="http://schemas.openxmlformats.org/spreadsheetml/2006/main" count="740" uniqueCount="187">
  <si>
    <t>6.1 Government of Pakistan Treasury Bills</t>
  </si>
  <si>
    <t>Million Rupees</t>
  </si>
  <si>
    <t>Dec</t>
  </si>
  <si>
    <t>Jul</t>
  </si>
  <si>
    <t>Aug</t>
  </si>
  <si>
    <t>Sep</t>
  </si>
  <si>
    <t>Oct</t>
  </si>
  <si>
    <t>Nov</t>
  </si>
  <si>
    <t>3 Months Treasury Bills</t>
  </si>
  <si>
    <t>Issue</t>
  </si>
  <si>
    <t>Discount Allowed</t>
  </si>
  <si>
    <t>Discharged</t>
  </si>
  <si>
    <t>Discount Paid</t>
  </si>
  <si>
    <t>Outstanding Balance</t>
  </si>
  <si>
    <t>6 Months Treasury Bills</t>
  </si>
  <si>
    <t>12 Months Treasury  Bills</t>
  </si>
  <si>
    <t xml:space="preserve">Source: Domestic Markets &amp; Monetary Management Department, SBP </t>
  </si>
  <si>
    <t>6.2 Sale / Purchase of Treasury Bills under Open</t>
  </si>
  <si>
    <t>Market Operation by SBP with Banks</t>
  </si>
  <si>
    <t>SALE</t>
  </si>
  <si>
    <t>PERIODS</t>
  </si>
  <si>
    <t>2020-21</t>
  </si>
  <si>
    <t>2021-22</t>
  </si>
  <si>
    <t>2022-23</t>
  </si>
  <si>
    <t>2023-24</t>
  </si>
  <si>
    <t>Bid Amount</t>
  </si>
  <si>
    <t>Offered</t>
  </si>
  <si>
    <t>Accepted</t>
  </si>
  <si>
    <t>July</t>
  </si>
  <si>
    <t>-</t>
  </si>
  <si>
    <t>August</t>
  </si>
  <si>
    <t>September</t>
  </si>
  <si>
    <t>October</t>
  </si>
  <si>
    <t>November</t>
  </si>
  <si>
    <t>December</t>
  </si>
  <si>
    <t>January</t>
  </si>
  <si>
    <t>February</t>
  </si>
  <si>
    <t>March</t>
  </si>
  <si>
    <t>April</t>
  </si>
  <si>
    <t>May</t>
  </si>
  <si>
    <t>June</t>
  </si>
  <si>
    <t>Average</t>
  </si>
  <si>
    <t>per month</t>
  </si>
  <si>
    <t>per day</t>
  </si>
  <si>
    <t>PURCHASE</t>
  </si>
  <si>
    <t>Amount</t>
  </si>
  <si>
    <t>Injected</t>
  </si>
  <si>
    <t>Source:  Domestic Markets &amp; Monetary Management Department, SBP</t>
  </si>
  <si>
    <t>6.3 SBP Overnight Repo/ Reverse Repo Facilities</t>
  </si>
  <si>
    <t>Cash Accommodation</t>
  </si>
  <si>
    <t>SBP Overnight Reverse Repo (Ceiling)</t>
  </si>
  <si>
    <t>SBP Overnight Repo (Floor)</t>
  </si>
  <si>
    <t>1,438,45</t>
  </si>
  <si>
    <t>4,138,00</t>
  </si>
  <si>
    <t>SBP Overnight Repo/ Reverse Repo Rates*</t>
  </si>
  <si>
    <t>Percent per annum</t>
  </si>
  <si>
    <r>
      <t>SBP Reverse Repo Rate</t>
    </r>
    <r>
      <rPr>
        <b/>
        <vertAlign val="superscript"/>
        <sz val="7"/>
        <color theme="1"/>
        <rFont val="Times New Roman"/>
        <family val="1"/>
      </rPr>
      <t>1</t>
    </r>
    <r>
      <rPr>
        <b/>
        <sz val="7"/>
        <color theme="1"/>
        <rFont val="Times New Roman"/>
        <family val="1"/>
      </rPr>
      <t xml:space="preserve"> (Ceiling)</t>
    </r>
  </si>
  <si>
    <r>
      <t>SBP Repo Rate</t>
    </r>
    <r>
      <rPr>
        <b/>
        <vertAlign val="superscript"/>
        <sz val="7"/>
        <color theme="1"/>
        <rFont val="Times New Roman"/>
        <family val="1"/>
      </rPr>
      <t xml:space="preserve">2 </t>
    </r>
    <r>
      <rPr>
        <b/>
        <sz val="7"/>
        <color theme="1"/>
        <rFont val="Times New Roman"/>
        <family val="1"/>
      </rPr>
      <t>(Floor)</t>
    </r>
  </si>
  <si>
    <t xml:space="preserve">2. SBP Repo rate (introduced w.e.f. August 17, 2009) is the rate at which banks deposit their end-of-day excess cash with SBP on an overnight basis. </t>
  </si>
  <si>
    <t>*. Month end rates</t>
  </si>
  <si>
    <t>6.4 Auction of Government of Pakistan</t>
  </si>
  <si>
    <t xml:space="preserve">         Market Treasury Bills</t>
  </si>
  <si>
    <t>AUCTION</t>
  </si>
  <si>
    <t>12 Months Treasury Bills</t>
  </si>
  <si>
    <t>SETTLEMENT DATE</t>
  </si>
  <si>
    <t>Amount Offered</t>
  </si>
  <si>
    <t>Amount Accepted</t>
  </si>
  <si>
    <t xml:space="preserve"> Cut-off Yield (%)</t>
  </si>
  <si>
    <t>Weighted Average (%)</t>
  </si>
  <si>
    <t>Amount    Accepted</t>
  </si>
  <si>
    <t xml:space="preserve"> Cut-off Yield (%)  </t>
  </si>
  <si>
    <t>Weighted   Average (%)</t>
  </si>
  <si>
    <t>*</t>
  </si>
  <si>
    <t>Source: Domestic Markets &amp; Monetary Management Department, SBP</t>
  </si>
  <si>
    <t>6.5 Auction of Pakistan Investment Bonds (PIBs)</t>
  </si>
  <si>
    <t>Fixed Rate (Face Value)</t>
  </si>
  <si>
    <t>Auction</t>
  </si>
  <si>
    <t>Price</t>
  </si>
  <si>
    <t xml:space="preserve">Cut-off  </t>
  </si>
  <si>
    <t>Weighted</t>
  </si>
  <si>
    <t>Settlement</t>
  </si>
  <si>
    <t>Coupon</t>
  </si>
  <si>
    <t>Yield</t>
  </si>
  <si>
    <t xml:space="preserve">Average Yield </t>
  </si>
  <si>
    <t>Date</t>
  </si>
  <si>
    <t>Tenure</t>
  </si>
  <si>
    <t>Rate (%)</t>
  </si>
  <si>
    <r>
      <t>Offered</t>
    </r>
    <r>
      <rPr>
        <vertAlign val="superscript"/>
        <sz val="8"/>
        <color theme="1"/>
        <rFont val="Times New Roman"/>
        <family val="1"/>
      </rPr>
      <t>1</t>
    </r>
  </si>
  <si>
    <r>
      <t>Accepted</t>
    </r>
    <r>
      <rPr>
        <vertAlign val="superscript"/>
        <sz val="8"/>
        <color theme="1"/>
        <rFont val="Times New Roman"/>
        <family val="1"/>
      </rPr>
      <t>2</t>
    </r>
  </si>
  <si>
    <t>Accepted (%)</t>
  </si>
  <si>
    <t>3-Years</t>
  </si>
  <si>
    <t>5-Years</t>
  </si>
  <si>
    <t>10-Years</t>
  </si>
  <si>
    <t>15-Years</t>
  </si>
  <si>
    <t>**</t>
  </si>
  <si>
    <t>20-Years</t>
  </si>
  <si>
    <t>30-Years</t>
  </si>
  <si>
    <r>
      <t>1</t>
    </r>
    <r>
      <rPr>
        <sz val="7"/>
        <color theme="1"/>
        <rFont val="Times New Roman"/>
        <family val="1"/>
      </rPr>
      <t xml:space="preserve"> Amount offered only includes Competitive bids.</t>
    </r>
  </si>
  <si>
    <r>
      <t>2</t>
    </r>
    <r>
      <rPr>
        <sz val="7"/>
        <color theme="1"/>
        <rFont val="Times New Roman"/>
        <family val="1"/>
      </rPr>
      <t xml:space="preserve"> Amount accepted also includes Non-Competitive bids and Short selling.</t>
    </r>
  </si>
  <si>
    <t>6.6 Auction of Pakistan Investment Bonds (PIBs)</t>
  </si>
  <si>
    <t xml:space="preserve">Cutoff </t>
  </si>
  <si>
    <r>
      <t>Price</t>
    </r>
    <r>
      <rPr>
        <vertAlign val="superscript"/>
        <sz val="8"/>
        <color rgb="FF000000"/>
        <rFont val="Times New Roman"/>
        <family val="1"/>
      </rPr>
      <t>3</t>
    </r>
  </si>
  <si>
    <r>
      <t>price</t>
    </r>
    <r>
      <rPr>
        <vertAlign val="superscript"/>
        <sz val="8"/>
        <color rgb="FF000000"/>
        <rFont val="Times New Roman"/>
        <family val="1"/>
      </rPr>
      <t>3</t>
    </r>
  </si>
  <si>
    <t>02-Year</t>
  </si>
  <si>
    <t>03-Year</t>
  </si>
  <si>
    <t>05-Year</t>
  </si>
  <si>
    <t>10-Year</t>
  </si>
  <si>
    <t>1-Amount offered only includes Competitive bids.</t>
  </si>
  <si>
    <t>2-Amount accepted also includes Non-Competitive bids and Short selling. Securities will be issued at Face Value (Rs. 100)</t>
  </si>
  <si>
    <t>3-This cut-off Price will be applicable to all accepted bids.</t>
  </si>
  <si>
    <t>6.7 KIBOR</t>
  </si>
  <si>
    <t>1 Week</t>
  </si>
  <si>
    <t>2 Weeks</t>
  </si>
  <si>
    <t>1Month</t>
  </si>
  <si>
    <t>3 Months</t>
  </si>
  <si>
    <t>6 Months</t>
  </si>
  <si>
    <t>9 Months</t>
  </si>
  <si>
    <t>12 Months</t>
  </si>
  <si>
    <t>Bid</t>
  </si>
  <si>
    <t>Offer</t>
  </si>
  <si>
    <t>Month Average</t>
  </si>
  <si>
    <t>End-Month</t>
  </si>
  <si>
    <t>Jan</t>
  </si>
  <si>
    <t>Feb</t>
  </si>
  <si>
    <t>Mar</t>
  </si>
  <si>
    <t>Apr</t>
  </si>
  <si>
    <t>Jun</t>
  </si>
  <si>
    <t>KIBOR :Karachi Interbank Offered Rate</t>
  </si>
  <si>
    <t>Source: State Bank  of Pakistan</t>
  </si>
  <si>
    <t>Archive Link: http://www.sbp.org.pk/ecodata/kibor_index.asp</t>
  </si>
  <si>
    <r>
      <t>6.8 Inter-Bank Weighted Average Call Rates</t>
    </r>
    <r>
      <rPr>
        <b/>
        <sz val="10"/>
        <color theme="1"/>
        <rFont val="Times New Roman"/>
        <family val="1"/>
      </rPr>
      <t xml:space="preserve"> </t>
    </r>
  </si>
  <si>
    <t xml:space="preserve"> Percent per annum</t>
  </si>
  <si>
    <t>Overnight</t>
  </si>
  <si>
    <t>1 Month</t>
  </si>
  <si>
    <t>Source: Domestic Markets &amp; Monetary Management  Department, SBP</t>
  </si>
  <si>
    <t>6.9 SBP Mark to Market Rates</t>
  </si>
  <si>
    <t>Major Currencies</t>
  </si>
  <si>
    <t>US Dollar</t>
  </si>
  <si>
    <t>Euro</t>
  </si>
  <si>
    <t>Japanese Yen</t>
  </si>
  <si>
    <t>UK Pound Sterling</t>
  </si>
  <si>
    <t>Ready</t>
  </si>
  <si>
    <t>1Week</t>
  </si>
  <si>
    <t>Swiss Frank</t>
  </si>
  <si>
    <t>Australian Dollar</t>
  </si>
  <si>
    <t>Saudi Arabian Riyal</t>
  </si>
  <si>
    <t>Kuwaiti Dinar</t>
  </si>
  <si>
    <t>ArchiveLink:http://www.sbp.org.pk/ecodata/rates/m2m/M2M-History.asp</t>
  </si>
  <si>
    <t>6.10 Secondary Market Transactions in Government Securities</t>
  </si>
  <si>
    <t>SECURITIES/TRANSACTIONS</t>
  </si>
  <si>
    <t>PIB Outright Transactions</t>
  </si>
  <si>
    <t>Purchases</t>
  </si>
  <si>
    <t>Non-Banks</t>
  </si>
  <si>
    <t>Banks</t>
  </si>
  <si>
    <t>Sales</t>
  </si>
  <si>
    <t>Net Position</t>
  </si>
  <si>
    <t>GIS Outright Transactions</t>
  </si>
  <si>
    <t>MTB Outright Transactions</t>
  </si>
  <si>
    <t>Repo Transactions</t>
  </si>
  <si>
    <t>Repo</t>
  </si>
  <si>
    <t>Reverse Repo</t>
  </si>
  <si>
    <t>= Rs.100</t>
  </si>
  <si>
    <t>1. SBP 3-day repo rate was renamed as SBP reverse repo rate w.e.f. August 17, 2009. SBP reverse repo rate (also known as discount rate) is the rate at which banks borrow from SBP on an overnight basis.</t>
  </si>
  <si>
    <t>NOTES:</t>
  </si>
  <si>
    <t>Billion Rupees</t>
  </si>
  <si>
    <t>Jun-24</t>
  </si>
  <si>
    <t>Jun-23</t>
  </si>
  <si>
    <t>2024-25</t>
  </si>
  <si>
    <t>Jul-24</t>
  </si>
  <si>
    <t>BR</t>
  </si>
  <si>
    <t>Aug-24</t>
  </si>
  <si>
    <t>Floating Rate (Face Value)</t>
  </si>
  <si>
    <t>Floating Rate Semi-Annual</t>
  </si>
  <si>
    <t>Floating Rate QuarterlyWith Quarterly Refixing</t>
  </si>
  <si>
    <t>Floating Rate Quarterly With Fortnightly Refixing</t>
  </si>
  <si>
    <t>R</t>
  </si>
  <si>
    <t>NBR</t>
  </si>
  <si>
    <t>2-Years</t>
  </si>
  <si>
    <t>Sep-24</t>
  </si>
  <si>
    <t>R= Bids Rejected</t>
  </si>
  <si>
    <t xml:space="preserve">R= Bid Rejected          NBR= No Bids Recived                                                                 </t>
  </si>
  <si>
    <t xml:space="preserve">             Source:  Domestic Markets &amp; Monetary Management Department, SBP</t>
  </si>
  <si>
    <t>Oct-24</t>
  </si>
  <si>
    <t>Nov-24</t>
  </si>
  <si>
    <t xml:space="preserve">                                                                                                                                                                 Source:  Domestic Markets &amp; Monetary Management Department, SBP</t>
  </si>
  <si>
    <t xml:space="preserve">R= Bid Rejected        NBR= No Bids Received    </t>
  </si>
  <si>
    <t>Dec-24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</si>
</sst>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409]mmm\-yy;@"/>
    <numFmt numFmtId="165" formatCode="_-* #,##0_-;\-* #,##0_-;_-* &quot;-&quot;_-;_-@_-"/>
    <numFmt numFmtId="166" formatCode="0.0000"/>
    <numFmt numFmtId="167" formatCode="_(* #,##0.0_);_(* \(#,##0.0\);_(* &quot;-&quot;??_);_(@_)"/>
    <numFmt numFmtId="168" formatCode="_(* #,##0_);_(* \(#,##0\);_(* &quot;-&quot;??_);_(@_)"/>
    <numFmt numFmtId="169" formatCode="_(* #,##0.0000_);_(* \(#,##0.0000\);_(* &quot;-&quot;??_);_(@_)"/>
  </numFmts>
  <fonts count="47" x14ac:knownFonts="1">
    <font>
      <sz val="11"/>
      <color theme="1"/>
      <name val="Arial"/>
      <family val="2"/>
      <scheme val="minor"/>
    </font>
    <font>
      <sz val="10"/>
      <color theme="1"/>
      <name val="Times New Roman"/>
      <family val="1"/>
    </font>
    <font>
      <b/>
      <sz val="10"/>
      <color theme="1"/>
      <name val="Times New Roman"/>
      <family val="1"/>
    </font>
    <font>
      <b/>
      <sz val="14"/>
      <color theme="1"/>
      <name val="Times New Roman"/>
      <family val="1"/>
    </font>
    <font>
      <sz val="8"/>
      <color rgb="FF000000"/>
      <name val="Times New Roman"/>
      <family val="1"/>
    </font>
    <font>
      <b/>
      <sz val="8"/>
      <color rgb="FF000000"/>
      <name val="Times New Roman"/>
      <family val="1"/>
    </font>
    <font>
      <b/>
      <sz val="7"/>
      <color rgb="FF000000"/>
      <name val="Times New Roman"/>
      <family val="1"/>
    </font>
    <font>
      <sz val="7"/>
      <color rgb="FF000000"/>
      <name val="Times New Roman"/>
      <family val="1"/>
    </font>
    <font>
      <sz val="8"/>
      <color theme="1"/>
      <name val="Times New Roman"/>
      <family val="1"/>
    </font>
    <font>
      <b/>
      <sz val="12"/>
      <color theme="1"/>
      <name val="Times New Roman"/>
      <family val="1"/>
    </font>
    <font>
      <b/>
      <sz val="8"/>
      <color theme="1"/>
      <name val="Times New Roman"/>
      <family val="1"/>
    </font>
    <font>
      <sz val="11"/>
      <color theme="1"/>
      <name val="Calibri"/>
      <family val="2"/>
    </font>
    <font>
      <sz val="7"/>
      <color theme="1"/>
      <name val="Times New Roman"/>
      <family val="1"/>
    </font>
    <font>
      <sz val="10"/>
      <color theme="1"/>
      <name val="Calibri"/>
      <family val="2"/>
    </font>
    <font>
      <b/>
      <sz val="9"/>
      <color theme="1"/>
      <name val="Times New Roman"/>
      <family val="1"/>
    </font>
    <font>
      <b/>
      <sz val="7"/>
      <color theme="1"/>
      <name val="Times New Roman"/>
      <family val="1"/>
    </font>
    <font>
      <sz val="9"/>
      <color theme="1"/>
      <name val="Times New Roman"/>
      <family val="1"/>
    </font>
    <font>
      <b/>
      <vertAlign val="superscript"/>
      <sz val="7"/>
      <color theme="1"/>
      <name val="Times New Roman"/>
      <family val="1"/>
    </font>
    <font>
      <vertAlign val="superscript"/>
      <sz val="8"/>
      <color theme="1"/>
      <name val="Times New Roman"/>
      <family val="1"/>
    </font>
    <font>
      <vertAlign val="superscript"/>
      <sz val="7"/>
      <color theme="1"/>
      <name val="Times New Roman"/>
      <family val="1"/>
    </font>
    <font>
      <b/>
      <sz val="9"/>
      <color rgb="FF000000"/>
      <name val="Times New Roman"/>
      <family val="1"/>
    </font>
    <font>
      <vertAlign val="superscript"/>
      <sz val="8"/>
      <color rgb="FF000000"/>
      <name val="Times New Roman"/>
      <family val="1"/>
    </font>
    <font>
      <sz val="6"/>
      <color theme="1"/>
      <name val="Times New Roman"/>
      <family val="1"/>
    </font>
    <font>
      <u/>
      <sz val="11"/>
      <color theme="10"/>
      <name val="Arial"/>
      <family val="2"/>
      <scheme val="minor"/>
    </font>
    <font>
      <b/>
      <sz val="8"/>
      <name val="Times New Roman"/>
      <family val="1"/>
    </font>
    <font>
      <sz val="14"/>
      <color theme="1"/>
      <name val="Times New Roman"/>
      <family val="1"/>
    </font>
    <font>
      <b/>
      <sz val="6"/>
      <color theme="1"/>
      <name val="Times New Roman"/>
      <family val="1"/>
    </font>
    <font>
      <b/>
      <sz val="6.5"/>
      <color theme="1"/>
      <name val="Times New Roman"/>
      <family val="1"/>
    </font>
    <font>
      <sz val="10"/>
      <name val="Arial"/>
      <family val="2"/>
    </font>
    <font>
      <sz val="11"/>
      <color theme="1"/>
      <name val="Arial"/>
      <family val="2"/>
      <scheme val="minor"/>
    </font>
    <font>
      <u/>
      <sz val="7"/>
      <color theme="10"/>
      <name val="Arial"/>
      <family val="2"/>
      <scheme val="minor"/>
    </font>
    <font>
      <sz val="8"/>
      <name val="Times New Roman"/>
      <family val="1"/>
    </font>
    <font>
      <sz val="10"/>
      <name val="Times New Roman"/>
      <family val="1"/>
    </font>
    <font>
      <sz val="11"/>
      <name val="Arial"/>
      <family val="2"/>
      <scheme val="minor"/>
    </font>
    <font>
      <sz val="8"/>
      <name val="Arial"/>
      <family val="2"/>
      <scheme val="minor"/>
    </font>
    <font>
      <sz val="8"/>
      <color theme="1"/>
      <name val="Arial"/>
      <family val="2"/>
      <scheme val="minor"/>
    </font>
    <font>
      <sz val="7"/>
      <name val="Times New Roman"/>
      <family val="1"/>
    </font>
    <font>
      <sz val="11"/>
      <color rgb="FFFF0000"/>
      <name val="Arial"/>
      <family val="2"/>
      <scheme val="minor"/>
    </font>
    <font>
      <sz val="8"/>
      <color rgb="FFFF0000"/>
      <name val="Times New Roman"/>
      <family val="1"/>
    </font>
    <font>
      <b/>
      <sz val="7"/>
      <name val="Times New Roman"/>
      <family val="1"/>
    </font>
    <font>
      <b/>
      <sz val="8"/>
      <color rgb="FFFF0000"/>
      <name val="Times New Roman"/>
      <family val="1"/>
    </font>
    <font>
      <sz val="7"/>
      <color theme="1"/>
      <name val="Times New Roman"/>
      <family val="1"/>
      <scheme val="major"/>
    </font>
    <font>
      <sz val="7"/>
      <color rgb="FF000000"/>
      <name val="Times New Roman"/>
      <family val="1"/>
      <scheme val="major"/>
    </font>
    <font>
      <sz val="7"/>
      <name val="Times New Roman"/>
      <family val="1"/>
      <scheme val="major"/>
    </font>
    <font>
      <sz val="7"/>
      <color rgb="FFFF0000"/>
      <name val="Times New Roman"/>
      <family val="1"/>
      <scheme val="major"/>
    </font>
    <font>
      <sz val="9"/>
      <color indexed="8"/>
      <name val="Times New Roman"/>
      <family val="1"/>
    </font>
    <font>
      <strike/>
      <sz val="7"/>
      <color rgb="FFFF0000"/>
      <name val="Times New Roman"/>
      <family val="1"/>
      <scheme val="major"/>
    </font>
  </fonts>
  <fills count="2">
    <fill>
      <patternFill patternType="none"/>
    </fill>
    <fill>
      <patternFill patternType="gray125"/>
    </fill>
  </fills>
  <borders count="40">
    <border>
      <left/>
      <right/>
      <top/>
      <bottom/>
      <diagonal/>
    </border>
    <border>
      <left/>
      <right/>
      <top/>
      <bottom style="thick">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style="medium">
        <color indexed="64"/>
      </top>
      <bottom/>
      <diagonal/>
    </border>
    <border>
      <left/>
      <right style="medium">
        <color indexed="64"/>
      </right>
      <top/>
      <bottom style="thick">
        <color rgb="FF000000"/>
      </bottom>
      <diagonal/>
    </border>
    <border>
      <left/>
      <right/>
      <top/>
      <bottom style="thick">
        <color rgb="FF000000"/>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medium">
        <color indexed="64"/>
      </left>
      <right/>
      <top/>
      <bottom style="medium">
        <color indexed="64"/>
      </bottom>
      <diagonal/>
    </border>
    <border>
      <left/>
      <right/>
      <top style="medium">
        <color indexed="64"/>
      </top>
      <bottom style="thick">
        <color indexed="64"/>
      </bottom>
      <diagonal/>
    </border>
    <border>
      <left/>
      <right/>
      <top style="thick">
        <color rgb="FF000000"/>
      </top>
      <bottom/>
      <diagonal/>
    </border>
    <border>
      <left/>
      <right style="medium">
        <color indexed="64"/>
      </right>
      <top/>
      <bottom style="medium">
        <color rgb="FF000000"/>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rgb="FF000000"/>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right style="medium">
        <color rgb="FF000000"/>
      </right>
      <top/>
      <bottom style="thick">
        <color rgb="FF000000"/>
      </bottom>
      <diagonal/>
    </border>
    <border>
      <left style="medium">
        <color indexed="64"/>
      </left>
      <right/>
      <top style="thick">
        <color rgb="FF000000"/>
      </top>
      <bottom style="medium">
        <color rgb="FF000000"/>
      </bottom>
      <diagonal/>
    </border>
    <border>
      <left style="medium">
        <color rgb="FF000000"/>
      </left>
      <right/>
      <top style="thick">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ck">
        <color indexed="64"/>
      </bottom>
      <diagonal/>
    </border>
    <border>
      <left style="medium">
        <color indexed="64"/>
      </left>
      <right style="medium">
        <color indexed="64"/>
      </right>
      <top/>
      <bottom style="thick">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rgb="FF000000"/>
      </top>
      <bottom style="medium">
        <color rgb="FF000000"/>
      </bottom>
      <diagonal/>
    </border>
  </borders>
  <cellStyleXfs count="13">
    <xf numFmtId="0" fontId="0" fillId="0" borderId="0"/>
    <xf numFmtId="0" fontId="23" fillId="0" borderId="0" applyNumberFormat="0" applyFill="0" applyBorder="0" applyAlignment="0" applyProtection="0"/>
    <xf numFmtId="165" fontId="28" fillId="0" borderId="0" applyFont="0" applyFill="0" applyBorder="0" applyAlignment="0" applyProtection="0"/>
    <xf numFmtId="0" fontId="28" fillId="0" borderId="0"/>
    <xf numFmtId="43"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29" fillId="0" borderId="0" applyFont="0" applyFill="0" applyBorder="0" applyAlignment="0" applyProtection="0"/>
  </cellStyleXfs>
  <cellXfs count="341">
    <xf numFmtId="0" fontId="0" fillId="0" borderId="0" xfId="0"/>
    <xf numFmtId="0" fontId="1" fillId="0" borderId="0" xfId="0" applyFont="1"/>
    <xf numFmtId="0" fontId="1" fillId="0" borderId="0" xfId="0" applyFont="1" applyAlignment="1">
      <alignment vertical="center"/>
    </xf>
    <xf numFmtId="0" fontId="6" fillId="0" borderId="0" xfId="0" applyFont="1" applyAlignment="1">
      <alignment vertical="center"/>
    </xf>
    <xf numFmtId="0" fontId="8" fillId="0" borderId="0" xfId="0" applyFont="1" applyAlignment="1">
      <alignment horizontal="right" vertical="center" wrapText="1"/>
    </xf>
    <xf numFmtId="0" fontId="1" fillId="0" borderId="4" xfId="0" applyFont="1" applyBorder="1" applyAlignment="1">
      <alignment vertical="center"/>
    </xf>
    <xf numFmtId="0" fontId="8" fillId="0" borderId="4" xfId="0" applyFont="1" applyBorder="1" applyAlignment="1">
      <alignment horizontal="right" vertical="center"/>
    </xf>
    <xf numFmtId="0" fontId="0" fillId="0" borderId="0" xfId="0" applyAlignment="1"/>
    <xf numFmtId="0" fontId="4"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0" fontId="8" fillId="0" borderId="0" xfId="0" applyFont="1" applyAlignment="1">
      <alignment horizontal="right" vertical="center"/>
    </xf>
    <xf numFmtId="0" fontId="8" fillId="0" borderId="1" xfId="0" applyFont="1" applyBorder="1" applyAlignment="1">
      <alignment horizontal="right" vertical="center" wrapText="1"/>
    </xf>
    <xf numFmtId="0" fontId="10" fillId="0" borderId="0" xfId="0" applyFont="1" applyAlignment="1">
      <alignmen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right" vertical="center"/>
    </xf>
    <xf numFmtId="0" fontId="8" fillId="0" borderId="5" xfId="0" applyFont="1" applyBorder="1" applyAlignment="1">
      <alignment horizontal="right" vertical="center"/>
    </xf>
    <xf numFmtId="0" fontId="8" fillId="0" borderId="5" xfId="0" applyFont="1" applyBorder="1" applyAlignment="1">
      <alignment horizontal="right" vertical="center" wrapText="1"/>
    </xf>
    <xf numFmtId="0" fontId="8" fillId="0" borderId="0" xfId="0" applyFont="1" applyAlignment="1">
      <alignment vertical="center"/>
    </xf>
    <xf numFmtId="0" fontId="8" fillId="0" borderId="4" xfId="0" applyFont="1" applyBorder="1" applyAlignment="1">
      <alignment vertical="center"/>
    </xf>
    <xf numFmtId="0" fontId="8" fillId="0" borderId="1" xfId="0" applyFont="1" applyBorder="1" applyAlignment="1">
      <alignment vertical="center" wrapText="1"/>
    </xf>
    <xf numFmtId="0" fontId="12"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6" fillId="0" borderId="1" xfId="0" applyFont="1" applyBorder="1" applyAlignment="1">
      <alignment vertical="center"/>
    </xf>
    <xf numFmtId="0" fontId="10" fillId="0" borderId="1" xfId="0" applyFont="1" applyBorder="1" applyAlignment="1">
      <alignment horizontal="center" vertical="center" wrapText="1"/>
    </xf>
    <xf numFmtId="0" fontId="10" fillId="0" borderId="0" xfId="0" applyFont="1" applyAlignment="1">
      <alignment horizontal="right" vertical="center"/>
    </xf>
    <xf numFmtId="0" fontId="1" fillId="0" borderId="1" xfId="0" applyFont="1" applyBorder="1" applyAlignment="1">
      <alignment vertical="center"/>
    </xf>
    <xf numFmtId="0" fontId="13" fillId="0" borderId="0" xfId="0" applyFont="1" applyAlignment="1">
      <alignment horizontal="right" vertical="center"/>
    </xf>
    <xf numFmtId="0" fontId="10" fillId="0" borderId="1" xfId="0" applyFont="1" applyBorder="1" applyAlignment="1">
      <alignment horizontal="center" vertical="center"/>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4" fillId="0" borderId="10" xfId="0" applyFont="1" applyBorder="1" applyAlignment="1">
      <alignment horizontal="right" vertical="center" wrapText="1"/>
    </xf>
    <xf numFmtId="0" fontId="1" fillId="0" borderId="0" xfId="0" applyFont="1" applyAlignment="1">
      <alignment wrapText="1"/>
    </xf>
    <xf numFmtId="0" fontId="1" fillId="0" borderId="0" xfId="0" applyFont="1" applyAlignment="1">
      <alignment vertical="center" wrapText="1"/>
    </xf>
    <xf numFmtId="0" fontId="8" fillId="0" borderId="0" xfId="0" applyFont="1" applyAlignment="1">
      <alignment vertical="center" wrapText="1"/>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0" xfId="0" applyFont="1" applyAlignment="1">
      <alignment vertical="center" wrapText="1"/>
    </xf>
    <xf numFmtId="0" fontId="22" fillId="0" borderId="0" xfId="0" applyFont="1" applyAlignment="1">
      <alignment horizontal="right" vertical="center" wrapText="1"/>
    </xf>
    <xf numFmtId="0" fontId="1" fillId="0" borderId="0" xfId="0" applyFont="1" applyAlignment="1">
      <alignment vertical="top"/>
    </xf>
    <xf numFmtId="0" fontId="24" fillId="0" borderId="5" xfId="0" applyFont="1" applyBorder="1" applyAlignment="1">
      <alignment horizontal="right" vertical="center"/>
    </xf>
    <xf numFmtId="0" fontId="24" fillId="0" borderId="1" xfId="0" applyFont="1" applyBorder="1" applyAlignment="1">
      <alignment horizontal="right" vertical="center"/>
    </xf>
    <xf numFmtId="0" fontId="12" fillId="0" borderId="0" xfId="0" applyFont="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26" fillId="0" borderId="9" xfId="0" applyFont="1" applyBorder="1" applyAlignment="1">
      <alignment vertical="center"/>
    </xf>
    <xf numFmtId="0" fontId="0" fillId="0" borderId="0" xfId="0"/>
    <xf numFmtId="43" fontId="4" fillId="0" borderId="0" xfId="12" applyFont="1" applyAlignment="1">
      <alignment horizontal="right" vertical="center"/>
    </xf>
    <xf numFmtId="43" fontId="8" fillId="0" borderId="0" xfId="12" applyFont="1" applyAlignment="1">
      <alignment horizontal="right" vertical="center"/>
    </xf>
    <xf numFmtId="167" fontId="4" fillId="0" borderId="0" xfId="12" applyNumberFormat="1" applyFont="1" applyAlignment="1">
      <alignment horizontal="right" vertical="center"/>
    </xf>
    <xf numFmtId="167" fontId="4" fillId="0" borderId="4" xfId="12" applyNumberFormat="1" applyFont="1" applyBorder="1" applyAlignment="1">
      <alignment horizontal="right" vertical="center"/>
    </xf>
    <xf numFmtId="168" fontId="1" fillId="0" borderId="4" xfId="12" applyNumberFormat="1" applyFont="1" applyBorder="1" applyAlignment="1">
      <alignment vertical="center"/>
    </xf>
    <xf numFmtId="168" fontId="7" fillId="0" borderId="4" xfId="12" applyNumberFormat="1" applyFont="1" applyBorder="1" applyAlignment="1">
      <alignment horizontal="right" vertical="center"/>
    </xf>
    <xf numFmtId="168" fontId="4" fillId="0" borderId="4" xfId="12" applyNumberFormat="1" applyFont="1" applyBorder="1" applyAlignment="1">
      <alignment horizontal="right" vertical="center"/>
    </xf>
    <xf numFmtId="167" fontId="4" fillId="0" borderId="0" xfId="12" applyNumberFormat="1" applyFont="1" applyAlignment="1">
      <alignment horizontal="right" vertical="center" wrapText="1"/>
    </xf>
    <xf numFmtId="167" fontId="8" fillId="0" borderId="0" xfId="12" applyNumberFormat="1" applyFont="1" applyAlignment="1">
      <alignment horizontal="right" vertical="center" wrapText="1"/>
    </xf>
    <xf numFmtId="167" fontId="4" fillId="0" borderId="4" xfId="12" applyNumberFormat="1" applyFont="1" applyBorder="1" applyAlignment="1">
      <alignment horizontal="right" vertical="center" wrapText="1"/>
    </xf>
    <xf numFmtId="167" fontId="8" fillId="0" borderId="4" xfId="12" applyNumberFormat="1" applyFont="1" applyBorder="1" applyAlignment="1">
      <alignment horizontal="right" vertical="center" wrapText="1"/>
    </xf>
    <xf numFmtId="169" fontId="12" fillId="0" borderId="0" xfId="12" applyNumberFormat="1" applyFont="1" applyAlignment="1">
      <alignment horizontal="right" vertical="center"/>
    </xf>
    <xf numFmtId="0" fontId="8" fillId="0" borderId="0" xfId="0" applyFont="1" applyFill="1" applyAlignment="1">
      <alignment horizontal="right" vertical="center"/>
    </xf>
    <xf numFmtId="0" fontId="12" fillId="0" borderId="0" xfId="0" applyFont="1" applyFill="1" applyAlignment="1">
      <alignment horizontal="right" vertical="center"/>
    </xf>
    <xf numFmtId="166" fontId="12" fillId="0" borderId="0" xfId="0" applyNumberFormat="1" applyFont="1" applyFill="1" applyAlignment="1">
      <alignment horizontal="right" vertical="center"/>
    </xf>
    <xf numFmtId="15" fontId="5" fillId="0" borderId="0" xfId="0" applyNumberFormat="1" applyFont="1" applyFill="1" applyAlignment="1">
      <alignment horizontal="center" vertical="center"/>
    </xf>
    <xf numFmtId="0" fontId="5" fillId="0" borderId="0" xfId="0" applyFont="1" applyFill="1" applyAlignment="1">
      <alignment horizontal="center" vertical="center"/>
    </xf>
    <xf numFmtId="166" fontId="7" fillId="0" borderId="0" xfId="0" applyNumberFormat="1" applyFont="1" applyFill="1" applyAlignment="1">
      <alignment horizontal="right" vertical="center"/>
    </xf>
    <xf numFmtId="0" fontId="7" fillId="0" borderId="0" xfId="0" applyFont="1" applyFill="1" applyAlignment="1">
      <alignment horizontal="right" vertical="center"/>
    </xf>
    <xf numFmtId="43" fontId="4" fillId="0" borderId="0" xfId="12" applyNumberFormat="1" applyFont="1" applyAlignment="1">
      <alignment horizontal="right" vertical="center"/>
    </xf>
    <xf numFmtId="43" fontId="4" fillId="0" borderId="0" xfId="12" applyNumberFormat="1" applyFont="1" applyAlignment="1">
      <alignment horizontal="right" vertical="center" wrapText="1"/>
    </xf>
    <xf numFmtId="43" fontId="8" fillId="0" borderId="0" xfId="12" applyNumberFormat="1" applyFont="1" applyAlignment="1">
      <alignment horizontal="right" vertical="center"/>
    </xf>
    <xf numFmtId="43" fontId="8" fillId="0" borderId="0" xfId="12" applyNumberFormat="1" applyFont="1" applyAlignment="1">
      <alignment horizontal="right" vertical="center" wrapText="1"/>
    </xf>
    <xf numFmtId="43" fontId="0" fillId="0" borderId="0" xfId="12" applyNumberFormat="1" applyFont="1"/>
    <xf numFmtId="164" fontId="10" fillId="0" borderId="1" xfId="0" quotePrefix="1" applyNumberFormat="1" applyFont="1" applyBorder="1" applyAlignment="1">
      <alignment horizontal="right" vertical="center"/>
    </xf>
    <xf numFmtId="169" fontId="4" fillId="0" borderId="0" xfId="12" applyNumberFormat="1" applyFont="1" applyAlignment="1">
      <alignment horizontal="right" vertical="center" wrapText="1"/>
    </xf>
    <xf numFmtId="169" fontId="4" fillId="0" borderId="0" xfId="12" applyNumberFormat="1" applyFont="1" applyBorder="1" applyAlignment="1">
      <alignment horizontal="right" vertical="center" wrapText="1"/>
    </xf>
    <xf numFmtId="0" fontId="15" fillId="0" borderId="17" xfId="0" applyFont="1" applyBorder="1" applyAlignment="1">
      <alignment horizontal="center" vertical="center" wrapText="1"/>
    </xf>
    <xf numFmtId="0" fontId="5" fillId="0" borderId="0" xfId="0" applyFont="1" applyAlignment="1">
      <alignment horizontal="left" vertical="center" wrapText="1"/>
    </xf>
    <xf numFmtId="15" fontId="4" fillId="0" borderId="0" xfId="0" applyNumberFormat="1" applyFont="1" applyAlignment="1">
      <alignment horizontal="left" vertical="center" wrapText="1"/>
    </xf>
    <xf numFmtId="0" fontId="4" fillId="0" borderId="0" xfId="0" applyFont="1" applyAlignment="1">
      <alignment horizontal="left" vertical="center" wrapText="1"/>
    </xf>
    <xf numFmtId="15" fontId="4" fillId="0" borderId="0" xfId="0" applyNumberFormat="1" applyFont="1" applyBorder="1" applyAlignment="1">
      <alignment horizontal="left" vertical="center" wrapText="1"/>
    </xf>
    <xf numFmtId="0" fontId="0" fillId="0" borderId="0" xfId="0" applyAlignment="1">
      <alignment horizontal="left"/>
    </xf>
    <xf numFmtId="167" fontId="8" fillId="0" borderId="0" xfId="12" applyNumberFormat="1" applyFont="1" applyAlignment="1">
      <alignment horizontal="right" vertical="center"/>
    </xf>
    <xf numFmtId="167" fontId="8" fillId="0" borderId="4" xfId="12" applyNumberFormat="1" applyFont="1" applyBorder="1" applyAlignment="1">
      <alignment horizontal="right" vertical="center"/>
    </xf>
    <xf numFmtId="0" fontId="8" fillId="0" borderId="0" xfId="0" applyFont="1" applyAlignment="1">
      <alignment vertical="center"/>
    </xf>
    <xf numFmtId="0" fontId="8" fillId="0" borderId="15" xfId="0" applyFont="1" applyBorder="1" applyAlignment="1">
      <alignment vertical="center"/>
    </xf>
    <xf numFmtId="0" fontId="8" fillId="0" borderId="16" xfId="0" applyFont="1" applyBorder="1" applyAlignment="1">
      <alignment vertical="center"/>
    </xf>
    <xf numFmtId="0" fontId="8" fillId="0" borderId="4" xfId="0" applyFont="1" applyBorder="1" applyAlignment="1">
      <alignment vertical="center"/>
    </xf>
    <xf numFmtId="0" fontId="10" fillId="0" borderId="8" xfId="0" applyFont="1" applyBorder="1" applyAlignment="1">
      <alignment vertical="center"/>
    </xf>
    <xf numFmtId="0" fontId="8" fillId="0" borderId="1" xfId="0" applyFont="1" applyBorder="1" applyAlignment="1">
      <alignment vertical="center"/>
    </xf>
    <xf numFmtId="15" fontId="7" fillId="0" borderId="0" xfId="0" applyNumberFormat="1" applyFont="1" applyAlignment="1">
      <alignment horizontal="left" vertical="center"/>
    </xf>
    <xf numFmtId="167" fontId="8" fillId="0" borderId="13" xfId="12" applyNumberFormat="1" applyFont="1" applyBorder="1" applyAlignment="1">
      <alignment vertical="center"/>
    </xf>
    <xf numFmtId="167" fontId="8" fillId="0" borderId="0" xfId="12" applyNumberFormat="1" applyFont="1" applyAlignment="1">
      <alignment vertical="center"/>
    </xf>
    <xf numFmtId="167" fontId="8" fillId="0" borderId="4" xfId="12" applyNumberFormat="1" applyFont="1" applyBorder="1" applyAlignment="1">
      <alignment vertical="center"/>
    </xf>
    <xf numFmtId="167" fontId="8" fillId="0" borderId="8" xfId="12" applyNumberFormat="1" applyFont="1" applyBorder="1" applyAlignment="1">
      <alignment vertical="center"/>
    </xf>
    <xf numFmtId="167" fontId="4" fillId="0" borderId="13" xfId="12" applyNumberFormat="1" applyFont="1" applyBorder="1" applyAlignment="1">
      <alignment vertical="center"/>
    </xf>
    <xf numFmtId="167" fontId="4" fillId="0" borderId="0" xfId="12" applyNumberFormat="1" applyFont="1" applyAlignment="1">
      <alignment vertical="center"/>
    </xf>
    <xf numFmtId="167" fontId="4" fillId="0" borderId="4" xfId="12" applyNumberFormat="1" applyFont="1" applyBorder="1" applyAlignment="1">
      <alignment vertical="center"/>
    </xf>
    <xf numFmtId="0" fontId="10" fillId="0" borderId="0" xfId="0" applyFont="1" applyFill="1" applyAlignment="1">
      <alignment vertical="center"/>
    </xf>
    <xf numFmtId="167" fontId="8" fillId="0" borderId="8" xfId="12" applyNumberFormat="1" applyFont="1" applyFill="1" applyBorder="1" applyAlignment="1">
      <alignment horizontal="right" vertical="center"/>
    </xf>
    <xf numFmtId="167" fontId="8" fillId="0" borderId="0" xfId="12" applyNumberFormat="1" applyFont="1" applyFill="1" applyAlignment="1">
      <alignment horizontal="right" vertical="center"/>
    </xf>
    <xf numFmtId="167" fontId="8" fillId="0" borderId="8" xfId="12" applyNumberFormat="1" applyFont="1" applyFill="1" applyBorder="1" applyAlignment="1">
      <alignment vertical="center"/>
    </xf>
    <xf numFmtId="167" fontId="8" fillId="0" borderId="0" xfId="12" applyNumberFormat="1" applyFont="1" applyFill="1" applyAlignment="1">
      <alignment horizontal="right" vertical="center" wrapText="1"/>
    </xf>
    <xf numFmtId="0" fontId="8" fillId="0" borderId="0" xfId="0" applyFont="1" applyFill="1" applyAlignment="1">
      <alignment vertical="center"/>
    </xf>
    <xf numFmtId="0" fontId="8" fillId="0" borderId="1" xfId="0" applyFont="1" applyFill="1" applyBorder="1" applyAlignment="1">
      <alignment vertical="center"/>
    </xf>
    <xf numFmtId="43" fontId="0" fillId="0" borderId="0" xfId="0" applyNumberFormat="1"/>
    <xf numFmtId="43" fontId="8" fillId="0" borderId="0" xfId="12" applyNumberFormat="1" applyFont="1" applyFill="1" applyAlignment="1">
      <alignment horizontal="right" vertical="center"/>
    </xf>
    <xf numFmtId="43" fontId="8" fillId="0" borderId="1" xfId="12" applyNumberFormat="1" applyFont="1" applyFill="1" applyBorder="1" applyAlignment="1">
      <alignment horizontal="right" vertical="center"/>
    </xf>
    <xf numFmtId="43" fontId="4" fillId="0" borderId="1" xfId="12" applyNumberFormat="1" applyFont="1" applyBorder="1" applyAlignment="1">
      <alignment horizontal="right" vertical="center"/>
    </xf>
    <xf numFmtId="167" fontId="4" fillId="0" borderId="0" xfId="12" applyNumberFormat="1" applyFont="1" applyAlignment="1">
      <alignment horizontal="center" vertical="center"/>
    </xf>
    <xf numFmtId="43" fontId="8" fillId="0" borderId="1" xfId="12" applyNumberFormat="1" applyFont="1" applyBorder="1" applyAlignment="1">
      <alignment horizontal="right" vertical="center"/>
    </xf>
    <xf numFmtId="43" fontId="4" fillId="0" borderId="0" xfId="12" applyNumberFormat="1" applyFont="1" applyBorder="1" applyAlignment="1">
      <alignment horizontal="right" vertical="center" wrapText="1"/>
    </xf>
    <xf numFmtId="167" fontId="12" fillId="0" borderId="0" xfId="12" applyNumberFormat="1" applyFont="1" applyFill="1" applyAlignment="1">
      <alignment horizontal="right" vertical="center"/>
    </xf>
    <xf numFmtId="167" fontId="7" fillId="0" borderId="0" xfId="12" applyNumberFormat="1" applyFont="1" applyFill="1" applyAlignment="1">
      <alignment horizontal="right" vertical="center"/>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167" fontId="10" fillId="0" borderId="0" xfId="12" applyNumberFormat="1" applyFont="1" applyAlignment="1">
      <alignment horizontal="right" vertical="center"/>
    </xf>
    <xf numFmtId="0" fontId="31" fillId="0" borderId="10" xfId="0" applyFont="1" applyBorder="1" applyAlignment="1">
      <alignment horizontal="right" vertical="center" wrapText="1"/>
    </xf>
    <xf numFmtId="0" fontId="31" fillId="0" borderId="24" xfId="0" applyFont="1" applyBorder="1" applyAlignment="1">
      <alignment horizontal="right" vertical="center" wrapText="1"/>
    </xf>
    <xf numFmtId="0" fontId="32" fillId="0" borderId="0" xfId="0" applyFont="1" applyAlignment="1">
      <alignment wrapText="1"/>
    </xf>
    <xf numFmtId="0" fontId="31" fillId="0" borderId="0" xfId="0" applyFont="1" applyAlignment="1">
      <alignment horizontal="right" vertical="center" wrapText="1"/>
    </xf>
    <xf numFmtId="43" fontId="31" fillId="0" borderId="0" xfId="12" applyNumberFormat="1" applyFont="1" applyAlignment="1">
      <alignment horizontal="right" vertical="center" wrapText="1"/>
    </xf>
    <xf numFmtId="169" fontId="31" fillId="0" borderId="0" xfId="12" applyNumberFormat="1" applyFont="1" applyAlignment="1">
      <alignment horizontal="right" vertical="center" wrapText="1"/>
    </xf>
    <xf numFmtId="43" fontId="31" fillId="0" borderId="0" xfId="12" applyNumberFormat="1" applyFont="1" applyBorder="1" applyAlignment="1">
      <alignment horizontal="right" vertical="center" wrapText="1"/>
    </xf>
    <xf numFmtId="169" fontId="31" fillId="0" borderId="0" xfId="12" applyNumberFormat="1" applyFont="1" applyBorder="1" applyAlignment="1">
      <alignment horizontal="right" vertical="center" wrapText="1"/>
    </xf>
    <xf numFmtId="0" fontId="33" fillId="0" borderId="0" xfId="0" applyFont="1"/>
    <xf numFmtId="0" fontId="34" fillId="0" borderId="0" xfId="0" applyFont="1"/>
    <xf numFmtId="0" fontId="35" fillId="0" borderId="0" xfId="0" applyFont="1"/>
    <xf numFmtId="0" fontId="36" fillId="0" borderId="0" xfId="0" applyFont="1" applyAlignment="1">
      <alignment horizontal="right" vertical="center"/>
    </xf>
    <xf numFmtId="0" fontId="1" fillId="0" borderId="0" xfId="0" applyFont="1" applyBorder="1" applyAlignment="1">
      <alignment vertical="center"/>
    </xf>
    <xf numFmtId="0" fontId="8" fillId="0" borderId="1" xfId="0" applyFont="1" applyBorder="1" applyAlignment="1">
      <alignment horizontal="right" vertical="center"/>
    </xf>
    <xf numFmtId="0" fontId="39" fillId="0" borderId="15" xfId="0" applyFont="1" applyBorder="1" applyAlignment="1">
      <alignment horizontal="right" vertical="center"/>
    </xf>
    <xf numFmtId="0" fontId="0" fillId="0" borderId="0" xfId="0" applyFill="1" applyAlignment="1"/>
    <xf numFmtId="167" fontId="36" fillId="0" borderId="0" xfId="12" applyNumberFormat="1" applyFont="1" applyFill="1" applyAlignment="1">
      <alignment horizontal="right" vertical="center"/>
    </xf>
    <xf numFmtId="166" fontId="36" fillId="0" borderId="0" xfId="0" applyNumberFormat="1" applyFont="1" applyFill="1" applyAlignment="1">
      <alignment horizontal="right" vertical="center"/>
    </xf>
    <xf numFmtId="15" fontId="24" fillId="0" borderId="0" xfId="0" applyNumberFormat="1" applyFont="1" applyFill="1" applyAlignment="1">
      <alignment horizontal="center" vertical="center"/>
    </xf>
    <xf numFmtId="0" fontId="36" fillId="0" borderId="0" xfId="0" applyFont="1" applyFill="1" applyAlignment="1">
      <alignment horizontal="right" vertical="center"/>
    </xf>
    <xf numFmtId="0" fontId="24" fillId="0" borderId="0" xfId="0" applyFont="1" applyFill="1" applyAlignment="1">
      <alignment horizontal="center" vertical="center"/>
    </xf>
    <xf numFmtId="0" fontId="31" fillId="0" borderId="0" xfId="0" applyFont="1" applyFill="1" applyAlignment="1">
      <alignment horizontal="right" vertical="center"/>
    </xf>
    <xf numFmtId="0" fontId="40" fillId="0" borderId="0" xfId="0" applyFont="1" applyFill="1" applyAlignment="1">
      <alignment horizontal="center" vertical="center"/>
    </xf>
    <xf numFmtId="0" fontId="38" fillId="0" borderId="0" xfId="0" applyFont="1" applyFill="1" applyAlignment="1">
      <alignment horizontal="right" vertical="center"/>
    </xf>
    <xf numFmtId="0" fontId="24" fillId="0" borderId="36" xfId="0" applyFont="1" applyFill="1" applyBorder="1" applyAlignment="1">
      <alignment horizontal="center" vertical="center"/>
    </xf>
    <xf numFmtId="0" fontId="31" fillId="0" borderId="0" xfId="0" applyFont="1" applyAlignment="1">
      <alignment horizontal="right" vertical="center"/>
    </xf>
    <xf numFmtId="167" fontId="31" fillId="0" borderId="0" xfId="12" applyNumberFormat="1" applyFont="1" applyAlignment="1">
      <alignment horizontal="right" vertical="center"/>
    </xf>
    <xf numFmtId="0" fontId="33" fillId="0" borderId="0" xfId="0" applyFont="1" applyAlignment="1"/>
    <xf numFmtId="0" fontId="8" fillId="0" borderId="1" xfId="0" applyFont="1" applyBorder="1" applyAlignment="1">
      <alignment horizontal="right" vertical="center"/>
    </xf>
    <xf numFmtId="0" fontId="8" fillId="0" borderId="37" xfId="0" applyFont="1" applyBorder="1" applyAlignment="1">
      <alignment horizontal="right" vertical="center"/>
    </xf>
    <xf numFmtId="0" fontId="8" fillId="0" borderId="37" xfId="0" applyFont="1" applyBorder="1" applyAlignment="1">
      <alignment horizontal="right" vertical="center" wrapText="1"/>
    </xf>
    <xf numFmtId="0" fontId="8" fillId="0" borderId="38" xfId="0" applyFont="1" applyBorder="1" applyAlignment="1">
      <alignment vertical="center"/>
    </xf>
    <xf numFmtId="0" fontId="8" fillId="0" borderId="37" xfId="0" applyFont="1" applyBorder="1" applyAlignment="1">
      <alignment vertical="center" wrapText="1"/>
    </xf>
    <xf numFmtId="10" fontId="7" fillId="0" borderId="0" xfId="0" applyNumberFormat="1" applyFont="1" applyFill="1" applyAlignment="1">
      <alignment horizontal="right" vertical="center"/>
    </xf>
    <xf numFmtId="166" fontId="7" fillId="0" borderId="0" xfId="12" applyNumberFormat="1" applyFont="1" applyFill="1" applyAlignment="1">
      <alignment horizontal="right" vertical="center"/>
    </xf>
    <xf numFmtId="10" fontId="36" fillId="0" borderId="0" xfId="0" applyNumberFormat="1" applyFont="1" applyFill="1" applyAlignment="1">
      <alignment horizontal="right" vertical="center"/>
    </xf>
    <xf numFmtId="166" fontId="36" fillId="0" borderId="0" xfId="12" applyNumberFormat="1" applyFont="1" applyFill="1" applyAlignment="1">
      <alignment horizontal="right" vertical="center"/>
    </xf>
    <xf numFmtId="0" fontId="41" fillId="0" borderId="0" xfId="0" applyFont="1" applyFill="1" applyAlignment="1">
      <alignment horizontal="right" vertical="center"/>
    </xf>
    <xf numFmtId="167" fontId="41" fillId="0" borderId="0" xfId="12" applyNumberFormat="1" applyFont="1" applyFill="1" applyAlignment="1">
      <alignment horizontal="right" vertical="center"/>
    </xf>
    <xf numFmtId="167" fontId="42" fillId="0" borderId="0" xfId="12" applyNumberFormat="1" applyFont="1" applyFill="1" applyAlignment="1">
      <alignment horizontal="right" vertical="center"/>
    </xf>
    <xf numFmtId="168" fontId="42" fillId="0" borderId="0" xfId="12" applyNumberFormat="1" applyFont="1" applyFill="1" applyAlignment="1">
      <alignment horizontal="right" vertical="center"/>
    </xf>
    <xf numFmtId="169" fontId="42" fillId="0" borderId="0" xfId="12" applyNumberFormat="1" applyFont="1" applyFill="1" applyAlignment="1">
      <alignment horizontal="right" vertical="center"/>
    </xf>
    <xf numFmtId="168" fontId="41" fillId="0" borderId="0" xfId="12" applyNumberFormat="1" applyFont="1" applyFill="1" applyAlignment="1">
      <alignment horizontal="right" vertical="center"/>
    </xf>
    <xf numFmtId="169" fontId="41" fillId="0" borderId="0" xfId="12" applyNumberFormat="1" applyFont="1" applyFill="1" applyAlignment="1">
      <alignment horizontal="right" vertical="center"/>
    </xf>
    <xf numFmtId="167" fontId="43" fillId="0" borderId="0" xfId="12" applyNumberFormat="1" applyFont="1" applyFill="1" applyAlignment="1">
      <alignment horizontal="right" vertical="center"/>
    </xf>
    <xf numFmtId="169" fontId="43" fillId="0" borderId="0" xfId="12" applyNumberFormat="1" applyFont="1" applyFill="1" applyAlignment="1">
      <alignment horizontal="right" vertical="center"/>
    </xf>
    <xf numFmtId="0" fontId="43" fillId="0" borderId="0" xfId="0" applyFont="1" applyFill="1" applyAlignment="1">
      <alignment horizontal="right" vertical="center"/>
    </xf>
    <xf numFmtId="167" fontId="44" fillId="0" borderId="0" xfId="12" applyNumberFormat="1" applyFont="1" applyFill="1" applyAlignment="1">
      <alignment horizontal="right" vertical="center"/>
    </xf>
    <xf numFmtId="169" fontId="44" fillId="0" borderId="0" xfId="12" applyNumberFormat="1" applyFont="1" applyFill="1" applyAlignment="1">
      <alignment horizontal="right" vertical="center"/>
    </xf>
    <xf numFmtId="167" fontId="43" fillId="0" borderId="0" xfId="12" applyNumberFormat="1" applyFont="1" applyFill="1" applyAlignment="1">
      <alignment horizontal="right"/>
    </xf>
    <xf numFmtId="169" fontId="43" fillId="0" borderId="0" xfId="12" applyNumberFormat="1" applyFont="1" applyFill="1" applyAlignment="1">
      <alignment horizontal="right"/>
    </xf>
    <xf numFmtId="167" fontId="41" fillId="0" borderId="0" xfId="12" applyNumberFormat="1" applyFont="1" applyFill="1" applyAlignment="1">
      <alignment horizontal="right"/>
    </xf>
    <xf numFmtId="169" fontId="41" fillId="0" borderId="0" xfId="12" applyNumberFormat="1" applyFont="1" applyFill="1" applyAlignment="1">
      <alignment horizontal="right"/>
    </xf>
    <xf numFmtId="168" fontId="41" fillId="0" borderId="0" xfId="12" applyNumberFormat="1" applyFont="1" applyFill="1" applyAlignment="1">
      <alignment horizontal="right"/>
    </xf>
    <xf numFmtId="167" fontId="44" fillId="0" borderId="0" xfId="12" applyNumberFormat="1" applyFont="1" applyFill="1" applyAlignment="1">
      <alignment horizontal="right"/>
    </xf>
    <xf numFmtId="169" fontId="44" fillId="0" borderId="0" xfId="12" applyNumberFormat="1" applyFont="1" applyFill="1" applyAlignment="1">
      <alignment horizontal="right"/>
    </xf>
    <xf numFmtId="168" fontId="43" fillId="0" borderId="0" xfId="12" applyNumberFormat="1" applyFont="1" applyFill="1" applyAlignment="1">
      <alignment horizontal="right"/>
    </xf>
    <xf numFmtId="0" fontId="8" fillId="0" borderId="2" xfId="0" applyFont="1" applyFill="1" applyBorder="1" applyAlignment="1">
      <alignment horizontal="center" vertical="center"/>
    </xf>
    <xf numFmtId="0" fontId="8" fillId="0" borderId="27" xfId="0" applyFont="1" applyFill="1" applyBorder="1" applyAlignment="1">
      <alignment horizontal="right" vertical="center"/>
    </xf>
    <xf numFmtId="0" fontId="4" fillId="0" borderId="27" xfId="0" applyFont="1" applyFill="1" applyBorder="1" applyAlignment="1">
      <alignment horizontal="right" vertical="center"/>
    </xf>
    <xf numFmtId="0" fontId="8" fillId="0" borderId="28" xfId="0" applyFont="1" applyFill="1" applyBorder="1" applyAlignment="1">
      <alignment horizontal="right" vertical="center"/>
    </xf>
    <xf numFmtId="0" fontId="8" fillId="0" borderId="2" xfId="0" applyFont="1" applyFill="1" applyBorder="1" applyAlignment="1">
      <alignment horizontal="right" vertical="center"/>
    </xf>
    <xf numFmtId="0" fontId="4" fillId="0" borderId="0" xfId="0" applyFont="1" applyFill="1" applyAlignment="1">
      <alignment horizontal="right" vertical="center"/>
    </xf>
    <xf numFmtId="0" fontId="8" fillId="0" borderId="5" xfId="0" applyFont="1" applyFill="1" applyBorder="1" applyAlignment="1">
      <alignment horizontal="center" vertical="center"/>
    </xf>
    <xf numFmtId="0" fontId="8" fillId="0" borderId="5" xfId="0" applyFont="1" applyFill="1" applyBorder="1" applyAlignment="1">
      <alignment horizontal="right" vertical="center"/>
    </xf>
    <xf numFmtId="0" fontId="8" fillId="0" borderId="1" xfId="0" applyFont="1" applyFill="1" applyBorder="1" applyAlignment="1">
      <alignment horizontal="right" vertical="center"/>
    </xf>
    <xf numFmtId="0" fontId="8" fillId="0" borderId="29" xfId="0" applyFont="1" applyFill="1" applyBorder="1" applyAlignment="1">
      <alignment horizontal="right" vertical="center"/>
    </xf>
    <xf numFmtId="0" fontId="8" fillId="0" borderId="30" xfId="0" applyFont="1" applyFill="1" applyBorder="1" applyAlignment="1">
      <alignment horizontal="right" vertical="center"/>
    </xf>
    <xf numFmtId="0" fontId="1" fillId="0" borderId="0" xfId="0" applyFont="1" applyFill="1" applyAlignment="1">
      <alignment horizontal="right" vertical="center"/>
    </xf>
    <xf numFmtId="0" fontId="41" fillId="0" borderId="0" xfId="0" applyFont="1" applyFill="1" applyAlignment="1"/>
    <xf numFmtId="0" fontId="12" fillId="0" borderId="0" xfId="0" applyFont="1" applyFill="1" applyAlignment="1">
      <alignment vertical="center"/>
    </xf>
    <xf numFmtId="166" fontId="1" fillId="0" borderId="0" xfId="12" applyNumberFormat="1" applyFont="1" applyFill="1" applyAlignment="1">
      <alignment horizontal="right" vertical="center"/>
    </xf>
    <xf numFmtId="0" fontId="45" fillId="0" borderId="0" xfId="0" applyFont="1" applyFill="1" applyBorder="1" applyAlignment="1">
      <alignment horizontal="right"/>
    </xf>
    <xf numFmtId="10" fontId="45" fillId="0" borderId="0" xfId="9" applyNumberFormat="1" applyFont="1" applyFill="1" applyBorder="1" applyAlignment="1">
      <alignment horizontal="center"/>
    </xf>
    <xf numFmtId="43" fontId="45" fillId="0" borderId="0" xfId="8" applyFont="1" applyBorder="1" applyAlignment="1">
      <alignment horizontal="right"/>
    </xf>
    <xf numFmtId="9" fontId="45" fillId="0" borderId="0" xfId="8" applyNumberFormat="1" applyFont="1" applyBorder="1" applyAlignment="1">
      <alignment horizontal="right"/>
    </xf>
    <xf numFmtId="0" fontId="44" fillId="0" borderId="0" xfId="0" applyFont="1" applyFill="1" applyAlignment="1">
      <alignment horizontal="right" vertical="center"/>
    </xf>
    <xf numFmtId="0" fontId="46" fillId="0" borderId="0" xfId="0" applyFont="1" applyFill="1" applyAlignment="1">
      <alignment horizontal="right" vertical="center"/>
    </xf>
    <xf numFmtId="167" fontId="46" fillId="0" borderId="0" xfId="12" applyNumberFormat="1" applyFont="1" applyFill="1" applyAlignment="1">
      <alignment horizontal="right"/>
    </xf>
    <xf numFmtId="169" fontId="46" fillId="0" borderId="0" xfId="12" applyNumberFormat="1" applyFont="1" applyFill="1" applyAlignment="1">
      <alignment horizontal="right"/>
    </xf>
    <xf numFmtId="167" fontId="46" fillId="0" borderId="0" xfId="12" applyNumberFormat="1" applyFont="1" applyFill="1" applyAlignment="1">
      <alignment horizontal="right" vertical="center"/>
    </xf>
    <xf numFmtId="169" fontId="46" fillId="0" borderId="0" xfId="12" applyNumberFormat="1" applyFont="1" applyFill="1" applyAlignment="1">
      <alignment horizontal="right" vertical="center"/>
    </xf>
    <xf numFmtId="168" fontId="46" fillId="0" borderId="0" xfId="12" applyNumberFormat="1" applyFont="1" applyFill="1" applyAlignment="1">
      <alignment horizontal="right"/>
    </xf>
    <xf numFmtId="0" fontId="39" fillId="0" borderId="15" xfId="0" applyFont="1" applyFill="1" applyBorder="1" applyAlignment="1">
      <alignment horizontal="right" vertical="center"/>
    </xf>
    <xf numFmtId="0" fontId="37" fillId="0" borderId="0" xfId="0" applyFont="1" applyFill="1" applyAlignment="1"/>
    <xf numFmtId="167" fontId="4" fillId="0" borderId="0" xfId="12" applyNumberFormat="1" applyFont="1" applyFill="1" applyAlignment="1">
      <alignment horizontal="right" vertical="center"/>
    </xf>
    <xf numFmtId="168" fontId="38" fillId="0" borderId="4" xfId="12" applyNumberFormat="1" applyFont="1" applyFill="1" applyBorder="1" applyAlignment="1">
      <alignment horizontal="right" vertical="center"/>
    </xf>
    <xf numFmtId="0" fontId="39" fillId="0" borderId="35" xfId="0" applyFont="1" applyFill="1" applyBorder="1" applyAlignment="1">
      <alignment horizontal="right" vertical="center"/>
    </xf>
    <xf numFmtId="15" fontId="31" fillId="0" borderId="0" xfId="0" applyNumberFormat="1" applyFont="1" applyAlignment="1">
      <alignment horizontal="left" vertical="center" wrapText="1"/>
    </xf>
    <xf numFmtId="43" fontId="33" fillId="0" borderId="0" xfId="0" applyNumberFormat="1" applyFont="1"/>
    <xf numFmtId="164" fontId="10" fillId="0" borderId="1" xfId="0" quotePrefix="1" applyNumberFormat="1" applyFont="1" applyFill="1" applyBorder="1" applyAlignment="1">
      <alignment horizontal="right" vertical="center"/>
    </xf>
    <xf numFmtId="167" fontId="10" fillId="0" borderId="0" xfId="12" applyNumberFormat="1" applyFont="1" applyFill="1" applyAlignment="1">
      <alignment horizontal="right" vertical="center"/>
    </xf>
    <xf numFmtId="0" fontId="15" fillId="0" borderId="39" xfId="0" applyFont="1" applyBorder="1" applyAlignment="1">
      <alignment horizontal="center" vertical="center" wrapText="1"/>
    </xf>
    <xf numFmtId="15" fontId="45" fillId="0" borderId="0" xfId="0" applyNumberFormat="1" applyFont="1" applyBorder="1" applyAlignment="1">
      <alignment horizontal="center"/>
    </xf>
    <xf numFmtId="0" fontId="0" fillId="0" borderId="1" xfId="0" applyFill="1" applyBorder="1" applyAlignment="1"/>
    <xf numFmtId="0" fontId="7" fillId="0" borderId="1" xfId="0" applyFont="1" applyFill="1" applyBorder="1" applyAlignment="1">
      <alignment horizontal="right" vertical="center"/>
    </xf>
    <xf numFmtId="10" fontId="7" fillId="0" borderId="1" xfId="0" applyNumberFormat="1" applyFont="1" applyFill="1" applyBorder="1" applyAlignment="1">
      <alignment horizontal="right" vertical="center"/>
    </xf>
    <xf numFmtId="167" fontId="12" fillId="0" borderId="1" xfId="12" applyNumberFormat="1" applyFont="1" applyFill="1" applyBorder="1" applyAlignment="1">
      <alignment horizontal="right" vertical="center"/>
    </xf>
    <xf numFmtId="166" fontId="7" fillId="0" borderId="1" xfId="0" applyNumberFormat="1" applyFont="1" applyFill="1" applyBorder="1" applyAlignment="1">
      <alignment horizontal="right" vertical="center"/>
    </xf>
    <xf numFmtId="166" fontId="7" fillId="0" borderId="1" xfId="12" applyNumberFormat="1" applyFont="1" applyFill="1" applyBorder="1" applyAlignment="1">
      <alignment horizontal="right" vertical="center"/>
    </xf>
    <xf numFmtId="167" fontId="7" fillId="0" borderId="1" xfId="12" applyNumberFormat="1" applyFont="1" applyFill="1" applyBorder="1" applyAlignment="1">
      <alignment horizontal="righ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vertical="center" wrapText="1"/>
    </xf>
    <xf numFmtId="43" fontId="8" fillId="0" borderId="0" xfId="12" applyNumberFormat="1" applyFont="1" applyBorder="1" applyAlignment="1">
      <alignment horizontal="right" vertical="center"/>
    </xf>
    <xf numFmtId="167" fontId="4" fillId="0" borderId="0" xfId="12" applyNumberFormat="1" applyFont="1" applyFill="1" applyAlignment="1">
      <alignment horizontal="right" vertical="center" wrapText="1"/>
    </xf>
    <xf numFmtId="167" fontId="0" fillId="0" borderId="0" xfId="12" applyNumberFormat="1" applyFont="1" applyAlignment="1"/>
    <xf numFmtId="167" fontId="0" fillId="0" borderId="0" xfId="12" applyNumberFormat="1" applyFont="1" applyFill="1" applyAlignment="1"/>
    <xf numFmtId="43" fontId="31" fillId="0" borderId="0" xfId="12" applyNumberFormat="1" applyFont="1" applyFill="1" applyAlignment="1">
      <alignment horizontal="right" vertical="center" wrapText="1"/>
    </xf>
    <xf numFmtId="169" fontId="31" fillId="0" borderId="0" xfId="12" applyNumberFormat="1" applyFont="1" applyFill="1" applyAlignment="1">
      <alignment horizontal="right" vertical="center" wrapText="1"/>
    </xf>
    <xf numFmtId="0" fontId="8" fillId="0" borderId="0" xfId="0" applyFont="1" applyFill="1" applyAlignment="1">
      <alignment horizontal="center" vertical="center"/>
    </xf>
    <xf numFmtId="49" fontId="8" fillId="0" borderId="5" xfId="0" quotePrefix="1" applyNumberFormat="1" applyFont="1" applyFill="1" applyBorder="1" applyAlignment="1">
      <alignment horizontal="center" vertical="center"/>
    </xf>
    <xf numFmtId="0" fontId="8" fillId="0" borderId="1" xfId="0" applyFont="1" applyFill="1" applyBorder="1" applyAlignment="1">
      <alignment horizontal="center" vertical="center"/>
    </xf>
    <xf numFmtId="0" fontId="7" fillId="0" borderId="0" xfId="0" applyFont="1" applyFill="1" applyBorder="1" applyAlignment="1">
      <alignment horizontal="right" vertical="center"/>
    </xf>
    <xf numFmtId="10" fontId="7" fillId="0" borderId="0" xfId="0" applyNumberFormat="1" applyFont="1" applyFill="1" applyBorder="1" applyAlignment="1">
      <alignment horizontal="right" vertical="center"/>
    </xf>
    <xf numFmtId="167" fontId="12" fillId="0" borderId="0" xfId="12" applyNumberFormat="1" applyFont="1" applyFill="1" applyBorder="1" applyAlignment="1">
      <alignment horizontal="right" vertical="center"/>
    </xf>
    <xf numFmtId="167" fontId="7" fillId="0" borderId="0" xfId="12" applyNumberFormat="1" applyFont="1" applyFill="1" applyBorder="1" applyAlignment="1">
      <alignment horizontal="right" vertical="center"/>
    </xf>
    <xf numFmtId="166" fontId="7" fillId="0" borderId="0" xfId="0" applyNumberFormat="1" applyFont="1" applyFill="1" applyBorder="1" applyAlignment="1">
      <alignment horizontal="right" vertical="center"/>
    </xf>
    <xf numFmtId="166" fontId="7" fillId="0" borderId="0" xfId="12" applyNumberFormat="1" applyFont="1" applyFill="1" applyBorder="1" applyAlignment="1">
      <alignment horizontal="right" vertical="center"/>
    </xf>
    <xf numFmtId="15" fontId="7" fillId="0" borderId="1" xfId="0" applyNumberFormat="1" applyFont="1" applyBorder="1" applyAlignment="1">
      <alignment horizontal="left" vertical="center"/>
    </xf>
    <xf numFmtId="169" fontId="12" fillId="0" borderId="1" xfId="12" applyNumberFormat="1" applyFont="1" applyBorder="1" applyAlignment="1">
      <alignment horizontal="right" vertical="center"/>
    </xf>
    <xf numFmtId="0" fontId="1" fillId="0" borderId="1" xfId="0" applyFont="1" applyBorder="1" applyAlignment="1"/>
    <xf numFmtId="0" fontId="27" fillId="0" borderId="1" xfId="0" applyFont="1" applyBorder="1" applyAlignment="1">
      <alignment horizontal="right" vertical="center"/>
    </xf>
    <xf numFmtId="0" fontId="27" fillId="0" borderId="1" xfId="0" applyFont="1" applyFill="1" applyBorder="1" applyAlignment="1">
      <alignment horizontal="right" vertical="center"/>
    </xf>
    <xf numFmtId="0" fontId="0" fillId="0" borderId="0" xfId="0" applyBorder="1"/>
    <xf numFmtId="0" fontId="3" fillId="0" borderId="0" xfId="0" applyFont="1" applyAlignment="1">
      <alignment horizontal="center" vertical="center"/>
    </xf>
    <xf numFmtId="0" fontId="4" fillId="0" borderId="1" xfId="0" applyFont="1" applyBorder="1" applyAlignment="1">
      <alignment horizontal="right" vertical="center"/>
    </xf>
    <xf numFmtId="0" fontId="7" fillId="0" borderId="8" xfId="0" applyFont="1" applyBorder="1" applyAlignment="1">
      <alignment horizontal="right" vertical="center"/>
    </xf>
    <xf numFmtId="0" fontId="1" fillId="0" borderId="0" xfId="0" applyFont="1" applyAlignme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3" xfId="0" applyFont="1" applyBorder="1" applyAlignment="1">
      <alignment horizontal="center" vertical="center"/>
    </xf>
    <xf numFmtId="16" fontId="6" fillId="0" borderId="13" xfId="0" quotePrefix="1" applyNumberFormat="1" applyFont="1" applyBorder="1" applyAlignment="1">
      <alignment horizontal="center" vertical="center"/>
    </xf>
    <xf numFmtId="16" fontId="6" fillId="0" borderId="1" xfId="0" applyNumberFormat="1" applyFont="1" applyBorder="1" applyAlignment="1">
      <alignment horizontal="center" vertical="center"/>
    </xf>
    <xf numFmtId="0" fontId="12" fillId="0" borderId="0" xfId="0" applyFont="1" applyAlignment="1">
      <alignment horizontal="right" vertical="center"/>
    </xf>
    <xf numFmtId="0" fontId="11" fillId="0" borderId="13" xfId="0" applyFont="1" applyFill="1" applyBorder="1" applyAlignment="1">
      <alignment horizontal="center" vertical="center"/>
    </xf>
    <xf numFmtId="0" fontId="1" fillId="0" borderId="0" xfId="0" applyFont="1"/>
    <xf numFmtId="0" fontId="9" fillId="0" borderId="1" xfId="0" applyFont="1" applyBorder="1" applyAlignment="1">
      <alignment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10" fillId="0" borderId="11" xfId="0" applyFont="1" applyBorder="1" applyAlignment="1">
      <alignment vertical="center"/>
    </xf>
    <xf numFmtId="0" fontId="10" fillId="0" borderId="2" xfId="0" applyFont="1" applyBorder="1" applyAlignment="1">
      <alignment vertical="center"/>
    </xf>
    <xf numFmtId="0" fontId="10" fillId="0" borderId="9" xfId="0" applyFont="1" applyBorder="1" applyAlignment="1">
      <alignment vertical="center"/>
    </xf>
    <xf numFmtId="0" fontId="10" fillId="0" borderId="11"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horizontal="right"/>
    </xf>
    <xf numFmtId="0" fontId="8" fillId="0" borderId="1" xfId="0" applyFont="1" applyBorder="1" applyAlignment="1">
      <alignment horizontal="right" wrapText="1"/>
    </xf>
    <xf numFmtId="0" fontId="12" fillId="0" borderId="13" xfId="0" applyFont="1" applyBorder="1" applyAlignment="1">
      <alignment horizontal="right" vertical="center"/>
    </xf>
    <xf numFmtId="0" fontId="12" fillId="0" borderId="0" xfId="0" applyFont="1" applyAlignment="1">
      <alignment vertical="center"/>
    </xf>
    <xf numFmtId="0" fontId="10" fillId="0" borderId="1" xfId="0" applyFont="1" applyBorder="1" applyAlignment="1">
      <alignment horizontal="center" vertical="center"/>
    </xf>
    <xf numFmtId="0" fontId="8" fillId="0" borderId="1" xfId="0" applyFont="1" applyBorder="1" applyAlignment="1">
      <alignment horizontal="right" vertical="center"/>
    </xf>
    <xf numFmtId="0" fontId="14" fillId="0" borderId="11" xfId="0" applyFont="1" applyBorder="1" applyAlignment="1">
      <alignment horizontal="center" vertical="center"/>
    </xf>
    <xf numFmtId="0" fontId="14" fillId="0" borderId="17" xfId="0" applyFont="1" applyBorder="1" applyAlignment="1">
      <alignment horizontal="center" vertical="center"/>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12" fillId="0" borderId="0" xfId="0" applyFont="1" applyAlignment="1">
      <alignment horizontal="left" vertical="center"/>
    </xf>
    <xf numFmtId="0" fontId="10" fillId="0" borderId="20" xfId="0" applyFont="1" applyBorder="1" applyAlignment="1">
      <alignment horizontal="center" vertical="center"/>
    </xf>
    <xf numFmtId="0" fontId="13" fillId="0" borderId="0" xfId="0" applyFont="1" applyAlignment="1">
      <alignment horizontal="center" vertical="center"/>
    </xf>
    <xf numFmtId="0" fontId="8" fillId="0" borderId="1" xfId="0" applyFont="1" applyBorder="1" applyAlignment="1">
      <alignment horizontal="right"/>
    </xf>
    <xf numFmtId="0" fontId="12" fillId="0" borderId="8" xfId="0" applyFont="1" applyBorder="1" applyAlignment="1">
      <alignment horizontal="right" vertical="center" wrapText="1"/>
    </xf>
    <xf numFmtId="0" fontId="1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right" vertical="center" wrapText="1"/>
    </xf>
    <xf numFmtId="0" fontId="24" fillId="0" borderId="25"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9" fillId="0" borderId="0" xfId="0" applyFont="1" applyFill="1" applyAlignment="1">
      <alignment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0" fontId="8" fillId="0" borderId="1" xfId="0" applyFont="1" applyFill="1" applyBorder="1" applyAlignment="1">
      <alignment horizontal="right" vertical="center"/>
    </xf>
    <xf numFmtId="0" fontId="12" fillId="0" borderId="0" xfId="0" applyFont="1" applyFill="1" applyBorder="1" applyAlignment="1">
      <alignment vertical="center"/>
    </xf>
    <xf numFmtId="0" fontId="12" fillId="0" borderId="0" xfId="0" applyFont="1" applyFill="1" applyBorder="1" applyAlignment="1">
      <alignment horizontal="right" vertical="center"/>
    </xf>
    <xf numFmtId="0" fontId="12" fillId="0" borderId="0" xfId="0" applyFont="1" applyFill="1" applyBorder="1" applyAlignment="1">
      <alignment horizontal="left" vertical="center"/>
    </xf>
    <xf numFmtId="0" fontId="0" fillId="0" borderId="8" xfId="0" applyFill="1" applyBorder="1" applyAlignment="1">
      <alignment horizontal="center"/>
    </xf>
    <xf numFmtId="0" fontId="0" fillId="0" borderId="31" xfId="0" applyFill="1" applyBorder="1" applyAlignment="1">
      <alignment horizontal="center"/>
    </xf>
    <xf numFmtId="0" fontId="0" fillId="0" borderId="0" xfId="0" applyFill="1" applyBorder="1" applyAlignment="1">
      <alignment horizontal="center"/>
    </xf>
    <xf numFmtId="0" fontId="0" fillId="0" borderId="2" xfId="0" applyFill="1" applyBorder="1" applyAlignment="1">
      <alignment horizontal="center"/>
    </xf>
    <xf numFmtId="0" fontId="0" fillId="0" borderId="1" xfId="0" applyFill="1" applyBorder="1" applyAlignment="1">
      <alignment horizontal="center"/>
    </xf>
    <xf numFmtId="0" fontId="0" fillId="0" borderId="5" xfId="0" applyFill="1" applyBorder="1" applyAlignment="1">
      <alignment horizontal="center"/>
    </xf>
    <xf numFmtId="0" fontId="12" fillId="0" borderId="4" xfId="0" applyFont="1" applyFill="1" applyBorder="1" applyAlignment="1">
      <alignment horizontal="right" vertical="center"/>
    </xf>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8" xfId="0" applyFont="1" applyFill="1" applyBorder="1" applyAlignment="1">
      <alignment horizontal="center" vertical="center" wrapText="1"/>
    </xf>
    <xf numFmtId="0" fontId="20" fillId="0" borderId="8"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5" xfId="0" applyFont="1" applyFill="1" applyBorder="1" applyAlignment="1">
      <alignment horizontal="center" vertical="center"/>
    </xf>
    <xf numFmtId="0" fontId="9" fillId="0" borderId="0" xfId="0" applyFont="1" applyFill="1" applyAlignment="1">
      <alignment horizontal="center" vertical="center"/>
    </xf>
    <xf numFmtId="0" fontId="20" fillId="0" borderId="32"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2" fillId="0" borderId="13" xfId="0" applyFont="1" applyBorder="1" applyAlignment="1">
      <alignment vertical="center"/>
    </xf>
    <xf numFmtId="0" fontId="12" fillId="0" borderId="13" xfId="0" applyFont="1" applyBorder="1" applyAlignment="1">
      <alignment horizontal="right" vertical="center" wrapText="1"/>
    </xf>
    <xf numFmtId="0" fontId="30" fillId="0" borderId="0" xfId="1" applyFont="1" applyAlignment="1">
      <alignment vertical="center"/>
    </xf>
    <xf numFmtId="0" fontId="12" fillId="0" borderId="1" xfId="0" applyFont="1" applyBorder="1" applyAlignment="1">
      <alignment horizontal="right"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center" vertical="center"/>
    </xf>
    <xf numFmtId="0" fontId="10" fillId="0" borderId="18" xfId="0" applyFont="1" applyBorder="1" applyAlignment="1">
      <alignment horizontal="center" vertical="center"/>
    </xf>
    <xf numFmtId="0" fontId="10" fillId="0" borderId="18" xfId="0" applyFont="1" applyBorder="1" applyAlignment="1">
      <alignment horizontal="center" vertical="center" wrapText="1"/>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25" fillId="0" borderId="0" xfId="0" applyFont="1" applyAlignment="1">
      <alignment horizontal="center" vertical="center"/>
    </xf>
    <xf numFmtId="0" fontId="25" fillId="0" borderId="1" xfId="0" applyFont="1" applyBorder="1" applyAlignment="1">
      <alignment horizontal="center" vertical="center"/>
    </xf>
    <xf numFmtId="0" fontId="10" fillId="0" borderId="7" xfId="0" applyFont="1" applyBorder="1" applyAlignment="1">
      <alignment horizontal="center" vertical="center"/>
    </xf>
    <xf numFmtId="0" fontId="1" fillId="0" borderId="0" xfId="0" applyFont="1" applyBorder="1" applyAlignment="1">
      <alignment vertical="center"/>
    </xf>
    <xf numFmtId="0" fontId="12" fillId="0" borderId="0" xfId="0" applyFont="1" applyBorder="1" applyAlignment="1">
      <alignment horizontal="right" vertical="center"/>
    </xf>
  </cellXfs>
  <cellStyles count="13">
    <cellStyle name="Comma" xfId="12" builtinId="3"/>
    <cellStyle name="Comma [0] 2" xfId="2"/>
    <cellStyle name="Comma 10" xfId="8"/>
    <cellStyle name="Comma 10 2" xfId="10"/>
    <cellStyle name="Comma 2" xfId="4"/>
    <cellStyle name="Comma 3" xfId="7"/>
    <cellStyle name="Hyperlink" xfId="1" builtinId="8"/>
    <cellStyle name="Normal" xfId="0" builtinId="0"/>
    <cellStyle name="Normal 2" xfId="3"/>
    <cellStyle name="Percent 10" xfId="9"/>
    <cellStyle name="Percent 10 2" xfId="11"/>
    <cellStyle name="Percent 2" xfId="5"/>
    <cellStyle name="Percen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20Data/Haider%20Ali/Flow%20of%20fund%20Prices%20and%20publication%20Div/Publication/MSB/0125/Data/ch6/5%20&amp;%206%20Repo%20and%20Reverse%20Repo%20histo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ridor"/>
    </sheetNames>
    <sheetDataSet>
      <sheetData sheetId="0">
        <row r="1857">
          <cell r="C1857">
            <v>178600</v>
          </cell>
          <cell r="E1857">
            <v>292300</v>
          </cell>
        </row>
        <row r="1858">
          <cell r="C1858">
            <v>206700</v>
          </cell>
          <cell r="E1858">
            <v>320300</v>
          </cell>
        </row>
        <row r="1859">
          <cell r="C1859">
            <v>291000</v>
          </cell>
          <cell r="E1859">
            <v>300300</v>
          </cell>
        </row>
        <row r="1860">
          <cell r="C1860">
            <v>608750</v>
          </cell>
          <cell r="E1860">
            <v>335300</v>
          </cell>
        </row>
        <row r="1861">
          <cell r="C1861">
            <v>494000</v>
          </cell>
          <cell r="E1861">
            <v>403200</v>
          </cell>
        </row>
        <row r="1862">
          <cell r="C1862">
            <v>495150</v>
          </cell>
          <cell r="E1862">
            <v>392450</v>
          </cell>
        </row>
        <row r="1863">
          <cell r="C1863">
            <v>292000</v>
          </cell>
          <cell r="E1863">
            <v>338300</v>
          </cell>
        </row>
        <row r="1864">
          <cell r="C1864">
            <v>260000</v>
          </cell>
          <cell r="E1864">
            <v>358300</v>
          </cell>
        </row>
        <row r="1865">
          <cell r="C1865">
            <v>187700</v>
          </cell>
          <cell r="E1865">
            <v>355250</v>
          </cell>
        </row>
        <row r="1866">
          <cell r="C1866">
            <v>504000</v>
          </cell>
          <cell r="E1866">
            <v>355300</v>
          </cell>
        </row>
        <row r="1867">
          <cell r="C1867">
            <v>500700</v>
          </cell>
          <cell r="E1867">
            <v>340300</v>
          </cell>
        </row>
        <row r="1868">
          <cell r="C1868">
            <v>715800</v>
          </cell>
          <cell r="E1868">
            <v>305250</v>
          </cell>
        </row>
        <row r="1869">
          <cell r="C1869">
            <v>3000</v>
          </cell>
          <cell r="E1869">
            <v>268250</v>
          </cell>
        </row>
        <row r="1870">
          <cell r="C1870">
            <v>419300</v>
          </cell>
          <cell r="E1870">
            <v>210300</v>
          </cell>
        </row>
        <row r="1871">
          <cell r="C1871">
            <v>100000</v>
          </cell>
          <cell r="E1871">
            <v>312300</v>
          </cell>
        </row>
        <row r="1872">
          <cell r="C1872">
            <v>18000</v>
          </cell>
          <cell r="E1872">
            <v>315250</v>
          </cell>
        </row>
        <row r="1873">
          <cell r="C1873">
            <v>35100</v>
          </cell>
          <cell r="E1873">
            <v>336250</v>
          </cell>
        </row>
        <row r="1874">
          <cell r="C1874"/>
          <cell r="E1874">
            <v>463650</v>
          </cell>
        </row>
        <row r="1875">
          <cell r="C1875">
            <v>800</v>
          </cell>
          <cell r="E1875">
            <v>464050</v>
          </cell>
        </row>
        <row r="1876">
          <cell r="C1876">
            <v>22000</v>
          </cell>
          <cell r="E1876">
            <v>456350</v>
          </cell>
        </row>
        <row r="1877">
          <cell r="C1877">
            <v>35250</v>
          </cell>
          <cell r="E1877">
            <v>55900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bp.org.pk/ecodata/rates/m2m/M2M-History.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bp.org.pk/ecodata/kibor_index.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view="pageBreakPreview" zoomScaleNormal="100" zoomScaleSheetLayoutView="100" workbookViewId="0">
      <selection activeCell="A6" sqref="A6:XFD23"/>
    </sheetView>
  </sheetViews>
  <sheetFormatPr defaultColWidth="9.125" defaultRowHeight="14.25" x14ac:dyDescent="0.2"/>
  <cols>
    <col min="1" max="1" width="19.875" style="7" bestFit="1" customWidth="1"/>
    <col min="2" max="3" width="9.75" style="7" bestFit="1" customWidth="1"/>
    <col min="4" max="4" width="10.375" style="145" bestFit="1" customWidth="1"/>
    <col min="5" max="9" width="9.75" style="7" bestFit="1" customWidth="1"/>
    <col min="10" max="10" width="9.75" style="133" bestFit="1" customWidth="1"/>
    <col min="11" max="16384" width="9.125" style="7"/>
  </cols>
  <sheetData>
    <row r="1" spans="1:11" ht="18.75" x14ac:dyDescent="0.2">
      <c r="A1" s="244" t="s">
        <v>0</v>
      </c>
      <c r="B1" s="244"/>
      <c r="C1" s="244"/>
      <c r="D1" s="244"/>
      <c r="E1" s="244"/>
      <c r="F1" s="244"/>
      <c r="G1" s="244"/>
      <c r="H1" s="244"/>
      <c r="I1" s="244"/>
      <c r="J1" s="244"/>
    </row>
    <row r="2" spans="1:11" ht="15" thickBot="1" x14ac:dyDescent="0.25">
      <c r="A2" s="245" t="s">
        <v>1</v>
      </c>
      <c r="B2" s="245"/>
      <c r="C2" s="245"/>
      <c r="D2" s="245"/>
      <c r="E2" s="245"/>
      <c r="F2" s="245"/>
      <c r="G2" s="245"/>
      <c r="H2" s="245"/>
      <c r="I2" s="245"/>
      <c r="J2" s="245"/>
    </row>
    <row r="3" spans="1:11" ht="15.75" thickTop="1" thickBot="1" x14ac:dyDescent="0.25">
      <c r="A3" s="130"/>
      <c r="B3" s="251" t="s">
        <v>166</v>
      </c>
      <c r="C3" s="251" t="s">
        <v>165</v>
      </c>
      <c r="D3" s="142">
        <v>2023</v>
      </c>
      <c r="E3" s="248">
        <v>2024</v>
      </c>
      <c r="F3" s="249"/>
      <c r="G3" s="249"/>
      <c r="H3" s="249"/>
      <c r="I3" s="249"/>
      <c r="J3" s="250"/>
    </row>
    <row r="4" spans="1:11" ht="15" thickBot="1" x14ac:dyDescent="0.25">
      <c r="A4" s="28"/>
      <c r="B4" s="252"/>
      <c r="C4" s="252"/>
      <c r="D4" s="205" t="s">
        <v>2</v>
      </c>
      <c r="E4" s="132" t="s">
        <v>3</v>
      </c>
      <c r="F4" s="132" t="s">
        <v>4</v>
      </c>
      <c r="G4" s="201" t="s">
        <v>5</v>
      </c>
      <c r="H4" s="201" t="s">
        <v>6</v>
      </c>
      <c r="I4" s="201" t="s">
        <v>7</v>
      </c>
      <c r="J4" s="201" t="s">
        <v>2</v>
      </c>
    </row>
    <row r="5" spans="1:11" ht="15" thickTop="1" x14ac:dyDescent="0.2">
      <c r="A5" s="2"/>
      <c r="B5" s="8"/>
      <c r="C5" s="8"/>
      <c r="D5" s="143"/>
      <c r="H5" s="202"/>
      <c r="I5" s="133"/>
    </row>
    <row r="6" spans="1:11" ht="34.5" customHeight="1" x14ac:dyDescent="0.2">
      <c r="A6" s="3" t="s">
        <v>8</v>
      </c>
      <c r="B6" s="9"/>
      <c r="C6" s="9"/>
      <c r="D6" s="129"/>
      <c r="H6" s="202"/>
      <c r="I6" s="133"/>
    </row>
    <row r="7" spans="1:11" ht="34.5" customHeight="1" x14ac:dyDescent="0.2">
      <c r="A7" s="10" t="s">
        <v>9</v>
      </c>
      <c r="B7" s="83">
        <v>6332706</v>
      </c>
      <c r="C7" s="83">
        <v>413946.97070599999</v>
      </c>
      <c r="D7" s="83">
        <v>403656.90668856492</v>
      </c>
      <c r="E7" s="83">
        <v>211369.80356999999</v>
      </c>
      <c r="F7" s="83">
        <v>136397.71288599999</v>
      </c>
      <c r="G7" s="101">
        <v>97323.520999999993</v>
      </c>
      <c r="H7" s="101">
        <v>392933.83825699997</v>
      </c>
      <c r="I7" s="101">
        <v>478819.40288800001</v>
      </c>
      <c r="J7" s="101">
        <v>751522.15267378511</v>
      </c>
      <c r="K7" s="144"/>
    </row>
    <row r="8" spans="1:11" ht="34.5" customHeight="1" x14ac:dyDescent="0.2">
      <c r="A8" s="10" t="s">
        <v>10</v>
      </c>
      <c r="B8" s="83">
        <v>329836</v>
      </c>
      <c r="C8" s="83">
        <v>19045.689293999996</v>
      </c>
      <c r="D8" s="83">
        <v>19824.083311435006</v>
      </c>
      <c r="E8" s="83">
        <v>9577.2864300000074</v>
      </c>
      <c r="F8" s="83">
        <v>5681.2971140000154</v>
      </c>
      <c r="G8" s="101">
        <v>3899.4890000000014</v>
      </c>
      <c r="H8" s="101">
        <v>13159.11674300005</v>
      </c>
      <c r="I8" s="101">
        <v>14622.35711199994</v>
      </c>
      <c r="J8" s="101">
        <v>20472.862326214963</v>
      </c>
      <c r="K8" s="144"/>
    </row>
    <row r="9" spans="1:11" ht="34.5" customHeight="1" x14ac:dyDescent="0.2">
      <c r="A9" s="10" t="s">
        <v>11</v>
      </c>
      <c r="B9" s="83">
        <v>4478121</v>
      </c>
      <c r="C9" s="83">
        <v>735246.46600000001</v>
      </c>
      <c r="D9" s="83">
        <v>2686275.6611142005</v>
      </c>
      <c r="E9" s="83">
        <v>147918.07990499999</v>
      </c>
      <c r="F9" s="83">
        <v>336108.93599999999</v>
      </c>
      <c r="G9" s="101">
        <v>413946.97070599999</v>
      </c>
      <c r="H9" s="101">
        <v>271754.69586799998</v>
      </c>
      <c r="I9" s="101">
        <v>173336.34158800001</v>
      </c>
      <c r="J9" s="101">
        <v>0</v>
      </c>
      <c r="K9" s="144"/>
    </row>
    <row r="10" spans="1:11" ht="34.5" customHeight="1" x14ac:dyDescent="0.2">
      <c r="A10" s="10" t="s">
        <v>12</v>
      </c>
      <c r="B10" s="83">
        <v>210109</v>
      </c>
      <c r="C10" s="83">
        <v>36326.50900000002</v>
      </c>
      <c r="D10" s="83">
        <v>140310.11388579998</v>
      </c>
      <c r="E10" s="83">
        <v>7357.8000950000132</v>
      </c>
      <c r="F10" s="83">
        <v>16455.584000000032</v>
      </c>
      <c r="G10" s="101">
        <v>19045.68929400004</v>
      </c>
      <c r="H10" s="101">
        <v>12203.209131999989</v>
      </c>
      <c r="I10" s="101">
        <v>6954.8634120000061</v>
      </c>
      <c r="J10" s="101">
        <v>0</v>
      </c>
      <c r="K10" s="144"/>
    </row>
    <row r="11" spans="1:11" ht="34.5" customHeight="1" x14ac:dyDescent="0.2">
      <c r="A11" s="10" t="s">
        <v>13</v>
      </c>
      <c r="B11" s="83">
        <v>7847152</v>
      </c>
      <c r="C11" s="83">
        <v>897973.9868766088</v>
      </c>
      <c r="D11" s="83">
        <v>1551795.0931024891</v>
      </c>
      <c r="E11" s="83">
        <v>961425.71054160874</v>
      </c>
      <c r="F11" s="83">
        <v>761714.48742760881</v>
      </c>
      <c r="G11" s="101">
        <v>445091.03772160877</v>
      </c>
      <c r="H11" s="101">
        <v>566270.18011060869</v>
      </c>
      <c r="I11" s="101">
        <v>871753.24141060864</v>
      </c>
      <c r="J11" s="101">
        <v>1623275.3940843937</v>
      </c>
      <c r="K11" s="144"/>
    </row>
    <row r="12" spans="1:11" ht="34.5" customHeight="1" x14ac:dyDescent="0.2">
      <c r="A12" s="3" t="s">
        <v>14</v>
      </c>
      <c r="B12" s="83"/>
      <c r="C12" s="225"/>
      <c r="D12" s="225"/>
      <c r="E12" s="225"/>
      <c r="F12" s="225"/>
      <c r="G12" s="226"/>
      <c r="H12" s="226"/>
      <c r="I12" s="226"/>
      <c r="J12" s="226"/>
      <c r="K12" s="145"/>
    </row>
    <row r="13" spans="1:11" ht="34.5" customHeight="1" x14ac:dyDescent="0.2">
      <c r="A13" s="10" t="s">
        <v>9</v>
      </c>
      <c r="B13" s="83">
        <v>29491</v>
      </c>
      <c r="C13" s="83">
        <v>892341.07945999992</v>
      </c>
      <c r="D13" s="83">
        <v>73857.04589939001</v>
      </c>
      <c r="E13" s="83">
        <v>365091.44107499998</v>
      </c>
      <c r="F13" s="83">
        <v>258492.855713</v>
      </c>
      <c r="G13" s="101">
        <v>244151.26500000001</v>
      </c>
      <c r="H13" s="101">
        <v>418555.85003199999</v>
      </c>
      <c r="I13" s="101">
        <v>248161.39731500001</v>
      </c>
      <c r="J13" s="101">
        <v>356549.604409085</v>
      </c>
      <c r="K13" s="144"/>
    </row>
    <row r="14" spans="1:11" ht="34.5" customHeight="1" x14ac:dyDescent="0.2">
      <c r="A14" s="10" t="s">
        <v>10</v>
      </c>
      <c r="B14" s="83">
        <v>3272</v>
      </c>
      <c r="C14" s="52">
        <v>88700.69054000004</v>
      </c>
      <c r="D14" s="52">
        <v>7866.6441006100004</v>
      </c>
      <c r="E14" s="52">
        <v>35328.028924999991</v>
      </c>
      <c r="F14" s="52">
        <v>23334.579287</v>
      </c>
      <c r="G14" s="203">
        <v>21448.700000000012</v>
      </c>
      <c r="H14" s="203">
        <v>29081.789968000012</v>
      </c>
      <c r="I14" s="203">
        <v>16331.397685000033</v>
      </c>
      <c r="J14" s="203">
        <v>21168.270590914937</v>
      </c>
      <c r="K14" s="144"/>
    </row>
    <row r="15" spans="1:11" ht="34.5" customHeight="1" x14ac:dyDescent="0.2">
      <c r="A15" s="10" t="s">
        <v>11</v>
      </c>
      <c r="B15" s="83">
        <v>53116</v>
      </c>
      <c r="C15" s="83">
        <v>73857.044999999998</v>
      </c>
      <c r="D15" s="83">
        <v>25746.569830150002</v>
      </c>
      <c r="E15" s="83">
        <v>20017.699000000001</v>
      </c>
      <c r="F15" s="83">
        <v>15219.602999999999</v>
      </c>
      <c r="G15" s="101">
        <v>17248.514999999999</v>
      </c>
      <c r="H15" s="101">
        <v>588340.92628660006</v>
      </c>
      <c r="I15" s="101">
        <v>483565.91499999998</v>
      </c>
      <c r="J15" s="101">
        <v>377550.02990939998</v>
      </c>
      <c r="K15" s="144"/>
    </row>
    <row r="16" spans="1:11" ht="34.5" customHeight="1" x14ac:dyDescent="0.2">
      <c r="A16" s="10" t="s">
        <v>12</v>
      </c>
      <c r="B16" s="83">
        <v>4453</v>
      </c>
      <c r="C16" s="83">
        <v>7866.6450000000004</v>
      </c>
      <c r="D16" s="83">
        <v>2862.7801698499998</v>
      </c>
      <c r="E16" s="83">
        <v>2064.4459999999999</v>
      </c>
      <c r="F16" s="52">
        <v>1552.1769999999997</v>
      </c>
      <c r="G16" s="203">
        <v>1753.8950000000004</v>
      </c>
      <c r="H16" s="203">
        <v>59668.863713399973</v>
      </c>
      <c r="I16" s="203">
        <v>50493.470000000045</v>
      </c>
      <c r="J16" s="203">
        <v>37491.74009060004</v>
      </c>
      <c r="K16" s="144"/>
    </row>
    <row r="17" spans="1:11" ht="34.5" customHeight="1" x14ac:dyDescent="0.2">
      <c r="A17" s="10" t="s">
        <v>13</v>
      </c>
      <c r="B17" s="83">
        <v>115017</v>
      </c>
      <c r="C17" s="83">
        <v>1501942.6841042142</v>
      </c>
      <c r="D17" s="83">
        <v>447590.39612230402</v>
      </c>
      <c r="E17" s="83">
        <v>1847016.4261792141</v>
      </c>
      <c r="F17" s="83">
        <v>2090289.6788922141</v>
      </c>
      <c r="G17" s="101">
        <v>2317192.4288922139</v>
      </c>
      <c r="H17" s="101">
        <v>2147407.3526376137</v>
      </c>
      <c r="I17" s="101">
        <v>1912002.8349526138</v>
      </c>
      <c r="J17" s="101">
        <v>1891002.4094522989</v>
      </c>
      <c r="K17" s="144"/>
    </row>
    <row r="18" spans="1:11" ht="34.5" customHeight="1" x14ac:dyDescent="0.2">
      <c r="A18" s="3" t="s">
        <v>15</v>
      </c>
      <c r="B18" s="83"/>
      <c r="C18" s="225"/>
      <c r="D18" s="225"/>
      <c r="E18" s="225"/>
      <c r="F18" s="225"/>
      <c r="G18" s="226"/>
      <c r="H18" s="226"/>
      <c r="I18" s="226"/>
      <c r="J18" s="226"/>
      <c r="K18" s="145"/>
    </row>
    <row r="19" spans="1:11" ht="34.5" customHeight="1" x14ac:dyDescent="0.2">
      <c r="A19" s="10" t="s">
        <v>9</v>
      </c>
      <c r="B19" s="83">
        <v>216303</v>
      </c>
      <c r="C19" s="83">
        <v>481277.721272</v>
      </c>
      <c r="D19" s="83">
        <v>3003479.6603159602</v>
      </c>
      <c r="E19" s="83">
        <v>255094.69719099998</v>
      </c>
      <c r="F19" s="83">
        <v>279451.24948300002</v>
      </c>
      <c r="G19" s="101">
        <v>401109.00099999999</v>
      </c>
      <c r="H19" s="101">
        <v>818753.70086400001</v>
      </c>
      <c r="I19" s="101">
        <v>563571.95294600003</v>
      </c>
      <c r="J19" s="101">
        <v>910513.35329600004</v>
      </c>
      <c r="K19" s="144"/>
    </row>
    <row r="20" spans="1:11" ht="34.5" customHeight="1" x14ac:dyDescent="0.2">
      <c r="A20" s="10" t="s">
        <v>10</v>
      </c>
      <c r="B20" s="83">
        <v>47624</v>
      </c>
      <c r="C20" s="83">
        <v>89796.238727999938</v>
      </c>
      <c r="D20" s="83">
        <v>640260.73968404008</v>
      </c>
      <c r="E20" s="83">
        <v>46462.877809000027</v>
      </c>
      <c r="F20" s="83">
        <v>48117.225516999955</v>
      </c>
      <c r="G20" s="101">
        <v>67311.999000000011</v>
      </c>
      <c r="H20" s="101">
        <v>108038.20913599999</v>
      </c>
      <c r="I20" s="101">
        <v>70376.397053999943</v>
      </c>
      <c r="J20" s="101">
        <v>109375.78170399994</v>
      </c>
      <c r="K20" s="144"/>
    </row>
    <row r="21" spans="1:11" ht="34.5" customHeight="1" x14ac:dyDescent="0.2">
      <c r="A21" s="10" t="s">
        <v>11</v>
      </c>
      <c r="B21" s="83">
        <v>155401</v>
      </c>
      <c r="C21" s="83">
        <v>211357.00100000002</v>
      </c>
      <c r="D21" s="83">
        <v>24243.186422999999</v>
      </c>
      <c r="E21" s="83">
        <v>227866.12899999999</v>
      </c>
      <c r="F21" s="83">
        <v>16344.143</v>
      </c>
      <c r="G21" s="101">
        <v>36317.959000000003</v>
      </c>
      <c r="H21" s="101">
        <v>1777633.05481645</v>
      </c>
      <c r="I21" s="101">
        <v>1163688.69112687</v>
      </c>
      <c r="J21" s="101">
        <v>2624261.3430566802</v>
      </c>
      <c r="K21" s="144"/>
    </row>
    <row r="22" spans="1:11" ht="34.5" customHeight="1" x14ac:dyDescent="0.2">
      <c r="A22" s="10" t="s">
        <v>12</v>
      </c>
      <c r="B22" s="83">
        <v>23376</v>
      </c>
      <c r="C22" s="83">
        <v>46538.579000000005</v>
      </c>
      <c r="D22" s="83">
        <v>4062.0735770000001</v>
      </c>
      <c r="E22" s="83">
        <v>52040.631000000023</v>
      </c>
      <c r="F22" s="83">
        <v>3739.0669999999991</v>
      </c>
      <c r="G22" s="101">
        <v>8930.580999999991</v>
      </c>
      <c r="H22" s="101">
        <v>388420.63518354995</v>
      </c>
      <c r="I22" s="101">
        <v>247687.72887312993</v>
      </c>
      <c r="J22" s="101">
        <v>559479.05694331974</v>
      </c>
      <c r="K22" s="144"/>
    </row>
    <row r="23" spans="1:11" ht="34.5" customHeight="1" x14ac:dyDescent="0.2">
      <c r="A23" s="10" t="s">
        <v>13</v>
      </c>
      <c r="B23" s="83">
        <v>1363483</v>
      </c>
      <c r="C23" s="83">
        <v>7989616.6646252489</v>
      </c>
      <c r="D23" s="83">
        <v>6370440.0530753545</v>
      </c>
      <c r="E23" s="83">
        <v>8016845.2328162491</v>
      </c>
      <c r="F23" s="83">
        <v>8279952.3392992495</v>
      </c>
      <c r="G23" s="101">
        <v>8644743.381299248</v>
      </c>
      <c r="H23" s="101">
        <v>7685864.0273467982</v>
      </c>
      <c r="I23" s="101">
        <v>7085747.289165928</v>
      </c>
      <c r="J23" s="101">
        <v>5371999.299405247</v>
      </c>
      <c r="K23" s="144"/>
    </row>
    <row r="24" spans="1:11" ht="15" thickBot="1" x14ac:dyDescent="0.25">
      <c r="A24" s="5"/>
      <c r="B24" s="54"/>
      <c r="C24" s="54"/>
      <c r="D24" s="83"/>
      <c r="E24" s="55"/>
      <c r="F24" s="54"/>
      <c r="G24" s="56"/>
      <c r="H24" s="56"/>
      <c r="I24" s="56"/>
      <c r="J24" s="204"/>
      <c r="K24" s="83"/>
    </row>
    <row r="25" spans="1:11" x14ac:dyDescent="0.2">
      <c r="A25" s="246" t="s">
        <v>16</v>
      </c>
      <c r="B25" s="246"/>
      <c r="C25" s="246"/>
      <c r="D25" s="246"/>
      <c r="E25" s="246"/>
      <c r="F25" s="246"/>
      <c r="G25" s="246"/>
      <c r="H25" s="246"/>
      <c r="I25" s="246"/>
      <c r="J25" s="246"/>
      <c r="K25" s="83"/>
    </row>
    <row r="26" spans="1:11" x14ac:dyDescent="0.2">
      <c r="A26" s="247"/>
      <c r="B26" s="247"/>
      <c r="C26" s="247"/>
      <c r="D26" s="247"/>
      <c r="E26" s="247"/>
      <c r="F26" s="247"/>
      <c r="G26" s="247"/>
      <c r="H26" s="247"/>
      <c r="I26" s="247"/>
      <c r="J26" s="247"/>
    </row>
  </sheetData>
  <mergeCells count="7">
    <mergeCell ref="A1:J1"/>
    <mergeCell ref="A2:J2"/>
    <mergeCell ref="A25:J25"/>
    <mergeCell ref="A26:J26"/>
    <mergeCell ref="E3:J3"/>
    <mergeCell ref="B3:B4"/>
    <mergeCell ref="C3:C4"/>
  </mergeCells>
  <pageMargins left="0.7" right="0.7" top="0.75" bottom="0.75" header="0.3" footer="0.3"/>
  <pageSetup paperSize="9" scale="74"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view="pageBreakPreview" topLeftCell="A16" zoomScaleNormal="100" zoomScaleSheetLayoutView="100" workbookViewId="0">
      <selection activeCell="S23" sqref="S23"/>
    </sheetView>
  </sheetViews>
  <sheetFormatPr defaultRowHeight="14.25" x14ac:dyDescent="0.2"/>
  <cols>
    <col min="1" max="1" width="19.375" customWidth="1"/>
    <col min="2" max="13" width="7.875" customWidth="1"/>
  </cols>
  <sheetData>
    <row r="1" spans="1:14" ht="18.75" x14ac:dyDescent="0.2">
      <c r="A1" s="244" t="s">
        <v>135</v>
      </c>
      <c r="B1" s="244"/>
      <c r="C1" s="244"/>
      <c r="D1" s="244"/>
      <c r="E1" s="244"/>
      <c r="F1" s="244"/>
      <c r="G1" s="244"/>
      <c r="H1" s="244"/>
      <c r="I1" s="244"/>
      <c r="J1" s="244"/>
      <c r="K1" s="244"/>
      <c r="L1" s="244"/>
      <c r="M1" s="244"/>
    </row>
    <row r="2" spans="1:14" ht="18.75" x14ac:dyDescent="0.2">
      <c r="A2" s="336" t="s">
        <v>136</v>
      </c>
      <c r="B2" s="336"/>
      <c r="C2" s="336"/>
      <c r="D2" s="336"/>
      <c r="E2" s="336"/>
      <c r="F2" s="336"/>
      <c r="G2" s="336"/>
      <c r="H2" s="336"/>
      <c r="I2" s="336"/>
      <c r="J2" s="336"/>
      <c r="K2" s="336"/>
      <c r="L2" s="336"/>
      <c r="M2" s="336"/>
    </row>
    <row r="3" spans="1:14" ht="19.5" thickBot="1" x14ac:dyDescent="0.25">
      <c r="A3" s="337"/>
      <c r="B3" s="337"/>
      <c r="C3" s="337"/>
      <c r="D3" s="337"/>
      <c r="E3" s="337"/>
      <c r="F3" s="337"/>
      <c r="G3" s="337"/>
      <c r="H3" s="337"/>
      <c r="I3" s="337"/>
      <c r="J3" s="337"/>
      <c r="K3" s="337"/>
      <c r="L3" s="337"/>
      <c r="M3" s="337"/>
    </row>
    <row r="4" spans="1:14" ht="15.75" thickTop="1" thickBot="1" x14ac:dyDescent="0.25">
      <c r="A4" s="264" t="s">
        <v>84</v>
      </c>
      <c r="B4" s="323" t="s">
        <v>143</v>
      </c>
      <c r="C4" s="324"/>
      <c r="D4" s="333"/>
      <c r="E4" s="323" t="s">
        <v>144</v>
      </c>
      <c r="F4" s="324"/>
      <c r="G4" s="333"/>
      <c r="H4" s="331" t="s">
        <v>145</v>
      </c>
      <c r="I4" s="338"/>
      <c r="J4" s="332"/>
      <c r="K4" s="323" t="s">
        <v>146</v>
      </c>
      <c r="L4" s="324"/>
      <c r="M4" s="324"/>
    </row>
    <row r="5" spans="1:14" ht="15" thickBot="1" x14ac:dyDescent="0.25">
      <c r="A5" s="330"/>
      <c r="B5" s="45" t="s">
        <v>141</v>
      </c>
      <c r="C5" s="46" t="s">
        <v>142</v>
      </c>
      <c r="D5" s="47" t="s">
        <v>133</v>
      </c>
      <c r="E5" s="46" t="s">
        <v>141</v>
      </c>
      <c r="F5" s="46" t="s">
        <v>142</v>
      </c>
      <c r="G5" s="47" t="s">
        <v>133</v>
      </c>
      <c r="H5" s="46" t="s">
        <v>141</v>
      </c>
      <c r="I5" s="46" t="s">
        <v>142</v>
      </c>
      <c r="J5" s="47" t="s">
        <v>133</v>
      </c>
      <c r="K5" s="46" t="s">
        <v>141</v>
      </c>
      <c r="L5" s="46" t="s">
        <v>142</v>
      </c>
      <c r="M5" s="46" t="s">
        <v>133</v>
      </c>
    </row>
    <row r="6" spans="1:14" ht="33" customHeight="1" thickTop="1" x14ac:dyDescent="0.2">
      <c r="A6" s="91">
        <v>45628</v>
      </c>
      <c r="B6" s="61">
        <v>314.23644889330001</v>
      </c>
      <c r="C6" s="61">
        <v>314.61898720289997</v>
      </c>
      <c r="D6" s="61">
        <v>316.23187077590001</v>
      </c>
      <c r="E6" s="61">
        <v>180.6133158538</v>
      </c>
      <c r="F6" s="61">
        <v>180.71047727819999</v>
      </c>
      <c r="G6" s="61">
        <v>181.09253791469999</v>
      </c>
      <c r="H6" s="61">
        <v>73.990137183599998</v>
      </c>
      <c r="I6" s="61">
        <v>74.0256127392</v>
      </c>
      <c r="J6" s="61">
        <v>74.151980652500001</v>
      </c>
      <c r="K6" s="61">
        <v>904.36141528650001</v>
      </c>
      <c r="L6" s="61">
        <v>905.35842654450005</v>
      </c>
      <c r="M6" s="61">
        <v>909.33368960400003</v>
      </c>
      <c r="N6" s="91"/>
    </row>
    <row r="7" spans="1:14" ht="33" customHeight="1" x14ac:dyDescent="0.2">
      <c r="A7" s="91">
        <v>45629</v>
      </c>
      <c r="B7" s="61">
        <v>313.32100231650003</v>
      </c>
      <c r="C7" s="61">
        <v>313.59214893730001</v>
      </c>
      <c r="D7" s="61">
        <v>315.05719319529999</v>
      </c>
      <c r="E7" s="61">
        <v>180.43404504</v>
      </c>
      <c r="F7" s="61">
        <v>180.46782410119999</v>
      </c>
      <c r="G7" s="61">
        <v>180.78485058710001</v>
      </c>
      <c r="H7" s="61">
        <v>73.955340558299994</v>
      </c>
      <c r="I7" s="61">
        <v>73.960051097800005</v>
      </c>
      <c r="J7" s="61">
        <v>74.072418266699998</v>
      </c>
      <c r="K7" s="61">
        <v>903.93213919289997</v>
      </c>
      <c r="L7" s="61">
        <v>904.62948604020005</v>
      </c>
      <c r="M7" s="61">
        <v>908.11818107670001</v>
      </c>
      <c r="N7" s="91"/>
    </row>
    <row r="8" spans="1:14" ht="33" customHeight="1" x14ac:dyDescent="0.2">
      <c r="A8" s="91">
        <v>45630</v>
      </c>
      <c r="B8" s="61">
        <v>313.4880517396</v>
      </c>
      <c r="C8" s="61">
        <v>313.75021461210002</v>
      </c>
      <c r="D8" s="61">
        <v>315.119127682</v>
      </c>
      <c r="E8" s="61">
        <v>178.92670568899999</v>
      </c>
      <c r="F8" s="61">
        <v>178.9554418781</v>
      </c>
      <c r="G8" s="61">
        <v>179.23038679999999</v>
      </c>
      <c r="H8" s="61">
        <v>73.964819970799994</v>
      </c>
      <c r="I8" s="61">
        <v>73.972447638099993</v>
      </c>
      <c r="J8" s="61">
        <v>74.062617251399999</v>
      </c>
      <c r="K8" s="61">
        <v>903.60833067620001</v>
      </c>
      <c r="L8" s="61">
        <v>904.28364327259999</v>
      </c>
      <c r="M8" s="61">
        <v>907.71512784549998</v>
      </c>
      <c r="N8" s="91"/>
    </row>
    <row r="9" spans="1:14" ht="33" customHeight="1" x14ac:dyDescent="0.2">
      <c r="A9" s="91">
        <v>45631</v>
      </c>
      <c r="B9" s="61">
        <v>314.39911093979998</v>
      </c>
      <c r="C9" s="61">
        <v>314.71025740009998</v>
      </c>
      <c r="D9" s="61">
        <v>315.95330656020002</v>
      </c>
      <c r="E9" s="61">
        <v>179.149155132</v>
      </c>
      <c r="F9" s="61">
        <v>179.19947946089999</v>
      </c>
      <c r="G9" s="61">
        <v>179.40425831069999</v>
      </c>
      <c r="H9" s="61">
        <v>73.978477830299994</v>
      </c>
      <c r="I9" s="61">
        <v>73.994897527299997</v>
      </c>
      <c r="J9" s="61">
        <v>74.063350234200001</v>
      </c>
      <c r="K9" s="61">
        <v>904.29641586080004</v>
      </c>
      <c r="L9" s="61">
        <v>905.09252735890004</v>
      </c>
      <c r="M9" s="61">
        <v>908.38728679389999</v>
      </c>
      <c r="N9" s="91"/>
    </row>
    <row r="10" spans="1:14" ht="33" customHeight="1" x14ac:dyDescent="0.2">
      <c r="A10" s="91">
        <v>45632</v>
      </c>
      <c r="B10" s="61">
        <v>316.3329505209</v>
      </c>
      <c r="C10" s="61">
        <v>316.58352630100001</v>
      </c>
      <c r="D10" s="61">
        <v>317.74907031570001</v>
      </c>
      <c r="E10" s="61">
        <v>178.64873489799999</v>
      </c>
      <c r="F10" s="61">
        <v>178.66291503209999</v>
      </c>
      <c r="G10" s="61">
        <v>178.82327581050001</v>
      </c>
      <c r="H10" s="61">
        <v>74.003570453199998</v>
      </c>
      <c r="I10" s="61">
        <v>74.004843878900004</v>
      </c>
      <c r="J10" s="61">
        <v>74.0482233874</v>
      </c>
      <c r="K10" s="61">
        <v>904.88971293539998</v>
      </c>
      <c r="L10" s="61">
        <v>905.55060567860005</v>
      </c>
      <c r="M10" s="61">
        <v>908.57524370930003</v>
      </c>
      <c r="N10" s="91"/>
    </row>
    <row r="11" spans="1:14" ht="33" customHeight="1" x14ac:dyDescent="0.2">
      <c r="A11" s="91">
        <v>45635</v>
      </c>
      <c r="B11" s="61">
        <v>316.18612249019998</v>
      </c>
      <c r="C11" s="61">
        <v>316.25782193589998</v>
      </c>
      <c r="D11" s="61">
        <v>317.37030001350001</v>
      </c>
      <c r="E11" s="61">
        <v>178.59894249999999</v>
      </c>
      <c r="F11" s="61">
        <v>178.51099426479999</v>
      </c>
      <c r="G11" s="61">
        <v>178.60634581479999</v>
      </c>
      <c r="H11" s="61">
        <v>73.995449334400007</v>
      </c>
      <c r="I11" s="61">
        <v>73.954062795300004</v>
      </c>
      <c r="J11" s="61">
        <v>73.967813988800003</v>
      </c>
      <c r="K11" s="61">
        <v>904.66047890039999</v>
      </c>
      <c r="L11" s="61">
        <v>904.79930044189996</v>
      </c>
      <c r="M11" s="61">
        <v>907.47666976870005</v>
      </c>
      <c r="N11" s="91"/>
    </row>
    <row r="12" spans="1:14" ht="33" customHeight="1" x14ac:dyDescent="0.2">
      <c r="A12" s="91">
        <v>45636</v>
      </c>
      <c r="B12" s="61">
        <v>316.21747498880001</v>
      </c>
      <c r="C12" s="61">
        <v>316.44595462069998</v>
      </c>
      <c r="D12" s="61">
        <v>317.49406273260001</v>
      </c>
      <c r="E12" s="61">
        <v>177.70176499999999</v>
      </c>
      <c r="F12" s="61">
        <v>177.69843147540001</v>
      </c>
      <c r="G12" s="61">
        <v>177.768434154</v>
      </c>
      <c r="H12" s="61">
        <v>74.008518352300001</v>
      </c>
      <c r="I12" s="61">
        <v>74.002617380900006</v>
      </c>
      <c r="J12" s="61">
        <v>74.005878384699997</v>
      </c>
      <c r="K12" s="61">
        <v>904.40416174209997</v>
      </c>
      <c r="L12" s="61">
        <v>904.99521507270003</v>
      </c>
      <c r="M12" s="61">
        <v>907.68192930350006</v>
      </c>
      <c r="N12" s="91"/>
    </row>
    <row r="13" spans="1:14" ht="33" customHeight="1" x14ac:dyDescent="0.2">
      <c r="A13" s="91">
        <v>45637</v>
      </c>
      <c r="B13" s="61">
        <v>314.43875114299999</v>
      </c>
      <c r="C13" s="61">
        <v>314.70000701409998</v>
      </c>
      <c r="D13" s="61">
        <v>315.6771807344</v>
      </c>
      <c r="E13" s="61">
        <v>176.595096066</v>
      </c>
      <c r="F13" s="61">
        <v>176.60674008129999</v>
      </c>
      <c r="G13" s="61">
        <v>176.655430459</v>
      </c>
      <c r="H13" s="61">
        <v>74.016342008099997</v>
      </c>
      <c r="I13" s="61">
        <v>74.018309164000001</v>
      </c>
      <c r="J13" s="61">
        <v>74.020239311500006</v>
      </c>
      <c r="K13" s="61">
        <v>904.24456492429999</v>
      </c>
      <c r="L13" s="61">
        <v>904.89450158449995</v>
      </c>
      <c r="M13" s="61">
        <v>907.36200081530001</v>
      </c>
      <c r="N13" s="91"/>
    </row>
    <row r="14" spans="1:14" ht="33" customHeight="1" x14ac:dyDescent="0.2">
      <c r="A14" s="91">
        <v>45638</v>
      </c>
      <c r="B14" s="61">
        <v>315.32897673590003</v>
      </c>
      <c r="C14" s="61">
        <v>315.62593984749998</v>
      </c>
      <c r="D14" s="61">
        <v>316.63494608460002</v>
      </c>
      <c r="E14" s="61">
        <v>178.51270773600001</v>
      </c>
      <c r="F14" s="61">
        <v>178.54589638089999</v>
      </c>
      <c r="G14" s="61">
        <v>178.61842566030001</v>
      </c>
      <c r="H14" s="61">
        <v>74.040802859799996</v>
      </c>
      <c r="I14" s="61">
        <v>74.052490952200003</v>
      </c>
      <c r="J14" s="61">
        <v>74.063477989000006</v>
      </c>
      <c r="K14" s="61">
        <v>904.78540323189998</v>
      </c>
      <c r="L14" s="61">
        <v>905.53769569450003</v>
      </c>
      <c r="M14" s="61">
        <v>907.55590786079995</v>
      </c>
      <c r="N14" s="91"/>
    </row>
    <row r="15" spans="1:14" ht="33" customHeight="1" x14ac:dyDescent="0.2">
      <c r="A15" s="91">
        <v>45639</v>
      </c>
      <c r="B15" s="61">
        <v>311.30359409559998</v>
      </c>
      <c r="C15" s="61">
        <v>311.55872089830001</v>
      </c>
      <c r="D15" s="61">
        <v>312.49805936450002</v>
      </c>
      <c r="E15" s="61">
        <v>177.07812526500001</v>
      </c>
      <c r="F15" s="61">
        <v>177.0863867537</v>
      </c>
      <c r="G15" s="61">
        <v>177.11449708169999</v>
      </c>
      <c r="H15" s="61">
        <v>74.0110221674</v>
      </c>
      <c r="I15" s="61">
        <v>74.012731651500005</v>
      </c>
      <c r="J15" s="61">
        <v>74.0050464965</v>
      </c>
      <c r="K15" s="61">
        <v>903.56936177360001</v>
      </c>
      <c r="L15" s="61">
        <v>904.12414805109995</v>
      </c>
      <c r="M15" s="61">
        <v>905.81023039080003</v>
      </c>
      <c r="N15" s="91"/>
    </row>
    <row r="16" spans="1:14" ht="33" customHeight="1" x14ac:dyDescent="0.2">
      <c r="A16" s="91">
        <v>45642</v>
      </c>
      <c r="B16" s="61">
        <v>312.02714833509998</v>
      </c>
      <c r="C16" s="61">
        <v>312.34207270040002</v>
      </c>
      <c r="D16" s="61">
        <v>313.32642389300003</v>
      </c>
      <c r="E16" s="61">
        <v>177.20959025249999</v>
      </c>
      <c r="F16" s="61">
        <v>177.21068464999999</v>
      </c>
      <c r="G16" s="61">
        <v>177.24934311749999</v>
      </c>
      <c r="H16" s="61">
        <v>74.027247117599998</v>
      </c>
      <c r="I16" s="61">
        <v>74.026076988599996</v>
      </c>
      <c r="J16" s="61">
        <v>74.0227944815</v>
      </c>
      <c r="K16" s="61">
        <v>904.00765124539998</v>
      </c>
      <c r="L16" s="61">
        <v>904.51951022820003</v>
      </c>
      <c r="M16" s="61">
        <v>906.29802005390002</v>
      </c>
      <c r="N16" s="91"/>
    </row>
    <row r="17" spans="1:14" ht="33" customHeight="1" x14ac:dyDescent="0.2">
      <c r="A17" s="91">
        <v>45643</v>
      </c>
      <c r="B17" s="61">
        <v>310.346962894</v>
      </c>
      <c r="C17" s="61">
        <v>310.61081901990002</v>
      </c>
      <c r="D17" s="61">
        <v>311.56669059000001</v>
      </c>
      <c r="E17" s="61">
        <v>176.70309061</v>
      </c>
      <c r="F17" s="61">
        <v>176.69407193570001</v>
      </c>
      <c r="G17" s="61">
        <v>176.71631357210001</v>
      </c>
      <c r="H17" s="61">
        <v>74.061848555500006</v>
      </c>
      <c r="I17" s="61">
        <v>74.057776994099996</v>
      </c>
      <c r="J17" s="61">
        <v>74.046428732999999</v>
      </c>
      <c r="K17" s="61">
        <v>904.39269006090001</v>
      </c>
      <c r="L17" s="61">
        <v>904.84789197910004</v>
      </c>
      <c r="M17" s="61">
        <v>906.66856132810005</v>
      </c>
      <c r="N17" s="91"/>
    </row>
    <row r="18" spans="1:14" ht="33" customHeight="1" x14ac:dyDescent="0.2">
      <c r="A18" s="91">
        <v>45644</v>
      </c>
      <c r="B18" s="61">
        <v>311.28330669600001</v>
      </c>
      <c r="C18" s="61">
        <v>311.5827204771</v>
      </c>
      <c r="D18" s="61">
        <v>312.53176985379997</v>
      </c>
      <c r="E18" s="61">
        <v>175.629535</v>
      </c>
      <c r="F18" s="61">
        <v>175.65943332270001</v>
      </c>
      <c r="G18" s="61">
        <v>175.6700789409</v>
      </c>
      <c r="H18" s="61">
        <v>74.049185257999994</v>
      </c>
      <c r="I18" s="61">
        <v>74.061204987599993</v>
      </c>
      <c r="J18" s="61">
        <v>74.029874296700001</v>
      </c>
      <c r="K18" s="61">
        <v>904.32624134219998</v>
      </c>
      <c r="L18" s="61">
        <v>904.90625427830003</v>
      </c>
      <c r="M18" s="61">
        <v>906.31612991589998</v>
      </c>
      <c r="N18" s="91"/>
    </row>
    <row r="19" spans="1:14" ht="33" customHeight="1" x14ac:dyDescent="0.2">
      <c r="A19" s="91">
        <v>45645</v>
      </c>
      <c r="B19" s="61">
        <v>309.863102449</v>
      </c>
      <c r="C19" s="61">
        <v>310.22402267870001</v>
      </c>
      <c r="D19" s="61">
        <v>311.13658685109999</v>
      </c>
      <c r="E19" s="61">
        <v>173.592985</v>
      </c>
      <c r="F19" s="61">
        <v>173.65608370800001</v>
      </c>
      <c r="G19" s="61">
        <v>173.6702920518</v>
      </c>
      <c r="H19" s="61">
        <v>74.084425489799997</v>
      </c>
      <c r="I19" s="61">
        <v>74.111356462299995</v>
      </c>
      <c r="J19" s="61">
        <v>74.079469665700003</v>
      </c>
      <c r="K19" s="61">
        <v>903.63117397400003</v>
      </c>
      <c r="L19" s="61">
        <v>904.29718270980004</v>
      </c>
      <c r="M19" s="61">
        <v>905.75576138049996</v>
      </c>
      <c r="N19" s="91"/>
    </row>
    <row r="20" spans="1:14" ht="33" customHeight="1" x14ac:dyDescent="0.2">
      <c r="A20" s="91">
        <v>45646</v>
      </c>
      <c r="B20" s="61">
        <v>310.2341078412</v>
      </c>
      <c r="C20" s="61">
        <v>310.63583555579999</v>
      </c>
      <c r="D20" s="61">
        <v>311.61868057639998</v>
      </c>
      <c r="E20" s="61">
        <v>173.87302755100001</v>
      </c>
      <c r="F20" s="61">
        <v>173.95647038449999</v>
      </c>
      <c r="G20" s="61">
        <v>174.00923222220001</v>
      </c>
      <c r="H20" s="61">
        <v>74.071401863099993</v>
      </c>
      <c r="I20" s="61">
        <v>74.077231507700006</v>
      </c>
      <c r="J20" s="61">
        <v>74.072074754400006</v>
      </c>
      <c r="K20" s="61">
        <v>903.32914975170002</v>
      </c>
      <c r="L20" s="61">
        <v>904.17244779140003</v>
      </c>
      <c r="M20" s="61">
        <v>905.7119360291</v>
      </c>
      <c r="N20" s="91"/>
    </row>
    <row r="21" spans="1:14" ht="33" customHeight="1" x14ac:dyDescent="0.2">
      <c r="A21" s="91">
        <v>45649</v>
      </c>
      <c r="B21" s="61">
        <v>311.40546171490001</v>
      </c>
      <c r="C21" s="61">
        <v>311.7333043141</v>
      </c>
      <c r="D21" s="61">
        <v>312.6510044712</v>
      </c>
      <c r="E21" s="61">
        <v>174.16055135249999</v>
      </c>
      <c r="F21" s="61">
        <v>174.1692872381</v>
      </c>
      <c r="G21" s="61">
        <v>174.212255368</v>
      </c>
      <c r="H21" s="61">
        <v>74.122646307099998</v>
      </c>
      <c r="I21" s="61">
        <v>74.089325549899996</v>
      </c>
      <c r="J21" s="61">
        <v>74.072914617600006</v>
      </c>
      <c r="K21" s="61">
        <v>904.58764362750003</v>
      </c>
      <c r="L21" s="61">
        <v>904.90246540639998</v>
      </c>
      <c r="M21" s="61">
        <v>906.66124002660001</v>
      </c>
      <c r="N21" s="91"/>
    </row>
    <row r="22" spans="1:14" ht="33" customHeight="1" x14ac:dyDescent="0.2">
      <c r="A22" s="91">
        <v>45650</v>
      </c>
      <c r="B22" s="61">
        <v>309.42910993509997</v>
      </c>
      <c r="C22" s="61">
        <v>309.79799869530001</v>
      </c>
      <c r="D22" s="61">
        <v>310.71895698179998</v>
      </c>
      <c r="E22" s="61">
        <v>173.82143239999999</v>
      </c>
      <c r="F22" s="61">
        <v>173.85722316659999</v>
      </c>
      <c r="G22" s="61">
        <v>173.9070288355</v>
      </c>
      <c r="H22" s="61">
        <v>74.130374691100002</v>
      </c>
      <c r="I22" s="61">
        <v>74.129106847599999</v>
      </c>
      <c r="J22" s="61">
        <v>74.102727538699995</v>
      </c>
      <c r="K22" s="61">
        <v>903.52443540499996</v>
      </c>
      <c r="L22" s="61">
        <v>904.16514526859999</v>
      </c>
      <c r="M22" s="61">
        <v>905.88567418160005</v>
      </c>
      <c r="N22" s="91"/>
    </row>
    <row r="23" spans="1:14" s="49" customFormat="1" ht="33" customHeight="1" x14ac:dyDescent="0.2">
      <c r="A23" s="91">
        <v>45652</v>
      </c>
      <c r="B23" s="61">
        <v>309.33591008970001</v>
      </c>
      <c r="C23" s="61">
        <v>309.75067406279999</v>
      </c>
      <c r="D23" s="61">
        <v>310.83732318099999</v>
      </c>
      <c r="E23" s="61">
        <v>173.60629647299999</v>
      </c>
      <c r="F23" s="61">
        <v>173.66997518580001</v>
      </c>
      <c r="G23" s="61">
        <v>173.8092968592</v>
      </c>
      <c r="H23" s="61">
        <v>74.123646318599995</v>
      </c>
      <c r="I23" s="61">
        <v>74.146018638100003</v>
      </c>
      <c r="J23" s="61">
        <v>74.171534664000006</v>
      </c>
      <c r="K23" s="61">
        <v>903.28999580350001</v>
      </c>
      <c r="L23" s="61">
        <v>903.9893182925</v>
      </c>
      <c r="M23" s="61">
        <v>906.41366452559998</v>
      </c>
      <c r="N23" s="91"/>
    </row>
    <row r="24" spans="1:14" s="49" customFormat="1" ht="33" customHeight="1" x14ac:dyDescent="0.2">
      <c r="A24" s="91">
        <v>45653</v>
      </c>
      <c r="B24" s="61">
        <v>309.3404946567</v>
      </c>
      <c r="C24" s="61">
        <v>309.78286911070001</v>
      </c>
      <c r="D24" s="61">
        <v>310.90391938580001</v>
      </c>
      <c r="E24" s="61">
        <v>173.2908247643</v>
      </c>
      <c r="F24" s="61">
        <v>173.36967787969999</v>
      </c>
      <c r="G24" s="61">
        <v>173.53107482569999</v>
      </c>
      <c r="H24" s="61">
        <v>74.159339732000007</v>
      </c>
      <c r="I24" s="61">
        <v>74.192543408800006</v>
      </c>
      <c r="J24" s="61">
        <v>74.222497338300002</v>
      </c>
      <c r="K24" s="61">
        <v>903.42869269209996</v>
      </c>
      <c r="L24" s="61">
        <v>904.199800396</v>
      </c>
      <c r="M24" s="61">
        <v>906.73881834589997</v>
      </c>
      <c r="N24" s="91"/>
    </row>
    <row r="25" spans="1:14" s="49" customFormat="1" ht="33" customHeight="1" x14ac:dyDescent="0.2">
      <c r="A25" s="91">
        <v>45656</v>
      </c>
      <c r="B25" s="61">
        <v>308.64753566410002</v>
      </c>
      <c r="C25" s="61">
        <v>309.0972454157</v>
      </c>
      <c r="D25" s="61">
        <v>310.32362895620003</v>
      </c>
      <c r="E25" s="61">
        <v>173.50522882280001</v>
      </c>
      <c r="F25" s="61">
        <v>173.62089695509999</v>
      </c>
      <c r="G25" s="61">
        <v>173.84042761449999</v>
      </c>
      <c r="H25" s="61">
        <v>74.161714151300004</v>
      </c>
      <c r="I25" s="61">
        <v>74.205850875400003</v>
      </c>
      <c r="J25" s="61">
        <v>74.269177746699995</v>
      </c>
      <c r="K25" s="61">
        <v>903.75073171849999</v>
      </c>
      <c r="L25" s="61">
        <v>904.71582578489995</v>
      </c>
      <c r="M25" s="61">
        <v>907.54381739229996</v>
      </c>
      <c r="N25" s="91"/>
    </row>
    <row r="26" spans="1:14" s="49" customFormat="1" ht="33" customHeight="1" thickBot="1" x14ac:dyDescent="0.25">
      <c r="A26" s="238">
        <v>45657</v>
      </c>
      <c r="B26" s="61">
        <v>308.43765623669998</v>
      </c>
      <c r="C26" s="61">
        <v>309.21177665459999</v>
      </c>
      <c r="D26" s="61">
        <v>310.5566871012</v>
      </c>
      <c r="E26" s="61">
        <v>173.24418499999999</v>
      </c>
      <c r="F26" s="61">
        <v>173.54300830540001</v>
      </c>
      <c r="G26" s="61">
        <v>173.83027946390001</v>
      </c>
      <c r="H26" s="61">
        <v>74.141611137300004</v>
      </c>
      <c r="I26" s="61">
        <v>74.256167418499999</v>
      </c>
      <c r="J26" s="61">
        <v>74.338084662100002</v>
      </c>
      <c r="K26" s="61">
        <v>904.11907421520004</v>
      </c>
      <c r="L26" s="61">
        <v>906.03672578349995</v>
      </c>
      <c r="M26" s="61">
        <v>909.22014379129996</v>
      </c>
      <c r="N26" s="91"/>
    </row>
    <row r="27" spans="1:14" ht="15" thickTop="1" x14ac:dyDescent="0.2">
      <c r="A27" s="268" t="s">
        <v>73</v>
      </c>
      <c r="B27" s="268"/>
      <c r="C27" s="268"/>
      <c r="D27" s="268"/>
      <c r="E27" s="268"/>
      <c r="F27" s="268"/>
      <c r="G27" s="268"/>
      <c r="H27" s="268"/>
      <c r="I27" s="268"/>
      <c r="J27" s="268"/>
      <c r="K27" s="268"/>
      <c r="L27" s="268"/>
      <c r="M27" s="268"/>
      <c r="N27" s="91"/>
    </row>
    <row r="28" spans="1:14" x14ac:dyDescent="0.2">
      <c r="A28" s="327" t="s">
        <v>147</v>
      </c>
      <c r="B28" s="327"/>
      <c r="C28" s="327"/>
      <c r="D28" s="327"/>
      <c r="E28" s="327"/>
      <c r="F28" s="327"/>
      <c r="G28" s="327"/>
      <c r="H28" s="327"/>
      <c r="I28" s="327"/>
      <c r="J28" s="327"/>
      <c r="K28" s="327"/>
      <c r="L28" s="327"/>
      <c r="M28" s="327"/>
    </row>
  </sheetData>
  <mergeCells count="10">
    <mergeCell ref="A27:M27"/>
    <mergeCell ref="A28:M28"/>
    <mergeCell ref="A1:M1"/>
    <mergeCell ref="A2:M2"/>
    <mergeCell ref="A3:M3"/>
    <mergeCell ref="A4:A5"/>
    <mergeCell ref="B4:D4"/>
    <mergeCell ref="E4:G4"/>
    <mergeCell ref="H4:J4"/>
    <mergeCell ref="K4:M4"/>
  </mergeCells>
  <hyperlinks>
    <hyperlink ref="A28" r:id="rId1" display="http://www.sbp.org.pk/ecodata/rates/m2m/M2M-History.asp"/>
  </hyperlinks>
  <pageMargins left="0.7" right="0.7" top="0.75" bottom="0.75" header="0.3" footer="0.3"/>
  <pageSetup paperSize="9" scale="70" orientation="portrait" r:id="rId2"/>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view="pageBreakPreview" topLeftCell="A19" zoomScale="120" zoomScaleNormal="100" zoomScaleSheetLayoutView="120" workbookViewId="0">
      <selection activeCell="A5" sqref="A5:XFD39"/>
    </sheetView>
  </sheetViews>
  <sheetFormatPr defaultColWidth="9.125" defaultRowHeight="14.25" x14ac:dyDescent="0.2"/>
  <cols>
    <col min="1" max="1" width="41.375" style="7" customWidth="1"/>
    <col min="2" max="6" width="10.125" style="7" customWidth="1"/>
    <col min="7" max="7" width="10.125" style="133" customWidth="1"/>
    <col min="8" max="16384" width="9.125" style="7"/>
  </cols>
  <sheetData>
    <row r="1" spans="1:7" ht="18.75" x14ac:dyDescent="0.2">
      <c r="A1" s="244" t="s">
        <v>148</v>
      </c>
      <c r="B1" s="244"/>
      <c r="C1" s="244"/>
      <c r="D1" s="244"/>
      <c r="E1" s="244"/>
      <c r="F1" s="244"/>
      <c r="G1" s="244"/>
    </row>
    <row r="2" spans="1:7" ht="15" thickBot="1" x14ac:dyDescent="0.25">
      <c r="A2" s="328" t="s">
        <v>1</v>
      </c>
      <c r="B2" s="328"/>
      <c r="C2" s="328"/>
      <c r="D2" s="328"/>
      <c r="E2" s="328"/>
      <c r="F2" s="328"/>
      <c r="G2" s="328"/>
    </row>
    <row r="3" spans="1:7" ht="15.75" thickTop="1" thickBot="1" x14ac:dyDescent="0.25">
      <c r="A3" s="48" t="s">
        <v>149</v>
      </c>
      <c r="B3" s="74" t="s">
        <v>168</v>
      </c>
      <c r="C3" s="74" t="s">
        <v>170</v>
      </c>
      <c r="D3" s="208" t="s">
        <v>178</v>
      </c>
      <c r="E3" s="208" t="s">
        <v>182</v>
      </c>
      <c r="F3" s="208" t="s">
        <v>183</v>
      </c>
      <c r="G3" s="208" t="s">
        <v>186</v>
      </c>
    </row>
    <row r="4" spans="1:7" ht="15" thickTop="1" x14ac:dyDescent="0.2">
      <c r="A4" s="41"/>
      <c r="E4" s="133"/>
      <c r="F4" s="133"/>
    </row>
    <row r="5" spans="1:7" ht="20.25" customHeight="1" x14ac:dyDescent="0.2">
      <c r="A5" s="13" t="s">
        <v>150</v>
      </c>
      <c r="E5" s="133"/>
      <c r="F5" s="133"/>
    </row>
    <row r="6" spans="1:7" ht="20.25" customHeight="1" x14ac:dyDescent="0.2">
      <c r="A6" s="13" t="s">
        <v>151</v>
      </c>
      <c r="B6" s="117">
        <v>2534678.9</v>
      </c>
      <c r="C6" s="117">
        <v>2514914.0599999996</v>
      </c>
      <c r="D6" s="209">
        <v>2498418.41</v>
      </c>
      <c r="E6" s="209">
        <v>4766875.43</v>
      </c>
      <c r="F6" s="209">
        <v>3587858.8599999994</v>
      </c>
      <c r="G6" s="209">
        <v>5773960.0599999996</v>
      </c>
    </row>
    <row r="7" spans="1:7" ht="20.25" customHeight="1" x14ac:dyDescent="0.2">
      <c r="A7" s="19" t="s">
        <v>152</v>
      </c>
      <c r="B7" s="83">
        <v>931107.48000000021</v>
      </c>
      <c r="C7" s="83">
        <f t="shared" ref="C7" si="0">C6-C8</f>
        <v>878404.89999999967</v>
      </c>
      <c r="D7" s="101">
        <v>1039059.5100000005</v>
      </c>
      <c r="E7" s="101">
        <v>1936285.7999999993</v>
      </c>
      <c r="F7" s="101">
        <v>1613940.7599999995</v>
      </c>
      <c r="G7" s="101">
        <v>2189308.86</v>
      </c>
    </row>
    <row r="8" spans="1:7" ht="20.25" customHeight="1" x14ac:dyDescent="0.2">
      <c r="A8" s="19" t="s">
        <v>153</v>
      </c>
      <c r="B8" s="83">
        <v>1603571.4199999997</v>
      </c>
      <c r="C8" s="83">
        <v>1636509.16</v>
      </c>
      <c r="D8" s="101">
        <v>1459358.8999999997</v>
      </c>
      <c r="E8" s="101">
        <v>2830589.6300000004</v>
      </c>
      <c r="F8" s="101">
        <v>1973918.0999999999</v>
      </c>
      <c r="G8" s="101">
        <v>3584651.1999999997</v>
      </c>
    </row>
    <row r="9" spans="1:7" ht="20.25" customHeight="1" x14ac:dyDescent="0.2">
      <c r="A9" s="13" t="s">
        <v>154</v>
      </c>
      <c r="B9" s="117">
        <v>2534678.9</v>
      </c>
      <c r="C9" s="117">
        <f t="shared" ref="C9" si="1">C6</f>
        <v>2514914.0599999996</v>
      </c>
      <c r="D9" s="209">
        <v>2498418.41</v>
      </c>
      <c r="E9" s="209">
        <v>4766875.43</v>
      </c>
      <c r="F9" s="209">
        <v>3587858.8599999994</v>
      </c>
      <c r="G9" s="209">
        <v>5773960.0599999996</v>
      </c>
    </row>
    <row r="10" spans="1:7" ht="20.25" customHeight="1" x14ac:dyDescent="0.2">
      <c r="A10" s="19" t="s">
        <v>152</v>
      </c>
      <c r="B10" s="83">
        <v>684291.71999999974</v>
      </c>
      <c r="C10" s="83">
        <f t="shared" ref="C10" si="2">C9-C11</f>
        <v>928894.76999999979</v>
      </c>
      <c r="D10" s="101">
        <v>1080611.4000000001</v>
      </c>
      <c r="E10" s="101">
        <v>1853158.8599999994</v>
      </c>
      <c r="F10" s="101">
        <v>1176879.2499999991</v>
      </c>
      <c r="G10" s="101">
        <v>1582674.5499999993</v>
      </c>
    </row>
    <row r="11" spans="1:7" ht="20.25" customHeight="1" x14ac:dyDescent="0.2">
      <c r="A11" s="19" t="s">
        <v>153</v>
      </c>
      <c r="B11" s="83">
        <v>1850387.1800000002</v>
      </c>
      <c r="C11" s="83">
        <v>1586019.2899999998</v>
      </c>
      <c r="D11" s="101">
        <v>1417807.01</v>
      </c>
      <c r="E11" s="101">
        <v>2913716.5700000003</v>
      </c>
      <c r="F11" s="101">
        <v>2410979.6100000003</v>
      </c>
      <c r="G11" s="101">
        <v>4191285.5100000002</v>
      </c>
    </row>
    <row r="12" spans="1:7" ht="20.25" customHeight="1" x14ac:dyDescent="0.2">
      <c r="A12" s="13" t="s">
        <v>155</v>
      </c>
      <c r="B12" s="117">
        <v>0</v>
      </c>
      <c r="C12" s="117">
        <v>0</v>
      </c>
      <c r="D12" s="117">
        <v>0</v>
      </c>
      <c r="E12" s="117">
        <v>0</v>
      </c>
      <c r="F12" s="117">
        <v>0</v>
      </c>
      <c r="G12" s="117">
        <v>0</v>
      </c>
    </row>
    <row r="13" spans="1:7" ht="20.25" customHeight="1" x14ac:dyDescent="0.2">
      <c r="A13" s="19"/>
      <c r="B13" s="117"/>
      <c r="C13" s="117"/>
      <c r="D13" s="117"/>
      <c r="E13" s="117"/>
      <c r="F13" s="117"/>
      <c r="G13" s="117"/>
    </row>
    <row r="14" spans="1:7" ht="20.25" customHeight="1" x14ac:dyDescent="0.2">
      <c r="A14" s="13" t="s">
        <v>156</v>
      </c>
      <c r="B14" s="117"/>
      <c r="C14" s="117"/>
      <c r="D14" s="117"/>
      <c r="E14" s="117"/>
      <c r="F14" s="117"/>
      <c r="G14" s="117"/>
    </row>
    <row r="15" spans="1:7" ht="20.25" customHeight="1" x14ac:dyDescent="0.2">
      <c r="A15" s="13" t="s">
        <v>151</v>
      </c>
      <c r="B15" s="117">
        <v>702679.29000000015</v>
      </c>
      <c r="C15" s="117">
        <v>601485.50000000012</v>
      </c>
      <c r="D15" s="209">
        <v>475740.45999999996</v>
      </c>
      <c r="E15" s="209">
        <v>1041571.5800000001</v>
      </c>
      <c r="F15" s="209">
        <v>806773.22</v>
      </c>
      <c r="G15" s="209">
        <v>636706.66</v>
      </c>
    </row>
    <row r="16" spans="1:7" ht="20.25" customHeight="1" x14ac:dyDescent="0.2">
      <c r="A16" s="19" t="s">
        <v>152</v>
      </c>
      <c r="B16" s="83">
        <v>235259.3400000002</v>
      </c>
      <c r="C16" s="83">
        <f>C15-C17</f>
        <v>155461.03000000014</v>
      </c>
      <c r="D16" s="101">
        <v>187132.39999999991</v>
      </c>
      <c r="E16" s="101">
        <v>642786.63000000012</v>
      </c>
      <c r="F16" s="101">
        <v>391013.7099999999</v>
      </c>
      <c r="G16" s="101">
        <v>201478.05000000005</v>
      </c>
    </row>
    <row r="17" spans="1:7" ht="20.25" customHeight="1" x14ac:dyDescent="0.2">
      <c r="A17" s="19" t="s">
        <v>153</v>
      </c>
      <c r="B17" s="83">
        <v>467419.94999999995</v>
      </c>
      <c r="C17" s="83">
        <v>446024.47</v>
      </c>
      <c r="D17" s="101">
        <v>288608.06000000006</v>
      </c>
      <c r="E17" s="101">
        <v>398784.94999999995</v>
      </c>
      <c r="F17" s="101">
        <v>415759.51000000007</v>
      </c>
      <c r="G17" s="101">
        <v>435228.61</v>
      </c>
    </row>
    <row r="18" spans="1:7" ht="20.25" customHeight="1" x14ac:dyDescent="0.2">
      <c r="A18" s="13" t="s">
        <v>154</v>
      </c>
      <c r="B18" s="117">
        <v>702679.29000000015</v>
      </c>
      <c r="C18" s="117">
        <f>C15</f>
        <v>601485.50000000012</v>
      </c>
      <c r="D18" s="209">
        <v>475740.45999999996</v>
      </c>
      <c r="E18" s="209">
        <v>1041571.5800000001</v>
      </c>
      <c r="F18" s="209">
        <v>806773.22</v>
      </c>
      <c r="G18" s="209">
        <v>636706.66</v>
      </c>
    </row>
    <row r="19" spans="1:7" ht="20.25" customHeight="1" x14ac:dyDescent="0.2">
      <c r="A19" s="19" t="s">
        <v>152</v>
      </c>
      <c r="B19" s="83">
        <v>294449.35000000015</v>
      </c>
      <c r="C19" s="83">
        <f>C18-C20</f>
        <v>290993.67000000004</v>
      </c>
      <c r="D19" s="101">
        <v>257213.10999999996</v>
      </c>
      <c r="E19" s="101">
        <v>527323.53</v>
      </c>
      <c r="F19" s="101">
        <v>381235.22</v>
      </c>
      <c r="G19" s="101">
        <v>153272.12000000005</v>
      </c>
    </row>
    <row r="20" spans="1:7" ht="20.25" customHeight="1" x14ac:dyDescent="0.2">
      <c r="A20" s="19" t="s">
        <v>153</v>
      </c>
      <c r="B20" s="83">
        <v>408229.94</v>
      </c>
      <c r="C20" s="83">
        <v>310491.83000000007</v>
      </c>
      <c r="D20" s="101">
        <v>218527.35</v>
      </c>
      <c r="E20" s="101">
        <v>514248.05000000005</v>
      </c>
      <c r="F20" s="101">
        <v>425538</v>
      </c>
      <c r="G20" s="101">
        <v>483434.54</v>
      </c>
    </row>
    <row r="21" spans="1:7" ht="20.25" customHeight="1" x14ac:dyDescent="0.2">
      <c r="A21" s="13" t="s">
        <v>155</v>
      </c>
      <c r="B21" s="117">
        <v>0</v>
      </c>
      <c r="C21" s="117">
        <v>0</v>
      </c>
      <c r="D21" s="117">
        <v>0</v>
      </c>
      <c r="E21" s="117">
        <v>0</v>
      </c>
      <c r="F21" s="117">
        <v>0</v>
      </c>
      <c r="G21" s="117">
        <v>0</v>
      </c>
    </row>
    <row r="22" spans="1:7" ht="20.25" customHeight="1" x14ac:dyDescent="0.2">
      <c r="A22" s="19"/>
      <c r="B22" s="117"/>
      <c r="C22" s="117"/>
      <c r="D22" s="117"/>
      <c r="E22" s="117"/>
      <c r="F22" s="117"/>
      <c r="G22" s="117"/>
    </row>
    <row r="23" spans="1:7" ht="20.25" customHeight="1" x14ac:dyDescent="0.2">
      <c r="A23" s="13" t="s">
        <v>157</v>
      </c>
      <c r="B23" s="117"/>
      <c r="C23" s="117"/>
      <c r="D23" s="117"/>
      <c r="E23" s="117"/>
      <c r="F23" s="117"/>
      <c r="G23" s="117"/>
    </row>
    <row r="24" spans="1:7" ht="20.25" customHeight="1" x14ac:dyDescent="0.2">
      <c r="A24" s="13" t="s">
        <v>151</v>
      </c>
      <c r="B24" s="117">
        <v>2297449.6999999997</v>
      </c>
      <c r="C24" s="117">
        <v>2414930.0500000003</v>
      </c>
      <c r="D24" s="209">
        <v>3639488.96</v>
      </c>
      <c r="E24" s="209">
        <v>4990721.6099999994</v>
      </c>
      <c r="F24" s="209">
        <v>4933384.5999999996</v>
      </c>
      <c r="G24" s="209">
        <v>5688701.1900000013</v>
      </c>
    </row>
    <row r="25" spans="1:7" ht="20.25" customHeight="1" x14ac:dyDescent="0.2">
      <c r="A25" s="19" t="s">
        <v>152</v>
      </c>
      <c r="B25" s="83">
        <v>967387.52999999956</v>
      </c>
      <c r="C25" s="83">
        <f t="shared" ref="C25" si="3">C24-C26</f>
        <v>892949.20000000019</v>
      </c>
      <c r="D25" s="101">
        <v>1141219.44</v>
      </c>
      <c r="E25" s="101">
        <v>2263419.8499999987</v>
      </c>
      <c r="F25" s="101">
        <v>2128079.6999999997</v>
      </c>
      <c r="G25" s="101">
        <v>2117956.7000000011</v>
      </c>
    </row>
    <row r="26" spans="1:7" ht="20.25" customHeight="1" x14ac:dyDescent="0.2">
      <c r="A26" s="19" t="s">
        <v>153</v>
      </c>
      <c r="B26" s="83">
        <v>1330062.1700000002</v>
      </c>
      <c r="C26" s="83">
        <v>1521980.85</v>
      </c>
      <c r="D26" s="101">
        <v>2498269.52</v>
      </c>
      <c r="E26" s="101">
        <v>2727301.7600000007</v>
      </c>
      <c r="F26" s="101">
        <v>2805304.9</v>
      </c>
      <c r="G26" s="101">
        <v>3570744.49</v>
      </c>
    </row>
    <row r="27" spans="1:7" ht="20.25" customHeight="1" x14ac:dyDescent="0.2">
      <c r="A27" s="13" t="s">
        <v>154</v>
      </c>
      <c r="B27" s="117">
        <v>2297449.6999999997</v>
      </c>
      <c r="C27" s="117">
        <f t="shared" ref="C27" si="4">C24</f>
        <v>2414930.0500000003</v>
      </c>
      <c r="D27" s="209">
        <v>3639488.96</v>
      </c>
      <c r="E27" s="209">
        <v>4990721.6099999994</v>
      </c>
      <c r="F27" s="209">
        <v>4933384.5999999996</v>
      </c>
      <c r="G27" s="209">
        <v>5688701.1900000013</v>
      </c>
    </row>
    <row r="28" spans="1:7" ht="20.25" customHeight="1" x14ac:dyDescent="0.2">
      <c r="A28" s="19" t="s">
        <v>152</v>
      </c>
      <c r="B28" s="83">
        <v>767493.84999999963</v>
      </c>
      <c r="C28" s="83">
        <f t="shared" ref="C28" si="5">C27-C29</f>
        <v>817626.08000000007</v>
      </c>
      <c r="D28" s="101">
        <v>1038128.9099999997</v>
      </c>
      <c r="E28" s="101">
        <v>1396465.3999999994</v>
      </c>
      <c r="F28" s="101">
        <v>1624931.88</v>
      </c>
      <c r="G28" s="101">
        <v>2228504.4300000016</v>
      </c>
    </row>
    <row r="29" spans="1:7" ht="20.25" customHeight="1" x14ac:dyDescent="0.2">
      <c r="A29" s="19" t="s">
        <v>153</v>
      </c>
      <c r="B29" s="83">
        <v>1529955.85</v>
      </c>
      <c r="C29" s="83">
        <v>1597303.9700000002</v>
      </c>
      <c r="D29" s="101">
        <v>2601360.0500000003</v>
      </c>
      <c r="E29" s="101">
        <v>3594256.21</v>
      </c>
      <c r="F29" s="101">
        <v>3308452.7199999997</v>
      </c>
      <c r="G29" s="101">
        <v>3460196.76</v>
      </c>
    </row>
    <row r="30" spans="1:7" ht="20.25" customHeight="1" x14ac:dyDescent="0.2">
      <c r="A30" s="13" t="s">
        <v>155</v>
      </c>
      <c r="B30" s="117">
        <v>0</v>
      </c>
      <c r="C30" s="117">
        <v>0</v>
      </c>
      <c r="D30" s="117">
        <v>0</v>
      </c>
      <c r="E30" s="117">
        <v>0</v>
      </c>
      <c r="F30" s="117">
        <v>0</v>
      </c>
      <c r="G30" s="117">
        <v>0</v>
      </c>
    </row>
    <row r="31" spans="1:7" ht="20.25" customHeight="1" x14ac:dyDescent="0.2">
      <c r="A31" s="13"/>
      <c r="B31" s="117"/>
      <c r="C31" s="117"/>
      <c r="D31" s="209"/>
      <c r="E31" s="209"/>
      <c r="F31" s="209"/>
      <c r="G31" s="209"/>
    </row>
    <row r="32" spans="1:7" ht="20.25" customHeight="1" x14ac:dyDescent="0.2">
      <c r="A32" s="13" t="s">
        <v>158</v>
      </c>
      <c r="B32" s="117"/>
      <c r="C32" s="117"/>
      <c r="D32" s="209"/>
      <c r="E32" s="209"/>
      <c r="F32" s="209"/>
      <c r="G32" s="209"/>
    </row>
    <row r="33" spans="1:7" ht="20.25" customHeight="1" x14ac:dyDescent="0.2">
      <c r="A33" s="13" t="s">
        <v>159</v>
      </c>
      <c r="B33" s="117">
        <v>4293378.5</v>
      </c>
      <c r="C33" s="117">
        <v>5685083.2000000002</v>
      </c>
      <c r="D33" s="209">
        <v>4749050.3999999994</v>
      </c>
      <c r="E33" s="209">
        <v>6089326.2000000002</v>
      </c>
      <c r="F33" s="209">
        <v>4658554.7</v>
      </c>
      <c r="G33" s="209">
        <v>4709165.9000000004</v>
      </c>
    </row>
    <row r="34" spans="1:7" ht="20.25" customHeight="1" x14ac:dyDescent="0.2">
      <c r="A34" s="19" t="s">
        <v>152</v>
      </c>
      <c r="B34" s="83">
        <v>245229</v>
      </c>
      <c r="C34" s="83">
        <f t="shared" ref="C34" si="6">C33-C35</f>
        <v>243950</v>
      </c>
      <c r="D34" s="101">
        <v>460658.99999999907</v>
      </c>
      <c r="E34" s="101">
        <v>402844</v>
      </c>
      <c r="F34" s="101">
        <v>488755.60000000009</v>
      </c>
      <c r="G34" s="101">
        <v>311155</v>
      </c>
    </row>
    <row r="35" spans="1:7" ht="20.25" customHeight="1" x14ac:dyDescent="0.2">
      <c r="A35" s="19" t="s">
        <v>153</v>
      </c>
      <c r="B35" s="83">
        <v>4048149.5</v>
      </c>
      <c r="C35" s="83">
        <v>5441133.2000000002</v>
      </c>
      <c r="D35" s="101">
        <v>4288391.4000000004</v>
      </c>
      <c r="E35" s="101">
        <v>5686482.2000000002</v>
      </c>
      <c r="F35" s="101">
        <v>4169799.1</v>
      </c>
      <c r="G35" s="101">
        <v>4398010.9000000004</v>
      </c>
    </row>
    <row r="36" spans="1:7" ht="20.25" customHeight="1" x14ac:dyDescent="0.2">
      <c r="A36" s="13" t="s">
        <v>160</v>
      </c>
      <c r="B36" s="117">
        <v>4293378.5</v>
      </c>
      <c r="C36" s="117">
        <f t="shared" ref="C36" si="7">C33</f>
        <v>5685083.2000000002</v>
      </c>
      <c r="D36" s="209">
        <v>4749050.3999999994</v>
      </c>
      <c r="E36" s="209">
        <v>6089326.2000000002</v>
      </c>
      <c r="F36" s="209">
        <v>4658554.7</v>
      </c>
      <c r="G36" s="209">
        <v>4709165.9000000004</v>
      </c>
    </row>
    <row r="37" spans="1:7" ht="20.25" customHeight="1" x14ac:dyDescent="0.2">
      <c r="A37" s="19" t="s">
        <v>152</v>
      </c>
      <c r="B37" s="83">
        <v>462459.5</v>
      </c>
      <c r="C37" s="83">
        <f t="shared" ref="C37" si="8">C36-C38</f>
        <v>612247.20000000019</v>
      </c>
      <c r="D37" s="101">
        <v>404642.39999999944</v>
      </c>
      <c r="E37" s="101">
        <v>612802.20000000019</v>
      </c>
      <c r="F37" s="101">
        <v>399070.10000000056</v>
      </c>
      <c r="G37" s="101">
        <v>833660.90000000037</v>
      </c>
    </row>
    <row r="38" spans="1:7" ht="20.25" customHeight="1" x14ac:dyDescent="0.2">
      <c r="A38" s="19" t="s">
        <v>153</v>
      </c>
      <c r="B38" s="83">
        <v>3830919</v>
      </c>
      <c r="C38" s="83">
        <v>5072836</v>
      </c>
      <c r="D38" s="101">
        <v>4344408</v>
      </c>
      <c r="E38" s="101">
        <v>5476524</v>
      </c>
      <c r="F38" s="101">
        <v>4259484.5999999996</v>
      </c>
      <c r="G38" s="101">
        <v>3875505</v>
      </c>
    </row>
    <row r="39" spans="1:7" ht="20.25" customHeight="1" x14ac:dyDescent="0.2">
      <c r="A39" s="13" t="s">
        <v>155</v>
      </c>
      <c r="B39" s="117">
        <v>0</v>
      </c>
      <c r="C39" s="117">
        <f t="shared" ref="C39:D39" si="9">C36-C33</f>
        <v>0</v>
      </c>
      <c r="D39" s="209">
        <f t="shared" si="9"/>
        <v>0</v>
      </c>
      <c r="E39" s="209">
        <v>0</v>
      </c>
      <c r="F39" s="209">
        <v>0</v>
      </c>
      <c r="G39" s="209">
        <v>0</v>
      </c>
    </row>
    <row r="40" spans="1:7" ht="15" thickBot="1" x14ac:dyDescent="0.25">
      <c r="A40" s="240"/>
      <c r="B40" s="241"/>
      <c r="C40" s="241"/>
      <c r="D40" s="241"/>
      <c r="E40" s="241"/>
      <c r="F40" s="241"/>
      <c r="G40" s="242"/>
    </row>
    <row r="41" spans="1:7" ht="15" thickTop="1" x14ac:dyDescent="0.2">
      <c r="A41" s="339"/>
      <c r="B41" s="339"/>
      <c r="C41" s="340" t="s">
        <v>73</v>
      </c>
      <c r="D41" s="340"/>
      <c r="E41" s="340"/>
      <c r="F41" s="340"/>
      <c r="G41" s="340"/>
    </row>
    <row r="42" spans="1:7" x14ac:dyDescent="0.2">
      <c r="A42" s="269"/>
      <c r="B42" s="269"/>
      <c r="C42" s="269"/>
      <c r="D42" s="269"/>
      <c r="E42" s="269"/>
      <c r="F42" s="269"/>
      <c r="G42" s="269"/>
    </row>
  </sheetData>
  <mergeCells count="5">
    <mergeCell ref="A1:G1"/>
    <mergeCell ref="A2:G2"/>
    <mergeCell ref="A42:G42"/>
    <mergeCell ref="A41:B41"/>
    <mergeCell ref="C41:G41"/>
  </mergeCells>
  <pageMargins left="0.7" right="0.7" top="0.75" bottom="0.75" header="0.3" footer="0.3"/>
  <pageSetup paperSize="9" scale="78"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view="pageBreakPreview" topLeftCell="A25" zoomScale="120" zoomScaleNormal="100" zoomScaleSheetLayoutView="120" workbookViewId="0">
      <selection activeCell="A8" sqref="A8:XFD43"/>
    </sheetView>
  </sheetViews>
  <sheetFormatPr defaultRowHeight="14.25" x14ac:dyDescent="0.2"/>
  <cols>
    <col min="1" max="1" width="15.25" customWidth="1"/>
    <col min="2" max="11" width="9.25" customWidth="1"/>
    <col min="12" max="12" width="10.625" bestFit="1" customWidth="1"/>
    <col min="13" max="13" width="12" customWidth="1"/>
  </cols>
  <sheetData>
    <row r="1" spans="1:12" ht="18.75" x14ac:dyDescent="0.2">
      <c r="A1" s="244" t="s">
        <v>17</v>
      </c>
      <c r="B1" s="244"/>
      <c r="C1" s="244"/>
      <c r="D1" s="244"/>
      <c r="E1" s="244"/>
      <c r="F1" s="244"/>
      <c r="G1" s="244"/>
      <c r="H1" s="244"/>
      <c r="I1" s="244"/>
      <c r="J1" s="244"/>
      <c r="K1" s="244"/>
    </row>
    <row r="2" spans="1:12" ht="18.75" x14ac:dyDescent="0.2">
      <c r="A2" s="244" t="s">
        <v>18</v>
      </c>
      <c r="B2" s="244"/>
      <c r="C2" s="244"/>
      <c r="D2" s="244"/>
      <c r="E2" s="244"/>
      <c r="F2" s="244"/>
      <c r="G2" s="244"/>
      <c r="H2" s="244"/>
      <c r="I2" s="244"/>
      <c r="J2" s="244"/>
      <c r="K2" s="244"/>
    </row>
    <row r="3" spans="1:12" x14ac:dyDescent="0.2">
      <c r="A3" s="266"/>
      <c r="B3" s="266"/>
      <c r="C3" s="266"/>
      <c r="D3" s="266"/>
      <c r="E3" s="266"/>
      <c r="F3" s="266"/>
      <c r="G3" s="266"/>
      <c r="H3" s="266"/>
      <c r="I3" s="266"/>
      <c r="J3" s="266"/>
      <c r="K3" s="266"/>
    </row>
    <row r="4" spans="1:12" ht="16.5" thickBot="1" x14ac:dyDescent="0.25">
      <c r="A4" s="256" t="s">
        <v>19</v>
      </c>
      <c r="B4" s="256"/>
      <c r="C4" s="256"/>
      <c r="D4" s="256"/>
      <c r="E4" s="256"/>
      <c r="F4" s="267" t="s">
        <v>164</v>
      </c>
      <c r="G4" s="267"/>
      <c r="H4" s="267"/>
      <c r="I4" s="267"/>
      <c r="J4" s="267"/>
      <c r="K4" s="267"/>
    </row>
    <row r="5" spans="1:12" ht="15" thickTop="1" x14ac:dyDescent="0.2">
      <c r="A5" s="261" t="s">
        <v>20</v>
      </c>
      <c r="B5" s="257" t="s">
        <v>21</v>
      </c>
      <c r="C5" s="264"/>
      <c r="D5" s="257" t="s">
        <v>22</v>
      </c>
      <c r="E5" s="264"/>
      <c r="F5" s="257" t="s">
        <v>23</v>
      </c>
      <c r="G5" s="264"/>
      <c r="H5" s="257" t="s">
        <v>24</v>
      </c>
      <c r="I5" s="264"/>
      <c r="J5" s="257" t="s">
        <v>167</v>
      </c>
      <c r="K5" s="258"/>
      <c r="L5" s="243"/>
    </row>
    <row r="6" spans="1:12" ht="15" thickBot="1" x14ac:dyDescent="0.25">
      <c r="A6" s="262"/>
      <c r="B6" s="259" t="s">
        <v>25</v>
      </c>
      <c r="C6" s="265"/>
      <c r="D6" s="259" t="s">
        <v>25</v>
      </c>
      <c r="E6" s="265"/>
      <c r="F6" s="259" t="s">
        <v>25</v>
      </c>
      <c r="G6" s="265"/>
      <c r="H6" s="259" t="s">
        <v>25</v>
      </c>
      <c r="I6" s="260"/>
      <c r="J6" s="259" t="s">
        <v>25</v>
      </c>
      <c r="K6" s="260"/>
    </row>
    <row r="7" spans="1:12" ht="15" thickBot="1" x14ac:dyDescent="0.25">
      <c r="A7" s="263"/>
      <c r="B7" s="131" t="s">
        <v>26</v>
      </c>
      <c r="C7" s="86" t="s">
        <v>27</v>
      </c>
      <c r="D7" s="147" t="s">
        <v>26</v>
      </c>
      <c r="E7" s="17" t="s">
        <v>27</v>
      </c>
      <c r="F7" s="12" t="s">
        <v>26</v>
      </c>
      <c r="G7" s="18" t="s">
        <v>27</v>
      </c>
      <c r="H7" s="12" t="s">
        <v>26</v>
      </c>
      <c r="I7" s="12" t="s">
        <v>27</v>
      </c>
      <c r="J7" s="148" t="s">
        <v>26</v>
      </c>
      <c r="K7" s="12" t="s">
        <v>27</v>
      </c>
    </row>
    <row r="8" spans="1:12" ht="23.25" customHeight="1" thickTop="1" x14ac:dyDescent="0.2">
      <c r="A8" s="19" t="s">
        <v>28</v>
      </c>
      <c r="B8" s="83">
        <v>0</v>
      </c>
      <c r="C8" s="92">
        <v>0</v>
      </c>
      <c r="D8" s="83">
        <v>0</v>
      </c>
      <c r="E8" s="83">
        <v>0</v>
      </c>
      <c r="F8" s="57">
        <v>1783</v>
      </c>
      <c r="G8" s="57">
        <v>1773</v>
      </c>
      <c r="H8" s="58">
        <v>1225.5</v>
      </c>
      <c r="I8" s="58">
        <v>1225.5</v>
      </c>
      <c r="J8" s="58">
        <v>345</v>
      </c>
      <c r="K8" s="58">
        <v>345</v>
      </c>
    </row>
    <row r="9" spans="1:12" ht="23.25" customHeight="1" x14ac:dyDescent="0.2">
      <c r="A9" s="19" t="s">
        <v>30</v>
      </c>
      <c r="B9" s="83">
        <v>68</v>
      </c>
      <c r="C9" s="93">
        <v>47.5</v>
      </c>
      <c r="D9" s="83">
        <v>0</v>
      </c>
      <c r="E9" s="83">
        <v>0</v>
      </c>
      <c r="F9" s="58">
        <v>0</v>
      </c>
      <c r="G9" s="58">
        <v>0</v>
      </c>
      <c r="H9" s="58">
        <v>757.6</v>
      </c>
      <c r="I9" s="58">
        <v>757.6</v>
      </c>
      <c r="J9" s="58">
        <v>0</v>
      </c>
      <c r="K9" s="58">
        <v>0</v>
      </c>
    </row>
    <row r="10" spans="1:12" ht="23.25" customHeight="1" x14ac:dyDescent="0.2">
      <c r="A10" s="19" t="s">
        <v>31</v>
      </c>
      <c r="B10" s="83">
        <v>88</v>
      </c>
      <c r="C10" s="93">
        <v>88</v>
      </c>
      <c r="D10" s="83">
        <v>203</v>
      </c>
      <c r="E10" s="83">
        <v>203</v>
      </c>
      <c r="F10" s="58">
        <v>869.2</v>
      </c>
      <c r="G10" s="58">
        <v>824.2</v>
      </c>
      <c r="H10" s="58">
        <v>2511</v>
      </c>
      <c r="I10" s="58">
        <v>2393</v>
      </c>
      <c r="J10" s="58">
        <v>0</v>
      </c>
      <c r="K10" s="58">
        <v>0</v>
      </c>
    </row>
    <row r="11" spans="1:12" ht="23.25" customHeight="1" x14ac:dyDescent="0.2">
      <c r="A11" s="19" t="s">
        <v>32</v>
      </c>
      <c r="B11" s="83">
        <v>57.4</v>
      </c>
      <c r="C11" s="93">
        <v>57.4</v>
      </c>
      <c r="D11" s="83">
        <v>99.3</v>
      </c>
      <c r="E11" s="83">
        <v>95.3</v>
      </c>
      <c r="F11" s="58">
        <v>0</v>
      </c>
      <c r="G11" s="58">
        <v>0</v>
      </c>
      <c r="H11" s="58">
        <v>0</v>
      </c>
      <c r="I11" s="58">
        <v>0</v>
      </c>
      <c r="J11" s="58">
        <v>0</v>
      </c>
      <c r="K11" s="58">
        <v>0</v>
      </c>
    </row>
    <row r="12" spans="1:12" ht="23.25" customHeight="1" x14ac:dyDescent="0.2">
      <c r="A12" s="19" t="s">
        <v>33</v>
      </c>
      <c r="B12" s="83">
        <v>15.3</v>
      </c>
      <c r="C12" s="93">
        <v>15.3</v>
      </c>
      <c r="D12" s="83">
        <v>0</v>
      </c>
      <c r="E12" s="83">
        <v>0</v>
      </c>
      <c r="F12" s="58">
        <v>399.6</v>
      </c>
      <c r="G12" s="58">
        <v>384.6</v>
      </c>
      <c r="H12" s="58">
        <v>0</v>
      </c>
      <c r="I12" s="58">
        <v>0</v>
      </c>
      <c r="J12" s="58">
        <v>0</v>
      </c>
      <c r="K12" s="58">
        <v>0</v>
      </c>
    </row>
    <row r="13" spans="1:12" ht="23.25" customHeight="1" x14ac:dyDescent="0.2">
      <c r="A13" s="19" t="s">
        <v>34</v>
      </c>
      <c r="B13" s="83">
        <v>0</v>
      </c>
      <c r="C13" s="93">
        <v>0</v>
      </c>
      <c r="D13" s="83">
        <v>0</v>
      </c>
      <c r="E13" s="83">
        <v>0</v>
      </c>
      <c r="F13" s="58">
        <v>506.5</v>
      </c>
      <c r="G13" s="58">
        <v>506.5</v>
      </c>
      <c r="H13" s="58">
        <v>0</v>
      </c>
      <c r="I13" s="58">
        <v>0</v>
      </c>
      <c r="J13" s="58">
        <v>460</v>
      </c>
      <c r="K13" s="58">
        <v>460</v>
      </c>
    </row>
    <row r="14" spans="1:12" ht="23.25" customHeight="1" x14ac:dyDescent="0.2">
      <c r="A14" s="19" t="s">
        <v>35</v>
      </c>
      <c r="B14" s="83">
        <v>0</v>
      </c>
      <c r="C14" s="93">
        <v>0</v>
      </c>
      <c r="D14" s="83">
        <v>0</v>
      </c>
      <c r="E14" s="83">
        <v>0</v>
      </c>
      <c r="F14" s="58">
        <v>1126.5</v>
      </c>
      <c r="G14" s="58">
        <v>1124.5</v>
      </c>
      <c r="H14" s="58">
        <v>0</v>
      </c>
      <c r="I14" s="58">
        <v>0</v>
      </c>
      <c r="J14" s="58"/>
      <c r="K14" s="58"/>
    </row>
    <row r="15" spans="1:12" ht="23.25" customHeight="1" x14ac:dyDescent="0.2">
      <c r="A15" s="19" t="s">
        <v>36</v>
      </c>
      <c r="B15" s="83">
        <v>244.1</v>
      </c>
      <c r="C15" s="93">
        <v>147</v>
      </c>
      <c r="D15" s="83">
        <v>0</v>
      </c>
      <c r="E15" s="83">
        <v>0</v>
      </c>
      <c r="F15" s="58">
        <v>0</v>
      </c>
      <c r="G15" s="58">
        <v>0</v>
      </c>
      <c r="H15" s="58">
        <v>780.8</v>
      </c>
      <c r="I15" s="58">
        <v>753.3</v>
      </c>
      <c r="J15" s="58"/>
      <c r="K15" s="58"/>
    </row>
    <row r="16" spans="1:12" ht="23.25" customHeight="1" x14ac:dyDescent="0.2">
      <c r="A16" s="19" t="s">
        <v>37</v>
      </c>
      <c r="B16" s="83">
        <v>0</v>
      </c>
      <c r="C16" s="93">
        <v>0</v>
      </c>
      <c r="D16" s="83">
        <v>0</v>
      </c>
      <c r="E16" s="83">
        <v>0</v>
      </c>
      <c r="F16" s="58">
        <v>893.9</v>
      </c>
      <c r="G16" s="58">
        <v>887.9</v>
      </c>
      <c r="H16" s="58">
        <v>0</v>
      </c>
      <c r="I16" s="58">
        <v>0</v>
      </c>
      <c r="J16" s="58"/>
      <c r="K16" s="58"/>
    </row>
    <row r="17" spans="1:13" ht="23.25" customHeight="1" x14ac:dyDescent="0.2">
      <c r="A17" s="19" t="s">
        <v>38</v>
      </c>
      <c r="B17" s="83">
        <v>258.5</v>
      </c>
      <c r="C17" s="93">
        <v>258.5</v>
      </c>
      <c r="D17" s="83">
        <v>0</v>
      </c>
      <c r="E17" s="83">
        <v>0</v>
      </c>
      <c r="F17" s="58">
        <v>254</v>
      </c>
      <c r="G17" s="58">
        <v>251</v>
      </c>
      <c r="H17" s="58">
        <v>0</v>
      </c>
      <c r="I17" s="58">
        <v>0</v>
      </c>
      <c r="J17" s="58"/>
      <c r="K17" s="58"/>
    </row>
    <row r="18" spans="1:13" ht="23.25" customHeight="1" x14ac:dyDescent="0.2">
      <c r="A18" s="19" t="s">
        <v>39</v>
      </c>
      <c r="B18" s="83">
        <v>251.1</v>
      </c>
      <c r="C18" s="93">
        <v>251.1</v>
      </c>
      <c r="D18" s="83">
        <v>0</v>
      </c>
      <c r="E18" s="83">
        <v>0</v>
      </c>
      <c r="F18" s="58">
        <v>428.8</v>
      </c>
      <c r="G18" s="58">
        <v>421.8</v>
      </c>
      <c r="H18" s="58"/>
      <c r="I18" s="58"/>
      <c r="J18" s="58"/>
      <c r="K18" s="58"/>
    </row>
    <row r="19" spans="1:13" ht="23.25" customHeight="1" thickBot="1" x14ac:dyDescent="0.25">
      <c r="A19" s="20" t="s">
        <v>40</v>
      </c>
      <c r="B19" s="83">
        <v>516.29999999999995</v>
      </c>
      <c r="C19" s="94">
        <v>487.6</v>
      </c>
      <c r="D19" s="83">
        <v>624.5</v>
      </c>
      <c r="E19" s="84">
        <v>592.5</v>
      </c>
      <c r="F19" s="60">
        <v>618.20000000000005</v>
      </c>
      <c r="G19" s="60">
        <v>560.79999999999995</v>
      </c>
      <c r="H19" s="60">
        <v>177</v>
      </c>
      <c r="I19" s="60">
        <v>177</v>
      </c>
      <c r="J19" s="60"/>
      <c r="K19" s="60"/>
    </row>
    <row r="20" spans="1:13" ht="23.25" customHeight="1" x14ac:dyDescent="0.2">
      <c r="A20" s="99" t="s">
        <v>41</v>
      </c>
      <c r="B20" s="100"/>
      <c r="C20" s="102"/>
      <c r="D20" s="100"/>
      <c r="E20" s="101"/>
      <c r="F20" s="103"/>
      <c r="G20" s="103"/>
      <c r="H20" s="103"/>
      <c r="I20" s="103"/>
      <c r="J20" s="103"/>
      <c r="K20" s="103"/>
    </row>
    <row r="21" spans="1:13" ht="23.25" customHeight="1" x14ac:dyDescent="0.2">
      <c r="A21" s="104" t="s">
        <v>42</v>
      </c>
      <c r="B21" s="107">
        <f t="shared" ref="B21:G21" si="0">AVERAGE(B8:B19)</f>
        <v>124.89166666666665</v>
      </c>
      <c r="C21" s="107">
        <f t="shared" si="0"/>
        <v>112.7</v>
      </c>
      <c r="D21" s="107">
        <f t="shared" si="0"/>
        <v>77.233333333333334</v>
      </c>
      <c r="E21" s="107">
        <f t="shared" si="0"/>
        <v>74.233333333333334</v>
      </c>
      <c r="F21" s="107">
        <f t="shared" si="0"/>
        <v>573.30833333333328</v>
      </c>
      <c r="G21" s="107">
        <f t="shared" si="0"/>
        <v>561.19166666666661</v>
      </c>
      <c r="H21" s="107">
        <f>AVERAGE(H8:H19)</f>
        <v>495.62727272727278</v>
      </c>
      <c r="I21" s="107">
        <f t="shared" ref="I21" si="1">AVERAGE(I8:I19)</f>
        <v>482.40000000000003</v>
      </c>
      <c r="J21" s="107">
        <f>AVERAGE(J8:J19)</f>
        <v>134.16666666666666</v>
      </c>
      <c r="K21" s="107">
        <f t="shared" ref="K21" si="2">AVERAGE(K8:K19)</f>
        <v>134.16666666666666</v>
      </c>
    </row>
    <row r="22" spans="1:13" ht="23.25" customHeight="1" thickBot="1" x14ac:dyDescent="0.25">
      <c r="A22" s="105" t="s">
        <v>43</v>
      </c>
      <c r="B22" s="108">
        <f t="shared" ref="B22:G22" si="3">+B21/30</f>
        <v>4.1630555555555553</v>
      </c>
      <c r="C22" s="108">
        <f t="shared" si="3"/>
        <v>3.7566666666666668</v>
      </c>
      <c r="D22" s="108">
        <f t="shared" si="3"/>
        <v>2.5744444444444445</v>
      </c>
      <c r="E22" s="108">
        <f t="shared" si="3"/>
        <v>2.4744444444444444</v>
      </c>
      <c r="F22" s="108">
        <f t="shared" si="3"/>
        <v>19.110277777777775</v>
      </c>
      <c r="G22" s="108">
        <f t="shared" si="3"/>
        <v>18.706388888888888</v>
      </c>
      <c r="H22" s="108">
        <f>+H21/30</f>
        <v>16.520909090909093</v>
      </c>
      <c r="I22" s="108">
        <f t="shared" ref="I22" si="4">+I21/30</f>
        <v>16.080000000000002</v>
      </c>
      <c r="J22" s="108">
        <f>+J21/30</f>
        <v>4.4722222222222223</v>
      </c>
      <c r="K22" s="108">
        <f t="shared" ref="K22" si="5">+K21/30</f>
        <v>4.4722222222222223</v>
      </c>
    </row>
    <row r="23" spans="1:13" ht="23.25" customHeight="1" thickTop="1" x14ac:dyDescent="0.2">
      <c r="A23" s="254"/>
      <c r="B23" s="254"/>
      <c r="C23" s="254"/>
      <c r="D23" s="254"/>
      <c r="E23" s="254"/>
      <c r="F23" s="254"/>
      <c r="G23" s="254"/>
      <c r="H23" s="254"/>
      <c r="I23" s="254"/>
      <c r="J23" s="254"/>
      <c r="K23" s="254"/>
    </row>
    <row r="24" spans="1:13" ht="23.25" customHeight="1" x14ac:dyDescent="0.2">
      <c r="A24" s="255"/>
      <c r="B24" s="255"/>
      <c r="C24" s="255"/>
      <c r="D24" s="255"/>
      <c r="E24" s="255"/>
      <c r="F24" s="255"/>
      <c r="G24" s="255"/>
      <c r="H24" s="255"/>
      <c r="I24" s="255"/>
      <c r="J24" s="255"/>
      <c r="K24" s="255"/>
    </row>
    <row r="25" spans="1:13" ht="23.25" customHeight="1" thickBot="1" x14ac:dyDescent="0.25">
      <c r="A25" s="256" t="s">
        <v>44</v>
      </c>
      <c r="B25" s="256"/>
      <c r="C25" s="256"/>
      <c r="D25" s="256"/>
      <c r="E25" s="256"/>
      <c r="F25" s="256"/>
      <c r="G25" s="256"/>
      <c r="H25" s="256"/>
      <c r="I25" s="256"/>
      <c r="J25" s="256"/>
      <c r="K25" s="256"/>
    </row>
    <row r="26" spans="1:13" ht="23.25" customHeight="1" thickTop="1" x14ac:dyDescent="0.2">
      <c r="A26" s="261" t="s">
        <v>20</v>
      </c>
      <c r="B26" s="257" t="s">
        <v>21</v>
      </c>
      <c r="C26" s="264"/>
      <c r="D26" s="257" t="s">
        <v>22</v>
      </c>
      <c r="E26" s="264"/>
      <c r="F26" s="257" t="s">
        <v>23</v>
      </c>
      <c r="G26" s="264"/>
      <c r="H26" s="257" t="s">
        <v>24</v>
      </c>
      <c r="I26" s="258"/>
      <c r="J26" s="257" t="s">
        <v>167</v>
      </c>
      <c r="K26" s="258"/>
    </row>
    <row r="27" spans="1:13" ht="23.25" customHeight="1" thickBot="1" x14ac:dyDescent="0.25">
      <c r="A27" s="262"/>
      <c r="B27" s="259" t="s">
        <v>45</v>
      </c>
      <c r="C27" s="265"/>
      <c r="D27" s="259" t="s">
        <v>45</v>
      </c>
      <c r="E27" s="265"/>
      <c r="F27" s="259" t="s">
        <v>45</v>
      </c>
      <c r="G27" s="265"/>
      <c r="H27" s="259" t="s">
        <v>45</v>
      </c>
      <c r="I27" s="260"/>
      <c r="J27" s="259" t="s">
        <v>45</v>
      </c>
      <c r="K27" s="260"/>
    </row>
    <row r="28" spans="1:13" ht="23.25" customHeight="1" thickBot="1" x14ac:dyDescent="0.25">
      <c r="A28" s="263"/>
      <c r="B28" s="146" t="s">
        <v>26</v>
      </c>
      <c r="C28" s="86" t="s">
        <v>46</v>
      </c>
      <c r="D28" s="147" t="s">
        <v>26</v>
      </c>
      <c r="E28" s="149" t="s">
        <v>46</v>
      </c>
      <c r="F28" s="146" t="s">
        <v>26</v>
      </c>
      <c r="G28" s="86" t="s">
        <v>46</v>
      </c>
      <c r="H28" s="150" t="s">
        <v>26</v>
      </c>
      <c r="I28" s="21" t="s">
        <v>46</v>
      </c>
      <c r="J28" s="150" t="s">
        <v>26</v>
      </c>
      <c r="K28" s="21" t="s">
        <v>46</v>
      </c>
    </row>
    <row r="29" spans="1:13" ht="23.25" customHeight="1" thickTop="1" x14ac:dyDescent="0.2">
      <c r="A29" s="87" t="s">
        <v>28</v>
      </c>
      <c r="B29" s="52">
        <v>4337.1000000000004</v>
      </c>
      <c r="C29" s="96">
        <v>4062.4</v>
      </c>
      <c r="D29" s="52">
        <v>12226</v>
      </c>
      <c r="E29" s="52">
        <v>11285.8</v>
      </c>
      <c r="F29" s="57">
        <v>4476.8999999999996</v>
      </c>
      <c r="G29" s="57">
        <v>2353.4</v>
      </c>
      <c r="H29" s="57">
        <v>3013.9</v>
      </c>
      <c r="I29" s="57">
        <v>2566.9</v>
      </c>
      <c r="J29" s="57">
        <v>29652.3</v>
      </c>
      <c r="K29" s="57">
        <v>29449.65</v>
      </c>
    </row>
    <row r="30" spans="1:13" ht="23.25" customHeight="1" x14ac:dyDescent="0.2">
      <c r="A30" s="85" t="s">
        <v>30</v>
      </c>
      <c r="B30" s="52">
        <v>5966.4</v>
      </c>
      <c r="C30" s="97">
        <v>5802.4</v>
      </c>
      <c r="D30" s="52">
        <v>9787.7000000000007</v>
      </c>
      <c r="E30" s="52">
        <v>9199.4</v>
      </c>
      <c r="F30" s="57">
        <v>4106.8</v>
      </c>
      <c r="G30" s="57">
        <v>3452.3</v>
      </c>
      <c r="H30" s="58">
        <v>6859.7</v>
      </c>
      <c r="I30" s="58">
        <v>6433.4</v>
      </c>
      <c r="J30" s="58">
        <v>25241.75</v>
      </c>
      <c r="K30" s="58">
        <v>23791.7</v>
      </c>
    </row>
    <row r="31" spans="1:13" ht="23.25" customHeight="1" x14ac:dyDescent="0.2">
      <c r="A31" s="85" t="s">
        <v>31</v>
      </c>
      <c r="B31" s="52">
        <v>4009.5</v>
      </c>
      <c r="C31" s="97">
        <v>3938.6</v>
      </c>
      <c r="D31" s="52">
        <v>8396.9</v>
      </c>
      <c r="E31" s="52">
        <v>8190.1</v>
      </c>
      <c r="F31" s="57">
        <v>3875.5</v>
      </c>
      <c r="G31" s="57">
        <v>3376.1</v>
      </c>
      <c r="H31" s="58">
        <v>3016.9</v>
      </c>
      <c r="I31" s="58">
        <v>3016.9</v>
      </c>
      <c r="J31" s="58">
        <v>27079.95</v>
      </c>
      <c r="K31" s="58">
        <v>26959.9</v>
      </c>
      <c r="L31" s="106"/>
      <c r="M31" s="106"/>
    </row>
    <row r="32" spans="1:13" ht="23.25" customHeight="1" x14ac:dyDescent="0.2">
      <c r="A32" s="85" t="s">
        <v>32</v>
      </c>
      <c r="B32" s="52">
        <v>3513.1</v>
      </c>
      <c r="C32" s="97">
        <v>3312.3</v>
      </c>
      <c r="D32" s="52">
        <v>10429.1</v>
      </c>
      <c r="E32" s="52">
        <v>10076.799999999999</v>
      </c>
      <c r="F32" s="57">
        <v>6884.3</v>
      </c>
      <c r="G32" s="57">
        <v>5894.8</v>
      </c>
      <c r="H32" s="57">
        <v>4125</v>
      </c>
      <c r="I32" s="58">
        <v>3502.5</v>
      </c>
      <c r="J32" s="224">
        <v>17937.05</v>
      </c>
      <c r="K32" s="224">
        <v>17937.05</v>
      </c>
    </row>
    <row r="33" spans="1:11" ht="23.25" customHeight="1" x14ac:dyDescent="0.2">
      <c r="A33" s="85" t="s">
        <v>33</v>
      </c>
      <c r="B33" s="52">
        <v>3947.7</v>
      </c>
      <c r="C33" s="97">
        <v>3895.7</v>
      </c>
      <c r="D33" s="52">
        <v>10810.8</v>
      </c>
      <c r="E33" s="52">
        <v>9744.9</v>
      </c>
      <c r="F33" s="57">
        <v>2504.4</v>
      </c>
      <c r="G33" s="57">
        <v>2313.4</v>
      </c>
      <c r="H33" s="58">
        <v>12170.5</v>
      </c>
      <c r="I33" s="58">
        <v>11995.4</v>
      </c>
      <c r="J33" s="58">
        <v>21511.45</v>
      </c>
      <c r="K33" s="58">
        <v>21054.35</v>
      </c>
    </row>
    <row r="34" spans="1:11" ht="23.25" customHeight="1" x14ac:dyDescent="0.2">
      <c r="A34" s="85" t="s">
        <v>34</v>
      </c>
      <c r="B34" s="52">
        <v>3784.9</v>
      </c>
      <c r="C34" s="97">
        <v>3620.8</v>
      </c>
      <c r="D34" s="52">
        <v>7999.3</v>
      </c>
      <c r="E34" s="52">
        <v>7125.4</v>
      </c>
      <c r="F34" s="57">
        <v>5367</v>
      </c>
      <c r="G34" s="57">
        <v>4971.8</v>
      </c>
      <c r="H34" s="58">
        <v>19140.3</v>
      </c>
      <c r="I34" s="58">
        <v>17873.3</v>
      </c>
      <c r="J34" s="58">
        <v>33492.050000000003</v>
      </c>
      <c r="K34" s="58">
        <v>33486.050000000003</v>
      </c>
    </row>
    <row r="35" spans="1:11" ht="23.25" customHeight="1" x14ac:dyDescent="0.2">
      <c r="A35" s="85" t="s">
        <v>35</v>
      </c>
      <c r="B35" s="52">
        <v>5367.4</v>
      </c>
      <c r="C35" s="97">
        <v>5126.3</v>
      </c>
      <c r="D35" s="52">
        <v>3805</v>
      </c>
      <c r="E35" s="52">
        <v>3159.8</v>
      </c>
      <c r="F35" s="57">
        <v>5074.2</v>
      </c>
      <c r="G35" s="57">
        <v>3803</v>
      </c>
      <c r="H35" s="57">
        <v>17580</v>
      </c>
      <c r="I35" s="58">
        <v>16746.599999999999</v>
      </c>
      <c r="J35" s="57"/>
      <c r="K35" s="58"/>
    </row>
    <row r="36" spans="1:11" ht="23.25" customHeight="1" x14ac:dyDescent="0.2">
      <c r="A36" s="85" t="s">
        <v>36</v>
      </c>
      <c r="B36" s="52">
        <v>4849.6000000000004</v>
      </c>
      <c r="C36" s="97">
        <v>4849.6000000000004</v>
      </c>
      <c r="D36" s="52">
        <v>6699.2</v>
      </c>
      <c r="E36" s="52">
        <v>6699.2</v>
      </c>
      <c r="F36" s="57">
        <v>2663.6</v>
      </c>
      <c r="G36" s="57">
        <v>2343.1999999999998</v>
      </c>
      <c r="H36" s="57">
        <v>11286.15</v>
      </c>
      <c r="I36" s="58">
        <v>11042.45</v>
      </c>
      <c r="J36" s="57"/>
      <c r="K36" s="58"/>
    </row>
    <row r="37" spans="1:11" ht="23.25" customHeight="1" x14ac:dyDescent="0.2">
      <c r="A37" s="85" t="s">
        <v>37</v>
      </c>
      <c r="B37" s="52">
        <v>5772.2</v>
      </c>
      <c r="C37" s="97">
        <v>5553.9</v>
      </c>
      <c r="D37" s="52">
        <v>14252.9</v>
      </c>
      <c r="E37" s="52">
        <v>14152.8</v>
      </c>
      <c r="F37" s="57">
        <v>8606.6</v>
      </c>
      <c r="G37" s="57">
        <v>7909.6</v>
      </c>
      <c r="H37" s="57">
        <v>33281.550000000003</v>
      </c>
      <c r="I37" s="58">
        <v>33251.050000000003</v>
      </c>
      <c r="J37" s="57"/>
      <c r="K37" s="58"/>
    </row>
    <row r="38" spans="1:11" ht="23.25" customHeight="1" x14ac:dyDescent="0.2">
      <c r="A38" s="85" t="s">
        <v>38</v>
      </c>
      <c r="B38" s="52">
        <v>9622.9</v>
      </c>
      <c r="C38" s="97">
        <v>9245.7999999999993</v>
      </c>
      <c r="D38" s="52">
        <v>16310.1</v>
      </c>
      <c r="E38" s="52">
        <v>16150</v>
      </c>
      <c r="F38" s="57">
        <v>4584.6000000000004</v>
      </c>
      <c r="G38" s="57">
        <v>4266.3999999999996</v>
      </c>
      <c r="H38" s="57">
        <v>19206</v>
      </c>
      <c r="I38" s="58">
        <v>18798.599999999999</v>
      </c>
      <c r="J38" s="57"/>
      <c r="K38" s="58"/>
    </row>
    <row r="39" spans="1:11" ht="23.25" customHeight="1" x14ac:dyDescent="0.2">
      <c r="A39" s="85" t="s">
        <v>39</v>
      </c>
      <c r="B39" s="52">
        <v>10651.9</v>
      </c>
      <c r="C39" s="97">
        <v>10523.9</v>
      </c>
      <c r="D39" s="52">
        <v>14225.9</v>
      </c>
      <c r="E39" s="52">
        <v>14149.9</v>
      </c>
      <c r="F39" s="57">
        <v>4061.4</v>
      </c>
      <c r="G39" s="57">
        <v>4039.4</v>
      </c>
      <c r="H39" s="57">
        <v>24040.5</v>
      </c>
      <c r="I39" s="58">
        <v>23464.6</v>
      </c>
      <c r="J39" s="57"/>
      <c r="K39" s="58"/>
    </row>
    <row r="40" spans="1:11" ht="23.25" customHeight="1" thickBot="1" x14ac:dyDescent="0.25">
      <c r="A40" s="88" t="s">
        <v>40</v>
      </c>
      <c r="B40" s="53">
        <v>8937.2999999999993</v>
      </c>
      <c r="C40" s="98">
        <v>8561.7999999999993</v>
      </c>
      <c r="D40" s="53">
        <v>3283</v>
      </c>
      <c r="E40" s="53">
        <v>3188.2</v>
      </c>
      <c r="F40" s="59">
        <v>12548.6</v>
      </c>
      <c r="G40" s="59">
        <v>12459.3</v>
      </c>
      <c r="H40" s="59">
        <v>27067.5</v>
      </c>
      <c r="I40" s="59">
        <v>27062.5</v>
      </c>
      <c r="J40" s="59"/>
      <c r="K40" s="59"/>
    </row>
    <row r="41" spans="1:11" ht="23.25" customHeight="1" x14ac:dyDescent="0.2">
      <c r="A41" s="89" t="s">
        <v>41</v>
      </c>
      <c r="B41" s="83"/>
      <c r="C41" s="95"/>
      <c r="D41" s="83"/>
      <c r="E41" s="83"/>
      <c r="F41" s="58"/>
      <c r="G41" s="58"/>
      <c r="H41" s="58"/>
      <c r="I41" s="58"/>
      <c r="J41" s="58"/>
      <c r="K41" s="58"/>
    </row>
    <row r="42" spans="1:11" ht="23.25" customHeight="1" x14ac:dyDescent="0.2">
      <c r="A42" s="85" t="s">
        <v>42</v>
      </c>
      <c r="B42" s="72">
        <f t="shared" ref="B42:G42" si="6">AVERAGE(B29:B40)</f>
        <v>5896.666666666667</v>
      </c>
      <c r="C42" s="72">
        <f t="shared" si="6"/>
        <v>5707.791666666667</v>
      </c>
      <c r="D42" s="72">
        <f t="shared" si="6"/>
        <v>9852.1583333333328</v>
      </c>
      <c r="E42" s="72">
        <f t="shared" si="6"/>
        <v>9426.8583333333318</v>
      </c>
      <c r="F42" s="72">
        <f t="shared" si="6"/>
        <v>5396.1583333333338</v>
      </c>
      <c r="G42" s="72">
        <f t="shared" si="6"/>
        <v>4765.2250000000013</v>
      </c>
      <c r="H42" s="72">
        <f>AVERAGE(H29:H40)</f>
        <v>15065.666666666666</v>
      </c>
      <c r="I42" s="72">
        <f>AVERAGE(I29:I40)</f>
        <v>14646.183333333334</v>
      </c>
      <c r="J42" s="72">
        <f>AVERAGE(J29:J40)</f>
        <v>25819.091666666664</v>
      </c>
      <c r="K42" s="72">
        <f>AVERAGE(K29:K40)</f>
        <v>25446.45</v>
      </c>
    </row>
    <row r="43" spans="1:11" ht="23.25" customHeight="1" thickBot="1" x14ac:dyDescent="0.25">
      <c r="A43" s="90" t="s">
        <v>43</v>
      </c>
      <c r="B43" s="109">
        <f t="shared" ref="B43:G43" si="7">B42/30</f>
        <v>196.55555555555557</v>
      </c>
      <c r="C43" s="109">
        <f t="shared" si="7"/>
        <v>190.25972222222222</v>
      </c>
      <c r="D43" s="109">
        <f t="shared" si="7"/>
        <v>328.40527777777777</v>
      </c>
      <c r="E43" s="109">
        <f t="shared" si="7"/>
        <v>314.22861111111104</v>
      </c>
      <c r="F43" s="109">
        <f t="shared" si="7"/>
        <v>179.87194444444447</v>
      </c>
      <c r="G43" s="109">
        <f t="shared" si="7"/>
        <v>158.84083333333336</v>
      </c>
      <c r="H43" s="109">
        <f>H42/30</f>
        <v>502.18888888888887</v>
      </c>
      <c r="I43" s="109">
        <f>I42/30</f>
        <v>488.20611111111117</v>
      </c>
      <c r="J43" s="109">
        <f>J42/30</f>
        <v>860.63638888888875</v>
      </c>
      <c r="K43" s="109">
        <f t="shared" ref="K43" si="8">K42/30</f>
        <v>848.21500000000003</v>
      </c>
    </row>
    <row r="44" spans="1:11" ht="15" thickTop="1" x14ac:dyDescent="0.2">
      <c r="A44" s="253" t="s">
        <v>47</v>
      </c>
      <c r="B44" s="253"/>
      <c r="C44" s="253"/>
      <c r="D44" s="253"/>
      <c r="E44" s="253"/>
      <c r="F44" s="253"/>
      <c r="G44" s="253"/>
      <c r="H44" s="253"/>
      <c r="I44" s="253"/>
      <c r="J44" s="253"/>
      <c r="K44" s="253"/>
    </row>
    <row r="45" spans="1:11" x14ac:dyDescent="0.2">
      <c r="J45" s="106"/>
      <c r="K45" s="106"/>
    </row>
  </sheetData>
  <mergeCells count="31">
    <mergeCell ref="A5:A7"/>
    <mergeCell ref="H5:I5"/>
    <mergeCell ref="A1:K1"/>
    <mergeCell ref="A2:K2"/>
    <mergeCell ref="A3:K3"/>
    <mergeCell ref="A4:E4"/>
    <mergeCell ref="F4:K4"/>
    <mergeCell ref="J5:K5"/>
    <mergeCell ref="H6:I6"/>
    <mergeCell ref="J6:K6"/>
    <mergeCell ref="B5:C5"/>
    <mergeCell ref="B6:C6"/>
    <mergeCell ref="D5:E5"/>
    <mergeCell ref="D6:E6"/>
    <mergeCell ref="F5:G5"/>
    <mergeCell ref="F6:G6"/>
    <mergeCell ref="A44:K44"/>
    <mergeCell ref="A23:K23"/>
    <mergeCell ref="A24:K24"/>
    <mergeCell ref="A25:K25"/>
    <mergeCell ref="J26:K26"/>
    <mergeCell ref="H27:I27"/>
    <mergeCell ref="J27:K27"/>
    <mergeCell ref="A26:A28"/>
    <mergeCell ref="H26:I26"/>
    <mergeCell ref="B26:C26"/>
    <mergeCell ref="B27:C27"/>
    <mergeCell ref="D26:E26"/>
    <mergeCell ref="D27:E27"/>
    <mergeCell ref="F26:G26"/>
    <mergeCell ref="F27:G27"/>
  </mergeCells>
  <pageMargins left="0.7" right="0.7" top="0.75" bottom="0.75" header="0.3" footer="0.3"/>
  <pageSetup paperSize="9" scale="74"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view="pageBreakPreview" topLeftCell="A25" zoomScaleNormal="100" zoomScaleSheetLayoutView="100" workbookViewId="0">
      <selection activeCell="A7" sqref="A7:XFD40"/>
    </sheetView>
  </sheetViews>
  <sheetFormatPr defaultColWidth="9.125" defaultRowHeight="14.25" x14ac:dyDescent="0.2"/>
  <cols>
    <col min="1" max="1" width="8.75" style="7" bestFit="1" customWidth="1"/>
    <col min="2" max="11" width="12.75" style="7" customWidth="1"/>
    <col min="12" max="16384" width="9.125" style="7"/>
  </cols>
  <sheetData>
    <row r="1" spans="1:11" ht="18.75" x14ac:dyDescent="0.2">
      <c r="A1" s="244" t="s">
        <v>48</v>
      </c>
      <c r="B1" s="244"/>
      <c r="C1" s="244"/>
      <c r="D1" s="244"/>
      <c r="E1" s="244"/>
      <c r="F1" s="244"/>
      <c r="G1" s="244"/>
      <c r="H1" s="244"/>
      <c r="I1" s="244"/>
      <c r="J1" s="244"/>
      <c r="K1" s="244"/>
    </row>
    <row r="2" spans="1:11" x14ac:dyDescent="0.2">
      <c r="A2" s="278"/>
      <c r="B2" s="278"/>
      <c r="C2" s="278"/>
      <c r="D2" s="278"/>
      <c r="E2" s="278"/>
      <c r="F2" s="278"/>
      <c r="G2" s="278"/>
      <c r="H2" s="278"/>
      <c r="I2" s="278"/>
      <c r="J2" s="278"/>
      <c r="K2" s="278"/>
    </row>
    <row r="3" spans="1:11" ht="16.5" thickBot="1" x14ac:dyDescent="0.25">
      <c r="A3" s="256" t="s">
        <v>49</v>
      </c>
      <c r="B3" s="256"/>
      <c r="C3" s="256"/>
      <c r="D3" s="256"/>
      <c r="E3" s="256"/>
      <c r="F3" s="256"/>
      <c r="G3" s="256"/>
      <c r="H3" s="279" t="s">
        <v>1</v>
      </c>
      <c r="I3" s="279"/>
      <c r="J3" s="279"/>
      <c r="K3" s="279"/>
    </row>
    <row r="4" spans="1:11" ht="15.75" thickTop="1" thickBot="1" x14ac:dyDescent="0.25">
      <c r="A4" s="272" t="s">
        <v>20</v>
      </c>
      <c r="B4" s="274" t="s">
        <v>21</v>
      </c>
      <c r="C4" s="277"/>
      <c r="D4" s="274" t="s">
        <v>22</v>
      </c>
      <c r="E4" s="277"/>
      <c r="F4" s="274" t="s">
        <v>23</v>
      </c>
      <c r="G4" s="277"/>
      <c r="H4" s="274" t="s">
        <v>24</v>
      </c>
      <c r="I4" s="275"/>
      <c r="J4" s="274" t="s">
        <v>167</v>
      </c>
      <c r="K4" s="275"/>
    </row>
    <row r="5" spans="1:11" ht="30" customHeight="1" thickBot="1" x14ac:dyDescent="0.25">
      <c r="A5" s="273"/>
      <c r="B5" s="77" t="s">
        <v>50</v>
      </c>
      <c r="C5" s="77" t="s">
        <v>51</v>
      </c>
      <c r="D5" s="77" t="s">
        <v>50</v>
      </c>
      <c r="E5" s="77" t="s">
        <v>51</v>
      </c>
      <c r="F5" s="77" t="s">
        <v>50</v>
      </c>
      <c r="G5" s="77" t="s">
        <v>51</v>
      </c>
      <c r="H5" s="77" t="s">
        <v>50</v>
      </c>
      <c r="I5" s="77" t="s">
        <v>51</v>
      </c>
      <c r="J5" s="77" t="s">
        <v>50</v>
      </c>
      <c r="K5" s="210" t="s">
        <v>51</v>
      </c>
    </row>
    <row r="6" spans="1:11" x14ac:dyDescent="0.2">
      <c r="A6" s="2"/>
      <c r="B6" s="11"/>
      <c r="C6" s="11"/>
      <c r="D6" s="11"/>
      <c r="E6" s="11"/>
      <c r="F6" s="11"/>
      <c r="G6" s="11"/>
      <c r="H6" s="11"/>
      <c r="I6" s="11"/>
      <c r="J6" s="11"/>
      <c r="K6" s="11"/>
    </row>
    <row r="7" spans="1:11" ht="29.25" customHeight="1" x14ac:dyDescent="0.2">
      <c r="A7" s="23" t="s">
        <v>28</v>
      </c>
      <c r="B7" s="83">
        <v>32900</v>
      </c>
      <c r="C7" s="83">
        <v>0</v>
      </c>
      <c r="D7" s="83">
        <v>249600</v>
      </c>
      <c r="E7" s="83">
        <v>0</v>
      </c>
      <c r="F7" s="110">
        <v>420750</v>
      </c>
      <c r="G7" s="110">
        <v>3838450</v>
      </c>
      <c r="H7" s="83">
        <v>324100</v>
      </c>
      <c r="I7" s="83">
        <v>5290100</v>
      </c>
      <c r="J7" s="83">
        <v>912100</v>
      </c>
      <c r="K7" s="83">
        <v>5081650</v>
      </c>
    </row>
    <row r="8" spans="1:11" ht="29.25" customHeight="1" x14ac:dyDescent="0.2">
      <c r="A8" s="23" t="s">
        <v>30</v>
      </c>
      <c r="B8" s="83">
        <v>154700</v>
      </c>
      <c r="C8" s="83">
        <v>77500</v>
      </c>
      <c r="D8" s="83">
        <v>96500</v>
      </c>
      <c r="E8" s="83">
        <v>10000</v>
      </c>
      <c r="F8" s="83">
        <v>496350</v>
      </c>
      <c r="G8" s="83">
        <v>63300</v>
      </c>
      <c r="H8" s="83">
        <v>1906950</v>
      </c>
      <c r="I8" s="83">
        <v>5828500</v>
      </c>
      <c r="J8" s="83">
        <v>1765750</v>
      </c>
      <c r="K8" s="83">
        <v>6684750</v>
      </c>
    </row>
    <row r="9" spans="1:11" ht="29.25" customHeight="1" x14ac:dyDescent="0.2">
      <c r="A9" s="23" t="s">
        <v>31</v>
      </c>
      <c r="B9" s="83">
        <v>25300</v>
      </c>
      <c r="C9" s="83">
        <v>169250</v>
      </c>
      <c r="D9" s="83">
        <v>214465</v>
      </c>
      <c r="E9" s="83">
        <v>117500</v>
      </c>
      <c r="F9" s="83">
        <v>338700</v>
      </c>
      <c r="G9" s="83">
        <v>635750</v>
      </c>
      <c r="H9" s="83">
        <v>876150</v>
      </c>
      <c r="I9" s="83">
        <v>13180100</v>
      </c>
      <c r="J9" s="83">
        <v>1435980</v>
      </c>
      <c r="K9" s="83">
        <v>6297900</v>
      </c>
    </row>
    <row r="10" spans="1:11" ht="29.25" customHeight="1" x14ac:dyDescent="0.2">
      <c r="A10" s="23" t="s">
        <v>32</v>
      </c>
      <c r="B10" s="83">
        <v>20500</v>
      </c>
      <c r="C10" s="83">
        <v>34500</v>
      </c>
      <c r="D10" s="83">
        <v>0</v>
      </c>
      <c r="E10" s="83">
        <v>23900</v>
      </c>
      <c r="F10" s="83">
        <v>378350</v>
      </c>
      <c r="G10" s="83">
        <v>40500</v>
      </c>
      <c r="H10" s="83">
        <v>1795190</v>
      </c>
      <c r="I10" s="83">
        <v>4950050</v>
      </c>
      <c r="J10" s="83">
        <v>2192100</v>
      </c>
      <c r="K10" s="83">
        <v>6297950</v>
      </c>
    </row>
    <row r="11" spans="1:11" ht="29.25" customHeight="1" x14ac:dyDescent="0.2">
      <c r="A11" s="23" t="s">
        <v>33</v>
      </c>
      <c r="B11" s="83">
        <v>11000</v>
      </c>
      <c r="C11" s="83">
        <v>58900</v>
      </c>
      <c r="D11" s="83">
        <v>315450</v>
      </c>
      <c r="E11" s="83">
        <v>13000</v>
      </c>
      <c r="F11" s="83">
        <v>147550</v>
      </c>
      <c r="G11" s="83">
        <v>73750</v>
      </c>
      <c r="H11" s="83">
        <v>938400</v>
      </c>
      <c r="I11" s="83">
        <v>3640100</v>
      </c>
      <c r="J11" s="83">
        <v>1858510</v>
      </c>
      <c r="K11" s="83">
        <v>3256300</v>
      </c>
    </row>
    <row r="12" spans="1:11" ht="29.25" customHeight="1" x14ac:dyDescent="0.2">
      <c r="A12" s="23" t="s">
        <v>34</v>
      </c>
      <c r="B12" s="83">
        <v>73500</v>
      </c>
      <c r="C12" s="83">
        <v>78500</v>
      </c>
      <c r="D12" s="83">
        <v>474013</v>
      </c>
      <c r="E12" s="83">
        <v>419700</v>
      </c>
      <c r="F12" s="83" t="s">
        <v>52</v>
      </c>
      <c r="G12" s="83">
        <v>1752250</v>
      </c>
      <c r="H12" s="83">
        <v>1882700</v>
      </c>
      <c r="I12" s="83">
        <v>5983000</v>
      </c>
      <c r="J12" s="83">
        <f>SUM([1]Corridor!$C$1857:$C$1877)</f>
        <v>5367850</v>
      </c>
      <c r="K12" s="83">
        <f>SUM([1]Corridor!$E$1857:$E$1877)</f>
        <v>6978850</v>
      </c>
    </row>
    <row r="13" spans="1:11" ht="29.25" customHeight="1" x14ac:dyDescent="0.2">
      <c r="A13" s="23" t="s">
        <v>35</v>
      </c>
      <c r="B13" s="83">
        <v>30325</v>
      </c>
      <c r="C13" s="83">
        <v>30500</v>
      </c>
      <c r="D13" s="83">
        <v>106150</v>
      </c>
      <c r="E13" s="83">
        <v>260300</v>
      </c>
      <c r="F13" s="83">
        <v>615650</v>
      </c>
      <c r="G13" s="83">
        <v>2338800</v>
      </c>
      <c r="H13" s="83">
        <v>2527850</v>
      </c>
      <c r="I13" s="83">
        <v>11078540</v>
      </c>
      <c r="J13" s="83"/>
      <c r="K13" s="83"/>
    </row>
    <row r="14" spans="1:11" ht="29.25" customHeight="1" x14ac:dyDescent="0.2">
      <c r="A14" s="23" t="s">
        <v>36</v>
      </c>
      <c r="B14" s="83">
        <v>75800</v>
      </c>
      <c r="C14" s="83">
        <v>72000</v>
      </c>
      <c r="D14" s="83">
        <v>56150</v>
      </c>
      <c r="E14" s="83">
        <v>32500</v>
      </c>
      <c r="F14" s="83">
        <v>412650</v>
      </c>
      <c r="G14" s="83">
        <v>722600</v>
      </c>
      <c r="H14" s="83">
        <v>526150</v>
      </c>
      <c r="I14" s="83">
        <v>6495550</v>
      </c>
      <c r="J14" s="83"/>
      <c r="K14" s="83"/>
    </row>
    <row r="15" spans="1:11" ht="29.25" customHeight="1" x14ac:dyDescent="0.2">
      <c r="A15" s="23" t="s">
        <v>37</v>
      </c>
      <c r="B15" s="83">
        <v>32100</v>
      </c>
      <c r="C15" s="83">
        <v>142800</v>
      </c>
      <c r="D15" s="83">
        <v>469350</v>
      </c>
      <c r="E15" s="83">
        <v>647550</v>
      </c>
      <c r="F15" s="83">
        <v>212225</v>
      </c>
      <c r="G15" s="83">
        <v>2233500</v>
      </c>
      <c r="H15" s="83">
        <v>783200</v>
      </c>
      <c r="I15" s="83">
        <v>4421750</v>
      </c>
      <c r="J15" s="83"/>
      <c r="K15" s="83"/>
    </row>
    <row r="16" spans="1:11" ht="29.25" customHeight="1" x14ac:dyDescent="0.2">
      <c r="A16" s="23" t="s">
        <v>38</v>
      </c>
      <c r="B16" s="83">
        <v>135600</v>
      </c>
      <c r="C16" s="83">
        <v>78000</v>
      </c>
      <c r="D16" s="83">
        <v>316850</v>
      </c>
      <c r="E16" s="83">
        <v>974800</v>
      </c>
      <c r="F16" s="83">
        <v>1028800</v>
      </c>
      <c r="G16" s="83">
        <v>488750</v>
      </c>
      <c r="H16" s="83">
        <v>1501700</v>
      </c>
      <c r="I16" s="83">
        <v>3122200</v>
      </c>
      <c r="J16" s="83"/>
      <c r="K16" s="83"/>
    </row>
    <row r="17" spans="1:11" ht="29.25" customHeight="1" x14ac:dyDescent="0.2">
      <c r="A17" s="23" t="s">
        <v>39</v>
      </c>
      <c r="B17" s="83">
        <v>50400</v>
      </c>
      <c r="C17" s="83">
        <v>55100</v>
      </c>
      <c r="D17" s="83">
        <v>180600</v>
      </c>
      <c r="E17" s="83">
        <v>663950</v>
      </c>
      <c r="F17" s="83">
        <v>833250</v>
      </c>
      <c r="G17" s="83">
        <v>3266300</v>
      </c>
      <c r="H17" s="83">
        <v>904350</v>
      </c>
      <c r="I17" s="83">
        <v>3416200</v>
      </c>
      <c r="J17" s="83"/>
      <c r="K17" s="83"/>
    </row>
    <row r="18" spans="1:11" ht="29.25" customHeight="1" x14ac:dyDescent="0.2">
      <c r="A18" s="23" t="s">
        <v>40</v>
      </c>
      <c r="B18" s="83">
        <v>204500</v>
      </c>
      <c r="C18" s="83">
        <v>301300</v>
      </c>
      <c r="D18" s="83">
        <v>527050</v>
      </c>
      <c r="E18" s="83" t="s">
        <v>53</v>
      </c>
      <c r="F18" s="83">
        <v>1209100</v>
      </c>
      <c r="G18" s="83">
        <v>2856500</v>
      </c>
      <c r="H18" s="83">
        <v>929000</v>
      </c>
      <c r="I18" s="83">
        <v>4141200</v>
      </c>
      <c r="J18" s="83"/>
      <c r="K18" s="83"/>
    </row>
    <row r="19" spans="1:11" ht="29.25" customHeight="1" thickBot="1" x14ac:dyDescent="0.25">
      <c r="A19" s="5"/>
      <c r="B19" s="6"/>
      <c r="C19" s="6"/>
      <c r="D19" s="6"/>
      <c r="E19" s="6"/>
      <c r="F19" s="6"/>
      <c r="G19" s="6"/>
      <c r="H19" s="6"/>
      <c r="I19" s="6"/>
      <c r="J19" s="6"/>
      <c r="K19" s="6"/>
    </row>
    <row r="20" spans="1:11" ht="29.25" customHeight="1" x14ac:dyDescent="0.2">
      <c r="A20" s="24" t="s">
        <v>41</v>
      </c>
      <c r="B20" s="11"/>
      <c r="C20" s="11"/>
      <c r="D20" s="11"/>
      <c r="E20" s="11"/>
      <c r="F20" s="11"/>
      <c r="G20" s="11"/>
      <c r="H20" s="11"/>
      <c r="I20" s="11"/>
      <c r="J20" s="11"/>
      <c r="K20" s="11"/>
    </row>
    <row r="21" spans="1:11" ht="29.25" customHeight="1" x14ac:dyDescent="0.2">
      <c r="A21" s="23" t="s">
        <v>42</v>
      </c>
      <c r="B21" s="71">
        <f t="shared" ref="B21:I21" si="0">+AVERAGE(B7:B18)</f>
        <v>70552.083333333328</v>
      </c>
      <c r="C21" s="71">
        <f t="shared" si="0"/>
        <v>91529.166666666672</v>
      </c>
      <c r="D21" s="71">
        <f t="shared" si="0"/>
        <v>250514.83333333334</v>
      </c>
      <c r="E21" s="71">
        <f t="shared" si="0"/>
        <v>287563.63636363635</v>
      </c>
      <c r="F21" s="71">
        <f t="shared" si="0"/>
        <v>553943.18181818177</v>
      </c>
      <c r="G21" s="71">
        <f t="shared" si="0"/>
        <v>1525870.8333333333</v>
      </c>
      <c r="H21" s="71">
        <f t="shared" si="0"/>
        <v>1241311.6666666667</v>
      </c>
      <c r="I21" s="71">
        <f t="shared" si="0"/>
        <v>5962274.166666667</v>
      </c>
      <c r="J21" s="71">
        <f>+AVERAGE(J7:J18)</f>
        <v>2255381.6666666665</v>
      </c>
      <c r="K21" s="71">
        <f>+AVERAGE(K7:K18)</f>
        <v>5766233.333333333</v>
      </c>
    </row>
    <row r="22" spans="1:11" ht="29.25" customHeight="1" thickBot="1" x14ac:dyDescent="0.25">
      <c r="A22" s="25" t="s">
        <v>43</v>
      </c>
      <c r="B22" s="111">
        <f t="shared" ref="B22:I22" si="1">+B21/30</f>
        <v>2351.7361111111109</v>
      </c>
      <c r="C22" s="111">
        <f t="shared" si="1"/>
        <v>3050.9722222222222</v>
      </c>
      <c r="D22" s="111">
        <f t="shared" si="1"/>
        <v>8350.4944444444445</v>
      </c>
      <c r="E22" s="111">
        <f t="shared" si="1"/>
        <v>9585.454545454546</v>
      </c>
      <c r="F22" s="111">
        <f t="shared" si="1"/>
        <v>18464.772727272724</v>
      </c>
      <c r="G22" s="111">
        <f t="shared" si="1"/>
        <v>50862.361111111109</v>
      </c>
      <c r="H22" s="111">
        <f t="shared" si="1"/>
        <v>41377.055555555555</v>
      </c>
      <c r="I22" s="111">
        <f t="shared" si="1"/>
        <v>198742.47222222222</v>
      </c>
      <c r="J22" s="111">
        <f>+J21/30</f>
        <v>75179.388888888891</v>
      </c>
      <c r="K22" s="111">
        <f>+K21/30</f>
        <v>192207.77777777778</v>
      </c>
    </row>
    <row r="23" spans="1:11" ht="29.25" customHeight="1" thickTop="1" x14ac:dyDescent="0.2">
      <c r="A23" s="2"/>
      <c r="B23" s="2"/>
      <c r="C23" s="29"/>
      <c r="D23" s="2"/>
      <c r="E23" s="29"/>
      <c r="F23" s="2"/>
      <c r="G23" s="2"/>
      <c r="H23" s="2"/>
      <c r="I23" s="2"/>
      <c r="J23" s="2"/>
      <c r="K23" s="2"/>
    </row>
    <row r="24" spans="1:11" ht="29.25" customHeight="1" x14ac:dyDescent="0.2">
      <c r="A24" s="244" t="s">
        <v>54</v>
      </c>
      <c r="B24" s="244"/>
      <c r="C24" s="244"/>
      <c r="D24" s="244"/>
      <c r="E24" s="244"/>
      <c r="F24" s="244"/>
      <c r="G24" s="244"/>
      <c r="H24" s="244"/>
      <c r="I24" s="244"/>
      <c r="J24" s="244"/>
      <c r="K24" s="244"/>
    </row>
    <row r="25" spans="1:11" ht="29.25" customHeight="1" thickBot="1" x14ac:dyDescent="0.25">
      <c r="A25" s="30"/>
      <c r="B25" s="270"/>
      <c r="C25" s="270"/>
      <c r="D25" s="270"/>
      <c r="E25" s="270"/>
      <c r="F25" s="270"/>
      <c r="G25" s="270"/>
      <c r="H25" s="270"/>
      <c r="I25" s="270"/>
      <c r="J25" s="271" t="s">
        <v>55</v>
      </c>
      <c r="K25" s="271"/>
    </row>
    <row r="26" spans="1:11" ht="29.25" customHeight="1" thickTop="1" thickBot="1" x14ac:dyDescent="0.25">
      <c r="A26" s="272" t="s">
        <v>20</v>
      </c>
      <c r="B26" s="274" t="s">
        <v>21</v>
      </c>
      <c r="C26" s="277"/>
      <c r="D26" s="274" t="s">
        <v>22</v>
      </c>
      <c r="E26" s="277"/>
      <c r="F26" s="274" t="s">
        <v>23</v>
      </c>
      <c r="G26" s="277"/>
      <c r="H26" s="274" t="s">
        <v>24</v>
      </c>
      <c r="I26" s="275"/>
      <c r="J26" s="274" t="s">
        <v>167</v>
      </c>
      <c r="K26" s="275"/>
    </row>
    <row r="27" spans="1:11" ht="29.25" customHeight="1" thickBot="1" x14ac:dyDescent="0.25">
      <c r="A27" s="273"/>
      <c r="B27" s="77" t="s">
        <v>56</v>
      </c>
      <c r="C27" s="77" t="s">
        <v>57</v>
      </c>
      <c r="D27" s="77" t="s">
        <v>56</v>
      </c>
      <c r="E27" s="77" t="s">
        <v>57</v>
      </c>
      <c r="F27" s="77" t="s">
        <v>56</v>
      </c>
      <c r="G27" s="77" t="s">
        <v>57</v>
      </c>
      <c r="H27" s="77" t="s">
        <v>56</v>
      </c>
      <c r="I27" s="77" t="s">
        <v>57</v>
      </c>
      <c r="J27" s="77" t="s">
        <v>56</v>
      </c>
      <c r="K27" s="210" t="s">
        <v>57</v>
      </c>
    </row>
    <row r="28" spans="1:11" ht="29.25" customHeight="1" x14ac:dyDescent="0.2">
      <c r="A28" s="2"/>
      <c r="B28" s="27"/>
      <c r="C28" s="27"/>
      <c r="D28" s="27"/>
      <c r="E28" s="27"/>
      <c r="F28" s="27"/>
      <c r="G28" s="27"/>
      <c r="H28" s="27"/>
      <c r="I28" s="27"/>
      <c r="J28" s="27"/>
      <c r="K28" s="27"/>
    </row>
    <row r="29" spans="1:11" ht="29.25" customHeight="1" x14ac:dyDescent="0.2">
      <c r="A29" s="23" t="s">
        <v>28</v>
      </c>
      <c r="B29" s="51">
        <v>8</v>
      </c>
      <c r="C29" s="51">
        <v>6</v>
      </c>
      <c r="D29" s="51">
        <v>8</v>
      </c>
      <c r="E29" s="51">
        <v>6</v>
      </c>
      <c r="F29" s="50">
        <v>16</v>
      </c>
      <c r="G29" s="50">
        <v>14</v>
      </c>
      <c r="H29" s="51">
        <v>23</v>
      </c>
      <c r="I29" s="51">
        <v>21</v>
      </c>
      <c r="J29" s="51">
        <v>20.5</v>
      </c>
      <c r="K29" s="51">
        <v>18.5</v>
      </c>
    </row>
    <row r="30" spans="1:11" ht="29.25" customHeight="1" x14ac:dyDescent="0.2">
      <c r="A30" s="23" t="s">
        <v>30</v>
      </c>
      <c r="B30" s="51">
        <v>8</v>
      </c>
      <c r="C30" s="51">
        <v>6</v>
      </c>
      <c r="D30" s="51">
        <v>8</v>
      </c>
      <c r="E30" s="51">
        <v>6</v>
      </c>
      <c r="F30" s="50">
        <v>16</v>
      </c>
      <c r="G30" s="50">
        <v>14</v>
      </c>
      <c r="H30" s="51">
        <v>23</v>
      </c>
      <c r="I30" s="51">
        <v>21</v>
      </c>
      <c r="J30" s="51">
        <v>20.5</v>
      </c>
      <c r="K30" s="51">
        <v>18.5</v>
      </c>
    </row>
    <row r="31" spans="1:11" ht="29.25" customHeight="1" x14ac:dyDescent="0.2">
      <c r="A31" s="23" t="s">
        <v>31</v>
      </c>
      <c r="B31" s="51">
        <v>8</v>
      </c>
      <c r="C31" s="51">
        <v>6</v>
      </c>
      <c r="D31" s="51">
        <v>8.25</v>
      </c>
      <c r="E31" s="51">
        <v>6.25</v>
      </c>
      <c r="F31" s="50">
        <v>16</v>
      </c>
      <c r="G31" s="50">
        <v>14</v>
      </c>
      <c r="H31" s="51">
        <v>23</v>
      </c>
      <c r="I31" s="51">
        <v>21</v>
      </c>
      <c r="J31" s="51">
        <v>18.5</v>
      </c>
      <c r="K31" s="51">
        <v>16.5</v>
      </c>
    </row>
    <row r="32" spans="1:11" ht="29.25" customHeight="1" x14ac:dyDescent="0.2">
      <c r="A32" s="23" t="s">
        <v>32</v>
      </c>
      <c r="B32" s="51">
        <v>8</v>
      </c>
      <c r="C32" s="51">
        <v>6</v>
      </c>
      <c r="D32" s="51">
        <v>8.25</v>
      </c>
      <c r="E32" s="51">
        <v>6.25</v>
      </c>
      <c r="F32" s="50">
        <v>16</v>
      </c>
      <c r="G32" s="50">
        <v>14</v>
      </c>
      <c r="H32" s="51">
        <v>23</v>
      </c>
      <c r="I32" s="51">
        <v>21</v>
      </c>
      <c r="J32" s="51">
        <v>18.5</v>
      </c>
      <c r="K32" s="51">
        <v>16.5</v>
      </c>
    </row>
    <row r="33" spans="1:11" ht="29.25" customHeight="1" x14ac:dyDescent="0.2">
      <c r="A33" s="23" t="s">
        <v>33</v>
      </c>
      <c r="B33" s="51">
        <v>8</v>
      </c>
      <c r="C33" s="51">
        <v>6</v>
      </c>
      <c r="D33" s="51">
        <v>9.75</v>
      </c>
      <c r="E33" s="51">
        <v>7.75</v>
      </c>
      <c r="F33" s="50">
        <v>16</v>
      </c>
      <c r="G33" s="50">
        <v>14</v>
      </c>
      <c r="H33" s="51">
        <v>23</v>
      </c>
      <c r="I33" s="51">
        <v>21</v>
      </c>
      <c r="J33" s="51">
        <v>16</v>
      </c>
      <c r="K33" s="51">
        <v>14</v>
      </c>
    </row>
    <row r="34" spans="1:11" ht="29.25" customHeight="1" x14ac:dyDescent="0.2">
      <c r="A34" s="23" t="s">
        <v>34</v>
      </c>
      <c r="B34" s="51">
        <v>8</v>
      </c>
      <c r="C34" s="51">
        <v>6</v>
      </c>
      <c r="D34" s="51">
        <v>10.75</v>
      </c>
      <c r="E34" s="51">
        <v>8.75</v>
      </c>
      <c r="F34" s="50">
        <v>17</v>
      </c>
      <c r="G34" s="50">
        <v>15</v>
      </c>
      <c r="H34" s="51">
        <v>23</v>
      </c>
      <c r="I34" s="51">
        <v>21</v>
      </c>
      <c r="J34" s="51">
        <v>14</v>
      </c>
      <c r="K34" s="51">
        <v>12</v>
      </c>
    </row>
    <row r="35" spans="1:11" ht="29.25" customHeight="1" x14ac:dyDescent="0.2">
      <c r="A35" s="23" t="s">
        <v>35</v>
      </c>
      <c r="B35" s="51">
        <v>8</v>
      </c>
      <c r="C35" s="51">
        <v>6</v>
      </c>
      <c r="D35" s="51">
        <v>10.75</v>
      </c>
      <c r="E35" s="51">
        <v>8.75</v>
      </c>
      <c r="F35" s="50">
        <v>18</v>
      </c>
      <c r="G35" s="50">
        <v>16</v>
      </c>
      <c r="H35" s="50">
        <v>23</v>
      </c>
      <c r="I35" s="50">
        <v>21</v>
      </c>
      <c r="J35" s="50"/>
      <c r="K35" s="50"/>
    </row>
    <row r="36" spans="1:11" ht="29.25" customHeight="1" x14ac:dyDescent="0.2">
      <c r="A36" s="23" t="s">
        <v>36</v>
      </c>
      <c r="B36" s="51">
        <v>8</v>
      </c>
      <c r="C36" s="51">
        <v>6</v>
      </c>
      <c r="D36" s="51">
        <v>10.75</v>
      </c>
      <c r="E36" s="51">
        <v>8.75</v>
      </c>
      <c r="F36" s="50">
        <v>18</v>
      </c>
      <c r="G36" s="50">
        <v>16</v>
      </c>
      <c r="H36" s="50">
        <v>23</v>
      </c>
      <c r="I36" s="50">
        <v>21</v>
      </c>
      <c r="J36" s="50"/>
      <c r="K36" s="50"/>
    </row>
    <row r="37" spans="1:11" ht="29.25" customHeight="1" x14ac:dyDescent="0.2">
      <c r="A37" s="23" t="s">
        <v>37</v>
      </c>
      <c r="B37" s="51">
        <v>8</v>
      </c>
      <c r="C37" s="51">
        <v>6</v>
      </c>
      <c r="D37" s="51">
        <v>10.75</v>
      </c>
      <c r="E37" s="51">
        <v>8.75</v>
      </c>
      <c r="F37" s="50">
        <v>21</v>
      </c>
      <c r="G37" s="50">
        <v>19</v>
      </c>
      <c r="H37" s="50">
        <v>23</v>
      </c>
      <c r="I37" s="50">
        <v>21</v>
      </c>
      <c r="J37" s="50"/>
      <c r="K37" s="50"/>
    </row>
    <row r="38" spans="1:11" ht="29.25" customHeight="1" x14ac:dyDescent="0.2">
      <c r="A38" s="23" t="s">
        <v>38</v>
      </c>
      <c r="B38" s="51">
        <v>8</v>
      </c>
      <c r="C38" s="51">
        <v>6</v>
      </c>
      <c r="D38" s="51">
        <v>13.25</v>
      </c>
      <c r="E38" s="51">
        <v>11.25</v>
      </c>
      <c r="F38" s="51">
        <v>22</v>
      </c>
      <c r="G38" s="51">
        <v>20</v>
      </c>
      <c r="H38" s="50">
        <v>23</v>
      </c>
      <c r="I38" s="50">
        <v>21</v>
      </c>
      <c r="J38" s="50"/>
      <c r="K38" s="50"/>
    </row>
    <row r="39" spans="1:11" ht="29.25" customHeight="1" x14ac:dyDescent="0.2">
      <c r="A39" s="23" t="s">
        <v>39</v>
      </c>
      <c r="B39" s="51">
        <v>8</v>
      </c>
      <c r="C39" s="51">
        <v>6</v>
      </c>
      <c r="D39" s="51">
        <v>14.75</v>
      </c>
      <c r="E39" s="51">
        <v>12.75</v>
      </c>
      <c r="F39" s="51">
        <v>22</v>
      </c>
      <c r="G39" s="51">
        <v>20</v>
      </c>
      <c r="H39" s="50">
        <v>23</v>
      </c>
      <c r="I39" s="50">
        <v>21</v>
      </c>
      <c r="J39" s="50"/>
      <c r="K39" s="50"/>
    </row>
    <row r="40" spans="1:11" ht="29.25" customHeight="1" x14ac:dyDescent="0.2">
      <c r="A40" s="23" t="s">
        <v>40</v>
      </c>
      <c r="B40" s="51">
        <v>8</v>
      </c>
      <c r="C40" s="51">
        <v>6</v>
      </c>
      <c r="D40" s="51">
        <v>16</v>
      </c>
      <c r="E40" s="51">
        <v>14</v>
      </c>
      <c r="F40" s="51">
        <v>23</v>
      </c>
      <c r="G40" s="51">
        <v>21</v>
      </c>
      <c r="H40" s="50">
        <v>21.5</v>
      </c>
      <c r="I40" s="50">
        <v>19.5</v>
      </c>
      <c r="J40" s="50"/>
      <c r="K40" s="50"/>
    </row>
    <row r="41" spans="1:11" ht="18.75" customHeight="1" thickBot="1" x14ac:dyDescent="0.25">
      <c r="A41" s="28"/>
      <c r="B41" s="28"/>
      <c r="C41" s="16"/>
      <c r="D41" s="28"/>
      <c r="E41" s="16"/>
      <c r="F41" s="28"/>
      <c r="G41" s="28"/>
      <c r="H41" s="28"/>
      <c r="I41" s="28"/>
      <c r="J41" s="28"/>
      <c r="K41" s="28"/>
    </row>
    <row r="42" spans="1:11" ht="18.75" customHeight="1" thickTop="1" x14ac:dyDescent="0.2">
      <c r="A42" s="268" t="s">
        <v>47</v>
      </c>
      <c r="B42" s="268"/>
      <c r="C42" s="268"/>
      <c r="D42" s="268"/>
      <c r="E42" s="268"/>
      <c r="F42" s="268"/>
      <c r="G42" s="268"/>
      <c r="H42" s="268"/>
      <c r="I42" s="268"/>
      <c r="J42" s="268"/>
      <c r="K42" s="268"/>
    </row>
    <row r="43" spans="1:11" ht="18.75" customHeight="1" x14ac:dyDescent="0.2">
      <c r="A43" s="269" t="s">
        <v>163</v>
      </c>
      <c r="B43" s="269"/>
      <c r="C43" s="269"/>
      <c r="D43" s="269"/>
      <c r="E43" s="269"/>
      <c r="F43" s="269"/>
      <c r="G43" s="269"/>
      <c r="H43" s="269"/>
      <c r="I43" s="269"/>
      <c r="J43" s="269"/>
      <c r="K43" s="269"/>
    </row>
    <row r="44" spans="1:11" ht="18.75" customHeight="1" x14ac:dyDescent="0.2">
      <c r="A44" s="276" t="s">
        <v>162</v>
      </c>
      <c r="B44" s="276"/>
      <c r="C44" s="276"/>
      <c r="D44" s="276"/>
      <c r="E44" s="276"/>
      <c r="F44" s="276"/>
      <c r="G44" s="276"/>
      <c r="H44" s="276"/>
      <c r="I44" s="276"/>
      <c r="J44" s="276"/>
      <c r="K44" s="276"/>
    </row>
    <row r="45" spans="1:11" ht="18.75" customHeight="1" x14ac:dyDescent="0.2">
      <c r="A45" s="269" t="s">
        <v>58</v>
      </c>
      <c r="B45" s="269"/>
      <c r="C45" s="269"/>
      <c r="D45" s="269"/>
      <c r="E45" s="269"/>
      <c r="F45" s="269"/>
      <c r="G45" s="269"/>
      <c r="H45" s="269"/>
      <c r="I45" s="269"/>
      <c r="J45" s="269"/>
      <c r="K45" s="269"/>
    </row>
    <row r="46" spans="1:11" ht="18.75" customHeight="1" x14ac:dyDescent="0.2">
      <c r="A46" s="269" t="s">
        <v>59</v>
      </c>
      <c r="B46" s="269"/>
      <c r="C46" s="269"/>
      <c r="D46" s="269"/>
      <c r="E46" s="269"/>
      <c r="F46" s="269"/>
      <c r="G46" s="269"/>
      <c r="H46" s="269"/>
      <c r="I46" s="269"/>
      <c r="J46" s="269"/>
      <c r="K46" s="269"/>
    </row>
  </sheetData>
  <mergeCells count="24">
    <mergeCell ref="A1:K1"/>
    <mergeCell ref="A2:K2"/>
    <mergeCell ref="A3:G3"/>
    <mergeCell ref="H3:K3"/>
    <mergeCell ref="A4:A5"/>
    <mergeCell ref="H4:I4"/>
    <mergeCell ref="J4:K4"/>
    <mergeCell ref="B4:C4"/>
    <mergeCell ref="D4:E4"/>
    <mergeCell ref="F4:G4"/>
    <mergeCell ref="A42:K42"/>
    <mergeCell ref="A43:K43"/>
    <mergeCell ref="A45:K45"/>
    <mergeCell ref="A46:K46"/>
    <mergeCell ref="A24:K24"/>
    <mergeCell ref="B25:I25"/>
    <mergeCell ref="J25:K25"/>
    <mergeCell ref="A26:A27"/>
    <mergeCell ref="H26:I26"/>
    <mergeCell ref="J26:K26"/>
    <mergeCell ref="A44:K44"/>
    <mergeCell ref="B26:C26"/>
    <mergeCell ref="D26:E26"/>
    <mergeCell ref="F26:G26"/>
  </mergeCells>
  <pageMargins left="0.7" right="0.7" top="0.75" bottom="0.75" header="0.3" footer="0.3"/>
  <pageSetup paperSize="9" scale="59"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view="pageBreakPreview" zoomScaleNormal="100" zoomScaleSheetLayoutView="100" workbookViewId="0">
      <pane ySplit="5" topLeftCell="A46" activePane="bottomLeft" state="frozen"/>
      <selection activeCell="K5" sqref="K5"/>
      <selection pane="bottomLeft" activeCell="E48" sqref="E48"/>
    </sheetView>
  </sheetViews>
  <sheetFormatPr defaultRowHeight="14.25" x14ac:dyDescent="0.2"/>
  <cols>
    <col min="1" max="1" width="9.375" customWidth="1"/>
    <col min="2" max="3" width="9.375" style="126" bestFit="1" customWidth="1"/>
    <col min="4" max="5" width="8.75" style="126" bestFit="1" customWidth="1"/>
    <col min="6" max="6" width="11.25" style="126" customWidth="1"/>
    <col min="7" max="7" width="9.625" style="126" bestFit="1" customWidth="1"/>
    <col min="8" max="9" width="8.75" style="126" bestFit="1" customWidth="1"/>
    <col min="10" max="11" width="9.375" bestFit="1" customWidth="1"/>
    <col min="12" max="13" width="8.75" bestFit="1" customWidth="1"/>
  </cols>
  <sheetData>
    <row r="1" spans="1:13" ht="18.75" x14ac:dyDescent="0.2">
      <c r="A1" s="244" t="s">
        <v>60</v>
      </c>
      <c r="B1" s="244"/>
      <c r="C1" s="244"/>
      <c r="D1" s="244"/>
      <c r="E1" s="244"/>
      <c r="F1" s="244"/>
      <c r="G1" s="244"/>
      <c r="H1" s="244"/>
      <c r="I1" s="244"/>
      <c r="J1" s="244"/>
      <c r="K1" s="244"/>
      <c r="L1" s="244"/>
      <c r="M1" s="244"/>
    </row>
    <row r="2" spans="1:13" ht="18.75" x14ac:dyDescent="0.2">
      <c r="A2" s="282" t="s">
        <v>61</v>
      </c>
      <c r="B2" s="282"/>
      <c r="C2" s="282"/>
      <c r="D2" s="282"/>
      <c r="E2" s="282"/>
      <c r="F2" s="282"/>
      <c r="G2" s="282"/>
      <c r="H2" s="282"/>
      <c r="I2" s="282"/>
      <c r="J2" s="282"/>
      <c r="K2" s="282"/>
      <c r="L2" s="282"/>
      <c r="M2" s="282"/>
    </row>
    <row r="3" spans="1:13" ht="15" thickBot="1" x14ac:dyDescent="0.25">
      <c r="A3" s="283" t="s">
        <v>1</v>
      </c>
      <c r="B3" s="283"/>
      <c r="C3" s="283"/>
      <c r="D3" s="283"/>
      <c r="E3" s="283"/>
      <c r="F3" s="283"/>
      <c r="G3" s="283"/>
      <c r="H3" s="283"/>
      <c r="I3" s="283"/>
      <c r="J3" s="283"/>
      <c r="K3" s="283"/>
      <c r="L3" s="283"/>
      <c r="M3" s="283"/>
    </row>
    <row r="4" spans="1:13" ht="15.75" thickTop="1" thickBot="1" x14ac:dyDescent="0.25">
      <c r="A4" s="31" t="s">
        <v>62</v>
      </c>
      <c r="B4" s="284" t="s">
        <v>8</v>
      </c>
      <c r="C4" s="285"/>
      <c r="D4" s="285"/>
      <c r="E4" s="286"/>
      <c r="F4" s="287" t="s">
        <v>14</v>
      </c>
      <c r="G4" s="288"/>
      <c r="H4" s="288"/>
      <c r="I4" s="289"/>
      <c r="J4" s="290" t="s">
        <v>63</v>
      </c>
      <c r="K4" s="291"/>
      <c r="L4" s="291"/>
      <c r="M4" s="291"/>
    </row>
    <row r="5" spans="1:13" ht="23.25" thickBot="1" x14ac:dyDescent="0.25">
      <c r="A5" s="32" t="s">
        <v>64</v>
      </c>
      <c r="B5" s="118" t="s">
        <v>65</v>
      </c>
      <c r="C5" s="118" t="s">
        <v>66</v>
      </c>
      <c r="D5" s="118" t="s">
        <v>67</v>
      </c>
      <c r="E5" s="119" t="s">
        <v>68</v>
      </c>
      <c r="F5" s="118" t="s">
        <v>65</v>
      </c>
      <c r="G5" s="118" t="s">
        <v>66</v>
      </c>
      <c r="H5" s="118" t="s">
        <v>67</v>
      </c>
      <c r="I5" s="119" t="s">
        <v>68</v>
      </c>
      <c r="J5" s="33" t="s">
        <v>65</v>
      </c>
      <c r="K5" s="33" t="s">
        <v>69</v>
      </c>
      <c r="L5" s="33" t="s">
        <v>70</v>
      </c>
      <c r="M5" s="33" t="s">
        <v>71</v>
      </c>
    </row>
    <row r="6" spans="1:13" ht="15" thickTop="1" x14ac:dyDescent="0.2">
      <c r="A6" s="34"/>
      <c r="B6" s="120"/>
      <c r="C6" s="120"/>
      <c r="D6" s="120"/>
      <c r="E6" s="120"/>
      <c r="F6" s="120"/>
      <c r="G6" s="120"/>
      <c r="H6" s="120"/>
      <c r="I6" s="120"/>
      <c r="J6" s="34"/>
      <c r="K6" s="34"/>
      <c r="L6" s="34"/>
      <c r="M6" s="34"/>
    </row>
    <row r="7" spans="1:13" ht="16.5" customHeight="1" x14ac:dyDescent="0.2">
      <c r="A7" s="78">
        <v>2023</v>
      </c>
      <c r="B7" s="121"/>
      <c r="C7" s="121"/>
      <c r="D7" s="121"/>
      <c r="E7" s="121"/>
      <c r="F7" s="121"/>
      <c r="G7" s="121"/>
      <c r="H7" s="121"/>
      <c r="I7" s="121"/>
      <c r="J7" s="4"/>
      <c r="K7" s="4"/>
      <c r="L7" s="4"/>
      <c r="M7" s="4"/>
    </row>
    <row r="8" spans="1:13" ht="12.75" hidden="1" customHeight="1" x14ac:dyDescent="0.2">
      <c r="A8" s="79">
        <v>45232</v>
      </c>
      <c r="B8" s="122">
        <v>1213840</v>
      </c>
      <c r="C8" s="122">
        <v>255437</v>
      </c>
      <c r="D8" s="123">
        <v>21.9495</v>
      </c>
      <c r="E8" s="123">
        <v>21.8428</v>
      </c>
      <c r="F8" s="122">
        <v>670821</v>
      </c>
      <c r="G8" s="122">
        <v>85626</v>
      </c>
      <c r="H8" s="123">
        <v>21.989799999999999</v>
      </c>
      <c r="I8" s="123">
        <v>21.841699999999999</v>
      </c>
      <c r="J8" s="70">
        <v>2524432</v>
      </c>
      <c r="K8" s="70">
        <v>807224</v>
      </c>
      <c r="L8" s="75">
        <v>21.9999</v>
      </c>
      <c r="M8" s="75">
        <v>21.910399999999999</v>
      </c>
    </row>
    <row r="9" spans="1:13" ht="12.75" hidden="1" customHeight="1" x14ac:dyDescent="0.2">
      <c r="A9" s="79">
        <v>45246</v>
      </c>
      <c r="B9" s="122">
        <v>1109762</v>
      </c>
      <c r="C9" s="122">
        <v>472672</v>
      </c>
      <c r="D9" s="123">
        <v>21.499700000000001</v>
      </c>
      <c r="E9" s="123">
        <v>21.287800000000001</v>
      </c>
      <c r="F9" s="122">
        <v>405026</v>
      </c>
      <c r="G9" s="122">
        <v>92039</v>
      </c>
      <c r="H9" s="123">
        <v>21.4999</v>
      </c>
      <c r="I9" s="123">
        <v>21.458300000000001</v>
      </c>
      <c r="J9" s="70">
        <v>2671363</v>
      </c>
      <c r="K9" s="70">
        <v>596068</v>
      </c>
      <c r="L9" s="75">
        <v>21.5001</v>
      </c>
      <c r="M9" s="75">
        <v>21.433399999999999</v>
      </c>
    </row>
    <row r="10" spans="1:13" ht="22.5" customHeight="1" x14ac:dyDescent="0.2">
      <c r="A10" s="79">
        <v>45260</v>
      </c>
      <c r="B10" s="122">
        <v>562926</v>
      </c>
      <c r="C10" s="122">
        <v>366175</v>
      </c>
      <c r="D10" s="123">
        <v>21.4499</v>
      </c>
      <c r="E10" s="123">
        <v>21.339500000000001</v>
      </c>
      <c r="F10" s="122">
        <v>256636</v>
      </c>
      <c r="G10" s="122">
        <v>84174</v>
      </c>
      <c r="H10" s="123">
        <v>21.4299</v>
      </c>
      <c r="I10" s="123">
        <v>21.3263</v>
      </c>
      <c r="J10" s="70">
        <v>1358959</v>
      </c>
      <c r="K10" s="70">
        <v>715309</v>
      </c>
      <c r="L10" s="75">
        <v>21.43</v>
      </c>
      <c r="M10" s="75">
        <v>21.256900000000002</v>
      </c>
    </row>
    <row r="11" spans="1:13" ht="22.5" customHeight="1" x14ac:dyDescent="0.2">
      <c r="A11" s="80"/>
      <c r="B11" s="122"/>
      <c r="C11" s="122"/>
      <c r="D11" s="123"/>
      <c r="E11" s="123"/>
      <c r="F11" s="122"/>
      <c r="G11" s="122"/>
      <c r="H11" s="123"/>
      <c r="I11" s="123"/>
      <c r="J11" s="70"/>
      <c r="K11" s="70"/>
      <c r="L11" s="75"/>
      <c r="M11" s="75"/>
    </row>
    <row r="12" spans="1:13" ht="22.5" customHeight="1" x14ac:dyDescent="0.2">
      <c r="A12" s="79">
        <v>45274</v>
      </c>
      <c r="B12" s="122">
        <v>997826</v>
      </c>
      <c r="C12" s="122">
        <v>213014</v>
      </c>
      <c r="D12" s="123">
        <v>21.4499</v>
      </c>
      <c r="E12" s="123">
        <v>21.359000000000002</v>
      </c>
      <c r="F12" s="122">
        <v>426230</v>
      </c>
      <c r="G12" s="122">
        <v>25649</v>
      </c>
      <c r="H12" s="123">
        <v>21.420100000000001</v>
      </c>
      <c r="I12" s="123">
        <v>21.355399999999999</v>
      </c>
      <c r="J12" s="70">
        <v>3362416</v>
      </c>
      <c r="K12" s="70">
        <v>1912350</v>
      </c>
      <c r="L12" s="75">
        <v>21.43</v>
      </c>
      <c r="M12" s="75">
        <v>21.411000000000001</v>
      </c>
    </row>
    <row r="13" spans="1:13" ht="22.5" customHeight="1" x14ac:dyDescent="0.2">
      <c r="A13" s="81">
        <v>45288</v>
      </c>
      <c r="B13" s="124">
        <v>732067</v>
      </c>
      <c r="C13" s="124">
        <v>210467</v>
      </c>
      <c r="D13" s="125">
        <v>21.448</v>
      </c>
      <c r="E13" s="125">
        <v>21.320799999999998</v>
      </c>
      <c r="F13" s="124">
        <v>150595</v>
      </c>
      <c r="G13" s="124">
        <v>56074</v>
      </c>
      <c r="H13" s="125">
        <v>21.399899999999999</v>
      </c>
      <c r="I13" s="125">
        <v>21.363399999999999</v>
      </c>
      <c r="J13" s="112">
        <v>1996115</v>
      </c>
      <c r="K13" s="112">
        <v>1731390</v>
      </c>
      <c r="L13" s="76">
        <v>21.43</v>
      </c>
      <c r="M13" s="76">
        <v>21.3371</v>
      </c>
    </row>
    <row r="14" spans="1:13" ht="22.5" customHeight="1" x14ac:dyDescent="0.2">
      <c r="A14" s="81"/>
      <c r="B14" s="124"/>
      <c r="C14" s="124"/>
      <c r="D14" s="125"/>
      <c r="E14" s="125"/>
      <c r="F14" s="124"/>
      <c r="G14" s="124"/>
      <c r="H14" s="125"/>
      <c r="I14" s="125"/>
      <c r="J14" s="112"/>
      <c r="K14" s="112"/>
      <c r="L14" s="76"/>
      <c r="M14" s="76"/>
    </row>
    <row r="15" spans="1:13" ht="22.5" customHeight="1" x14ac:dyDescent="0.2">
      <c r="A15" s="78">
        <v>2024</v>
      </c>
      <c r="B15" s="122"/>
      <c r="C15" s="122"/>
      <c r="D15" s="123"/>
      <c r="E15" s="123"/>
      <c r="F15" s="122"/>
      <c r="G15" s="122"/>
      <c r="H15" s="123"/>
      <c r="I15" s="123"/>
      <c r="J15" s="70"/>
      <c r="K15" s="70"/>
      <c r="L15" s="75"/>
      <c r="M15" s="75"/>
    </row>
    <row r="16" spans="1:13" ht="22.5" customHeight="1" x14ac:dyDescent="0.2">
      <c r="A16" s="79">
        <v>45302</v>
      </c>
      <c r="B16" s="122">
        <v>588577.66499999992</v>
      </c>
      <c r="C16" s="122">
        <v>26082.965</v>
      </c>
      <c r="D16" s="123">
        <v>20.999630589210209</v>
      </c>
      <c r="E16" s="123">
        <v>20.967182755561126</v>
      </c>
      <c r="F16" s="122">
        <v>88017.65</v>
      </c>
      <c r="G16" s="122">
        <v>11259.95</v>
      </c>
      <c r="H16" s="123">
        <v>20.960121771276484</v>
      </c>
      <c r="I16" s="123">
        <v>20.960121771276484</v>
      </c>
      <c r="J16" s="70">
        <v>2144501.6799999997</v>
      </c>
      <c r="K16" s="70">
        <v>245892.56999999998</v>
      </c>
      <c r="L16" s="75">
        <v>20.844935933207676</v>
      </c>
      <c r="M16" s="75">
        <v>20.792530003549299</v>
      </c>
    </row>
    <row r="17" spans="1:13" ht="22.5" customHeight="1" x14ac:dyDescent="0.2">
      <c r="A17" s="81">
        <v>45316</v>
      </c>
      <c r="B17" s="122">
        <v>496263.94500000001</v>
      </c>
      <c r="C17" s="122">
        <v>57747.144999999997</v>
      </c>
      <c r="D17" s="123">
        <v>20.499720054564939</v>
      </c>
      <c r="E17" s="123">
        <v>20.474451660022634</v>
      </c>
      <c r="F17" s="122">
        <v>71087.695000000007</v>
      </c>
      <c r="G17" s="122">
        <v>10822.195</v>
      </c>
      <c r="H17" s="123">
        <v>20.400046073720787</v>
      </c>
      <c r="I17" s="123">
        <v>20.395100115976859</v>
      </c>
      <c r="J17" s="70">
        <v>636563.32499999995</v>
      </c>
      <c r="K17" s="70">
        <v>116088.845</v>
      </c>
      <c r="L17" s="75">
        <v>20.229821252865896</v>
      </c>
      <c r="M17" s="75">
        <v>20.141073335567896</v>
      </c>
    </row>
    <row r="18" spans="1:13" ht="22.5" customHeight="1" x14ac:dyDescent="0.2">
      <c r="A18" s="82"/>
      <c r="B18" s="122"/>
      <c r="C18" s="122"/>
      <c r="D18" s="123"/>
      <c r="E18" s="123"/>
      <c r="F18" s="122"/>
      <c r="G18" s="122"/>
      <c r="H18" s="123"/>
      <c r="I18" s="123"/>
      <c r="J18" s="70"/>
      <c r="K18" s="70"/>
      <c r="L18" s="75"/>
      <c r="M18" s="75"/>
    </row>
    <row r="19" spans="1:13" ht="22.5" customHeight="1" x14ac:dyDescent="0.2">
      <c r="A19" s="79">
        <v>45329</v>
      </c>
      <c r="B19" s="122">
        <v>500520.23</v>
      </c>
      <c r="C19" s="122">
        <v>35387.630000000005</v>
      </c>
      <c r="D19" s="123">
        <v>20.439910569486962</v>
      </c>
      <c r="E19" s="123">
        <v>20.439910569486962</v>
      </c>
      <c r="F19" s="122">
        <v>89254.36</v>
      </c>
      <c r="G19" s="122">
        <v>8965.66</v>
      </c>
      <c r="H19" s="123">
        <v>20.395143637482672</v>
      </c>
      <c r="I19" s="123">
        <v>20.395143637482672</v>
      </c>
      <c r="J19" s="70">
        <v>604369.40999999992</v>
      </c>
      <c r="K19" s="70">
        <v>19491.41</v>
      </c>
      <c r="L19" s="75">
        <v>20.080021326211789</v>
      </c>
      <c r="M19" s="75">
        <v>19.994979765174513</v>
      </c>
    </row>
    <row r="20" spans="1:13" ht="22.5" customHeight="1" x14ac:dyDescent="0.2">
      <c r="A20" s="79">
        <v>45344</v>
      </c>
      <c r="B20" s="122">
        <v>668311.19500000007</v>
      </c>
      <c r="C20" s="122">
        <v>329311.09499999997</v>
      </c>
      <c r="D20" s="123">
        <v>21.699820750360622</v>
      </c>
      <c r="E20" s="123">
        <v>21.313018233593102</v>
      </c>
      <c r="F20" s="122">
        <v>73856.12999999999</v>
      </c>
      <c r="G20" s="122">
        <v>7806.12</v>
      </c>
      <c r="H20" s="123">
        <v>20.395177687967866</v>
      </c>
      <c r="I20" s="123">
        <v>20.390986642315937</v>
      </c>
      <c r="J20" s="70">
        <v>584400.34499999997</v>
      </c>
      <c r="K20" s="70">
        <v>24200.334999999999</v>
      </c>
      <c r="L20" s="75">
        <v>20.328956620210338</v>
      </c>
      <c r="M20" s="75">
        <v>20.086799328109343</v>
      </c>
    </row>
    <row r="21" spans="1:13" ht="22.5" customHeight="1" x14ac:dyDescent="0.2">
      <c r="A21" s="82"/>
      <c r="B21" s="122"/>
      <c r="C21" s="122"/>
      <c r="D21" s="123"/>
      <c r="E21" s="123"/>
      <c r="F21" s="122"/>
      <c r="G21" s="122"/>
      <c r="H21" s="123"/>
      <c r="I21" s="123"/>
      <c r="J21" s="70"/>
      <c r="K21" s="70"/>
      <c r="L21" s="75"/>
      <c r="M21" s="75"/>
    </row>
    <row r="22" spans="1:13" ht="22.5" customHeight="1" x14ac:dyDescent="0.2">
      <c r="A22" s="79">
        <v>45358</v>
      </c>
      <c r="B22" s="122">
        <v>691526.2699999999</v>
      </c>
      <c r="C22" s="122">
        <v>208155.12</v>
      </c>
      <c r="D22" s="123">
        <v>21.400159246123078</v>
      </c>
      <c r="E22" s="123">
        <v>21.257866289598716</v>
      </c>
      <c r="F22" s="122">
        <v>80289.48</v>
      </c>
      <c r="G22" s="122">
        <v>9589.48</v>
      </c>
      <c r="H22" s="123">
        <v>20.394934274311865</v>
      </c>
      <c r="I22" s="123">
        <v>20.39493054491469</v>
      </c>
      <c r="J22" s="70">
        <v>638051.34</v>
      </c>
      <c r="K22" s="70">
        <v>309231.22000000003</v>
      </c>
      <c r="L22" s="75">
        <v>20.299807816747208</v>
      </c>
      <c r="M22" s="75">
        <v>20.259258131299806</v>
      </c>
    </row>
    <row r="23" spans="1:13" ht="22.5" customHeight="1" x14ac:dyDescent="0.2">
      <c r="A23" s="79">
        <v>45372</v>
      </c>
      <c r="B23" s="122">
        <v>781769.08999999973</v>
      </c>
      <c r="C23" s="122">
        <v>583088.98999999976</v>
      </c>
      <c r="D23" s="123">
        <v>21.660066623342917</v>
      </c>
      <c r="E23" s="123">
        <v>21.425964035611521</v>
      </c>
      <c r="F23" s="122">
        <v>86912.93</v>
      </c>
      <c r="G23" s="122">
        <v>9412.93</v>
      </c>
      <c r="H23" s="123">
        <v>20.394447448608862</v>
      </c>
      <c r="I23" s="123">
        <v>20.390288548031243</v>
      </c>
      <c r="J23" s="70">
        <v>178881.92000000001</v>
      </c>
      <c r="K23" s="70">
        <v>111881.92</v>
      </c>
      <c r="L23" s="75">
        <v>20.899822471651888</v>
      </c>
      <c r="M23" s="75">
        <v>20.719142747638806</v>
      </c>
    </row>
    <row r="24" spans="1:13" ht="22.5" customHeight="1" x14ac:dyDescent="0.2">
      <c r="A24" s="82"/>
      <c r="B24" s="122"/>
      <c r="C24" s="122"/>
      <c r="D24" s="123"/>
      <c r="E24" s="123"/>
      <c r="F24" s="122"/>
      <c r="G24" s="122"/>
      <c r="H24" s="123"/>
      <c r="I24" s="123"/>
      <c r="J24" s="70"/>
      <c r="K24" s="70"/>
      <c r="L24" s="75"/>
      <c r="M24" s="75"/>
    </row>
    <row r="25" spans="1:13" ht="22.5" customHeight="1" x14ac:dyDescent="0.2">
      <c r="A25" s="79">
        <v>45386</v>
      </c>
      <c r="B25" s="122">
        <v>452533.98499999999</v>
      </c>
      <c r="C25" s="122">
        <v>188483.98500000002</v>
      </c>
      <c r="D25" s="123">
        <v>21.660066623342917</v>
      </c>
      <c r="E25" s="123">
        <v>21.600833000627869</v>
      </c>
      <c r="F25" s="122">
        <v>198116.64</v>
      </c>
      <c r="G25" s="122">
        <v>146366.64000000001</v>
      </c>
      <c r="H25" s="123">
        <v>21.399913813109304</v>
      </c>
      <c r="I25" s="123">
        <v>21.303453617591028</v>
      </c>
      <c r="J25" s="70">
        <v>387691.38500000001</v>
      </c>
      <c r="K25" s="70">
        <v>222781.38500000001</v>
      </c>
      <c r="L25" s="75">
        <v>20.899822471651888</v>
      </c>
      <c r="M25" s="75">
        <v>20.839225948907249</v>
      </c>
    </row>
    <row r="26" spans="1:13" ht="22.5" customHeight="1" x14ac:dyDescent="0.2">
      <c r="A26" s="79">
        <v>45400</v>
      </c>
      <c r="B26" s="122">
        <v>644630.36</v>
      </c>
      <c r="C26" s="122">
        <v>82703.360000000001</v>
      </c>
      <c r="D26" s="123">
        <v>21.660066623342917</v>
      </c>
      <c r="E26" s="123">
        <v>21.636348741363204</v>
      </c>
      <c r="F26" s="122">
        <v>130955.29</v>
      </c>
      <c r="G26" s="122">
        <v>13055.29</v>
      </c>
      <c r="H26" s="123">
        <v>21.387387248029803</v>
      </c>
      <c r="I26" s="123">
        <v>21.316795690807965</v>
      </c>
      <c r="J26" s="70">
        <v>642854.3899999999</v>
      </c>
      <c r="K26" s="70">
        <v>442254.39</v>
      </c>
      <c r="L26" s="75">
        <v>20.898943895449161</v>
      </c>
      <c r="M26" s="75">
        <v>20.847897052044249</v>
      </c>
    </row>
    <row r="27" spans="1:13" ht="22.5" customHeight="1" x14ac:dyDescent="0.2">
      <c r="A27" s="49"/>
      <c r="D27" s="122"/>
      <c r="E27" s="122"/>
      <c r="F27" s="122"/>
      <c r="H27" s="122"/>
      <c r="I27" s="122"/>
      <c r="J27" s="49"/>
      <c r="K27" s="49"/>
      <c r="L27" s="70"/>
      <c r="M27" s="70"/>
    </row>
    <row r="28" spans="1:13" ht="22.5" customHeight="1" x14ac:dyDescent="0.2">
      <c r="A28" s="79">
        <v>45414</v>
      </c>
      <c r="B28" s="122">
        <v>412694.88999999996</v>
      </c>
      <c r="C28" s="122">
        <v>72572.51999999999</v>
      </c>
      <c r="D28" s="123">
        <v>21.660066623342917</v>
      </c>
      <c r="E28" s="123">
        <v>21.589296553578759</v>
      </c>
      <c r="F28" s="122">
        <v>163437.85999999999</v>
      </c>
      <c r="G28" s="122">
        <v>22587.86</v>
      </c>
      <c r="H28" s="123">
        <v>21.384931224602422</v>
      </c>
      <c r="I28" s="123">
        <v>21.352887819850025</v>
      </c>
      <c r="J28" s="70">
        <v>376702.14500000002</v>
      </c>
      <c r="K28" s="70">
        <v>157756.14499999999</v>
      </c>
      <c r="L28" s="75">
        <v>20.898956279310436</v>
      </c>
      <c r="M28" s="75">
        <v>20.835820992847186</v>
      </c>
    </row>
    <row r="29" spans="1:13" ht="22.5" customHeight="1" x14ac:dyDescent="0.2">
      <c r="A29" s="79">
        <v>45428</v>
      </c>
      <c r="B29" s="122">
        <v>338648.45999999996</v>
      </c>
      <c r="C29" s="122">
        <v>187063.83500000002</v>
      </c>
      <c r="D29" s="123">
        <v>21.597336252508661</v>
      </c>
      <c r="E29" s="123">
        <v>21.571930295616781</v>
      </c>
      <c r="F29" s="122">
        <v>451859.13</v>
      </c>
      <c r="G29" s="122">
        <v>332174.63</v>
      </c>
      <c r="H29" s="123">
        <v>21.289924857837413</v>
      </c>
      <c r="I29" s="123">
        <v>21.284504084638058</v>
      </c>
      <c r="J29" s="70">
        <v>1173738.6500000001</v>
      </c>
      <c r="K29" s="70">
        <v>120280.47500000001</v>
      </c>
      <c r="L29" s="75">
        <v>20.405158076430116</v>
      </c>
      <c r="M29" s="75">
        <v>20.361236336150931</v>
      </c>
    </row>
    <row r="30" spans="1:13" ht="22.5" customHeight="1" x14ac:dyDescent="0.2">
      <c r="A30" s="79">
        <v>45442</v>
      </c>
      <c r="B30" s="122">
        <v>433742.19500000007</v>
      </c>
      <c r="C30" s="122">
        <v>165500.685</v>
      </c>
      <c r="D30" s="123">
        <v>21.000108127649948</v>
      </c>
      <c r="E30" s="123">
        <v>20.937446011516606</v>
      </c>
      <c r="F30" s="122">
        <v>286470.35499999998</v>
      </c>
      <c r="G30" s="122">
        <v>101884.755</v>
      </c>
      <c r="H30" s="123">
        <v>21.000008582765357</v>
      </c>
      <c r="I30" s="123">
        <v>20.860451666500158</v>
      </c>
      <c r="J30" s="70">
        <v>589326.20500000007</v>
      </c>
      <c r="K30" s="70">
        <v>233124.70499999999</v>
      </c>
      <c r="L30" s="75">
        <v>20.10006152503761</v>
      </c>
      <c r="M30" s="75">
        <v>19.978393198839157</v>
      </c>
    </row>
    <row r="31" spans="1:13" ht="22.5" customHeight="1" x14ac:dyDescent="0.2">
      <c r="A31" s="49"/>
      <c r="J31" s="49"/>
      <c r="K31" s="49"/>
      <c r="L31" s="49"/>
      <c r="M31" s="49"/>
    </row>
    <row r="32" spans="1:13" ht="22.5" customHeight="1" x14ac:dyDescent="0.2">
      <c r="A32" s="79">
        <v>45456</v>
      </c>
      <c r="B32" s="122">
        <v>634561.68500000006</v>
      </c>
      <c r="C32" s="122">
        <v>337737.685</v>
      </c>
      <c r="D32" s="123">
        <v>20.149768978486268</v>
      </c>
      <c r="E32" s="123">
        <v>19.986261370853338</v>
      </c>
      <c r="F32" s="122">
        <v>715903.71499999997</v>
      </c>
      <c r="G32" s="122">
        <v>521523.71500000003</v>
      </c>
      <c r="H32" s="123">
        <v>19.969295573950724</v>
      </c>
      <c r="I32" s="123">
        <v>19.92832518574448</v>
      </c>
      <c r="J32" s="70">
        <v>951839.625</v>
      </c>
      <c r="K32" s="70">
        <v>349144.22499999998</v>
      </c>
      <c r="L32" s="75">
        <v>18.948931040044211</v>
      </c>
      <c r="M32" s="75">
        <v>18.848945867966837</v>
      </c>
    </row>
    <row r="33" spans="1:15" s="49" customFormat="1" ht="22.5" customHeight="1" x14ac:dyDescent="0.2">
      <c r="A33" s="79">
        <v>45470</v>
      </c>
      <c r="B33" s="122">
        <v>252305.30499999999</v>
      </c>
      <c r="C33" s="122">
        <v>95254.975000000006</v>
      </c>
      <c r="D33" s="123">
        <v>20.149768978486268</v>
      </c>
      <c r="E33" s="123">
        <v>20.014480569994202</v>
      </c>
      <c r="F33" s="122">
        <v>1010069.4299999999</v>
      </c>
      <c r="G33" s="122">
        <v>459518.05499999999</v>
      </c>
      <c r="H33" s="123">
        <v>19.963961221248454</v>
      </c>
      <c r="I33" s="123">
        <v>19.942725053808111</v>
      </c>
      <c r="J33" s="70">
        <v>470874.19499999995</v>
      </c>
      <c r="K33" s="70">
        <v>221929.73499999999</v>
      </c>
      <c r="L33" s="75">
        <v>18.539962731120124</v>
      </c>
      <c r="M33" s="75">
        <v>18.489956667703549</v>
      </c>
    </row>
    <row r="34" spans="1:15" ht="22.5" customHeight="1" x14ac:dyDescent="0.2">
      <c r="A34" s="79"/>
      <c r="B34" s="122"/>
      <c r="C34" s="122"/>
      <c r="D34" s="123"/>
      <c r="E34" s="123"/>
      <c r="F34" s="122"/>
      <c r="G34" s="122"/>
      <c r="H34" s="123"/>
      <c r="I34" s="123"/>
      <c r="J34" s="70"/>
      <c r="K34" s="70"/>
      <c r="L34" s="75"/>
      <c r="M34" s="75"/>
    </row>
    <row r="35" spans="1:15" s="49" customFormat="1" ht="22.5" customHeight="1" x14ac:dyDescent="0.2">
      <c r="A35" s="79">
        <v>45484</v>
      </c>
      <c r="B35" s="122">
        <v>320951.01</v>
      </c>
      <c r="C35" s="122">
        <v>127270.81</v>
      </c>
      <c r="D35" s="123">
        <v>20.04940625514665</v>
      </c>
      <c r="E35" s="123">
        <v>19.838373526926866</v>
      </c>
      <c r="F35" s="122">
        <v>771053.94499999995</v>
      </c>
      <c r="G35" s="122">
        <v>175120.94500000001</v>
      </c>
      <c r="H35" s="123">
        <v>19.78492527736929</v>
      </c>
      <c r="I35" s="123">
        <v>19.683885382219028</v>
      </c>
      <c r="J35" s="70">
        <v>224401.67</v>
      </c>
      <c r="K35" s="70">
        <v>139366.67000000001</v>
      </c>
      <c r="L35" s="123">
        <v>18.539962731120124</v>
      </c>
      <c r="M35" s="123">
        <v>18.423632714883563</v>
      </c>
    </row>
    <row r="36" spans="1:15" s="49" customFormat="1" ht="22.5" customHeight="1" x14ac:dyDescent="0.2">
      <c r="A36" s="79">
        <v>45498</v>
      </c>
      <c r="B36" s="122">
        <v>280748.46499999997</v>
      </c>
      <c r="C36" s="122">
        <v>93676.28</v>
      </c>
      <c r="D36" s="123">
        <v>19.489900545871254</v>
      </c>
      <c r="E36" s="123">
        <v>19.485167543825956</v>
      </c>
      <c r="F36" s="122">
        <v>1043719.375</v>
      </c>
      <c r="G36" s="122">
        <v>225298.52499999999</v>
      </c>
      <c r="H36" s="123">
        <v>19.289071611440924</v>
      </c>
      <c r="I36" s="123">
        <v>19.190797232609683</v>
      </c>
      <c r="J36" s="70">
        <v>527071.495</v>
      </c>
      <c r="K36" s="70">
        <v>162190.905</v>
      </c>
      <c r="L36" s="123">
        <v>18.238889822639091</v>
      </c>
      <c r="M36" s="123">
        <v>18.127307882026916</v>
      </c>
    </row>
    <row r="37" spans="1:15" s="49" customFormat="1" ht="22.5" customHeight="1" x14ac:dyDescent="0.2">
      <c r="A37" s="79"/>
      <c r="B37" s="122"/>
      <c r="C37" s="122"/>
      <c r="D37" s="123"/>
      <c r="E37" s="123"/>
      <c r="F37" s="122"/>
      <c r="G37" s="122"/>
      <c r="H37" s="123"/>
      <c r="I37" s="123"/>
      <c r="J37" s="70"/>
      <c r="K37" s="70"/>
      <c r="L37" s="123"/>
      <c r="M37" s="123"/>
    </row>
    <row r="38" spans="1:15" s="49" customFormat="1" ht="18.75" customHeight="1" x14ac:dyDescent="0.2">
      <c r="A38" s="79">
        <v>45512</v>
      </c>
      <c r="B38" s="122">
        <v>373572.61499999999</v>
      </c>
      <c r="C38" s="122">
        <v>63010.815000000002</v>
      </c>
      <c r="D38" s="123">
        <v>18.974836863490999</v>
      </c>
      <c r="E38" s="123">
        <v>18.895934589963101</v>
      </c>
      <c r="F38" s="122">
        <v>716528.21499999997</v>
      </c>
      <c r="G38" s="122">
        <v>111292.84</v>
      </c>
      <c r="H38" s="123">
        <v>18.7501126538852</v>
      </c>
      <c r="I38" s="123">
        <v>18.7320664429967</v>
      </c>
      <c r="J38" s="70">
        <v>783308.03499999992</v>
      </c>
      <c r="K38" s="70">
        <v>180366.935</v>
      </c>
      <c r="L38" s="123">
        <v>17.739274354225799</v>
      </c>
      <c r="M38" s="123">
        <v>17.596552696717101</v>
      </c>
      <c r="N38" s="123"/>
      <c r="O38" s="123"/>
    </row>
    <row r="39" spans="1:15" s="49" customFormat="1" ht="18.75" customHeight="1" x14ac:dyDescent="0.2">
      <c r="A39" s="79">
        <v>45526</v>
      </c>
      <c r="B39" s="122">
        <v>305777.185</v>
      </c>
      <c r="C39" s="122">
        <v>79068.195000000007</v>
      </c>
      <c r="D39" s="123">
        <v>17.490231295460799</v>
      </c>
      <c r="E39" s="123">
        <v>17.465971056601301</v>
      </c>
      <c r="F39" s="122">
        <v>429739.59499999997</v>
      </c>
      <c r="G39" s="122">
        <v>170534.595</v>
      </c>
      <c r="H39" s="123">
        <v>17.7449320686421</v>
      </c>
      <c r="I39" s="123">
        <v>17.6959329651947</v>
      </c>
      <c r="J39" s="70">
        <v>546401.53999999992</v>
      </c>
      <c r="K39" s="70">
        <v>147201.53999999998</v>
      </c>
      <c r="L39" s="123">
        <v>16.999894305044201</v>
      </c>
      <c r="M39" s="123">
        <v>16.8631189016001</v>
      </c>
      <c r="N39" s="123"/>
      <c r="O39" s="123"/>
    </row>
    <row r="40" spans="1:15" s="49" customFormat="1" ht="18.75" customHeight="1" x14ac:dyDescent="0.2">
      <c r="A40" s="79"/>
      <c r="B40" s="122"/>
      <c r="C40" s="122"/>
      <c r="D40" s="123"/>
      <c r="E40" s="123"/>
      <c r="F40" s="122"/>
      <c r="G40" s="122"/>
      <c r="H40" s="123"/>
      <c r="I40" s="123"/>
      <c r="J40" s="70"/>
      <c r="K40" s="70"/>
      <c r="L40" s="123"/>
      <c r="M40" s="123"/>
    </row>
    <row r="41" spans="1:15" s="49" customFormat="1" ht="18.75" customHeight="1" x14ac:dyDescent="0.2">
      <c r="A41" s="206">
        <v>45540</v>
      </c>
      <c r="B41" s="122">
        <v>373034.35000000003</v>
      </c>
      <c r="C41" s="122">
        <v>101223.01</v>
      </c>
      <c r="D41" s="123">
        <v>17.479886950036562</v>
      </c>
      <c r="E41" s="123">
        <v>17.410154295764588</v>
      </c>
      <c r="F41" s="122">
        <v>423154.96500000003</v>
      </c>
      <c r="G41" s="122">
        <v>265599.96500000003</v>
      </c>
      <c r="H41" s="123">
        <v>17.739942384996667</v>
      </c>
      <c r="I41" s="123">
        <v>17.618316750628225</v>
      </c>
      <c r="J41" s="122">
        <v>902191</v>
      </c>
      <c r="K41" s="122">
        <v>468421</v>
      </c>
      <c r="L41" s="123">
        <v>16.99893421698253</v>
      </c>
      <c r="M41" s="123">
        <v>16.827786020244748</v>
      </c>
    </row>
    <row r="42" spans="1:15" s="49" customFormat="1" ht="18.75" customHeight="1" x14ac:dyDescent="0.2">
      <c r="A42" s="206">
        <v>45554</v>
      </c>
      <c r="B42" s="122">
        <v>240051.43</v>
      </c>
      <c r="C42" s="122" t="s">
        <v>175</v>
      </c>
      <c r="D42" s="122" t="s">
        <v>175</v>
      </c>
      <c r="E42" s="122" t="s">
        <v>175</v>
      </c>
      <c r="F42" s="122">
        <v>310069.86499999999</v>
      </c>
      <c r="G42" s="122" t="s">
        <v>175</v>
      </c>
      <c r="H42" s="122" t="s">
        <v>175</v>
      </c>
      <c r="I42" s="122" t="s">
        <v>175</v>
      </c>
      <c r="J42" s="122">
        <v>955258.47499999998</v>
      </c>
      <c r="K42" s="122" t="s">
        <v>175</v>
      </c>
      <c r="L42" s="122" t="s">
        <v>175</v>
      </c>
      <c r="M42" s="122" t="s">
        <v>175</v>
      </c>
    </row>
    <row r="43" spans="1:15" s="49" customFormat="1" ht="18.75" customHeight="1" x14ac:dyDescent="0.2"/>
    <row r="44" spans="1:15" s="49" customFormat="1" ht="18.75" customHeight="1" x14ac:dyDescent="0.2">
      <c r="A44" s="206">
        <v>45568</v>
      </c>
      <c r="B44" s="122">
        <v>211732.52</v>
      </c>
      <c r="C44" s="122" t="s">
        <v>175</v>
      </c>
      <c r="D44" s="123" t="s">
        <v>175</v>
      </c>
      <c r="E44" s="123" t="s">
        <v>175</v>
      </c>
      <c r="F44" s="122">
        <v>253179.63500000001</v>
      </c>
      <c r="G44" s="122">
        <v>90273.235000000001</v>
      </c>
      <c r="H44" s="123">
        <v>14.398042901305455</v>
      </c>
      <c r="I44" s="123">
        <v>14.232964782586608</v>
      </c>
      <c r="J44" s="122">
        <v>518423.39499999996</v>
      </c>
      <c r="K44" s="122">
        <v>154173.39500000002</v>
      </c>
      <c r="L44" s="123">
        <v>13.734976832229002</v>
      </c>
      <c r="M44" s="123">
        <v>13.497570156042556</v>
      </c>
    </row>
    <row r="45" spans="1:15" s="49" customFormat="1" ht="18.75" customHeight="1" x14ac:dyDescent="0.2">
      <c r="A45" s="206">
        <v>45582</v>
      </c>
      <c r="B45" s="122">
        <v>354806.01</v>
      </c>
      <c r="C45" s="122">
        <v>232590.01</v>
      </c>
      <c r="D45" s="123">
        <v>15.299386544681532</v>
      </c>
      <c r="E45" s="123">
        <v>15.063886685774094</v>
      </c>
      <c r="F45" s="122">
        <v>334298.85499999998</v>
      </c>
      <c r="G45" s="122">
        <v>215048.85500000001</v>
      </c>
      <c r="H45" s="123">
        <v>14.342996369612878</v>
      </c>
      <c r="I45" s="123">
        <v>14.154534855526332</v>
      </c>
      <c r="J45" s="122">
        <v>722366.02500000002</v>
      </c>
      <c r="K45" s="122">
        <v>268566.02500000002</v>
      </c>
      <c r="L45" s="123">
        <v>13.734976832229002</v>
      </c>
      <c r="M45" s="123">
        <v>13.640941742581408</v>
      </c>
    </row>
    <row r="46" spans="1:15" s="49" customFormat="1" ht="18.75" customHeight="1" x14ac:dyDescent="0.2">
      <c r="A46" s="206">
        <v>45596</v>
      </c>
      <c r="B46" s="122">
        <v>752903.94499999995</v>
      </c>
      <c r="C46" s="122">
        <v>173502.94500000001</v>
      </c>
      <c r="D46" s="123">
        <v>13.899786196543785</v>
      </c>
      <c r="E46" s="123">
        <v>13.867576440515197</v>
      </c>
      <c r="F46" s="122">
        <v>428765.55</v>
      </c>
      <c r="G46" s="122">
        <v>142315.54999999999</v>
      </c>
      <c r="H46" s="123">
        <v>13.499975945002863</v>
      </c>
      <c r="I46" s="123">
        <v>13.341319039787486</v>
      </c>
      <c r="J46" s="122">
        <v>1128568.49</v>
      </c>
      <c r="K46" s="122">
        <v>504052.49</v>
      </c>
      <c r="L46" s="123">
        <v>13.09973911324346</v>
      </c>
      <c r="M46" s="123">
        <v>12.934422208092009</v>
      </c>
    </row>
    <row r="47" spans="1:15" s="49" customFormat="1" ht="18.75" customHeight="1" x14ac:dyDescent="0.2">
      <c r="A47" s="206"/>
      <c r="B47" s="122"/>
      <c r="C47" s="122"/>
      <c r="D47" s="123"/>
      <c r="E47" s="123"/>
      <c r="F47" s="122"/>
      <c r="G47" s="122"/>
      <c r="H47" s="123"/>
      <c r="I47" s="123"/>
      <c r="J47" s="122"/>
      <c r="K47" s="122"/>
      <c r="L47" s="123"/>
      <c r="M47" s="123"/>
    </row>
    <row r="48" spans="1:15" s="49" customFormat="1" ht="18.75" customHeight="1" x14ac:dyDescent="0.2">
      <c r="A48" s="206">
        <v>45610</v>
      </c>
      <c r="B48" s="227">
        <v>850630.92500000005</v>
      </c>
      <c r="C48" s="227">
        <v>317427.17499999999</v>
      </c>
      <c r="D48" s="228">
        <v>13.699959500219444</v>
      </c>
      <c r="E48" s="228">
        <v>13.454912293362401</v>
      </c>
      <c r="F48" s="227">
        <v>403659.22499999998</v>
      </c>
      <c r="G48" s="227">
        <v>166549.22500000001</v>
      </c>
      <c r="H48" s="228">
        <v>13.49987704185612</v>
      </c>
      <c r="I48" s="228">
        <v>13.421539883467531</v>
      </c>
      <c r="J48" s="227">
        <v>665845.80999999994</v>
      </c>
      <c r="K48" s="227">
        <v>291845.81</v>
      </c>
      <c r="L48" s="228">
        <v>13.199940495750598</v>
      </c>
      <c r="M48" s="228">
        <v>13.017826623376319</v>
      </c>
    </row>
    <row r="49" spans="1:13" s="49" customFormat="1" ht="18.75" customHeight="1" x14ac:dyDescent="0.2">
      <c r="A49" s="206">
        <v>45624</v>
      </c>
      <c r="B49" s="227">
        <v>706532.01500000001</v>
      </c>
      <c r="C49" s="227">
        <v>176014.58500000002</v>
      </c>
      <c r="D49" s="228">
        <v>12.997357246510429</v>
      </c>
      <c r="E49" s="228">
        <v>12.935963141807022</v>
      </c>
      <c r="F49" s="227">
        <v>610031.0199999999</v>
      </c>
      <c r="G49" s="227">
        <v>97943.57</v>
      </c>
      <c r="H49" s="228">
        <v>12.894807991217389</v>
      </c>
      <c r="I49" s="228">
        <v>12.819223904341987</v>
      </c>
      <c r="J49" s="227">
        <v>1313311.0899999999</v>
      </c>
      <c r="K49" s="227">
        <v>342102.54</v>
      </c>
      <c r="L49" s="228">
        <v>12.349974026584407</v>
      </c>
      <c r="M49" s="228">
        <v>12.102451388046486</v>
      </c>
    </row>
    <row r="50" spans="1:13" s="49" customFormat="1" ht="18.75" customHeight="1" x14ac:dyDescent="0.2">
      <c r="A50" s="206"/>
      <c r="B50" s="227"/>
      <c r="C50" s="227"/>
      <c r="D50" s="228"/>
      <c r="E50" s="228"/>
      <c r="F50" s="227"/>
      <c r="G50" s="227"/>
      <c r="H50" s="228"/>
      <c r="I50" s="228"/>
      <c r="J50" s="227"/>
      <c r="K50" s="227"/>
      <c r="L50" s="228"/>
      <c r="M50" s="228"/>
    </row>
    <row r="51" spans="1:13" s="49" customFormat="1" ht="18.75" customHeight="1" x14ac:dyDescent="0.2">
      <c r="A51" s="206">
        <v>45638</v>
      </c>
      <c r="B51" s="227">
        <v>842436.62</v>
      </c>
      <c r="C51" s="227">
        <v>371016.62</v>
      </c>
      <c r="D51" s="228">
        <v>11.999877566875043</v>
      </c>
      <c r="E51" s="228">
        <v>11.821744410009625</v>
      </c>
      <c r="F51" s="227">
        <v>417695.22000000003</v>
      </c>
      <c r="G51" s="227">
        <v>151670.22</v>
      </c>
      <c r="H51" s="228">
        <v>11.999898605225559</v>
      </c>
      <c r="I51" s="228">
        <v>11.931277001651768</v>
      </c>
      <c r="J51" s="227">
        <v>831979.96</v>
      </c>
      <c r="K51" s="227">
        <v>733779.96</v>
      </c>
      <c r="L51" s="228">
        <v>12.299903993888774</v>
      </c>
      <c r="M51" s="228">
        <v>11.975732803318861</v>
      </c>
    </row>
    <row r="52" spans="1:13" s="49" customFormat="1" ht="18.75" customHeight="1" thickBot="1" x14ac:dyDescent="0.25">
      <c r="A52" s="206">
        <v>45652</v>
      </c>
      <c r="B52" s="122">
        <v>600448.39500000002</v>
      </c>
      <c r="C52" s="122">
        <v>400978.39500000002</v>
      </c>
      <c r="D52" s="123">
        <v>11.999877566875043</v>
      </c>
      <c r="E52" s="123">
        <v>11.851726436626402</v>
      </c>
      <c r="F52" s="122">
        <v>364047.65499999997</v>
      </c>
      <c r="G52" s="122">
        <v>226047.65499999997</v>
      </c>
      <c r="H52" s="123">
        <v>11.99494284098949</v>
      </c>
      <c r="I52" s="123">
        <v>11.890079379907736</v>
      </c>
      <c r="J52" s="122">
        <v>815939.17499999993</v>
      </c>
      <c r="K52" s="122">
        <v>286109.17499999999</v>
      </c>
      <c r="L52" s="123">
        <v>12.297723725140083</v>
      </c>
      <c r="M52" s="123">
        <v>12.19295442426138</v>
      </c>
    </row>
    <row r="53" spans="1:13" x14ac:dyDescent="0.2">
      <c r="A53" s="280" t="s">
        <v>73</v>
      </c>
      <c r="B53" s="280"/>
      <c r="C53" s="280"/>
      <c r="D53" s="280"/>
      <c r="E53" s="280"/>
      <c r="F53" s="280"/>
      <c r="G53" s="280"/>
      <c r="H53" s="280"/>
      <c r="I53" s="280"/>
      <c r="J53" s="280"/>
      <c r="K53" s="280"/>
      <c r="L53" s="280"/>
      <c r="M53" s="280"/>
    </row>
    <row r="54" spans="1:13" x14ac:dyDescent="0.2">
      <c r="A54" s="281" t="s">
        <v>179</v>
      </c>
      <c r="B54" s="281"/>
      <c r="C54" s="281"/>
      <c r="D54" s="281"/>
      <c r="E54" s="281"/>
      <c r="F54" s="281"/>
      <c r="G54" s="281"/>
      <c r="H54" s="281"/>
      <c r="I54" s="281"/>
      <c r="J54" s="281"/>
      <c r="K54" s="281"/>
      <c r="L54" s="281"/>
      <c r="M54" s="281"/>
    </row>
    <row r="55" spans="1:13" x14ac:dyDescent="0.2">
      <c r="D55" s="207"/>
      <c r="E55" s="207"/>
      <c r="H55" s="207"/>
      <c r="I55" s="207"/>
      <c r="L55" s="207"/>
      <c r="M55" s="207"/>
    </row>
    <row r="56" spans="1:13" x14ac:dyDescent="0.2">
      <c r="D56" s="123"/>
      <c r="E56" s="123"/>
      <c r="F56" s="127"/>
      <c r="G56" s="127"/>
      <c r="H56" s="123"/>
      <c r="I56" s="123"/>
      <c r="J56" s="128"/>
      <c r="K56" s="128"/>
      <c r="L56" s="123"/>
      <c r="M56" s="123"/>
    </row>
  </sheetData>
  <mergeCells count="8">
    <mergeCell ref="A53:M53"/>
    <mergeCell ref="A54:M54"/>
    <mergeCell ref="A1:M1"/>
    <mergeCell ref="A2:M2"/>
    <mergeCell ref="A3:M3"/>
    <mergeCell ref="B4:E4"/>
    <mergeCell ref="F4:I4"/>
    <mergeCell ref="J4:M4"/>
  </mergeCells>
  <pageMargins left="0.7" right="0.7" top="0.75" bottom="0.75" header="0.3" footer="0.3"/>
  <pageSetup paperSize="9" scale="67"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4"/>
  <sheetViews>
    <sheetView view="pageBreakPreview" zoomScale="85" zoomScaleNormal="100" zoomScaleSheetLayoutView="85" workbookViewId="0">
      <pane ySplit="6" topLeftCell="A7" activePane="bottomLeft" state="frozen"/>
      <selection activeCell="K5" sqref="K5"/>
      <selection pane="bottomLeft" activeCell="C77" sqref="C77"/>
    </sheetView>
  </sheetViews>
  <sheetFormatPr defaultColWidth="9.125" defaultRowHeight="14.25" x14ac:dyDescent="0.2"/>
  <cols>
    <col min="1" max="1" width="31.875" style="133" customWidth="1"/>
    <col min="2" max="8" width="10.25" style="133" customWidth="1"/>
    <col min="9" max="16384" width="9.125" style="133"/>
  </cols>
  <sheetData>
    <row r="1" spans="1:8" ht="18.75" x14ac:dyDescent="0.2">
      <c r="A1" s="293" t="s">
        <v>74</v>
      </c>
      <c r="B1" s="293"/>
      <c r="C1" s="293"/>
      <c r="D1" s="293"/>
      <c r="E1" s="293"/>
      <c r="F1" s="293"/>
      <c r="G1" s="293"/>
      <c r="H1" s="293"/>
    </row>
    <row r="2" spans="1:8" x14ac:dyDescent="0.2">
      <c r="A2" s="294" t="s">
        <v>75</v>
      </c>
      <c r="B2" s="294"/>
      <c r="C2" s="294"/>
      <c r="D2" s="294"/>
      <c r="E2" s="294"/>
      <c r="F2" s="294"/>
      <c r="G2" s="294"/>
      <c r="H2" s="294"/>
    </row>
    <row r="3" spans="1:8" ht="15" thickBot="1" x14ac:dyDescent="0.25">
      <c r="A3" s="295" t="s">
        <v>1</v>
      </c>
      <c r="B3" s="295"/>
      <c r="C3" s="295"/>
      <c r="D3" s="295"/>
      <c r="E3" s="295"/>
      <c r="F3" s="295"/>
      <c r="G3" s="295"/>
      <c r="H3" s="295"/>
    </row>
    <row r="4" spans="1:8" ht="15" thickTop="1" x14ac:dyDescent="0.2">
      <c r="A4" s="175" t="s">
        <v>76</v>
      </c>
      <c r="B4" s="175"/>
      <c r="C4" s="175"/>
      <c r="D4" s="175"/>
      <c r="E4" s="175"/>
      <c r="F4" s="175" t="s">
        <v>77</v>
      </c>
      <c r="G4" s="175" t="s">
        <v>78</v>
      </c>
      <c r="H4" s="229" t="s">
        <v>79</v>
      </c>
    </row>
    <row r="5" spans="1:8" x14ac:dyDescent="0.2">
      <c r="A5" s="175" t="s">
        <v>80</v>
      </c>
      <c r="B5" s="175"/>
      <c r="C5" s="175" t="s">
        <v>81</v>
      </c>
      <c r="D5" s="175" t="s">
        <v>45</v>
      </c>
      <c r="E5" s="175" t="s">
        <v>45</v>
      </c>
      <c r="F5" s="175" t="s">
        <v>27</v>
      </c>
      <c r="G5" s="175" t="s">
        <v>82</v>
      </c>
      <c r="H5" s="229" t="s">
        <v>83</v>
      </c>
    </row>
    <row r="6" spans="1:8" ht="15" thickBot="1" x14ac:dyDescent="0.25">
      <c r="A6" s="181" t="s">
        <v>84</v>
      </c>
      <c r="B6" s="181" t="s">
        <v>85</v>
      </c>
      <c r="C6" s="181" t="s">
        <v>86</v>
      </c>
      <c r="D6" s="181" t="s">
        <v>87</v>
      </c>
      <c r="E6" s="181" t="s">
        <v>88</v>
      </c>
      <c r="F6" s="230" t="s">
        <v>161</v>
      </c>
      <c r="G6" s="181" t="s">
        <v>89</v>
      </c>
      <c r="H6" s="231" t="s">
        <v>89</v>
      </c>
    </row>
    <row r="7" spans="1:8" ht="15" hidden="1" thickTop="1" x14ac:dyDescent="0.2">
      <c r="A7" s="65">
        <v>45308</v>
      </c>
      <c r="B7" s="68" t="s">
        <v>90</v>
      </c>
      <c r="C7" s="151">
        <v>0.12</v>
      </c>
      <c r="D7" s="114">
        <v>200300</v>
      </c>
      <c r="E7" s="114">
        <v>97353.5</v>
      </c>
      <c r="F7" s="67">
        <v>90.612099999999998</v>
      </c>
      <c r="G7" s="152">
        <f>100*0.168000036705632</f>
        <v>16.8000036705632</v>
      </c>
      <c r="H7" s="152">
        <v>16.597707897324401</v>
      </c>
    </row>
    <row r="8" spans="1:8" hidden="1" x14ac:dyDescent="0.2">
      <c r="A8" s="66"/>
      <c r="B8" s="68" t="s">
        <v>91</v>
      </c>
      <c r="C8" s="151">
        <v>0.14000000000000001</v>
      </c>
      <c r="D8" s="114">
        <v>137778.79999999999</v>
      </c>
      <c r="E8" s="114">
        <v>61954.1</v>
      </c>
      <c r="F8" s="67">
        <v>94.910200000000003</v>
      </c>
      <c r="G8" s="152">
        <f>100*0.154999980541036</f>
        <v>15.4999980541036</v>
      </c>
      <c r="H8" s="152">
        <v>15.376388707868898</v>
      </c>
    </row>
    <row r="9" spans="1:8" hidden="1" x14ac:dyDescent="0.2">
      <c r="A9" s="66"/>
      <c r="B9" s="68" t="s">
        <v>92</v>
      </c>
      <c r="C9" s="151">
        <v>0.14000000000000001</v>
      </c>
      <c r="D9" s="114">
        <v>121960</v>
      </c>
      <c r="E9" s="114">
        <v>2771</v>
      </c>
      <c r="F9" s="67">
        <v>97.367599999999996</v>
      </c>
      <c r="G9" s="152">
        <v>14.499993184079901</v>
      </c>
      <c r="H9" s="152">
        <v>14.3749999737396</v>
      </c>
    </row>
    <row r="10" spans="1:8" hidden="1" x14ac:dyDescent="0.2">
      <c r="A10" s="66"/>
      <c r="B10" s="68" t="s">
        <v>93</v>
      </c>
      <c r="C10" s="151">
        <v>0.105</v>
      </c>
      <c r="D10" s="113" t="s">
        <v>176</v>
      </c>
      <c r="E10" s="114" t="s">
        <v>29</v>
      </c>
      <c r="F10" s="67" t="s">
        <v>29</v>
      </c>
      <c r="G10" s="152" t="s">
        <v>29</v>
      </c>
      <c r="H10" s="152" t="s">
        <v>29</v>
      </c>
    </row>
    <row r="11" spans="1:8" hidden="1" x14ac:dyDescent="0.2">
      <c r="A11" s="66"/>
      <c r="B11" s="68" t="s">
        <v>95</v>
      </c>
      <c r="C11" s="151">
        <v>0.11</v>
      </c>
      <c r="D11" s="113" t="s">
        <v>176</v>
      </c>
      <c r="E11" s="114" t="s">
        <v>29</v>
      </c>
      <c r="F11" s="67" t="s">
        <v>29</v>
      </c>
      <c r="G11" s="152" t="s">
        <v>29</v>
      </c>
      <c r="H11" s="152" t="s">
        <v>29</v>
      </c>
    </row>
    <row r="12" spans="1:8" hidden="1" x14ac:dyDescent="0.2">
      <c r="A12" s="66"/>
      <c r="B12" s="68" t="s">
        <v>96</v>
      </c>
      <c r="C12" s="151">
        <v>0.11</v>
      </c>
      <c r="D12" s="113" t="s">
        <v>176</v>
      </c>
      <c r="E12" s="114" t="s">
        <v>29</v>
      </c>
      <c r="F12" s="67" t="s">
        <v>29</v>
      </c>
      <c r="G12" s="152" t="s">
        <v>29</v>
      </c>
      <c r="H12" s="152" t="s">
        <v>29</v>
      </c>
    </row>
    <row r="13" spans="1:8" hidden="1" x14ac:dyDescent="0.2">
      <c r="A13" s="66"/>
      <c r="B13" s="68"/>
      <c r="C13" s="68"/>
      <c r="D13" s="113"/>
      <c r="E13" s="114"/>
      <c r="F13" s="67"/>
      <c r="G13" s="189"/>
      <c r="H13" s="189"/>
    </row>
    <row r="14" spans="1:8" ht="15" hidden="1" thickTop="1" x14ac:dyDescent="0.2">
      <c r="A14" s="65">
        <v>45337</v>
      </c>
      <c r="B14" s="68" t="s">
        <v>90</v>
      </c>
      <c r="C14" s="151">
        <v>0.14000000000000001</v>
      </c>
      <c r="D14" s="114">
        <v>152918</v>
      </c>
      <c r="E14" s="114">
        <v>70074.3</v>
      </c>
      <c r="F14" s="67">
        <v>93.605999999999995</v>
      </c>
      <c r="G14" s="152">
        <v>16.799890351612294</v>
      </c>
      <c r="H14" s="152">
        <v>16.727328012622614</v>
      </c>
    </row>
    <row r="15" spans="1:8" hidden="1" x14ac:dyDescent="0.2">
      <c r="A15" s="66"/>
      <c r="B15" s="68" t="s">
        <v>91</v>
      </c>
      <c r="C15" s="151">
        <v>0.14000000000000001</v>
      </c>
      <c r="D15" s="114">
        <v>40100</v>
      </c>
      <c r="E15" s="114">
        <v>13724.7</v>
      </c>
      <c r="F15" s="67">
        <v>94.768500000000003</v>
      </c>
      <c r="G15" s="152">
        <v>15.549930345509292</v>
      </c>
      <c r="H15" s="152">
        <v>15.547577152129769</v>
      </c>
    </row>
    <row r="16" spans="1:8" hidden="1" x14ac:dyDescent="0.2">
      <c r="A16" s="66"/>
      <c r="B16" s="68" t="s">
        <v>92</v>
      </c>
      <c r="C16" s="151">
        <v>0.14000000000000001</v>
      </c>
      <c r="D16" s="114">
        <v>30294</v>
      </c>
      <c r="E16" s="114">
        <v>1544</v>
      </c>
      <c r="F16" s="67">
        <v>97.373500000000007</v>
      </c>
      <c r="G16" s="152">
        <v>14.499999010441266</v>
      </c>
      <c r="H16" s="152">
        <v>14.489999588940247</v>
      </c>
    </row>
    <row r="17" spans="1:8" hidden="1" x14ac:dyDescent="0.2">
      <c r="A17" s="66"/>
      <c r="B17" s="68" t="s">
        <v>93</v>
      </c>
      <c r="C17" s="151">
        <v>0.105</v>
      </c>
      <c r="D17" s="113" t="s">
        <v>176</v>
      </c>
      <c r="E17" s="67" t="s">
        <v>29</v>
      </c>
      <c r="F17" s="67" t="s">
        <v>29</v>
      </c>
      <c r="G17" s="152" t="s">
        <v>29</v>
      </c>
      <c r="H17" s="152" t="s">
        <v>29</v>
      </c>
    </row>
    <row r="18" spans="1:8" hidden="1" x14ac:dyDescent="0.2">
      <c r="A18" s="66"/>
      <c r="B18" s="68" t="s">
        <v>95</v>
      </c>
      <c r="C18" s="151">
        <v>0.11</v>
      </c>
      <c r="D18" s="113" t="s">
        <v>176</v>
      </c>
      <c r="E18" s="67" t="s">
        <v>29</v>
      </c>
      <c r="F18" s="67" t="s">
        <v>29</v>
      </c>
      <c r="G18" s="152" t="s">
        <v>29</v>
      </c>
      <c r="H18" s="152" t="s">
        <v>29</v>
      </c>
    </row>
    <row r="19" spans="1:8" hidden="1" x14ac:dyDescent="0.2">
      <c r="A19" s="66"/>
      <c r="B19" s="68" t="s">
        <v>96</v>
      </c>
      <c r="C19" s="151">
        <v>0.11</v>
      </c>
      <c r="D19" s="113" t="s">
        <v>176</v>
      </c>
      <c r="E19" s="67" t="s">
        <v>29</v>
      </c>
      <c r="F19" s="67" t="s">
        <v>29</v>
      </c>
      <c r="G19" s="152" t="s">
        <v>29</v>
      </c>
      <c r="H19" s="152" t="s">
        <v>29</v>
      </c>
    </row>
    <row r="20" spans="1:8" hidden="1" x14ac:dyDescent="0.2">
      <c r="A20" s="66"/>
      <c r="B20" s="68"/>
      <c r="C20" s="68"/>
      <c r="D20" s="113"/>
      <c r="E20" s="114"/>
      <c r="F20" s="67"/>
      <c r="G20" s="189"/>
      <c r="H20" s="189"/>
    </row>
    <row r="21" spans="1:8" ht="15" thickTop="1" x14ac:dyDescent="0.2">
      <c r="A21" s="65">
        <v>45365</v>
      </c>
      <c r="B21" s="68" t="s">
        <v>90</v>
      </c>
      <c r="C21" s="151">
        <v>0.14000000000000001</v>
      </c>
      <c r="D21" s="114">
        <v>151044.79999999999</v>
      </c>
      <c r="E21" s="114">
        <v>42916.9</v>
      </c>
      <c r="F21" s="67">
        <v>93.740600000000001</v>
      </c>
      <c r="G21" s="152">
        <f>100*0.167799905790187</f>
        <v>16.779990579018701</v>
      </c>
      <c r="H21" s="152">
        <f>100*0.166746753070503</f>
        <v>16.6746753070503</v>
      </c>
    </row>
    <row r="22" spans="1:8" x14ac:dyDescent="0.2">
      <c r="A22" s="66"/>
      <c r="B22" s="68" t="s">
        <v>91</v>
      </c>
      <c r="C22" s="151">
        <v>0.14000000000000001</v>
      </c>
      <c r="D22" s="114">
        <v>62943.7</v>
      </c>
      <c r="E22" s="114">
        <v>11812.9</v>
      </c>
      <c r="F22" s="67">
        <v>94.995400000000004</v>
      </c>
      <c r="G22" s="152">
        <f>100*0.154898513825623</f>
        <v>15.4898513825623</v>
      </c>
      <c r="H22" s="152">
        <f>100*0.154628681999032</f>
        <v>15.462868199903202</v>
      </c>
    </row>
    <row r="23" spans="1:8" x14ac:dyDescent="0.2">
      <c r="A23" s="66"/>
      <c r="B23" s="68" t="s">
        <v>92</v>
      </c>
      <c r="C23" s="151">
        <v>0.14000000000000001</v>
      </c>
      <c r="D23" s="114">
        <v>39558</v>
      </c>
      <c r="E23" s="114">
        <v>1218</v>
      </c>
      <c r="F23" s="67">
        <v>98.148300000000006</v>
      </c>
      <c r="G23" s="152">
        <f>100*0.143500087693011</f>
        <v>14.3500087693011</v>
      </c>
      <c r="H23" s="152">
        <f>100*0.142749989242619</f>
        <v>14.274998924261901</v>
      </c>
    </row>
    <row r="24" spans="1:8" x14ac:dyDescent="0.2">
      <c r="A24" s="66"/>
      <c r="B24" s="68" t="s">
        <v>93</v>
      </c>
      <c r="C24" s="151">
        <v>0.105</v>
      </c>
      <c r="D24" s="113" t="s">
        <v>176</v>
      </c>
      <c r="E24" s="67" t="s">
        <v>29</v>
      </c>
      <c r="F24" s="67" t="s">
        <v>29</v>
      </c>
      <c r="G24" s="152" t="s">
        <v>29</v>
      </c>
      <c r="H24" s="152" t="s">
        <v>29</v>
      </c>
    </row>
    <row r="25" spans="1:8" x14ac:dyDescent="0.2">
      <c r="A25" s="66"/>
      <c r="B25" s="68" t="s">
        <v>95</v>
      </c>
      <c r="C25" s="151">
        <v>0.11</v>
      </c>
      <c r="D25" s="113" t="s">
        <v>176</v>
      </c>
      <c r="E25" s="67" t="s">
        <v>29</v>
      </c>
      <c r="F25" s="67" t="s">
        <v>29</v>
      </c>
      <c r="G25" s="152" t="s">
        <v>29</v>
      </c>
      <c r="H25" s="152" t="s">
        <v>29</v>
      </c>
    </row>
    <row r="26" spans="1:8" x14ac:dyDescent="0.2">
      <c r="A26" s="66"/>
      <c r="B26" s="68" t="s">
        <v>96</v>
      </c>
      <c r="C26" s="151">
        <v>0.11</v>
      </c>
      <c r="D26" s="113" t="s">
        <v>176</v>
      </c>
      <c r="E26" s="67" t="s">
        <v>29</v>
      </c>
      <c r="F26" s="67" t="s">
        <v>29</v>
      </c>
      <c r="G26" s="152" t="s">
        <v>29</v>
      </c>
      <c r="H26" s="152" t="s">
        <v>29</v>
      </c>
    </row>
    <row r="28" spans="1:8" x14ac:dyDescent="0.2">
      <c r="A28" s="65">
        <v>45399</v>
      </c>
      <c r="B28" s="68" t="s">
        <v>90</v>
      </c>
      <c r="C28" s="151">
        <v>0.14000000000000001</v>
      </c>
      <c r="D28" s="114">
        <v>61411</v>
      </c>
      <c r="E28" s="114">
        <v>4135.7</v>
      </c>
      <c r="F28" s="67">
        <v>94.144000000000005</v>
      </c>
      <c r="G28" s="152">
        <v>16.650023060991316</v>
      </c>
      <c r="H28" s="152">
        <v>16.650023060991316</v>
      </c>
    </row>
    <row r="29" spans="1:8" x14ac:dyDescent="0.2">
      <c r="B29" s="68" t="s">
        <v>91</v>
      </c>
      <c r="C29" s="151">
        <v>0.14000000000000001</v>
      </c>
      <c r="D29" s="114">
        <v>40008.199999999997</v>
      </c>
      <c r="E29" s="114">
        <v>1643.2</v>
      </c>
      <c r="F29" s="67">
        <v>95.082800000000006</v>
      </c>
      <c r="G29" s="152">
        <v>15.480013985562158</v>
      </c>
      <c r="H29" s="152">
        <v>15.420003360595233</v>
      </c>
    </row>
    <row r="30" spans="1:8" x14ac:dyDescent="0.2">
      <c r="B30" s="68" t="s">
        <v>92</v>
      </c>
      <c r="C30" s="151">
        <v>0.14000000000000001</v>
      </c>
      <c r="D30" s="114">
        <v>43542</v>
      </c>
      <c r="E30" s="114">
        <v>1052</v>
      </c>
      <c r="F30" s="67">
        <v>98.182100000000005</v>
      </c>
      <c r="G30" s="152">
        <v>14.349992547459999</v>
      </c>
      <c r="H30" s="152">
        <v>14.275002251879689</v>
      </c>
    </row>
    <row r="31" spans="1:8" x14ac:dyDescent="0.2">
      <c r="B31" s="68" t="s">
        <v>93</v>
      </c>
      <c r="C31" s="151">
        <v>0.105</v>
      </c>
      <c r="D31" s="113" t="s">
        <v>176</v>
      </c>
      <c r="E31" s="67" t="s">
        <v>29</v>
      </c>
      <c r="F31" s="67" t="s">
        <v>29</v>
      </c>
      <c r="G31" s="152" t="s">
        <v>29</v>
      </c>
      <c r="H31" s="152" t="s">
        <v>29</v>
      </c>
    </row>
    <row r="32" spans="1:8" x14ac:dyDescent="0.2">
      <c r="B32" s="68" t="s">
        <v>95</v>
      </c>
      <c r="C32" s="151">
        <v>0.11</v>
      </c>
      <c r="D32" s="113" t="s">
        <v>176</v>
      </c>
      <c r="E32" s="67" t="s">
        <v>29</v>
      </c>
      <c r="F32" s="67" t="s">
        <v>29</v>
      </c>
      <c r="G32" s="152" t="s">
        <v>29</v>
      </c>
      <c r="H32" s="152" t="s">
        <v>29</v>
      </c>
    </row>
    <row r="33" spans="1:8" x14ac:dyDescent="0.2">
      <c r="B33" s="68" t="s">
        <v>96</v>
      </c>
      <c r="C33" s="151">
        <v>0.11</v>
      </c>
      <c r="D33" s="113" t="s">
        <v>176</v>
      </c>
      <c r="E33" s="67" t="s">
        <v>29</v>
      </c>
      <c r="F33" s="67" t="s">
        <v>29</v>
      </c>
      <c r="G33" s="152" t="s">
        <v>29</v>
      </c>
      <c r="H33" s="152" t="s">
        <v>29</v>
      </c>
    </row>
    <row r="35" spans="1:8" x14ac:dyDescent="0.2">
      <c r="A35" s="65">
        <v>45435</v>
      </c>
      <c r="B35" s="68" t="s">
        <v>90</v>
      </c>
      <c r="C35" s="151">
        <v>0.14000000000000001</v>
      </c>
      <c r="D35" s="114">
        <v>63200</v>
      </c>
      <c r="E35" s="114">
        <v>32541.4</v>
      </c>
      <c r="F35" s="67">
        <v>94.308700000000002</v>
      </c>
      <c r="G35" s="152">
        <v>16.644979389142794</v>
      </c>
      <c r="H35" s="152">
        <v>16.601904757179213</v>
      </c>
    </row>
    <row r="36" spans="1:8" x14ac:dyDescent="0.2">
      <c r="B36" s="68" t="s">
        <v>91</v>
      </c>
      <c r="C36" s="151">
        <v>0.14000000000000001</v>
      </c>
      <c r="D36" s="114">
        <v>82300</v>
      </c>
      <c r="E36" s="114">
        <v>49115</v>
      </c>
      <c r="F36" s="67">
        <v>95.256799999999998</v>
      </c>
      <c r="G36" s="152">
        <v>15.449984285350485</v>
      </c>
      <c r="H36" s="152">
        <v>15.377898841023796</v>
      </c>
    </row>
    <row r="37" spans="1:8" x14ac:dyDescent="0.2">
      <c r="B37" s="68" t="s">
        <v>92</v>
      </c>
      <c r="C37" s="151">
        <v>0.14000000000000001</v>
      </c>
      <c r="D37" s="114">
        <v>58400</v>
      </c>
      <c r="E37" s="114">
        <v>15225</v>
      </c>
      <c r="F37" s="67">
        <v>98.454499999999996</v>
      </c>
      <c r="G37" s="152">
        <v>14.299900541659138</v>
      </c>
      <c r="H37" s="152">
        <v>14.257575556207719</v>
      </c>
    </row>
    <row r="38" spans="1:8" x14ac:dyDescent="0.2">
      <c r="B38" s="68" t="s">
        <v>93</v>
      </c>
      <c r="C38" s="151">
        <v>0.105</v>
      </c>
      <c r="D38" s="113" t="s">
        <v>176</v>
      </c>
      <c r="E38" s="67" t="s">
        <v>29</v>
      </c>
      <c r="F38" s="67" t="s">
        <v>29</v>
      </c>
      <c r="G38" s="152" t="s">
        <v>29</v>
      </c>
      <c r="H38" s="152" t="s">
        <v>29</v>
      </c>
    </row>
    <row r="39" spans="1:8" x14ac:dyDescent="0.2">
      <c r="B39" s="68" t="s">
        <v>95</v>
      </c>
      <c r="C39" s="151">
        <v>0.11</v>
      </c>
      <c r="D39" s="113" t="s">
        <v>176</v>
      </c>
      <c r="E39" s="67" t="s">
        <v>29</v>
      </c>
      <c r="F39" s="67" t="s">
        <v>29</v>
      </c>
      <c r="G39" s="152" t="s">
        <v>29</v>
      </c>
      <c r="H39" s="152" t="s">
        <v>29</v>
      </c>
    </row>
    <row r="40" spans="1:8" x14ac:dyDescent="0.2">
      <c r="B40" s="68" t="s">
        <v>96</v>
      </c>
      <c r="C40" s="151">
        <v>0.11</v>
      </c>
      <c r="D40" s="113" t="s">
        <v>176</v>
      </c>
      <c r="E40" s="67" t="s">
        <v>29</v>
      </c>
      <c r="F40" s="67" t="s">
        <v>29</v>
      </c>
      <c r="G40" s="152" t="s">
        <v>29</v>
      </c>
      <c r="H40" s="152" t="s">
        <v>29</v>
      </c>
    </row>
    <row r="41" spans="1:8" x14ac:dyDescent="0.2">
      <c r="B41" s="68"/>
      <c r="C41" s="151"/>
      <c r="D41" s="113"/>
      <c r="E41" s="113"/>
      <c r="F41" s="67"/>
      <c r="G41" s="152"/>
      <c r="H41" s="152"/>
    </row>
    <row r="42" spans="1:8" x14ac:dyDescent="0.2">
      <c r="A42" s="65">
        <v>45469</v>
      </c>
      <c r="B42" s="137" t="s">
        <v>90</v>
      </c>
      <c r="C42" s="153">
        <v>0.14000000000000001</v>
      </c>
      <c r="D42" s="134">
        <v>154300</v>
      </c>
      <c r="E42" s="134">
        <v>116025.1</v>
      </c>
      <c r="F42" s="135">
        <v>94.566500000000005</v>
      </c>
      <c r="G42" s="154">
        <v>16.600022017364193</v>
      </c>
      <c r="H42" s="154">
        <v>16.555662135341777</v>
      </c>
    </row>
    <row r="43" spans="1:8" x14ac:dyDescent="0.2">
      <c r="B43" s="137" t="s">
        <v>91</v>
      </c>
      <c r="C43" s="153">
        <v>0.14000000000000001</v>
      </c>
      <c r="D43" s="134">
        <v>45000</v>
      </c>
      <c r="E43" s="134">
        <v>1475.1</v>
      </c>
      <c r="F43" s="135">
        <v>95.358599999999996</v>
      </c>
      <c r="G43" s="154">
        <v>15.447493214702499</v>
      </c>
      <c r="H43" s="154">
        <v>15.447493214702499</v>
      </c>
    </row>
    <row r="44" spans="1:8" x14ac:dyDescent="0.2">
      <c r="B44" s="137" t="s">
        <v>92</v>
      </c>
      <c r="C44" s="153">
        <v>0.14000000000000001</v>
      </c>
      <c r="D44" s="134">
        <v>47374.9</v>
      </c>
      <c r="E44" s="134">
        <v>13900</v>
      </c>
      <c r="F44" s="135">
        <v>98.683400000000006</v>
      </c>
      <c r="G44" s="154">
        <v>14.249907681904544</v>
      </c>
      <c r="H44" s="154">
        <v>14.247106529556955</v>
      </c>
    </row>
    <row r="45" spans="1:8" x14ac:dyDescent="0.2">
      <c r="B45" s="68" t="s">
        <v>93</v>
      </c>
      <c r="C45" s="151">
        <v>0.105</v>
      </c>
      <c r="D45" s="113" t="s">
        <v>176</v>
      </c>
      <c r="E45" s="67" t="s">
        <v>29</v>
      </c>
      <c r="F45" s="67" t="s">
        <v>29</v>
      </c>
      <c r="G45" s="152" t="s">
        <v>29</v>
      </c>
      <c r="H45" s="152" t="s">
        <v>29</v>
      </c>
    </row>
    <row r="46" spans="1:8" x14ac:dyDescent="0.2">
      <c r="B46" s="68" t="s">
        <v>95</v>
      </c>
      <c r="C46" s="151">
        <v>0.11</v>
      </c>
      <c r="D46" s="113" t="s">
        <v>176</v>
      </c>
      <c r="E46" s="67" t="s">
        <v>29</v>
      </c>
      <c r="F46" s="67" t="s">
        <v>29</v>
      </c>
      <c r="G46" s="152" t="s">
        <v>29</v>
      </c>
      <c r="H46" s="152" t="s">
        <v>29</v>
      </c>
    </row>
    <row r="47" spans="1:8" x14ac:dyDescent="0.2">
      <c r="B47" s="68" t="s">
        <v>96</v>
      </c>
      <c r="C47" s="151">
        <v>0.11</v>
      </c>
      <c r="D47" s="113" t="s">
        <v>176</v>
      </c>
      <c r="E47" s="67" t="s">
        <v>29</v>
      </c>
      <c r="F47" s="67" t="s">
        <v>29</v>
      </c>
      <c r="G47" s="152" t="s">
        <v>29</v>
      </c>
      <c r="H47" s="152" t="s">
        <v>29</v>
      </c>
    </row>
    <row r="48" spans="1:8" x14ac:dyDescent="0.2">
      <c r="B48" s="68"/>
      <c r="C48" s="151"/>
      <c r="D48" s="113"/>
      <c r="E48" s="113"/>
      <c r="F48" s="67"/>
      <c r="G48" s="152"/>
      <c r="H48" s="152"/>
    </row>
    <row r="49" spans="1:8" x14ac:dyDescent="0.2">
      <c r="A49" s="65">
        <v>45483</v>
      </c>
      <c r="B49" s="137" t="s">
        <v>90</v>
      </c>
      <c r="C49" s="153">
        <v>0.14000000000000001</v>
      </c>
      <c r="D49" s="134">
        <v>114884</v>
      </c>
      <c r="E49" s="134">
        <v>63211.5</v>
      </c>
      <c r="F49" s="135">
        <v>94.641099999999994</v>
      </c>
      <c r="G49" s="154">
        <v>16.600009965179161</v>
      </c>
      <c r="H49" s="154">
        <v>16.466467102315956</v>
      </c>
    </row>
    <row r="50" spans="1:8" x14ac:dyDescent="0.2">
      <c r="B50" s="137" t="s">
        <v>91</v>
      </c>
      <c r="C50" s="153">
        <v>0.14000000000000001</v>
      </c>
      <c r="D50" s="134">
        <v>53500</v>
      </c>
      <c r="E50" s="134">
        <v>17855</v>
      </c>
      <c r="F50" s="135">
        <v>95.403000000000006</v>
      </c>
      <c r="G50" s="154">
        <v>15.447489080186177</v>
      </c>
      <c r="H50" s="154">
        <v>15.405293905504827</v>
      </c>
    </row>
    <row r="51" spans="1:8" x14ac:dyDescent="0.2">
      <c r="B51" s="137" t="s">
        <v>92</v>
      </c>
      <c r="C51" s="153">
        <v>0.14000000000000001</v>
      </c>
      <c r="D51" s="134">
        <v>37250</v>
      </c>
      <c r="E51" s="134" t="s">
        <v>169</v>
      </c>
      <c r="F51" s="135" t="s">
        <v>29</v>
      </c>
      <c r="G51" s="154" t="s">
        <v>29</v>
      </c>
      <c r="H51" s="154" t="s">
        <v>29</v>
      </c>
    </row>
    <row r="52" spans="1:8" x14ac:dyDescent="0.2">
      <c r="B52" s="68" t="s">
        <v>93</v>
      </c>
      <c r="C52" s="151">
        <v>0.105</v>
      </c>
      <c r="D52" s="113" t="s">
        <v>176</v>
      </c>
      <c r="E52" s="67" t="s">
        <v>29</v>
      </c>
      <c r="F52" s="67" t="s">
        <v>29</v>
      </c>
      <c r="G52" s="152" t="s">
        <v>29</v>
      </c>
      <c r="H52" s="152" t="s">
        <v>29</v>
      </c>
    </row>
    <row r="53" spans="1:8" x14ac:dyDescent="0.2">
      <c r="B53" s="68" t="s">
        <v>95</v>
      </c>
      <c r="C53" s="151">
        <v>0.11</v>
      </c>
      <c r="D53" s="113" t="s">
        <v>176</v>
      </c>
      <c r="E53" s="67" t="s">
        <v>29</v>
      </c>
      <c r="F53" s="67" t="s">
        <v>29</v>
      </c>
      <c r="G53" s="152" t="s">
        <v>29</v>
      </c>
      <c r="H53" s="152" t="s">
        <v>29</v>
      </c>
    </row>
    <row r="54" spans="1:8" x14ac:dyDescent="0.2">
      <c r="B54" s="68" t="s">
        <v>96</v>
      </c>
      <c r="C54" s="151">
        <v>0.11</v>
      </c>
      <c r="D54" s="113" t="s">
        <v>176</v>
      </c>
      <c r="E54" s="67" t="s">
        <v>29</v>
      </c>
      <c r="F54" s="67" t="s">
        <v>29</v>
      </c>
      <c r="G54" s="152" t="s">
        <v>29</v>
      </c>
      <c r="H54" s="152" t="s">
        <v>29</v>
      </c>
    </row>
    <row r="55" spans="1:8" x14ac:dyDescent="0.2">
      <c r="B55" s="68"/>
      <c r="C55" s="151"/>
      <c r="D55" s="113"/>
      <c r="E55" s="113"/>
      <c r="F55" s="67"/>
      <c r="G55" s="152"/>
      <c r="H55" s="152"/>
    </row>
    <row r="56" spans="1:8" x14ac:dyDescent="0.2">
      <c r="A56" s="65">
        <v>45505</v>
      </c>
      <c r="B56" s="68" t="s">
        <v>90</v>
      </c>
      <c r="C56" s="153">
        <v>0.14000000000000001</v>
      </c>
      <c r="D56" s="134">
        <v>254301.4</v>
      </c>
      <c r="E56" s="134">
        <v>106988.9</v>
      </c>
      <c r="F56" s="135">
        <v>95.456999999999994</v>
      </c>
      <c r="G56" s="135">
        <v>16.244990579308492</v>
      </c>
      <c r="H56" s="135">
        <v>16.159858515248331</v>
      </c>
    </row>
    <row r="57" spans="1:8" x14ac:dyDescent="0.2">
      <c r="B57" s="68" t="s">
        <v>91</v>
      </c>
      <c r="C57" s="153">
        <v>0.14000000000000001</v>
      </c>
      <c r="D57" s="134">
        <v>79055.8</v>
      </c>
      <c r="E57" s="134">
        <v>33697.1</v>
      </c>
      <c r="F57" s="135">
        <v>95.902299999999997</v>
      </c>
      <c r="G57" s="135">
        <v>15.295013753259054</v>
      </c>
      <c r="H57" s="135">
        <v>15.278613999867835</v>
      </c>
    </row>
    <row r="58" spans="1:8" x14ac:dyDescent="0.2">
      <c r="B58" s="68" t="s">
        <v>92</v>
      </c>
      <c r="C58" s="153">
        <v>0.14000000000000001</v>
      </c>
      <c r="D58" s="134">
        <v>26750</v>
      </c>
      <c r="E58" s="134" t="s">
        <v>169</v>
      </c>
      <c r="F58" s="135" t="s">
        <v>29</v>
      </c>
      <c r="G58" s="154" t="s">
        <v>29</v>
      </c>
      <c r="H58" s="154" t="s">
        <v>29</v>
      </c>
    </row>
    <row r="59" spans="1:8" x14ac:dyDescent="0.2">
      <c r="B59" s="68"/>
      <c r="C59" s="151"/>
      <c r="D59" s="113"/>
      <c r="E59" s="67"/>
      <c r="F59" s="67"/>
      <c r="G59" s="152"/>
      <c r="H59" s="152"/>
    </row>
    <row r="60" spans="1:8" x14ac:dyDescent="0.2">
      <c r="B60" s="68"/>
      <c r="C60" s="151"/>
      <c r="D60" s="113"/>
      <c r="E60" s="67"/>
      <c r="F60" s="67"/>
      <c r="G60" s="152"/>
      <c r="H60" s="152"/>
    </row>
    <row r="61" spans="1:8" x14ac:dyDescent="0.2">
      <c r="A61" s="65">
        <v>45555</v>
      </c>
      <c r="B61" s="68" t="s">
        <v>177</v>
      </c>
      <c r="C61" s="153">
        <v>0</v>
      </c>
      <c r="D61" s="134">
        <v>260501.2</v>
      </c>
      <c r="E61" s="134">
        <v>43310.400000000001</v>
      </c>
      <c r="F61" s="135">
        <v>76.973799999999997</v>
      </c>
      <c r="G61" s="135">
        <v>13.979969506856198</v>
      </c>
      <c r="H61" s="135">
        <v>13.979969506856198</v>
      </c>
    </row>
    <row r="62" spans="1:8" x14ac:dyDescent="0.2">
      <c r="B62" s="68" t="s">
        <v>90</v>
      </c>
      <c r="C62" s="153">
        <v>0.14000000000000001</v>
      </c>
      <c r="D62" s="134">
        <v>155957</v>
      </c>
      <c r="E62" s="134">
        <v>26375.200000000001</v>
      </c>
      <c r="F62" s="135">
        <v>102.6679</v>
      </c>
      <c r="G62" s="135">
        <v>12.899516828315965</v>
      </c>
      <c r="H62" s="135">
        <v>12.899516828315965</v>
      </c>
    </row>
    <row r="63" spans="1:8" x14ac:dyDescent="0.2">
      <c r="B63" s="68" t="s">
        <v>91</v>
      </c>
      <c r="C63" s="153">
        <v>0.14000000000000001</v>
      </c>
      <c r="D63" s="134">
        <v>183525.5</v>
      </c>
      <c r="E63" s="134">
        <v>26016.400000000001</v>
      </c>
      <c r="F63" s="135">
        <v>102.1366</v>
      </c>
      <c r="G63" s="154">
        <v>13.40000204677596</v>
      </c>
      <c r="H63" s="154">
        <v>13.40000204677596</v>
      </c>
    </row>
    <row r="64" spans="1:8" x14ac:dyDescent="0.2">
      <c r="B64" s="68" t="s">
        <v>92</v>
      </c>
      <c r="C64" s="151">
        <v>0.13</v>
      </c>
      <c r="D64" s="113">
        <v>30881</v>
      </c>
      <c r="E64" s="114">
        <v>17006</v>
      </c>
      <c r="F64" s="67">
        <v>98.906800000000004</v>
      </c>
      <c r="G64" s="152">
        <v>13.200008855296016</v>
      </c>
      <c r="H64" s="152">
        <v>13.141526143776385</v>
      </c>
    </row>
    <row r="65" spans="1:8" x14ac:dyDescent="0.2">
      <c r="A65" s="211"/>
      <c r="B65" s="190"/>
      <c r="C65" s="191"/>
      <c r="D65" s="192"/>
      <c r="E65" s="192"/>
      <c r="F65" s="192"/>
      <c r="G65" s="193"/>
      <c r="H65" s="193"/>
    </row>
    <row r="66" spans="1:8" x14ac:dyDescent="0.2">
      <c r="A66" s="65">
        <v>45583</v>
      </c>
      <c r="B66" s="68" t="s">
        <v>177</v>
      </c>
      <c r="C66" s="153">
        <v>0</v>
      </c>
      <c r="D66" s="134">
        <v>139000</v>
      </c>
      <c r="E66" s="134">
        <v>33011.5</v>
      </c>
      <c r="F66" s="135">
        <v>78.730400000000003</v>
      </c>
      <c r="G66" s="135">
        <v>13.240037383244696</v>
      </c>
      <c r="H66" s="135">
        <v>13.23412488720839</v>
      </c>
    </row>
    <row r="67" spans="1:8" x14ac:dyDescent="0.2">
      <c r="B67" s="68" t="s">
        <v>90</v>
      </c>
      <c r="C67" s="153">
        <v>0.14000000000000001</v>
      </c>
      <c r="D67" s="134">
        <v>107555</v>
      </c>
      <c r="E67" s="134">
        <v>30403.200000000001</v>
      </c>
      <c r="F67" s="135">
        <v>103.5531</v>
      </c>
      <c r="G67" s="135">
        <v>12.499983096158152</v>
      </c>
      <c r="H67" s="135">
        <v>12.430499566546557</v>
      </c>
    </row>
    <row r="68" spans="1:8" x14ac:dyDescent="0.2">
      <c r="B68" s="68" t="s">
        <v>91</v>
      </c>
      <c r="C68" s="153">
        <v>0.14000000000000001</v>
      </c>
      <c r="D68" s="134">
        <v>313061.5</v>
      </c>
      <c r="E68" s="134">
        <v>68032.100000000006</v>
      </c>
      <c r="F68" s="135">
        <v>104.3008</v>
      </c>
      <c r="G68" s="154">
        <v>12.788008574403747</v>
      </c>
      <c r="H68" s="154">
        <v>12.73853954491597</v>
      </c>
    </row>
    <row r="69" spans="1:8" x14ac:dyDescent="0.2">
      <c r="B69" s="232" t="s">
        <v>92</v>
      </c>
      <c r="C69" s="233">
        <v>0.13</v>
      </c>
      <c r="D69" s="234">
        <v>98466.5</v>
      </c>
      <c r="E69" s="235">
        <v>65940</v>
      </c>
      <c r="F69" s="236">
        <v>100.0998</v>
      </c>
      <c r="G69" s="237">
        <v>12.977002350125019</v>
      </c>
      <c r="H69" s="237">
        <v>12.895101785456319</v>
      </c>
    </row>
    <row r="70" spans="1:8" x14ac:dyDescent="0.2">
      <c r="B70" s="68"/>
      <c r="C70" s="153"/>
      <c r="D70" s="134"/>
      <c r="E70" s="134"/>
      <c r="F70" s="135"/>
      <c r="G70" s="154"/>
      <c r="H70" s="154"/>
    </row>
    <row r="71" spans="1:8" x14ac:dyDescent="0.2">
      <c r="A71" s="65">
        <v>45617</v>
      </c>
      <c r="B71" s="68" t="s">
        <v>177</v>
      </c>
      <c r="C71" s="153">
        <v>0</v>
      </c>
      <c r="D71" s="134">
        <v>385120</v>
      </c>
      <c r="E71" s="134">
        <v>132670</v>
      </c>
      <c r="F71" s="135">
        <v>79.892799999999994</v>
      </c>
      <c r="G71" s="154">
        <v>13.049989120148236</v>
      </c>
      <c r="H71" s="154">
        <v>12.993604870275144</v>
      </c>
    </row>
    <row r="72" spans="1:8" x14ac:dyDescent="0.2">
      <c r="B72" s="68" t="s">
        <v>90</v>
      </c>
      <c r="C72" s="153">
        <v>0.14000000000000001</v>
      </c>
      <c r="D72" s="134">
        <v>44700</v>
      </c>
      <c r="E72" s="134">
        <v>9900</v>
      </c>
      <c r="F72" s="135">
        <v>103.4366</v>
      </c>
      <c r="G72" s="154">
        <v>12.499979675723589</v>
      </c>
      <c r="H72" s="154">
        <v>12.394947237066969</v>
      </c>
    </row>
    <row r="73" spans="1:8" x14ac:dyDescent="0.2">
      <c r="B73" s="68" t="s">
        <v>91</v>
      </c>
      <c r="C73" s="153">
        <v>0.14000000000000001</v>
      </c>
      <c r="D73" s="134">
        <v>392750</v>
      </c>
      <c r="E73" s="134">
        <v>145800</v>
      </c>
      <c r="F73" s="135">
        <v>104.5395</v>
      </c>
      <c r="G73" s="154">
        <v>12.699994549279959</v>
      </c>
      <c r="H73" s="154">
        <v>12.663463238841462</v>
      </c>
    </row>
    <row r="74" spans="1:8" x14ac:dyDescent="0.2">
      <c r="B74" s="232" t="s">
        <v>92</v>
      </c>
      <c r="C74" s="233">
        <v>0.13</v>
      </c>
      <c r="D74" s="134">
        <v>69944.2</v>
      </c>
      <c r="E74" s="134">
        <v>32231.4</v>
      </c>
      <c r="F74" s="135">
        <v>100.8451</v>
      </c>
      <c r="G74" s="154">
        <v>12.837991766965606</v>
      </c>
      <c r="H74" s="154">
        <v>12.837539542118975</v>
      </c>
    </row>
    <row r="75" spans="1:8" x14ac:dyDescent="0.2">
      <c r="B75" s="232"/>
      <c r="C75" s="233"/>
      <c r="D75" s="134"/>
      <c r="E75" s="134"/>
      <c r="F75" s="135"/>
      <c r="G75" s="154"/>
      <c r="H75" s="154"/>
    </row>
    <row r="76" spans="1:8" x14ac:dyDescent="0.2">
      <c r="A76" s="65">
        <v>45645</v>
      </c>
      <c r="B76" s="68" t="s">
        <v>177</v>
      </c>
      <c r="C76" s="153">
        <v>0</v>
      </c>
      <c r="D76" s="134">
        <v>297750.7</v>
      </c>
      <c r="E76" s="134">
        <v>38450</v>
      </c>
      <c r="F76" s="135">
        <v>81.340699999999998</v>
      </c>
      <c r="G76" s="154">
        <v>12.500000047152938</v>
      </c>
      <c r="H76" s="154">
        <v>12.465648206413162</v>
      </c>
    </row>
    <row r="77" spans="1:8" x14ac:dyDescent="0.2">
      <c r="B77" s="68" t="s">
        <v>90</v>
      </c>
      <c r="C77" s="153">
        <v>0.14000000000000001</v>
      </c>
      <c r="D77" s="134">
        <v>66980</v>
      </c>
      <c r="E77" s="134">
        <v>26030</v>
      </c>
      <c r="F77" s="135">
        <v>103.3511</v>
      </c>
      <c r="G77" s="154">
        <v>12.499915553056731</v>
      </c>
      <c r="H77" s="154">
        <v>12.406921370182229</v>
      </c>
    </row>
    <row r="78" spans="1:8" x14ac:dyDescent="0.2">
      <c r="B78" s="68" t="s">
        <v>91</v>
      </c>
      <c r="C78" s="153">
        <v>0.14000000000000001</v>
      </c>
      <c r="D78" s="134">
        <v>340000</v>
      </c>
      <c r="E78" s="134">
        <v>181400</v>
      </c>
      <c r="F78" s="135">
        <v>104.8762</v>
      </c>
      <c r="G78" s="154">
        <v>12.590009843057249</v>
      </c>
      <c r="H78" s="154">
        <v>12.538710222931531</v>
      </c>
    </row>
    <row r="79" spans="1:8" x14ac:dyDescent="0.2">
      <c r="B79" s="232" t="s">
        <v>92</v>
      </c>
      <c r="C79" s="233">
        <v>0.13</v>
      </c>
      <c r="D79" s="134">
        <v>119625</v>
      </c>
      <c r="E79" s="134">
        <v>95875</v>
      </c>
      <c r="F79" s="135">
        <v>101.0522</v>
      </c>
      <c r="G79" s="154">
        <v>12.798898080781512</v>
      </c>
      <c r="H79" s="154">
        <v>12.610988157124345</v>
      </c>
    </row>
    <row r="80" spans="1:8" ht="15" thickBot="1" x14ac:dyDescent="0.25">
      <c r="A80" s="212"/>
      <c r="B80" s="213"/>
      <c r="C80" s="214"/>
      <c r="D80" s="215"/>
      <c r="E80" s="218"/>
      <c r="F80" s="216"/>
      <c r="G80" s="217"/>
      <c r="H80" s="217"/>
    </row>
    <row r="81" spans="1:8" ht="15" thickTop="1" x14ac:dyDescent="0.2">
      <c r="A81" s="297" t="s">
        <v>181</v>
      </c>
      <c r="B81" s="297"/>
      <c r="C81" s="297"/>
      <c r="D81" s="297"/>
      <c r="E81" s="297"/>
      <c r="F81" s="297"/>
      <c r="G81" s="297"/>
      <c r="H81" s="297"/>
    </row>
    <row r="82" spans="1:8" x14ac:dyDescent="0.2">
      <c r="A82" s="296" t="s">
        <v>180</v>
      </c>
      <c r="B82" s="296"/>
      <c r="C82" s="296"/>
      <c r="D82" s="296"/>
      <c r="E82" s="296"/>
      <c r="F82" s="296"/>
      <c r="G82" s="296"/>
      <c r="H82" s="296"/>
    </row>
    <row r="83" spans="1:8" x14ac:dyDescent="0.2">
      <c r="A83" s="292" t="s">
        <v>97</v>
      </c>
      <c r="B83" s="292"/>
      <c r="C83" s="292"/>
      <c r="D83" s="292"/>
      <c r="E83" s="292"/>
      <c r="F83" s="292"/>
      <c r="G83" s="292"/>
      <c r="H83" s="292"/>
    </row>
    <row r="84" spans="1:8" x14ac:dyDescent="0.2">
      <c r="A84" s="292" t="s">
        <v>98</v>
      </c>
      <c r="B84" s="292"/>
      <c r="C84" s="292"/>
      <c r="D84" s="292"/>
      <c r="E84" s="292"/>
      <c r="F84" s="292"/>
      <c r="G84" s="292"/>
      <c r="H84" s="292"/>
    </row>
  </sheetData>
  <mergeCells count="7">
    <mergeCell ref="A84:H84"/>
    <mergeCell ref="A1:H1"/>
    <mergeCell ref="A2:H2"/>
    <mergeCell ref="A3:H3"/>
    <mergeCell ref="A82:H82"/>
    <mergeCell ref="A83:H83"/>
    <mergeCell ref="A81:H81"/>
  </mergeCells>
  <pageMargins left="0.7" right="0.7" top="0.75" bottom="0.75" header="0.3" footer="0.3"/>
  <pageSetup paperSize="9" scale="71" orientation="portrait"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8"/>
  <sheetViews>
    <sheetView view="pageBreakPreview" zoomScale="115" zoomScaleNormal="100" zoomScaleSheetLayoutView="115" workbookViewId="0">
      <pane ySplit="9" topLeftCell="A10" activePane="bottomLeft" state="frozen"/>
      <selection activeCell="K5" sqref="K5"/>
      <selection pane="bottomLeft" activeCell="A50" sqref="A50:XFD101"/>
    </sheetView>
  </sheetViews>
  <sheetFormatPr defaultColWidth="9.125" defaultRowHeight="14.25" x14ac:dyDescent="0.2"/>
  <cols>
    <col min="1" max="1" width="41.125" style="133" customWidth="1"/>
    <col min="2" max="11" width="8.625" style="133" customWidth="1"/>
    <col min="12" max="16384" width="9.125" style="133"/>
  </cols>
  <sheetData>
    <row r="1" spans="1:14" ht="18.75" x14ac:dyDescent="0.2">
      <c r="A1" s="293" t="s">
        <v>99</v>
      </c>
      <c r="B1" s="293"/>
      <c r="C1" s="293"/>
      <c r="D1" s="293"/>
      <c r="E1" s="293"/>
      <c r="F1" s="293"/>
      <c r="G1" s="293"/>
      <c r="H1" s="293"/>
      <c r="I1" s="293"/>
      <c r="J1" s="293"/>
      <c r="K1" s="293"/>
    </row>
    <row r="2" spans="1:14" ht="15.75" x14ac:dyDescent="0.2">
      <c r="A2" s="314" t="s">
        <v>171</v>
      </c>
      <c r="B2" s="314"/>
      <c r="C2" s="314"/>
      <c r="D2" s="314"/>
      <c r="E2" s="314"/>
      <c r="F2" s="314"/>
      <c r="G2" s="314"/>
      <c r="H2" s="314"/>
      <c r="I2" s="314"/>
      <c r="J2" s="314"/>
      <c r="K2" s="314"/>
    </row>
    <row r="3" spans="1:14" ht="15" thickBot="1" x14ac:dyDescent="0.25">
      <c r="A3" s="305" t="s">
        <v>1</v>
      </c>
      <c r="B3" s="305"/>
      <c r="C3" s="305"/>
      <c r="D3" s="305"/>
      <c r="E3" s="305"/>
      <c r="F3" s="305"/>
      <c r="G3" s="305"/>
      <c r="H3" s="305"/>
      <c r="I3" s="305"/>
      <c r="J3" s="305"/>
      <c r="K3" s="305"/>
    </row>
    <row r="4" spans="1:14" x14ac:dyDescent="0.2">
      <c r="A4" s="299"/>
      <c r="B4" s="300"/>
      <c r="C4" s="308" t="s">
        <v>172</v>
      </c>
      <c r="D4" s="309"/>
      <c r="E4" s="310"/>
      <c r="F4" s="315" t="s">
        <v>173</v>
      </c>
      <c r="G4" s="308"/>
      <c r="H4" s="316"/>
      <c r="I4" s="315" t="s">
        <v>174</v>
      </c>
      <c r="J4" s="308"/>
      <c r="K4" s="308"/>
    </row>
    <row r="5" spans="1:14" x14ac:dyDescent="0.2">
      <c r="A5" s="301"/>
      <c r="B5" s="302"/>
      <c r="C5" s="306"/>
      <c r="D5" s="306"/>
      <c r="E5" s="311"/>
      <c r="F5" s="317"/>
      <c r="G5" s="318"/>
      <c r="H5" s="319"/>
      <c r="I5" s="317"/>
      <c r="J5" s="318"/>
      <c r="K5" s="318"/>
      <c r="L5" s="306"/>
      <c r="M5" s="307"/>
      <c r="N5" s="307"/>
    </row>
    <row r="6" spans="1:14" ht="15" thickBot="1" x14ac:dyDescent="0.25">
      <c r="A6" s="303"/>
      <c r="B6" s="304"/>
      <c r="C6" s="312"/>
      <c r="D6" s="312"/>
      <c r="E6" s="313"/>
      <c r="F6" s="320"/>
      <c r="G6" s="321"/>
      <c r="H6" s="322"/>
      <c r="I6" s="320"/>
      <c r="J6" s="321"/>
      <c r="K6" s="321"/>
    </row>
    <row r="7" spans="1:14" ht="15" thickTop="1" x14ac:dyDescent="0.2">
      <c r="A7" s="175" t="s">
        <v>76</v>
      </c>
      <c r="B7" s="175"/>
      <c r="C7" s="62" t="s">
        <v>45</v>
      </c>
      <c r="D7" s="176" t="s">
        <v>45</v>
      </c>
      <c r="E7" s="177" t="s">
        <v>100</v>
      </c>
      <c r="F7" s="176" t="s">
        <v>45</v>
      </c>
      <c r="G7" s="176" t="s">
        <v>45</v>
      </c>
      <c r="H7" s="177" t="s">
        <v>100</v>
      </c>
      <c r="I7" s="178" t="s">
        <v>45</v>
      </c>
      <c r="J7" s="179" t="s">
        <v>45</v>
      </c>
      <c r="K7" s="180" t="s">
        <v>100</v>
      </c>
    </row>
    <row r="8" spans="1:14" x14ac:dyDescent="0.2">
      <c r="A8" s="175" t="s">
        <v>80</v>
      </c>
      <c r="B8" s="179" t="s">
        <v>85</v>
      </c>
      <c r="C8" s="62" t="s">
        <v>87</v>
      </c>
      <c r="D8" s="176" t="s">
        <v>88</v>
      </c>
      <c r="E8" s="177" t="s">
        <v>101</v>
      </c>
      <c r="F8" s="176" t="s">
        <v>87</v>
      </c>
      <c r="G8" s="176" t="s">
        <v>88</v>
      </c>
      <c r="H8" s="177" t="s">
        <v>102</v>
      </c>
      <c r="I8" s="178" t="s">
        <v>87</v>
      </c>
      <c r="J8" s="179" t="s">
        <v>88</v>
      </c>
      <c r="K8" s="180" t="s">
        <v>102</v>
      </c>
    </row>
    <row r="9" spans="1:14" ht="15" thickBot="1" x14ac:dyDescent="0.25">
      <c r="A9" s="181" t="s">
        <v>84</v>
      </c>
      <c r="B9" s="182"/>
      <c r="C9" s="183"/>
      <c r="D9" s="184"/>
      <c r="E9" s="184"/>
      <c r="F9" s="184"/>
      <c r="G9" s="184"/>
      <c r="H9" s="184"/>
      <c r="I9" s="185"/>
      <c r="J9" s="182"/>
      <c r="K9" s="183"/>
    </row>
    <row r="10" spans="1:14" ht="15" thickTop="1" x14ac:dyDescent="0.2">
      <c r="A10" s="66"/>
      <c r="B10" s="104"/>
      <c r="C10" s="62"/>
      <c r="D10" s="186"/>
      <c r="E10" s="62"/>
      <c r="F10" s="62"/>
      <c r="G10" s="62"/>
      <c r="H10" s="62"/>
      <c r="I10" s="62"/>
      <c r="J10" s="62"/>
      <c r="K10" s="62"/>
    </row>
    <row r="11" spans="1:14" hidden="1" x14ac:dyDescent="0.2">
      <c r="A11" s="65">
        <v>45329</v>
      </c>
      <c r="B11" s="63" t="s">
        <v>103</v>
      </c>
      <c r="C11" s="113"/>
      <c r="D11" s="113"/>
      <c r="E11" s="64"/>
      <c r="F11" s="113"/>
      <c r="G11" s="113"/>
      <c r="H11" s="64"/>
      <c r="I11" s="113">
        <v>3842.3</v>
      </c>
      <c r="J11" s="113" t="s">
        <v>72</v>
      </c>
      <c r="K11" s="68"/>
    </row>
    <row r="12" spans="1:14" hidden="1" x14ac:dyDescent="0.2">
      <c r="A12" s="66"/>
      <c r="B12" s="63" t="s">
        <v>104</v>
      </c>
      <c r="C12" s="113"/>
      <c r="D12" s="113"/>
      <c r="E12" s="64"/>
      <c r="F12" s="113">
        <v>0</v>
      </c>
      <c r="G12" s="113" t="s">
        <v>94</v>
      </c>
      <c r="H12" s="67"/>
      <c r="I12" s="113"/>
      <c r="J12" s="113"/>
      <c r="K12" s="63"/>
    </row>
    <row r="13" spans="1:14" hidden="1" x14ac:dyDescent="0.2">
      <c r="A13" s="66"/>
      <c r="B13" s="63" t="s">
        <v>105</v>
      </c>
      <c r="C13" s="114">
        <v>163500</v>
      </c>
      <c r="D13" s="114">
        <v>125135</v>
      </c>
      <c r="E13" s="67">
        <v>95.859800000000007</v>
      </c>
      <c r="F13" s="114"/>
      <c r="G13" s="114"/>
      <c r="H13" s="64"/>
      <c r="I13" s="114"/>
      <c r="J13" s="114"/>
      <c r="K13" s="63"/>
    </row>
    <row r="14" spans="1:14" hidden="1" x14ac:dyDescent="0.2">
      <c r="A14" s="62"/>
      <c r="B14" s="63" t="s">
        <v>106</v>
      </c>
      <c r="C14" s="114">
        <v>274000</v>
      </c>
      <c r="D14" s="114">
        <v>219800</v>
      </c>
      <c r="E14" s="67">
        <v>94.086799999999997</v>
      </c>
      <c r="F14" s="114"/>
      <c r="G14" s="114"/>
      <c r="H14" s="64"/>
      <c r="I14" s="114"/>
      <c r="J14" s="114"/>
      <c r="K14" s="63"/>
    </row>
    <row r="15" spans="1:14" hidden="1" x14ac:dyDescent="0.2">
      <c r="A15" s="62"/>
      <c r="B15" s="63"/>
      <c r="C15" s="113"/>
      <c r="D15" s="113"/>
      <c r="E15" s="64"/>
      <c r="F15" s="113"/>
      <c r="G15" s="113"/>
      <c r="H15" s="64"/>
      <c r="I15" s="113"/>
      <c r="J15" s="113"/>
      <c r="K15" s="63"/>
    </row>
    <row r="16" spans="1:14" hidden="1" x14ac:dyDescent="0.2">
      <c r="A16" s="65">
        <v>45344</v>
      </c>
      <c r="B16" s="63" t="s">
        <v>103</v>
      </c>
      <c r="C16" s="113"/>
      <c r="D16" s="113"/>
      <c r="E16" s="64"/>
      <c r="F16" s="113"/>
      <c r="G16" s="113"/>
      <c r="H16" s="64"/>
      <c r="I16" s="113">
        <v>0</v>
      </c>
      <c r="J16" s="113" t="s">
        <v>94</v>
      </c>
      <c r="K16" s="68"/>
    </row>
    <row r="17" spans="1:11" hidden="1" x14ac:dyDescent="0.2">
      <c r="A17" s="66"/>
      <c r="B17" s="63" t="s">
        <v>104</v>
      </c>
      <c r="C17" s="113"/>
      <c r="D17" s="113"/>
      <c r="E17" s="64"/>
      <c r="F17" s="113">
        <v>0</v>
      </c>
      <c r="G17" s="113" t="s">
        <v>94</v>
      </c>
      <c r="H17" s="67"/>
      <c r="I17" s="113"/>
      <c r="J17" s="113"/>
      <c r="K17" s="63"/>
    </row>
    <row r="18" spans="1:11" hidden="1" x14ac:dyDescent="0.2">
      <c r="A18" s="66"/>
      <c r="B18" s="63" t="s">
        <v>105</v>
      </c>
      <c r="C18" s="114">
        <v>228800</v>
      </c>
      <c r="D18" s="114">
        <v>4345</v>
      </c>
      <c r="E18" s="67">
        <v>95.855699999999999</v>
      </c>
      <c r="F18" s="114"/>
      <c r="G18" s="114"/>
      <c r="H18" s="64"/>
      <c r="I18" s="114"/>
      <c r="J18" s="114"/>
      <c r="K18" s="63"/>
    </row>
    <row r="19" spans="1:11" hidden="1" x14ac:dyDescent="0.2">
      <c r="A19" s="62"/>
      <c r="B19" s="63" t="s">
        <v>106</v>
      </c>
      <c r="C19" s="114">
        <v>23000</v>
      </c>
      <c r="D19" s="114">
        <v>2005.5</v>
      </c>
      <c r="E19" s="67">
        <v>93.634200000000007</v>
      </c>
      <c r="F19" s="114"/>
      <c r="G19" s="114"/>
      <c r="H19" s="64"/>
      <c r="I19" s="114"/>
      <c r="J19" s="114"/>
      <c r="K19" s="63"/>
    </row>
    <row r="20" spans="1:11" hidden="1" x14ac:dyDescent="0.2">
      <c r="A20" s="62"/>
      <c r="B20" s="63"/>
      <c r="C20" s="113"/>
      <c r="D20" s="113"/>
      <c r="E20" s="64"/>
      <c r="F20" s="113"/>
      <c r="G20" s="113"/>
      <c r="H20" s="64"/>
      <c r="I20" s="113"/>
      <c r="J20" s="113"/>
      <c r="K20" s="63"/>
    </row>
    <row r="21" spans="1:11" hidden="1" x14ac:dyDescent="0.2">
      <c r="A21" s="65">
        <v>45358</v>
      </c>
      <c r="B21" s="155" t="s">
        <v>103</v>
      </c>
      <c r="C21" s="156"/>
      <c r="D21" s="156"/>
      <c r="E21" s="156"/>
      <c r="F21" s="156"/>
      <c r="G21" s="156"/>
      <c r="H21" s="156"/>
      <c r="I21" s="156">
        <v>4271.3999999999996</v>
      </c>
      <c r="J21" s="157" t="s">
        <v>175</v>
      </c>
      <c r="K21" s="158">
        <v>0</v>
      </c>
    </row>
    <row r="22" spans="1:11" hidden="1" x14ac:dyDescent="0.2">
      <c r="A22" s="66"/>
      <c r="B22" s="155" t="s">
        <v>104</v>
      </c>
      <c r="C22" s="156"/>
      <c r="D22" s="156"/>
      <c r="E22" s="156"/>
      <c r="F22" s="156">
        <v>6800.6</v>
      </c>
      <c r="G22" s="157" t="s">
        <v>175</v>
      </c>
      <c r="H22" s="159">
        <v>0</v>
      </c>
      <c r="I22" s="156"/>
      <c r="J22" s="156"/>
      <c r="K22" s="160"/>
    </row>
    <row r="23" spans="1:11" hidden="1" x14ac:dyDescent="0.2">
      <c r="A23" s="66"/>
      <c r="B23" s="155" t="s">
        <v>105</v>
      </c>
      <c r="C23" s="157">
        <v>129694.8</v>
      </c>
      <c r="D23" s="157">
        <v>34004.5</v>
      </c>
      <c r="E23" s="159">
        <v>95.870599999999996</v>
      </c>
      <c r="F23" s="157"/>
      <c r="G23" s="157"/>
      <c r="H23" s="161"/>
      <c r="I23" s="157"/>
      <c r="J23" s="157"/>
      <c r="K23" s="160"/>
    </row>
    <row r="24" spans="1:11" hidden="1" x14ac:dyDescent="0.2">
      <c r="A24" s="62"/>
      <c r="B24" s="155" t="s">
        <v>106</v>
      </c>
      <c r="C24" s="157">
        <v>60750</v>
      </c>
      <c r="D24" s="157">
        <v>31250</v>
      </c>
      <c r="E24" s="159">
        <v>93.652199999999993</v>
      </c>
      <c r="F24" s="157"/>
      <c r="G24" s="157"/>
      <c r="H24" s="161"/>
      <c r="I24" s="157"/>
      <c r="J24" s="157"/>
      <c r="K24" s="160"/>
    </row>
    <row r="25" spans="1:11" hidden="1" x14ac:dyDescent="0.2">
      <c r="A25" s="62"/>
      <c r="B25" s="155"/>
      <c r="C25" s="156"/>
      <c r="D25" s="156"/>
      <c r="E25" s="161"/>
      <c r="F25" s="156"/>
      <c r="G25" s="156"/>
      <c r="H25" s="161"/>
      <c r="I25" s="156"/>
      <c r="J25" s="156"/>
      <c r="K25" s="160"/>
    </row>
    <row r="26" spans="1:11" hidden="1" x14ac:dyDescent="0.2">
      <c r="A26" s="65">
        <v>45372</v>
      </c>
      <c r="B26" s="155" t="s">
        <v>103</v>
      </c>
      <c r="C26" s="156"/>
      <c r="D26" s="156"/>
      <c r="E26" s="161"/>
      <c r="F26" s="156"/>
      <c r="G26" s="156"/>
      <c r="H26" s="161"/>
      <c r="I26" s="156">
        <v>3480.4</v>
      </c>
      <c r="J26" s="157" t="s">
        <v>175</v>
      </c>
      <c r="K26" s="158">
        <v>0</v>
      </c>
    </row>
    <row r="27" spans="1:11" hidden="1" x14ac:dyDescent="0.2">
      <c r="A27" s="66"/>
      <c r="B27" s="155" t="s">
        <v>104</v>
      </c>
      <c r="C27" s="156"/>
      <c r="D27" s="156"/>
      <c r="E27" s="161"/>
      <c r="F27" s="156">
        <v>351</v>
      </c>
      <c r="G27" s="157" t="s">
        <v>175</v>
      </c>
      <c r="H27" s="159">
        <v>0</v>
      </c>
      <c r="I27" s="156"/>
      <c r="J27" s="156"/>
      <c r="K27" s="160"/>
    </row>
    <row r="28" spans="1:11" hidden="1" x14ac:dyDescent="0.2">
      <c r="A28" s="66"/>
      <c r="B28" s="155" t="s">
        <v>105</v>
      </c>
      <c r="C28" s="157">
        <v>99106.8</v>
      </c>
      <c r="D28" s="157">
        <v>7600.3</v>
      </c>
      <c r="E28" s="159">
        <v>95.822000000000003</v>
      </c>
      <c r="F28" s="157"/>
      <c r="G28" s="157"/>
      <c r="H28" s="161"/>
      <c r="I28" s="157"/>
      <c r="J28" s="157"/>
      <c r="K28" s="160"/>
    </row>
    <row r="29" spans="1:11" hidden="1" x14ac:dyDescent="0.2">
      <c r="A29" s="62"/>
      <c r="B29" s="155" t="s">
        <v>106</v>
      </c>
      <c r="C29" s="157">
        <v>61000</v>
      </c>
      <c r="D29" s="157">
        <v>10001.6</v>
      </c>
      <c r="E29" s="159">
        <v>93.555700000000002</v>
      </c>
      <c r="F29" s="157"/>
      <c r="G29" s="157"/>
      <c r="H29" s="161"/>
      <c r="I29" s="157"/>
      <c r="J29" s="157"/>
      <c r="K29" s="160"/>
    </row>
    <row r="30" spans="1:11" hidden="1" x14ac:dyDescent="0.2">
      <c r="B30" s="187"/>
      <c r="C30" s="169"/>
      <c r="D30" s="169"/>
      <c r="E30" s="170"/>
      <c r="F30" s="169"/>
      <c r="G30" s="169"/>
      <c r="H30" s="170"/>
      <c r="I30" s="169"/>
      <c r="J30" s="169"/>
      <c r="K30" s="171"/>
    </row>
    <row r="31" spans="1:11" hidden="1" x14ac:dyDescent="0.2">
      <c r="A31" s="65">
        <v>45428</v>
      </c>
      <c r="B31" s="155" t="s">
        <v>103</v>
      </c>
      <c r="C31" s="169"/>
      <c r="D31" s="169"/>
      <c r="E31" s="170"/>
      <c r="F31" s="169"/>
      <c r="G31" s="169"/>
      <c r="H31" s="170"/>
      <c r="I31" s="157">
        <v>638.20000000000005</v>
      </c>
      <c r="J31" s="157" t="s">
        <v>175</v>
      </c>
      <c r="K31" s="158">
        <v>0</v>
      </c>
    </row>
    <row r="32" spans="1:11" hidden="1" x14ac:dyDescent="0.2">
      <c r="A32" s="66"/>
      <c r="B32" s="155" t="s">
        <v>104</v>
      </c>
      <c r="C32" s="169"/>
      <c r="D32" s="169"/>
      <c r="E32" s="170"/>
      <c r="F32" s="169" t="s">
        <v>176</v>
      </c>
      <c r="G32" s="169">
        <v>0</v>
      </c>
      <c r="H32" s="170">
        <v>0</v>
      </c>
      <c r="I32" s="169"/>
      <c r="J32" s="169"/>
      <c r="K32" s="171"/>
    </row>
    <row r="33" spans="1:11" hidden="1" x14ac:dyDescent="0.2">
      <c r="A33" s="66"/>
      <c r="B33" s="155" t="s">
        <v>105</v>
      </c>
      <c r="C33" s="157">
        <v>1201321</v>
      </c>
      <c r="D33" s="157">
        <v>381784.2</v>
      </c>
      <c r="E33" s="159">
        <v>96.182299999999998</v>
      </c>
      <c r="F33" s="169"/>
      <c r="G33" s="169"/>
      <c r="H33" s="170"/>
      <c r="I33" s="169"/>
      <c r="J33" s="169"/>
      <c r="K33" s="171"/>
    </row>
    <row r="34" spans="1:11" hidden="1" x14ac:dyDescent="0.2">
      <c r="A34" s="62"/>
      <c r="B34" s="155" t="s">
        <v>106</v>
      </c>
      <c r="C34" s="157">
        <v>127900</v>
      </c>
      <c r="D34" s="157">
        <v>76750</v>
      </c>
      <c r="E34" s="159">
        <v>94.212400000000002</v>
      </c>
      <c r="F34" s="169"/>
      <c r="G34" s="169"/>
      <c r="H34" s="170"/>
      <c r="I34" s="169"/>
      <c r="J34" s="169"/>
      <c r="K34" s="171"/>
    </row>
    <row r="35" spans="1:11" hidden="1" x14ac:dyDescent="0.2">
      <c r="B35" s="187"/>
      <c r="C35" s="169"/>
      <c r="D35" s="169"/>
      <c r="E35" s="170"/>
      <c r="F35" s="169"/>
      <c r="G35" s="169"/>
      <c r="H35" s="170"/>
      <c r="I35" s="169"/>
      <c r="J35" s="169"/>
      <c r="K35" s="171"/>
    </row>
    <row r="36" spans="1:11" hidden="1" x14ac:dyDescent="0.2">
      <c r="A36" s="65">
        <v>45442</v>
      </c>
      <c r="B36" s="155" t="s">
        <v>103</v>
      </c>
      <c r="C36" s="169"/>
      <c r="D36" s="169"/>
      <c r="E36" s="170"/>
      <c r="F36" s="169"/>
      <c r="G36" s="169"/>
      <c r="H36" s="170"/>
      <c r="I36" s="157">
        <v>1500</v>
      </c>
      <c r="J36" s="157" t="s">
        <v>175</v>
      </c>
      <c r="K36" s="158">
        <v>0</v>
      </c>
    </row>
    <row r="37" spans="1:11" hidden="1" x14ac:dyDescent="0.2">
      <c r="A37" s="66"/>
      <c r="B37" s="155" t="s">
        <v>104</v>
      </c>
      <c r="C37" s="169"/>
      <c r="D37" s="169"/>
      <c r="E37" s="170"/>
      <c r="F37" s="157">
        <v>45000</v>
      </c>
      <c r="G37" s="157" t="s">
        <v>175</v>
      </c>
      <c r="H37" s="159">
        <v>0</v>
      </c>
      <c r="I37" s="169"/>
      <c r="J37" s="169"/>
      <c r="K37" s="171"/>
    </row>
    <row r="38" spans="1:11" hidden="1" x14ac:dyDescent="0.2">
      <c r="A38" s="66"/>
      <c r="B38" s="155" t="s">
        <v>105</v>
      </c>
      <c r="C38" s="157">
        <v>629850</v>
      </c>
      <c r="D38" s="157">
        <v>234492.1</v>
      </c>
      <c r="E38" s="159">
        <v>96.5929</v>
      </c>
      <c r="F38" s="169"/>
      <c r="G38" s="169"/>
      <c r="H38" s="170"/>
      <c r="I38" s="169"/>
      <c r="J38" s="169"/>
      <c r="K38" s="171"/>
    </row>
    <row r="39" spans="1:11" hidden="1" x14ac:dyDescent="0.2">
      <c r="A39" s="62"/>
      <c r="B39" s="155" t="s">
        <v>106</v>
      </c>
      <c r="C39" s="157">
        <v>457500</v>
      </c>
      <c r="D39" s="157">
        <v>186500</v>
      </c>
      <c r="E39" s="159">
        <v>94.472899999999996</v>
      </c>
      <c r="F39" s="169"/>
      <c r="G39" s="169"/>
      <c r="H39" s="170"/>
      <c r="I39" s="169"/>
      <c r="J39" s="169"/>
      <c r="K39" s="171"/>
    </row>
    <row r="40" spans="1:11" hidden="1" x14ac:dyDescent="0.2">
      <c r="A40" s="62"/>
      <c r="B40" s="155"/>
      <c r="C40" s="157"/>
      <c r="D40" s="157"/>
      <c r="E40" s="159"/>
      <c r="F40" s="169"/>
      <c r="G40" s="169"/>
      <c r="H40" s="170"/>
      <c r="I40" s="169"/>
      <c r="J40" s="169"/>
      <c r="K40" s="171"/>
    </row>
    <row r="41" spans="1:11" hidden="1" x14ac:dyDescent="0.2">
      <c r="A41" s="65">
        <v>45456</v>
      </c>
      <c r="B41" s="155" t="s">
        <v>103</v>
      </c>
      <c r="C41" s="169"/>
      <c r="D41" s="169"/>
      <c r="E41" s="170"/>
      <c r="F41" s="169"/>
      <c r="G41" s="169"/>
      <c r="H41" s="170"/>
      <c r="I41" s="157">
        <v>1000</v>
      </c>
      <c r="J41" s="157" t="s">
        <v>175</v>
      </c>
      <c r="K41" s="158">
        <v>0</v>
      </c>
    </row>
    <row r="42" spans="1:11" hidden="1" x14ac:dyDescent="0.2">
      <c r="A42" s="66"/>
      <c r="B42" s="155" t="s">
        <v>104</v>
      </c>
      <c r="C42" s="169"/>
      <c r="D42" s="169"/>
      <c r="E42" s="170"/>
      <c r="F42" s="157">
        <v>49000</v>
      </c>
      <c r="G42" s="157" t="s">
        <v>175</v>
      </c>
      <c r="H42" s="159">
        <v>0</v>
      </c>
      <c r="I42" s="169"/>
      <c r="J42" s="169"/>
      <c r="K42" s="171"/>
    </row>
    <row r="43" spans="1:11" hidden="1" x14ac:dyDescent="0.2">
      <c r="A43" s="66"/>
      <c r="B43" s="155" t="s">
        <v>105</v>
      </c>
      <c r="C43" s="157">
        <v>265250</v>
      </c>
      <c r="D43" s="157">
        <v>82126.399999999994</v>
      </c>
      <c r="E43" s="159">
        <v>96.587500000000006</v>
      </c>
      <c r="F43" s="169"/>
      <c r="G43" s="169"/>
      <c r="H43" s="170"/>
      <c r="I43" s="169"/>
      <c r="J43" s="169"/>
      <c r="K43" s="171"/>
    </row>
    <row r="44" spans="1:11" hidden="1" x14ac:dyDescent="0.2">
      <c r="A44" s="62"/>
      <c r="B44" s="155" t="s">
        <v>106</v>
      </c>
      <c r="C44" s="157">
        <v>22500</v>
      </c>
      <c r="D44" s="157">
        <v>8300</v>
      </c>
      <c r="E44" s="159">
        <v>94.458500000000001</v>
      </c>
      <c r="F44" s="169"/>
      <c r="G44" s="169"/>
      <c r="H44" s="170"/>
      <c r="I44" s="169"/>
      <c r="J44" s="169"/>
      <c r="K44" s="171"/>
    </row>
    <row r="45" spans="1:11" hidden="1" x14ac:dyDescent="0.2">
      <c r="A45" s="62"/>
      <c r="B45" s="155"/>
      <c r="C45" s="157"/>
      <c r="D45" s="157"/>
      <c r="E45" s="159"/>
      <c r="F45" s="169"/>
      <c r="G45" s="169"/>
      <c r="H45" s="170"/>
      <c r="I45" s="169"/>
      <c r="J45" s="169"/>
      <c r="K45" s="171"/>
    </row>
    <row r="46" spans="1:11" hidden="1" x14ac:dyDescent="0.2">
      <c r="A46" s="65">
        <v>45470</v>
      </c>
      <c r="B46" s="155" t="s">
        <v>103</v>
      </c>
      <c r="C46" s="169"/>
      <c r="D46" s="169"/>
      <c r="E46" s="170"/>
      <c r="F46" s="169"/>
      <c r="G46" s="169"/>
      <c r="H46" s="170"/>
      <c r="I46" s="157">
        <v>700</v>
      </c>
      <c r="J46" s="157" t="s">
        <v>175</v>
      </c>
      <c r="K46" s="158">
        <v>0</v>
      </c>
    </row>
    <row r="47" spans="1:11" hidden="1" x14ac:dyDescent="0.2">
      <c r="A47" s="66"/>
      <c r="B47" s="155" t="s">
        <v>104</v>
      </c>
      <c r="C47" s="169"/>
      <c r="D47" s="169"/>
      <c r="E47" s="170"/>
      <c r="F47" s="157">
        <v>136000</v>
      </c>
      <c r="G47" s="157" t="s">
        <v>175</v>
      </c>
      <c r="H47" s="159">
        <v>0</v>
      </c>
      <c r="I47" s="169"/>
      <c r="J47" s="169"/>
      <c r="K47" s="171"/>
    </row>
    <row r="48" spans="1:11" hidden="1" x14ac:dyDescent="0.2">
      <c r="A48" s="66"/>
      <c r="B48" s="155" t="s">
        <v>105</v>
      </c>
      <c r="C48" s="157">
        <v>344700</v>
      </c>
      <c r="D48" s="157">
        <v>81599.899999999994</v>
      </c>
      <c r="E48" s="159">
        <v>96.547200000000004</v>
      </c>
      <c r="F48" s="169"/>
      <c r="G48" s="169"/>
      <c r="H48" s="170"/>
      <c r="I48" s="169"/>
      <c r="J48" s="169"/>
      <c r="K48" s="171"/>
    </row>
    <row r="49" spans="1:11" hidden="1" x14ac:dyDescent="0.2">
      <c r="A49" s="62"/>
      <c r="B49" s="155" t="s">
        <v>106</v>
      </c>
      <c r="C49" s="157">
        <v>50000</v>
      </c>
      <c r="D49" s="157">
        <v>25000</v>
      </c>
      <c r="E49" s="159">
        <v>94.483999999999995</v>
      </c>
      <c r="F49" s="169"/>
      <c r="G49" s="169"/>
      <c r="H49" s="170"/>
      <c r="I49" s="169"/>
      <c r="J49" s="169"/>
      <c r="K49" s="171"/>
    </row>
    <row r="50" spans="1:11" ht="17.25" customHeight="1" x14ac:dyDescent="0.2">
      <c r="A50" s="62"/>
      <c r="B50" s="155"/>
      <c r="C50" s="157"/>
      <c r="D50" s="157"/>
      <c r="E50" s="159"/>
      <c r="F50" s="169"/>
      <c r="G50" s="169"/>
      <c r="H50" s="170"/>
      <c r="I50" s="169"/>
      <c r="J50" s="169"/>
      <c r="K50" s="171"/>
    </row>
    <row r="51" spans="1:11" ht="17.25" customHeight="1" x14ac:dyDescent="0.2">
      <c r="A51" s="65">
        <v>45483</v>
      </c>
      <c r="B51" s="155" t="s">
        <v>103</v>
      </c>
      <c r="C51" s="167"/>
      <c r="D51" s="167"/>
      <c r="E51" s="168"/>
      <c r="F51" s="172"/>
      <c r="G51" s="169"/>
      <c r="H51" s="170"/>
      <c r="I51" s="162">
        <v>1000</v>
      </c>
      <c r="J51" s="157" t="s">
        <v>175</v>
      </c>
      <c r="K51" s="158">
        <v>0</v>
      </c>
    </row>
    <row r="52" spans="1:11" ht="17.25" customHeight="1" x14ac:dyDescent="0.2">
      <c r="A52" s="66"/>
      <c r="B52" s="155" t="s">
        <v>104</v>
      </c>
      <c r="C52" s="167"/>
      <c r="D52" s="167"/>
      <c r="E52" s="168"/>
      <c r="F52" s="162">
        <v>35000</v>
      </c>
      <c r="G52" s="157" t="s">
        <v>175</v>
      </c>
      <c r="H52" s="159">
        <v>0</v>
      </c>
      <c r="I52" s="167"/>
      <c r="J52" s="169"/>
      <c r="K52" s="171"/>
    </row>
    <row r="53" spans="1:11" ht="17.25" customHeight="1" x14ac:dyDescent="0.2">
      <c r="A53" s="66"/>
      <c r="B53" s="155" t="s">
        <v>105</v>
      </c>
      <c r="C53" s="162">
        <v>165400</v>
      </c>
      <c r="D53" s="162">
        <v>28240.6</v>
      </c>
      <c r="E53" s="163">
        <v>96.557100000000005</v>
      </c>
      <c r="F53" s="167"/>
      <c r="G53" s="169"/>
      <c r="H53" s="170"/>
      <c r="I53" s="167"/>
      <c r="J53" s="169"/>
      <c r="K53" s="171"/>
    </row>
    <row r="54" spans="1:11" ht="17.25" customHeight="1" x14ac:dyDescent="0.2">
      <c r="A54" s="62"/>
      <c r="B54" s="155" t="s">
        <v>106</v>
      </c>
      <c r="C54" s="162">
        <v>49000</v>
      </c>
      <c r="D54" s="162">
        <v>36000</v>
      </c>
      <c r="E54" s="163">
        <v>94.482900000000001</v>
      </c>
      <c r="F54" s="167"/>
      <c r="G54" s="169"/>
      <c r="H54" s="170"/>
      <c r="I54" s="167"/>
      <c r="J54" s="169"/>
      <c r="K54" s="171"/>
    </row>
    <row r="55" spans="1:11" ht="17.25" customHeight="1" x14ac:dyDescent="0.2">
      <c r="A55" s="62"/>
      <c r="B55" s="155"/>
      <c r="C55" s="162"/>
      <c r="D55" s="162"/>
      <c r="E55" s="163"/>
      <c r="F55" s="167"/>
      <c r="G55" s="169"/>
      <c r="H55" s="170"/>
      <c r="I55" s="167"/>
      <c r="J55" s="169"/>
      <c r="K55" s="171"/>
    </row>
    <row r="56" spans="1:11" ht="17.25" customHeight="1" x14ac:dyDescent="0.2">
      <c r="A56" s="65">
        <v>45497</v>
      </c>
      <c r="B56" s="155" t="s">
        <v>103</v>
      </c>
      <c r="C56" s="167"/>
      <c r="D56" s="167"/>
      <c r="E56" s="168"/>
      <c r="F56" s="167"/>
      <c r="G56" s="169"/>
      <c r="H56" s="170"/>
      <c r="I56" s="169" t="s">
        <v>176</v>
      </c>
      <c r="J56" s="169">
        <v>0</v>
      </c>
      <c r="K56" s="171">
        <v>0</v>
      </c>
    </row>
    <row r="57" spans="1:11" ht="17.25" customHeight="1" x14ac:dyDescent="0.2">
      <c r="A57" s="66"/>
      <c r="B57" s="155" t="s">
        <v>104</v>
      </c>
      <c r="C57" s="167"/>
      <c r="D57" s="167"/>
      <c r="E57" s="168"/>
      <c r="F57" s="162">
        <v>186000</v>
      </c>
      <c r="G57" s="162">
        <v>25405</v>
      </c>
      <c r="H57" s="159">
        <v>98.814899999999994</v>
      </c>
      <c r="I57" s="169"/>
      <c r="J57" s="169"/>
      <c r="K57" s="171"/>
    </row>
    <row r="58" spans="1:11" ht="17.25" customHeight="1" x14ac:dyDescent="0.2">
      <c r="A58" s="66"/>
      <c r="B58" s="155" t="s">
        <v>105</v>
      </c>
      <c r="C58" s="162">
        <v>217872</v>
      </c>
      <c r="D58" s="162">
        <v>126055.8</v>
      </c>
      <c r="E58" s="163">
        <v>96.528800000000004</v>
      </c>
      <c r="F58" s="169"/>
      <c r="G58" s="169"/>
      <c r="H58" s="170"/>
      <c r="I58" s="169"/>
      <c r="J58" s="169"/>
      <c r="K58" s="171"/>
    </row>
    <row r="59" spans="1:11" ht="17.25" customHeight="1" x14ac:dyDescent="0.2">
      <c r="A59" s="62"/>
      <c r="B59" s="155" t="s">
        <v>106</v>
      </c>
      <c r="C59" s="162">
        <v>18500</v>
      </c>
      <c r="D59" s="162">
        <v>19000</v>
      </c>
      <c r="E59" s="163">
        <v>94.488399999999999</v>
      </c>
      <c r="F59" s="169"/>
      <c r="G59" s="169"/>
      <c r="H59" s="170"/>
      <c r="I59" s="169"/>
      <c r="J59" s="169"/>
      <c r="K59" s="171"/>
    </row>
    <row r="60" spans="1:11" ht="17.25" customHeight="1" x14ac:dyDescent="0.2">
      <c r="A60" s="62"/>
      <c r="B60" s="155"/>
      <c r="C60" s="162"/>
      <c r="D60" s="162"/>
      <c r="E60" s="163"/>
      <c r="F60" s="169"/>
      <c r="G60" s="169"/>
      <c r="H60" s="170"/>
      <c r="I60" s="169"/>
      <c r="J60" s="169"/>
      <c r="K60" s="171"/>
    </row>
    <row r="61" spans="1:11" ht="17.25" customHeight="1" x14ac:dyDescent="0.2">
      <c r="A61" s="136">
        <v>45512</v>
      </c>
      <c r="B61" s="164" t="s">
        <v>103</v>
      </c>
      <c r="C61" s="172"/>
      <c r="D61" s="172"/>
      <c r="E61" s="173"/>
      <c r="F61" s="172"/>
      <c r="G61" s="172"/>
      <c r="H61" s="173"/>
      <c r="I61" s="169" t="s">
        <v>176</v>
      </c>
      <c r="J61" s="169">
        <v>0</v>
      </c>
      <c r="K61" s="171">
        <v>0</v>
      </c>
    </row>
    <row r="62" spans="1:11" ht="17.25" customHeight="1" x14ac:dyDescent="0.2">
      <c r="A62" s="138"/>
      <c r="B62" s="164" t="s">
        <v>104</v>
      </c>
      <c r="C62" s="172"/>
      <c r="D62" s="172"/>
      <c r="E62" s="173"/>
      <c r="F62" s="162">
        <v>150000</v>
      </c>
      <c r="G62" s="157" t="s">
        <v>175</v>
      </c>
      <c r="H62" s="159">
        <v>0</v>
      </c>
      <c r="I62" s="167"/>
      <c r="J62" s="167"/>
      <c r="K62" s="174"/>
    </row>
    <row r="63" spans="1:11" ht="17.25" customHeight="1" x14ac:dyDescent="0.2">
      <c r="A63" s="138"/>
      <c r="B63" s="164" t="s">
        <v>105</v>
      </c>
      <c r="C63" s="162">
        <v>371325</v>
      </c>
      <c r="D63" s="162">
        <v>301713.3</v>
      </c>
      <c r="E63" s="163">
        <v>96.520899999999997</v>
      </c>
      <c r="F63" s="172"/>
      <c r="G63" s="172"/>
      <c r="H63" s="173"/>
      <c r="I63" s="167"/>
      <c r="J63" s="167"/>
      <c r="K63" s="174"/>
    </row>
    <row r="64" spans="1:11" ht="17.25" customHeight="1" x14ac:dyDescent="0.2">
      <c r="A64" s="139"/>
      <c r="B64" s="164" t="s">
        <v>106</v>
      </c>
      <c r="C64" s="162">
        <v>25490</v>
      </c>
      <c r="D64" s="162">
        <v>25990</v>
      </c>
      <c r="E64" s="163">
        <v>94.537700000000001</v>
      </c>
      <c r="F64" s="172"/>
      <c r="G64" s="172"/>
      <c r="H64" s="173"/>
      <c r="I64" s="167"/>
      <c r="J64" s="167"/>
      <c r="K64" s="174"/>
    </row>
    <row r="65" spans="1:11" ht="17.25" customHeight="1" x14ac:dyDescent="0.2">
      <c r="A65" s="139"/>
      <c r="B65" s="164"/>
      <c r="C65" s="165"/>
      <c r="D65" s="165"/>
      <c r="E65" s="166"/>
      <c r="F65" s="172"/>
      <c r="G65" s="172"/>
      <c r="H65" s="173"/>
      <c r="I65" s="167"/>
      <c r="J65" s="167"/>
      <c r="K65" s="174"/>
    </row>
    <row r="66" spans="1:11" ht="17.25" customHeight="1" x14ac:dyDescent="0.2">
      <c r="A66" s="136">
        <v>45526</v>
      </c>
      <c r="B66" s="164" t="s">
        <v>103</v>
      </c>
      <c r="C66" s="172"/>
      <c r="D66" s="172"/>
      <c r="E66" s="173"/>
      <c r="F66" s="172"/>
      <c r="G66" s="172"/>
      <c r="H66" s="173"/>
      <c r="I66" s="162">
        <v>60000</v>
      </c>
      <c r="J66" s="157" t="s">
        <v>175</v>
      </c>
      <c r="K66" s="158">
        <v>0</v>
      </c>
    </row>
    <row r="67" spans="1:11" ht="17.25" customHeight="1" x14ac:dyDescent="0.2">
      <c r="A67" s="138"/>
      <c r="B67" s="164" t="s">
        <v>104</v>
      </c>
      <c r="C67" s="172"/>
      <c r="D67" s="172"/>
      <c r="E67" s="173"/>
      <c r="F67" s="162">
        <v>255905.3</v>
      </c>
      <c r="G67" s="157" t="s">
        <v>175</v>
      </c>
      <c r="H67" s="159">
        <v>0</v>
      </c>
      <c r="I67" s="172"/>
      <c r="J67" s="172"/>
      <c r="K67" s="172"/>
    </row>
    <row r="68" spans="1:11" ht="17.25" customHeight="1" x14ac:dyDescent="0.2">
      <c r="A68" s="140"/>
      <c r="B68" s="155" t="s">
        <v>105</v>
      </c>
      <c r="C68" s="162">
        <v>489494.7</v>
      </c>
      <c r="D68" s="162">
        <v>171962.8</v>
      </c>
      <c r="E68" s="163">
        <v>96.738500000000002</v>
      </c>
      <c r="F68" s="162"/>
      <c r="G68" s="162"/>
      <c r="H68" s="162"/>
      <c r="I68" s="162"/>
      <c r="J68" s="162"/>
      <c r="K68" s="162"/>
    </row>
    <row r="69" spans="1:11" ht="17.25" customHeight="1" x14ac:dyDescent="0.2">
      <c r="A69" s="141"/>
      <c r="B69" s="155" t="s">
        <v>106</v>
      </c>
      <c r="C69" s="162">
        <v>29782</v>
      </c>
      <c r="D69" s="162">
        <v>29782</v>
      </c>
      <c r="E69" s="163">
        <v>94.556799999999996</v>
      </c>
      <c r="F69" s="162"/>
      <c r="G69" s="162"/>
      <c r="H69" s="162"/>
      <c r="I69" s="162"/>
      <c r="J69" s="162"/>
      <c r="K69" s="162"/>
    </row>
    <row r="70" spans="1:11" ht="17.25" customHeight="1" x14ac:dyDescent="0.2">
      <c r="A70" s="62"/>
      <c r="B70" s="155"/>
      <c r="C70" s="162"/>
      <c r="D70" s="162"/>
      <c r="E70" s="163"/>
      <c r="F70" s="169"/>
      <c r="G70" s="169"/>
      <c r="H70" s="170"/>
      <c r="I70" s="169"/>
      <c r="J70" s="169"/>
      <c r="K70" s="171"/>
    </row>
    <row r="71" spans="1:11" ht="17.25" customHeight="1" x14ac:dyDescent="0.2">
      <c r="A71" s="138"/>
      <c r="B71" s="195"/>
      <c r="C71" s="196"/>
      <c r="D71" s="196"/>
      <c r="E71" s="197"/>
      <c r="F71" s="198"/>
      <c r="G71" s="198"/>
      <c r="H71" s="199"/>
      <c r="I71" s="196"/>
      <c r="J71" s="196"/>
      <c r="K71" s="200"/>
    </row>
    <row r="72" spans="1:11" ht="17.25" customHeight="1" x14ac:dyDescent="0.2">
      <c r="A72" s="136">
        <v>45540</v>
      </c>
      <c r="B72" s="155" t="s">
        <v>105</v>
      </c>
      <c r="C72" s="162">
        <v>682252</v>
      </c>
      <c r="D72" s="162">
        <v>187998.3</v>
      </c>
      <c r="E72" s="163">
        <v>96.469800000000006</v>
      </c>
      <c r="F72" s="162"/>
      <c r="G72" s="162"/>
      <c r="H72" s="162"/>
      <c r="I72" s="162"/>
      <c r="J72" s="162"/>
      <c r="K72" s="162"/>
    </row>
    <row r="73" spans="1:11" ht="17.25" customHeight="1" x14ac:dyDescent="0.2">
      <c r="A73" s="139"/>
      <c r="B73" s="155" t="s">
        <v>106</v>
      </c>
      <c r="C73" s="162">
        <v>141650.9</v>
      </c>
      <c r="D73" s="162">
        <v>30450.9</v>
      </c>
      <c r="E73" s="163">
        <v>94.019199999999998</v>
      </c>
      <c r="F73" s="162"/>
      <c r="G73" s="162"/>
      <c r="H73" s="162"/>
      <c r="I73" s="162"/>
      <c r="J73" s="162"/>
      <c r="K73" s="162"/>
    </row>
    <row r="74" spans="1:11" ht="17.25" customHeight="1" x14ac:dyDescent="0.2">
      <c r="A74" s="139"/>
      <c r="B74" s="194"/>
      <c r="C74" s="165"/>
      <c r="D74" s="165"/>
      <c r="E74" s="166"/>
      <c r="F74" s="162"/>
      <c r="G74" s="162"/>
      <c r="H74" s="162"/>
      <c r="I74" s="162"/>
      <c r="J74" s="162"/>
      <c r="K74" s="162"/>
    </row>
    <row r="75" spans="1:11" ht="17.25" customHeight="1" x14ac:dyDescent="0.2">
      <c r="A75" s="136">
        <v>45554</v>
      </c>
      <c r="B75" s="155" t="s">
        <v>103</v>
      </c>
      <c r="C75" s="162">
        <v>566350</v>
      </c>
      <c r="D75" s="162">
        <v>0</v>
      </c>
      <c r="E75" s="162">
        <v>0</v>
      </c>
      <c r="F75" s="162"/>
      <c r="G75" s="162"/>
      <c r="H75" s="162"/>
      <c r="I75" s="162"/>
      <c r="J75" s="162"/>
      <c r="K75" s="162"/>
    </row>
    <row r="76" spans="1:11" ht="17.25" customHeight="1" x14ac:dyDescent="0.2">
      <c r="A76" s="140"/>
      <c r="B76" s="155" t="s">
        <v>105</v>
      </c>
      <c r="C76" s="162">
        <v>394900</v>
      </c>
      <c r="D76" s="162">
        <v>0</v>
      </c>
      <c r="E76" s="162">
        <v>0</v>
      </c>
      <c r="F76" s="162"/>
      <c r="G76" s="162"/>
      <c r="H76" s="162"/>
      <c r="I76" s="162"/>
      <c r="J76" s="162"/>
      <c r="K76" s="162"/>
    </row>
    <row r="77" spans="1:11" ht="17.25" customHeight="1" x14ac:dyDescent="0.2">
      <c r="A77" s="141"/>
      <c r="B77" s="155" t="s">
        <v>106</v>
      </c>
      <c r="C77" s="162">
        <v>51000</v>
      </c>
      <c r="D77" s="162">
        <v>0</v>
      </c>
      <c r="E77" s="162">
        <v>0</v>
      </c>
      <c r="F77" s="162"/>
      <c r="G77" s="162"/>
      <c r="H77" s="162"/>
      <c r="I77" s="162"/>
      <c r="J77" s="162"/>
      <c r="K77" s="162"/>
    </row>
    <row r="78" spans="1:11" ht="17.25" customHeight="1" x14ac:dyDescent="0.2"/>
    <row r="79" spans="1:11" ht="17.25" customHeight="1" x14ac:dyDescent="0.2">
      <c r="A79" s="136">
        <v>45568</v>
      </c>
      <c r="B79" s="155" t="s">
        <v>103</v>
      </c>
      <c r="C79" s="162">
        <v>605500</v>
      </c>
      <c r="D79" s="162">
        <v>22324.5</v>
      </c>
      <c r="E79" s="163">
        <v>99.666700000000006</v>
      </c>
    </row>
    <row r="80" spans="1:11" ht="17.25" customHeight="1" x14ac:dyDescent="0.2">
      <c r="B80" s="155" t="s">
        <v>105</v>
      </c>
      <c r="C80" s="162">
        <v>334400</v>
      </c>
      <c r="D80" s="162">
        <v>117399</v>
      </c>
      <c r="E80" s="163">
        <v>96.826899999999995</v>
      </c>
    </row>
    <row r="81" spans="1:5" ht="17.25" customHeight="1" x14ac:dyDescent="0.2">
      <c r="B81" s="155" t="s">
        <v>106</v>
      </c>
      <c r="C81" s="162">
        <v>209546.2</v>
      </c>
      <c r="D81" s="162">
        <v>164546.20000000001</v>
      </c>
      <c r="E81" s="163">
        <v>93.517600000000002</v>
      </c>
    </row>
    <row r="82" spans="1:5" ht="17.25" customHeight="1" x14ac:dyDescent="0.2"/>
    <row r="83" spans="1:5" ht="17.25" customHeight="1" x14ac:dyDescent="0.2">
      <c r="A83" s="136">
        <v>45582</v>
      </c>
      <c r="B83" s="155" t="s">
        <v>103</v>
      </c>
      <c r="C83" s="162">
        <v>71250</v>
      </c>
      <c r="D83" s="162">
        <v>3011</v>
      </c>
      <c r="E83" s="163">
        <v>99.653199999999998</v>
      </c>
    </row>
    <row r="84" spans="1:5" ht="17.25" customHeight="1" x14ac:dyDescent="0.2">
      <c r="A84" s="136"/>
      <c r="B84" s="155" t="s">
        <v>105</v>
      </c>
      <c r="C84" s="162">
        <v>344400</v>
      </c>
      <c r="D84" s="162">
        <v>232399.9</v>
      </c>
      <c r="E84" s="163">
        <v>96.822199999999995</v>
      </c>
    </row>
    <row r="85" spans="1:5" ht="17.25" customHeight="1" x14ac:dyDescent="0.2">
      <c r="B85" s="155" t="s">
        <v>106</v>
      </c>
      <c r="C85" s="162">
        <v>392497.1</v>
      </c>
      <c r="D85" s="162">
        <v>173497.1</v>
      </c>
      <c r="E85" s="163">
        <v>93.506500000000003</v>
      </c>
    </row>
    <row r="86" spans="1:5" ht="17.25" customHeight="1" x14ac:dyDescent="0.2">
      <c r="B86" s="155"/>
      <c r="C86" s="162"/>
      <c r="D86" s="162"/>
      <c r="E86" s="163"/>
    </row>
    <row r="87" spans="1:5" ht="17.25" customHeight="1" x14ac:dyDescent="0.2">
      <c r="A87" s="136">
        <v>45610</v>
      </c>
      <c r="B87" s="155" t="s">
        <v>103</v>
      </c>
      <c r="C87" s="162">
        <v>24675</v>
      </c>
      <c r="D87" s="162">
        <v>0</v>
      </c>
      <c r="E87" s="163"/>
    </row>
    <row r="88" spans="1:5" ht="17.25" customHeight="1" x14ac:dyDescent="0.2">
      <c r="A88" s="136"/>
      <c r="B88" s="155" t="s">
        <v>105</v>
      </c>
      <c r="C88" s="162">
        <v>157000</v>
      </c>
      <c r="D88" s="162">
        <v>19310.5</v>
      </c>
      <c r="E88" s="163">
        <v>96.686099999999996</v>
      </c>
    </row>
    <row r="89" spans="1:5" ht="17.25" customHeight="1" x14ac:dyDescent="0.2">
      <c r="B89" s="155" t="s">
        <v>106</v>
      </c>
      <c r="C89" s="162">
        <v>527715</v>
      </c>
      <c r="D89" s="162">
        <v>520715</v>
      </c>
      <c r="E89" s="163">
        <v>92.404499999999999</v>
      </c>
    </row>
    <row r="90" spans="1:5" ht="17.25" customHeight="1" x14ac:dyDescent="0.2">
      <c r="B90" s="155"/>
      <c r="C90" s="162"/>
      <c r="D90" s="162"/>
      <c r="E90" s="163"/>
    </row>
    <row r="91" spans="1:5" ht="17.25" customHeight="1" x14ac:dyDescent="0.2">
      <c r="A91" s="136">
        <v>45624</v>
      </c>
      <c r="B91" s="155" t="s">
        <v>103</v>
      </c>
      <c r="C91" s="162">
        <v>22500</v>
      </c>
      <c r="D91" s="162">
        <v>0</v>
      </c>
      <c r="E91" s="163"/>
    </row>
    <row r="92" spans="1:5" ht="17.25" customHeight="1" x14ac:dyDescent="0.2">
      <c r="A92" s="136"/>
      <c r="B92" s="155" t="s">
        <v>105</v>
      </c>
      <c r="C92" s="162">
        <v>144500</v>
      </c>
      <c r="D92" s="162">
        <v>22468.5</v>
      </c>
      <c r="E92" s="163">
        <v>96.687700000000007</v>
      </c>
    </row>
    <row r="93" spans="1:5" ht="17.25" customHeight="1" x14ac:dyDescent="0.2">
      <c r="B93" s="155" t="s">
        <v>106</v>
      </c>
      <c r="C93" s="162">
        <v>1097390</v>
      </c>
      <c r="D93" s="162">
        <v>621100</v>
      </c>
      <c r="E93" s="163">
        <v>92.546199999999999</v>
      </c>
    </row>
    <row r="94" spans="1:5" ht="17.25" customHeight="1" x14ac:dyDescent="0.2">
      <c r="B94" s="155"/>
      <c r="C94" s="162"/>
      <c r="D94" s="162"/>
      <c r="E94" s="163"/>
    </row>
    <row r="95" spans="1:5" ht="17.25" customHeight="1" x14ac:dyDescent="0.2">
      <c r="A95" s="136">
        <v>45638</v>
      </c>
      <c r="B95" s="155" t="s">
        <v>103</v>
      </c>
      <c r="C95" s="162">
        <v>22500</v>
      </c>
      <c r="D95" s="162">
        <v>0</v>
      </c>
      <c r="E95" s="163"/>
    </row>
    <row r="96" spans="1:5" ht="17.25" customHeight="1" x14ac:dyDescent="0.2">
      <c r="A96" s="136"/>
      <c r="B96" s="155" t="s">
        <v>105</v>
      </c>
      <c r="C96" s="162">
        <v>331900</v>
      </c>
      <c r="D96" s="162">
        <v>105750.7</v>
      </c>
      <c r="E96" s="163">
        <v>96.645899999999997</v>
      </c>
    </row>
    <row r="97" spans="1:11" ht="17.25" customHeight="1" x14ac:dyDescent="0.2">
      <c r="B97" s="155" t="s">
        <v>106</v>
      </c>
      <c r="C97" s="162">
        <v>946500</v>
      </c>
      <c r="D97" s="162">
        <v>682387</v>
      </c>
      <c r="E97" s="163">
        <v>92.399000000000001</v>
      </c>
    </row>
    <row r="98" spans="1:11" ht="17.25" customHeight="1" x14ac:dyDescent="0.2">
      <c r="B98" s="155"/>
      <c r="C98" s="162"/>
      <c r="D98" s="162"/>
      <c r="E98" s="163"/>
    </row>
    <row r="99" spans="1:11" ht="17.25" customHeight="1" x14ac:dyDescent="0.2">
      <c r="A99" s="136">
        <v>45652</v>
      </c>
      <c r="B99" s="155" t="s">
        <v>103</v>
      </c>
      <c r="C99" s="162">
        <v>32500</v>
      </c>
      <c r="D99" s="162">
        <v>0</v>
      </c>
      <c r="E99" s="163"/>
    </row>
    <row r="100" spans="1:11" ht="17.25" customHeight="1" x14ac:dyDescent="0.2">
      <c r="A100" s="136"/>
      <c r="B100" s="155" t="s">
        <v>105</v>
      </c>
      <c r="C100" s="162">
        <v>218049.5</v>
      </c>
      <c r="D100" s="162">
        <v>13202.8</v>
      </c>
      <c r="E100" s="163">
        <v>96.649100000000004</v>
      </c>
    </row>
    <row r="101" spans="1:11" ht="17.25" customHeight="1" x14ac:dyDescent="0.2">
      <c r="B101" s="155" t="s">
        <v>106</v>
      </c>
      <c r="C101" s="162">
        <v>1152964</v>
      </c>
      <c r="D101" s="162">
        <v>719326</v>
      </c>
      <c r="E101" s="163">
        <v>92.397099999999995</v>
      </c>
    </row>
    <row r="102" spans="1:11" ht="15" thickBot="1" x14ac:dyDescent="0.25">
      <c r="A102" s="212"/>
      <c r="B102" s="212"/>
      <c r="C102" s="212"/>
      <c r="D102" s="212"/>
      <c r="E102" s="212"/>
      <c r="F102" s="212"/>
      <c r="G102" s="212"/>
      <c r="H102" s="212"/>
      <c r="I102" s="212"/>
      <c r="J102" s="212"/>
      <c r="K102" s="212"/>
    </row>
    <row r="103" spans="1:11" ht="15" thickTop="1" x14ac:dyDescent="0.2">
      <c r="A103" s="297" t="s">
        <v>184</v>
      </c>
      <c r="B103" s="297"/>
      <c r="C103" s="297"/>
      <c r="D103" s="297"/>
      <c r="E103" s="297"/>
      <c r="F103" s="297"/>
      <c r="G103" s="297"/>
      <c r="H103" s="297"/>
      <c r="I103" s="297"/>
      <c r="J103" s="297"/>
      <c r="K103" s="297"/>
    </row>
    <row r="104" spans="1:11" x14ac:dyDescent="0.2">
      <c r="A104" s="298" t="s">
        <v>185</v>
      </c>
      <c r="B104" s="298"/>
      <c r="C104" s="298"/>
      <c r="D104" s="298"/>
      <c r="E104" s="298"/>
      <c r="F104" s="298"/>
      <c r="G104" s="298"/>
      <c r="H104" s="298"/>
      <c r="I104" s="298"/>
      <c r="J104" s="298"/>
      <c r="K104" s="298"/>
    </row>
    <row r="105" spans="1:11" x14ac:dyDescent="0.2">
      <c r="A105" s="188" t="s">
        <v>107</v>
      </c>
    </row>
    <row r="106" spans="1:11" x14ac:dyDescent="0.2">
      <c r="A106" s="188" t="s">
        <v>108</v>
      </c>
    </row>
    <row r="107" spans="1:11" x14ac:dyDescent="0.2">
      <c r="A107" s="188" t="s">
        <v>109</v>
      </c>
    </row>
    <row r="108" spans="1:11" x14ac:dyDescent="0.2">
      <c r="A108" s="188"/>
    </row>
  </sheetData>
  <mergeCells count="10">
    <mergeCell ref="L5:N5"/>
    <mergeCell ref="C4:E6"/>
    <mergeCell ref="A2:K2"/>
    <mergeCell ref="F4:H6"/>
    <mergeCell ref="I4:K6"/>
    <mergeCell ref="A104:K104"/>
    <mergeCell ref="A4:B6"/>
    <mergeCell ref="A103:K103"/>
    <mergeCell ref="A1:K1"/>
    <mergeCell ref="A3:K3"/>
  </mergeCells>
  <pageMargins left="0.7" right="0.7" top="0.75" bottom="0.75" header="0.3" footer="0.3"/>
  <pageSetup paperSize="9" scale="61" orientation="portrait" r:id="rId1"/>
  <headerFooter>
    <oddFooter>&amp;C&amp;A</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tabSelected="1" view="pageBreakPreview" topLeftCell="A19" zoomScaleNormal="100" zoomScaleSheetLayoutView="100" workbookViewId="0">
      <selection activeCell="A6" sqref="A6:XFD43"/>
    </sheetView>
  </sheetViews>
  <sheetFormatPr defaultRowHeight="14.25" x14ac:dyDescent="0.2"/>
  <cols>
    <col min="1" max="1" width="4.375" bestFit="1" customWidth="1"/>
    <col min="2" max="2" width="3.375" bestFit="1" customWidth="1"/>
    <col min="3" max="3" width="10" bestFit="1" customWidth="1"/>
    <col min="4" max="13" width="6" bestFit="1" customWidth="1"/>
    <col min="14" max="17" width="5.75" bestFit="1" customWidth="1"/>
  </cols>
  <sheetData>
    <row r="1" spans="1:17" ht="18.75" x14ac:dyDescent="0.2">
      <c r="A1" s="244" t="s">
        <v>110</v>
      </c>
      <c r="B1" s="244"/>
      <c r="C1" s="244"/>
      <c r="D1" s="244"/>
      <c r="E1" s="244"/>
      <c r="F1" s="244"/>
      <c r="G1" s="244"/>
      <c r="H1" s="244"/>
      <c r="I1" s="244"/>
      <c r="J1" s="244"/>
      <c r="K1" s="244"/>
      <c r="L1" s="244"/>
      <c r="M1" s="244"/>
      <c r="N1" s="244"/>
      <c r="O1" s="244"/>
      <c r="P1" s="244"/>
      <c r="Q1" s="244"/>
    </row>
    <row r="2" spans="1:17" ht="15" thickBot="1" x14ac:dyDescent="0.25">
      <c r="A2" s="328" t="s">
        <v>55</v>
      </c>
      <c r="B2" s="328"/>
      <c r="C2" s="328"/>
      <c r="D2" s="328"/>
      <c r="E2" s="328"/>
      <c r="F2" s="328"/>
      <c r="G2" s="328"/>
      <c r="H2" s="328"/>
      <c r="I2" s="328"/>
      <c r="J2" s="328"/>
      <c r="K2" s="328"/>
      <c r="L2" s="328"/>
      <c r="M2" s="328"/>
      <c r="N2" s="328"/>
      <c r="O2" s="328"/>
      <c r="P2" s="328"/>
      <c r="Q2" s="328"/>
    </row>
    <row r="3" spans="1:17" ht="15.75" thickTop="1" thickBot="1" x14ac:dyDescent="0.25">
      <c r="A3" s="258" t="s">
        <v>20</v>
      </c>
      <c r="B3" s="258"/>
      <c r="C3" s="264"/>
      <c r="D3" s="331" t="s">
        <v>111</v>
      </c>
      <c r="E3" s="332"/>
      <c r="F3" s="331" t="s">
        <v>112</v>
      </c>
      <c r="G3" s="332"/>
      <c r="H3" s="331" t="s">
        <v>113</v>
      </c>
      <c r="I3" s="332"/>
      <c r="J3" s="331" t="s">
        <v>114</v>
      </c>
      <c r="K3" s="332"/>
      <c r="L3" s="331" t="s">
        <v>115</v>
      </c>
      <c r="M3" s="332"/>
      <c r="N3" s="323" t="s">
        <v>116</v>
      </c>
      <c r="O3" s="333"/>
      <c r="P3" s="323" t="s">
        <v>117</v>
      </c>
      <c r="Q3" s="324"/>
    </row>
    <row r="4" spans="1:17" ht="15" thickBot="1" x14ac:dyDescent="0.25">
      <c r="A4" s="329"/>
      <c r="B4" s="329"/>
      <c r="C4" s="330"/>
      <c r="D4" s="30" t="s">
        <v>118</v>
      </c>
      <c r="E4" s="37" t="s">
        <v>119</v>
      </c>
      <c r="F4" s="30" t="s">
        <v>118</v>
      </c>
      <c r="G4" s="37" t="s">
        <v>119</v>
      </c>
      <c r="H4" s="30" t="s">
        <v>118</v>
      </c>
      <c r="I4" s="37" t="s">
        <v>119</v>
      </c>
      <c r="J4" s="30" t="s">
        <v>118</v>
      </c>
      <c r="K4" s="37" t="s">
        <v>119</v>
      </c>
      <c r="L4" s="30" t="s">
        <v>118</v>
      </c>
      <c r="M4" s="37" t="s">
        <v>119</v>
      </c>
      <c r="N4" s="26" t="s">
        <v>118</v>
      </c>
      <c r="O4" s="38" t="s">
        <v>119</v>
      </c>
      <c r="P4" s="26" t="s">
        <v>118</v>
      </c>
      <c r="Q4" s="26" t="s">
        <v>119</v>
      </c>
    </row>
    <row r="5" spans="1:17" s="49" customFormat="1" ht="15" thickTop="1" x14ac:dyDescent="0.2">
      <c r="A5" s="115"/>
      <c r="B5" s="115"/>
      <c r="C5" s="115"/>
      <c r="D5" s="115"/>
      <c r="E5" s="115"/>
      <c r="F5" s="115"/>
      <c r="G5" s="115"/>
      <c r="H5" s="115"/>
      <c r="I5" s="115"/>
      <c r="J5" s="115"/>
      <c r="K5" s="115"/>
      <c r="L5" s="115"/>
      <c r="M5" s="115"/>
      <c r="N5" s="116"/>
      <c r="O5" s="116"/>
      <c r="P5" s="116"/>
      <c r="Q5" s="116"/>
    </row>
    <row r="6" spans="1:17" ht="18" customHeight="1" x14ac:dyDescent="0.2">
      <c r="A6" s="39">
        <v>2023</v>
      </c>
      <c r="B6" s="36" t="s">
        <v>2</v>
      </c>
      <c r="C6" s="85" t="s">
        <v>120</v>
      </c>
      <c r="D6" s="71">
        <v>21.77</v>
      </c>
      <c r="E6" s="71">
        <v>22.27</v>
      </c>
      <c r="F6" s="71">
        <v>21.76</v>
      </c>
      <c r="G6" s="71">
        <v>22.26</v>
      </c>
      <c r="H6" s="71">
        <v>21.68</v>
      </c>
      <c r="I6" s="71">
        <v>22.18</v>
      </c>
      <c r="J6" s="71">
        <v>21.3</v>
      </c>
      <c r="K6" s="71">
        <v>21.55</v>
      </c>
      <c r="L6" s="71">
        <v>21.29</v>
      </c>
      <c r="M6" s="71">
        <v>21.54</v>
      </c>
      <c r="N6" s="72">
        <v>21.23</v>
      </c>
      <c r="O6" s="72">
        <v>21.73</v>
      </c>
      <c r="P6" s="72">
        <v>21.21</v>
      </c>
      <c r="Q6" s="72">
        <v>21.71</v>
      </c>
    </row>
    <row r="7" spans="1:17" ht="18" customHeight="1" x14ac:dyDescent="0.2">
      <c r="A7" s="40"/>
      <c r="B7" s="36"/>
      <c r="C7" s="85" t="s">
        <v>121</v>
      </c>
      <c r="D7" s="71">
        <v>21.78</v>
      </c>
      <c r="E7" s="71">
        <v>22.28</v>
      </c>
      <c r="F7" s="71">
        <v>21.76</v>
      </c>
      <c r="G7" s="71">
        <v>22.26</v>
      </c>
      <c r="H7" s="71">
        <v>21.6</v>
      </c>
      <c r="I7" s="71">
        <v>22.1</v>
      </c>
      <c r="J7" s="71">
        <v>21.21</v>
      </c>
      <c r="K7" s="71">
        <v>21.46</v>
      </c>
      <c r="L7" s="71">
        <v>21.24</v>
      </c>
      <c r="M7" s="71">
        <v>21.49</v>
      </c>
      <c r="N7" s="72">
        <v>21.2</v>
      </c>
      <c r="O7" s="72">
        <v>21.7</v>
      </c>
      <c r="P7" s="72">
        <v>21.21</v>
      </c>
      <c r="Q7" s="72">
        <v>21.71</v>
      </c>
    </row>
    <row r="8" spans="1:17" ht="18" customHeight="1" x14ac:dyDescent="0.2">
      <c r="A8" s="39"/>
      <c r="B8" s="49"/>
      <c r="C8" s="49"/>
      <c r="D8" s="49"/>
      <c r="E8" s="49"/>
      <c r="F8" s="49"/>
      <c r="G8" s="49"/>
      <c r="H8" s="49"/>
      <c r="I8" s="49"/>
      <c r="J8" s="49"/>
      <c r="K8" s="49"/>
      <c r="L8" s="49"/>
      <c r="M8" s="49"/>
      <c r="N8" s="49"/>
      <c r="O8" s="49"/>
      <c r="P8" s="49"/>
      <c r="Q8" s="49"/>
    </row>
    <row r="9" spans="1:17" ht="18" customHeight="1" x14ac:dyDescent="0.2">
      <c r="A9" s="39">
        <v>2024</v>
      </c>
      <c r="B9" s="36" t="s">
        <v>122</v>
      </c>
      <c r="C9" s="85" t="s">
        <v>120</v>
      </c>
      <c r="D9" s="71">
        <v>21.600454545454546</v>
      </c>
      <c r="E9" s="71">
        <v>22.100454545454546</v>
      </c>
      <c r="F9" s="71">
        <v>21.557727272727274</v>
      </c>
      <c r="G9" s="71">
        <v>22.057727272727274</v>
      </c>
      <c r="H9" s="71">
        <v>21.230909090909094</v>
      </c>
      <c r="I9" s="71">
        <v>21.730909090909094</v>
      </c>
      <c r="J9" s="71">
        <v>20.707727272727279</v>
      </c>
      <c r="K9" s="71">
        <v>20.957727272727279</v>
      </c>
      <c r="L9" s="71">
        <v>20.736818181818183</v>
      </c>
      <c r="M9" s="71">
        <v>20.986818181818183</v>
      </c>
      <c r="N9" s="72">
        <v>20.715909090909097</v>
      </c>
      <c r="O9" s="72">
        <v>21.21590909090909</v>
      </c>
      <c r="P9" s="72">
        <v>20.694545454545452</v>
      </c>
      <c r="Q9" s="72">
        <v>21.194545454545452</v>
      </c>
    </row>
    <row r="10" spans="1:17" ht="18" customHeight="1" x14ac:dyDescent="0.2">
      <c r="A10" s="40"/>
      <c r="B10" s="36"/>
      <c r="C10" s="85" t="s">
        <v>121</v>
      </c>
      <c r="D10" s="71">
        <v>21.77</v>
      </c>
      <c r="E10" s="71">
        <v>22.27</v>
      </c>
      <c r="F10" s="71">
        <v>21.66</v>
      </c>
      <c r="G10" s="71">
        <v>22.16</v>
      </c>
      <c r="H10" s="71">
        <v>21.62</v>
      </c>
      <c r="I10" s="71">
        <v>22.12</v>
      </c>
      <c r="J10" s="71">
        <v>20.68</v>
      </c>
      <c r="K10" s="71">
        <v>20.93</v>
      </c>
      <c r="L10" s="71">
        <v>20.72</v>
      </c>
      <c r="M10" s="71">
        <v>20.97</v>
      </c>
      <c r="N10" s="72">
        <v>20.71</v>
      </c>
      <c r="O10" s="72">
        <v>21.21</v>
      </c>
      <c r="P10" s="72">
        <v>20.69</v>
      </c>
      <c r="Q10" s="72">
        <v>21.19</v>
      </c>
    </row>
    <row r="11" spans="1:17" ht="18" customHeight="1" x14ac:dyDescent="0.2">
      <c r="A11" s="39"/>
      <c r="B11" s="49"/>
      <c r="C11" s="49"/>
      <c r="D11" s="73"/>
      <c r="E11" s="73"/>
      <c r="F11" s="73"/>
      <c r="G11" s="73"/>
      <c r="H11" s="73"/>
      <c r="I11" s="73"/>
      <c r="J11" s="73"/>
      <c r="K11" s="73"/>
      <c r="L11" s="73"/>
      <c r="M11" s="73"/>
      <c r="N11" s="73"/>
      <c r="O11" s="73"/>
      <c r="P11" s="73"/>
      <c r="Q11" s="73"/>
    </row>
    <row r="12" spans="1:17" ht="18" customHeight="1" x14ac:dyDescent="0.2">
      <c r="B12" s="36" t="s">
        <v>123</v>
      </c>
      <c r="C12" s="85" t="s">
        <v>120</v>
      </c>
      <c r="D12" s="71">
        <v>21.782631578947367</v>
      </c>
      <c r="E12" s="71">
        <v>22.282631578947367</v>
      </c>
      <c r="F12" s="71">
        <v>21.786315789473683</v>
      </c>
      <c r="G12" s="71">
        <v>22.286315789473683</v>
      </c>
      <c r="H12" s="71">
        <v>21.792105263157897</v>
      </c>
      <c r="I12" s="71">
        <v>22.292105263157897</v>
      </c>
      <c r="J12" s="71">
        <v>21.3</v>
      </c>
      <c r="K12" s="71">
        <v>21.55</v>
      </c>
      <c r="L12" s="71">
        <v>21.236315789473689</v>
      </c>
      <c r="M12" s="71">
        <v>21.486315789473689</v>
      </c>
      <c r="N12" s="72">
        <v>20.92421052631579</v>
      </c>
      <c r="O12" s="72">
        <v>21.42421052631579</v>
      </c>
      <c r="P12" s="72">
        <v>20.844210526315788</v>
      </c>
      <c r="Q12" s="72">
        <v>21.344210526315788</v>
      </c>
    </row>
    <row r="13" spans="1:17" ht="18" customHeight="1" x14ac:dyDescent="0.2">
      <c r="A13" s="40"/>
      <c r="B13" s="36"/>
      <c r="C13" s="85" t="s">
        <v>121</v>
      </c>
      <c r="D13" s="71">
        <v>21.79</v>
      </c>
      <c r="E13" s="71">
        <v>22.29</v>
      </c>
      <c r="F13" s="71">
        <v>21.79</v>
      </c>
      <c r="G13" s="71">
        <v>22.29</v>
      </c>
      <c r="H13" s="71">
        <v>21.76</v>
      </c>
      <c r="I13" s="71">
        <v>22.26</v>
      </c>
      <c r="J13" s="71">
        <v>21.52</v>
      </c>
      <c r="K13" s="71">
        <v>21.77</v>
      </c>
      <c r="L13" s="71">
        <v>21.48</v>
      </c>
      <c r="M13" s="71">
        <v>21.73</v>
      </c>
      <c r="N13" s="72">
        <v>21.08</v>
      </c>
      <c r="O13" s="72">
        <v>21.58</v>
      </c>
      <c r="P13" s="72">
        <v>20.94</v>
      </c>
      <c r="Q13" s="72">
        <v>21.44</v>
      </c>
    </row>
    <row r="14" spans="1:17" ht="18" customHeight="1" x14ac:dyDescent="0.2">
      <c r="A14" s="39"/>
      <c r="B14" s="49"/>
      <c r="C14" s="49"/>
      <c r="D14" s="73"/>
      <c r="E14" s="73"/>
      <c r="F14" s="73"/>
      <c r="G14" s="73"/>
      <c r="H14" s="73"/>
      <c r="I14" s="73"/>
      <c r="J14" s="73"/>
      <c r="K14" s="73"/>
      <c r="L14" s="73"/>
      <c r="M14" s="73"/>
      <c r="N14" s="73"/>
      <c r="O14" s="73"/>
      <c r="P14" s="73"/>
      <c r="Q14" s="73"/>
    </row>
    <row r="15" spans="1:17" ht="18" customHeight="1" x14ac:dyDescent="0.2">
      <c r="B15" s="36" t="s">
        <v>124</v>
      </c>
      <c r="C15" s="85" t="s">
        <v>120</v>
      </c>
      <c r="D15" s="71">
        <v>21.771000000000001</v>
      </c>
      <c r="E15" s="71">
        <v>22.271000000000001</v>
      </c>
      <c r="F15" s="71">
        <v>21.729499999999994</v>
      </c>
      <c r="G15" s="71">
        <v>22.229499999999994</v>
      </c>
      <c r="H15" s="71">
        <v>21.6675</v>
      </c>
      <c r="I15" s="71">
        <v>22.1675</v>
      </c>
      <c r="J15" s="71">
        <v>21.358499999999999</v>
      </c>
      <c r="K15" s="71">
        <v>21.608499999999999</v>
      </c>
      <c r="L15" s="71">
        <v>21.249500000000005</v>
      </c>
      <c r="M15" s="71">
        <v>21.499500000000005</v>
      </c>
      <c r="N15" s="72">
        <v>20.858499999999999</v>
      </c>
      <c r="O15" s="72">
        <v>21.358499999999999</v>
      </c>
      <c r="P15" s="72">
        <v>20.682500000000001</v>
      </c>
      <c r="Q15" s="72">
        <v>21.182500000000001</v>
      </c>
    </row>
    <row r="16" spans="1:17" ht="18" customHeight="1" x14ac:dyDescent="0.2">
      <c r="A16" s="40"/>
      <c r="B16" s="36"/>
      <c r="C16" s="85" t="s">
        <v>121</v>
      </c>
      <c r="D16" s="71">
        <v>21.83</v>
      </c>
      <c r="E16" s="71">
        <v>22.33</v>
      </c>
      <c r="F16" s="71">
        <v>21.82</v>
      </c>
      <c r="G16" s="71">
        <v>22.32</v>
      </c>
      <c r="H16" s="71">
        <v>21.84</v>
      </c>
      <c r="I16" s="71">
        <v>22.34</v>
      </c>
      <c r="J16" s="71">
        <v>21.74</v>
      </c>
      <c r="K16" s="71">
        <v>21.99</v>
      </c>
      <c r="L16" s="71">
        <v>21.46</v>
      </c>
      <c r="M16" s="71">
        <v>21.71</v>
      </c>
      <c r="N16" s="72">
        <v>21.13</v>
      </c>
      <c r="O16" s="72">
        <v>21.63</v>
      </c>
      <c r="P16" s="72">
        <v>20.87</v>
      </c>
      <c r="Q16" s="72">
        <v>21.37</v>
      </c>
    </row>
    <row r="17" spans="1:17" ht="18" customHeight="1" x14ac:dyDescent="0.2">
      <c r="A17" s="39"/>
      <c r="B17" s="49"/>
      <c r="C17" s="49"/>
      <c r="D17" s="49"/>
      <c r="E17" s="49"/>
      <c r="F17" s="49"/>
      <c r="G17" s="49"/>
      <c r="H17" s="49"/>
      <c r="I17" s="49"/>
      <c r="J17" s="49"/>
      <c r="K17" s="49"/>
      <c r="L17" s="49"/>
      <c r="M17" s="49"/>
      <c r="N17" s="49"/>
      <c r="O17" s="49"/>
      <c r="P17" s="49"/>
      <c r="Q17" s="49"/>
    </row>
    <row r="18" spans="1:17" ht="18" customHeight="1" x14ac:dyDescent="0.2">
      <c r="B18" s="36" t="s">
        <v>125</v>
      </c>
      <c r="C18" s="85" t="s">
        <v>120</v>
      </c>
      <c r="D18" s="71">
        <v>21.814210526315787</v>
      </c>
      <c r="E18" s="71">
        <v>22.314210526315787</v>
      </c>
      <c r="F18" s="71">
        <v>21.789473684210531</v>
      </c>
      <c r="G18" s="71">
        <v>22.289473684210531</v>
      </c>
      <c r="H18" s="71">
        <v>21.768421052631577</v>
      </c>
      <c r="I18" s="71">
        <v>22.268421052631577</v>
      </c>
      <c r="J18" s="71">
        <v>21.610526315789482</v>
      </c>
      <c r="K18" s="71">
        <v>21.860526315789482</v>
      </c>
      <c r="L18" s="71">
        <v>21.374736842105268</v>
      </c>
      <c r="M18" s="71">
        <v>21.624736842105268</v>
      </c>
      <c r="N18" s="72">
        <v>21.067894736842106</v>
      </c>
      <c r="O18" s="72">
        <v>21.567894736842106</v>
      </c>
      <c r="P18" s="72">
        <v>20.752105263157897</v>
      </c>
      <c r="Q18" s="72">
        <v>21.252105263157897</v>
      </c>
    </row>
    <row r="19" spans="1:17" ht="18" customHeight="1" x14ac:dyDescent="0.2">
      <c r="A19" s="40"/>
      <c r="B19" s="36"/>
      <c r="C19" s="85" t="s">
        <v>121</v>
      </c>
      <c r="D19" s="71">
        <v>21.84</v>
      </c>
      <c r="E19" s="71">
        <v>22.34</v>
      </c>
      <c r="F19" s="71">
        <v>21.79</v>
      </c>
      <c r="G19" s="71">
        <v>22.29</v>
      </c>
      <c r="H19" s="71">
        <v>21.74</v>
      </c>
      <c r="I19" s="71">
        <v>22.24</v>
      </c>
      <c r="J19" s="71">
        <v>21.53</v>
      </c>
      <c r="K19" s="71">
        <v>21.78</v>
      </c>
      <c r="L19" s="71">
        <v>21.29</v>
      </c>
      <c r="M19" s="71">
        <v>21.54</v>
      </c>
      <c r="N19" s="72">
        <v>20.98</v>
      </c>
      <c r="O19" s="72">
        <v>21.48</v>
      </c>
      <c r="P19" s="72">
        <v>20.66</v>
      </c>
      <c r="Q19" s="72">
        <v>21.16</v>
      </c>
    </row>
    <row r="20" spans="1:17" ht="18" customHeight="1" x14ac:dyDescent="0.2">
      <c r="A20" s="40"/>
      <c r="B20" s="36"/>
      <c r="C20" s="85"/>
      <c r="D20" s="71"/>
      <c r="E20" s="71"/>
      <c r="F20" s="71"/>
      <c r="G20" s="71"/>
      <c r="H20" s="71"/>
      <c r="I20" s="71"/>
      <c r="J20" s="71"/>
      <c r="K20" s="71"/>
      <c r="L20" s="71"/>
      <c r="M20" s="71"/>
      <c r="N20" s="72"/>
      <c r="O20" s="72"/>
      <c r="P20" s="72"/>
      <c r="Q20" s="72"/>
    </row>
    <row r="21" spans="1:17" ht="18" customHeight="1" x14ac:dyDescent="0.2">
      <c r="A21" s="39"/>
      <c r="B21" s="36" t="s">
        <v>39</v>
      </c>
      <c r="C21" s="85" t="s">
        <v>120</v>
      </c>
      <c r="D21" s="71">
        <v>21.807619047619049</v>
      </c>
      <c r="E21" s="71">
        <v>22.307619047619049</v>
      </c>
      <c r="F21" s="71">
        <v>21.783809523809516</v>
      </c>
      <c r="G21" s="71">
        <v>22.283809523809516</v>
      </c>
      <c r="H21" s="71">
        <v>21.727142857142859</v>
      </c>
      <c r="I21" s="71">
        <v>22.227142857142859</v>
      </c>
      <c r="J21" s="71">
        <v>21.313333333333333</v>
      </c>
      <c r="K21" s="71">
        <v>21.563333333333333</v>
      </c>
      <c r="L21" s="71">
        <v>21.149523809523803</v>
      </c>
      <c r="M21" s="71">
        <v>21.399523809523803</v>
      </c>
      <c r="N21" s="72">
        <v>20.777142857142859</v>
      </c>
      <c r="O21" s="72">
        <v>21.277142857142859</v>
      </c>
      <c r="P21" s="72">
        <v>20.331428571428575</v>
      </c>
      <c r="Q21" s="72">
        <v>20.831428571428575</v>
      </c>
    </row>
    <row r="22" spans="1:17" ht="18" customHeight="1" x14ac:dyDescent="0.2">
      <c r="A22" s="40"/>
      <c r="B22" s="36"/>
      <c r="C22" s="85" t="s">
        <v>121</v>
      </c>
      <c r="D22" s="71">
        <v>21.82</v>
      </c>
      <c r="E22" s="71">
        <v>22.32</v>
      </c>
      <c r="F22" s="71">
        <v>21.74</v>
      </c>
      <c r="G22" s="71">
        <v>22.24</v>
      </c>
      <c r="H22" s="71">
        <v>21.61</v>
      </c>
      <c r="I22" s="71">
        <v>22.11</v>
      </c>
      <c r="J22" s="71">
        <v>20.79</v>
      </c>
      <c r="K22" s="71">
        <v>21.04</v>
      </c>
      <c r="L22" s="71">
        <v>20.77</v>
      </c>
      <c r="M22" s="71">
        <v>21.02</v>
      </c>
      <c r="N22" s="72">
        <v>20.350000000000001</v>
      </c>
      <c r="O22" s="72">
        <v>20.85</v>
      </c>
      <c r="P22" s="72">
        <v>19.899999999999999</v>
      </c>
      <c r="Q22" s="72">
        <v>20.399999999999999</v>
      </c>
    </row>
    <row r="23" spans="1:17" ht="18" customHeight="1" x14ac:dyDescent="0.2">
      <c r="A23" s="39"/>
      <c r="B23" s="49"/>
      <c r="C23" s="49"/>
      <c r="D23" s="49"/>
      <c r="E23" s="49"/>
      <c r="F23" s="49"/>
      <c r="G23" s="49"/>
      <c r="H23" s="49"/>
      <c r="I23" s="49"/>
      <c r="J23" s="49"/>
      <c r="K23" s="49"/>
      <c r="L23" s="49"/>
      <c r="M23" s="49"/>
      <c r="N23" s="49"/>
      <c r="O23" s="49"/>
      <c r="P23" s="49"/>
      <c r="Q23" s="49"/>
    </row>
    <row r="24" spans="1:17" ht="18" customHeight="1" x14ac:dyDescent="0.2">
      <c r="A24" s="39"/>
      <c r="B24" s="36" t="s">
        <v>126</v>
      </c>
      <c r="C24" s="85" t="s">
        <v>120</v>
      </c>
      <c r="D24" s="71">
        <v>20.850588235294115</v>
      </c>
      <c r="E24" s="71">
        <v>21.350588235294115</v>
      </c>
      <c r="F24" s="71">
        <v>20.822941176470586</v>
      </c>
      <c r="G24" s="71">
        <v>21.322941176470586</v>
      </c>
      <c r="H24" s="71">
        <v>20.701764705882354</v>
      </c>
      <c r="I24" s="71">
        <v>21.201764705882358</v>
      </c>
      <c r="J24" s="71">
        <v>20.178235294117645</v>
      </c>
      <c r="K24" s="71">
        <v>20.428235294117645</v>
      </c>
      <c r="L24" s="71">
        <v>20.097058823529409</v>
      </c>
      <c r="M24" s="71">
        <v>20.347058823529409</v>
      </c>
      <c r="N24" s="72">
        <v>19.698823529411769</v>
      </c>
      <c r="O24" s="72">
        <v>20.198823529411769</v>
      </c>
      <c r="P24" s="72">
        <v>19.283529411764704</v>
      </c>
      <c r="Q24" s="72">
        <v>19.783529411764704</v>
      </c>
    </row>
    <row r="25" spans="1:17" ht="18" customHeight="1" x14ac:dyDescent="0.2">
      <c r="A25" s="40"/>
      <c r="B25" s="36"/>
      <c r="C25" s="85" t="s">
        <v>121</v>
      </c>
      <c r="D25" s="71">
        <v>20.38</v>
      </c>
      <c r="E25" s="71">
        <v>20.88</v>
      </c>
      <c r="F25" s="71">
        <v>20.39</v>
      </c>
      <c r="G25" s="71">
        <v>20.89</v>
      </c>
      <c r="H25" s="71">
        <v>20.350000000000001</v>
      </c>
      <c r="I25" s="71">
        <v>20.85</v>
      </c>
      <c r="J25" s="71">
        <v>19.989999999999998</v>
      </c>
      <c r="K25" s="71">
        <v>20.239999999999998</v>
      </c>
      <c r="L25" s="71">
        <v>19.89</v>
      </c>
      <c r="M25" s="71">
        <v>20.14</v>
      </c>
      <c r="N25" s="72">
        <v>19.23</v>
      </c>
      <c r="O25" s="72">
        <v>19.73</v>
      </c>
      <c r="P25" s="72">
        <v>18.72</v>
      </c>
      <c r="Q25" s="72">
        <v>19.22</v>
      </c>
    </row>
    <row r="26" spans="1:17" ht="18" customHeight="1" x14ac:dyDescent="0.2">
      <c r="A26" s="39"/>
    </row>
    <row r="27" spans="1:17" ht="18" customHeight="1" x14ac:dyDescent="0.2">
      <c r="B27" s="36" t="s">
        <v>3</v>
      </c>
      <c r="C27" s="85" t="s">
        <v>120</v>
      </c>
      <c r="D27" s="71">
        <v>20.178500000000003</v>
      </c>
      <c r="E27" s="71">
        <v>20.678500000000003</v>
      </c>
      <c r="F27" s="71">
        <v>20.152000000000005</v>
      </c>
      <c r="G27" s="71">
        <v>20.652000000000005</v>
      </c>
      <c r="H27" s="71">
        <v>20.074000000000002</v>
      </c>
      <c r="I27" s="71">
        <v>20.574000000000002</v>
      </c>
      <c r="J27" s="71">
        <v>19.748499999999996</v>
      </c>
      <c r="K27" s="71">
        <v>19.998499999999996</v>
      </c>
      <c r="L27" s="71">
        <v>19.589999999999996</v>
      </c>
      <c r="M27" s="71">
        <v>19.839999999999996</v>
      </c>
      <c r="N27" s="72">
        <v>18.970999999999997</v>
      </c>
      <c r="O27" s="72">
        <v>19.470999999999997</v>
      </c>
      <c r="P27" s="72">
        <v>18.436500000000002</v>
      </c>
      <c r="Q27" s="72">
        <v>18.936500000000002</v>
      </c>
    </row>
    <row r="28" spans="1:17" ht="18" customHeight="1" x14ac:dyDescent="0.2">
      <c r="A28" s="40"/>
      <c r="B28" s="36"/>
      <c r="C28" s="85" t="s">
        <v>121</v>
      </c>
      <c r="D28" s="71">
        <v>19.510000000000002</v>
      </c>
      <c r="E28" s="71">
        <v>20.010000000000002</v>
      </c>
      <c r="F28" s="71">
        <v>19.48</v>
      </c>
      <c r="G28" s="71">
        <v>19.98</v>
      </c>
      <c r="H28" s="71">
        <v>19.440000000000001</v>
      </c>
      <c r="I28" s="71">
        <v>19.940000000000001</v>
      </c>
      <c r="J28" s="71">
        <v>19.260000000000002</v>
      </c>
      <c r="K28" s="71">
        <v>19.510000000000002</v>
      </c>
      <c r="L28" s="71">
        <v>19.14</v>
      </c>
      <c r="M28" s="71">
        <v>19.39</v>
      </c>
      <c r="N28" s="72">
        <v>18.579999999999998</v>
      </c>
      <c r="O28" s="72">
        <v>19.079999999999998</v>
      </c>
      <c r="P28" s="72">
        <v>18</v>
      </c>
      <c r="Q28" s="72">
        <v>18.5</v>
      </c>
    </row>
    <row r="29" spans="1:17" ht="18" customHeight="1" x14ac:dyDescent="0.2">
      <c r="A29" s="39"/>
      <c r="B29" s="36"/>
      <c r="C29" s="85"/>
      <c r="D29" s="71"/>
      <c r="E29" s="71"/>
      <c r="F29" s="71"/>
      <c r="G29" s="71"/>
      <c r="H29" s="71"/>
      <c r="I29" s="71"/>
      <c r="J29" s="71"/>
      <c r="K29" s="71"/>
      <c r="L29" s="71"/>
      <c r="M29" s="71"/>
      <c r="N29" s="72"/>
      <c r="O29" s="72"/>
      <c r="P29" s="72"/>
      <c r="Q29" s="72"/>
    </row>
    <row r="30" spans="1:17" ht="18" customHeight="1" x14ac:dyDescent="0.2">
      <c r="A30" s="39"/>
      <c r="B30" s="36" t="s">
        <v>4</v>
      </c>
      <c r="C30" s="85" t="s">
        <v>120</v>
      </c>
      <c r="D30" s="71">
        <v>19.436666666666671</v>
      </c>
      <c r="E30" s="71">
        <v>19.936666666666671</v>
      </c>
      <c r="F30" s="71">
        <v>19.433809523809522</v>
      </c>
      <c r="G30" s="71">
        <v>19.933809523809522</v>
      </c>
      <c r="H30" s="71">
        <v>19.347619047619048</v>
      </c>
      <c r="I30" s="71">
        <v>19.847619047619048</v>
      </c>
      <c r="J30" s="71">
        <v>18.545238095238094</v>
      </c>
      <c r="K30" s="71">
        <v>18.795238095238094</v>
      </c>
      <c r="L30" s="71">
        <v>18.344761904761906</v>
      </c>
      <c r="M30" s="71">
        <v>18.594761904761906</v>
      </c>
      <c r="N30" s="72">
        <v>17.837142857142858</v>
      </c>
      <c r="O30" s="72">
        <v>18.337142857142858</v>
      </c>
      <c r="P30" s="72">
        <v>17.320476190476192</v>
      </c>
      <c r="Q30" s="72">
        <v>17.820476190476192</v>
      </c>
    </row>
    <row r="31" spans="1:17" ht="18" customHeight="1" x14ac:dyDescent="0.2">
      <c r="A31" s="49"/>
      <c r="B31" s="36"/>
      <c r="C31" s="85" t="s">
        <v>121</v>
      </c>
      <c r="D31" s="71">
        <v>19.47</v>
      </c>
      <c r="E31" s="71">
        <v>19.97</v>
      </c>
      <c r="F31" s="71">
        <v>19.45</v>
      </c>
      <c r="G31" s="71">
        <v>19.95</v>
      </c>
      <c r="H31" s="71">
        <v>19.100000000000001</v>
      </c>
      <c r="I31" s="71">
        <v>19.600000000000001</v>
      </c>
      <c r="J31" s="71">
        <v>17.8</v>
      </c>
      <c r="K31" s="71">
        <v>18.05</v>
      </c>
      <c r="L31" s="71">
        <v>17.66</v>
      </c>
      <c r="M31" s="71">
        <v>17.91</v>
      </c>
      <c r="N31" s="72">
        <v>17.2</v>
      </c>
      <c r="O31" s="72">
        <v>17.7</v>
      </c>
      <c r="P31" s="72">
        <v>16.82</v>
      </c>
      <c r="Q31" s="72">
        <v>17.32</v>
      </c>
    </row>
    <row r="32" spans="1:17" s="49" customFormat="1" ht="18" customHeight="1" x14ac:dyDescent="0.2">
      <c r="A32" s="39"/>
      <c r="B32" s="36"/>
      <c r="C32" s="85"/>
      <c r="D32" s="71"/>
      <c r="E32" s="71"/>
      <c r="F32" s="71"/>
      <c r="G32" s="71"/>
      <c r="H32" s="71"/>
      <c r="I32" s="71"/>
      <c r="J32" s="71"/>
      <c r="K32" s="71"/>
      <c r="L32" s="71"/>
      <c r="M32" s="71"/>
      <c r="N32" s="72"/>
      <c r="O32" s="72"/>
      <c r="P32" s="72"/>
      <c r="Q32" s="72"/>
    </row>
    <row r="33" spans="1:17" ht="18" customHeight="1" x14ac:dyDescent="0.2">
      <c r="A33" s="39"/>
      <c r="B33" s="36" t="s">
        <v>5</v>
      </c>
      <c r="C33" s="85" t="s">
        <v>120</v>
      </c>
      <c r="D33" s="71">
        <v>18.189500000000002</v>
      </c>
      <c r="E33" s="71">
        <v>18.689500000000002</v>
      </c>
      <c r="F33" s="71">
        <v>18.051999999999996</v>
      </c>
      <c r="G33" s="71">
        <v>18.551999999999996</v>
      </c>
      <c r="H33" s="71">
        <v>17.910000000000004</v>
      </c>
      <c r="I33" s="71">
        <v>18.410000000000004</v>
      </c>
      <c r="J33" s="71">
        <v>17.111499999999999</v>
      </c>
      <c r="K33" s="71">
        <v>17.361499999999999</v>
      </c>
      <c r="L33" s="71">
        <v>16.701499999999999</v>
      </c>
      <c r="M33" s="71">
        <v>16.951499999999999</v>
      </c>
      <c r="N33" s="72">
        <v>16.299500000000002</v>
      </c>
      <c r="O33" s="72">
        <v>16.799500000000002</v>
      </c>
      <c r="P33" s="72">
        <v>15.9125</v>
      </c>
      <c r="Q33" s="72">
        <v>16.412500000000001</v>
      </c>
    </row>
    <row r="34" spans="1:17" ht="18" customHeight="1" x14ac:dyDescent="0.2">
      <c r="B34" s="36"/>
      <c r="C34" s="85" t="s">
        <v>121</v>
      </c>
      <c r="D34" s="71">
        <v>17.23</v>
      </c>
      <c r="E34" s="71">
        <v>17.73</v>
      </c>
      <c r="F34" s="223">
        <v>17.2</v>
      </c>
      <c r="G34" s="223">
        <v>17.7</v>
      </c>
      <c r="H34" s="71">
        <v>17.14</v>
      </c>
      <c r="I34" s="71">
        <v>17.64</v>
      </c>
      <c r="J34" s="71">
        <v>15.88</v>
      </c>
      <c r="K34" s="71">
        <v>16.130000000000003</v>
      </c>
      <c r="L34" s="71">
        <v>14.95</v>
      </c>
      <c r="M34" s="71">
        <v>15.2</v>
      </c>
      <c r="N34" s="72">
        <v>14.37</v>
      </c>
      <c r="O34" s="72">
        <v>14.87</v>
      </c>
      <c r="P34" s="72">
        <v>13.9</v>
      </c>
      <c r="Q34" s="72">
        <v>14.4</v>
      </c>
    </row>
    <row r="35" spans="1:17" ht="18" customHeight="1" x14ac:dyDescent="0.2">
      <c r="B35" s="49"/>
      <c r="C35" s="49"/>
      <c r="D35" s="49"/>
      <c r="E35" s="49"/>
      <c r="F35" s="49"/>
      <c r="G35" s="49"/>
      <c r="H35" s="49"/>
      <c r="I35" s="49"/>
      <c r="J35" s="49"/>
      <c r="K35" s="49"/>
      <c r="L35" s="49"/>
      <c r="M35" s="49"/>
      <c r="N35" s="49"/>
      <c r="O35" s="49"/>
      <c r="P35" s="49"/>
      <c r="Q35" s="49"/>
    </row>
    <row r="36" spans="1:17" s="49" customFormat="1" ht="18" customHeight="1" x14ac:dyDescent="0.2">
      <c r="A36" s="39"/>
      <c r="B36" s="222" t="s">
        <v>6</v>
      </c>
      <c r="C36" s="221" t="s">
        <v>120</v>
      </c>
      <c r="D36" s="71">
        <v>17.29304347826087</v>
      </c>
      <c r="E36" s="71">
        <v>17.79304347826087</v>
      </c>
      <c r="F36" s="71">
        <v>17.128695652173914</v>
      </c>
      <c r="G36" s="71">
        <v>17.628695652173914</v>
      </c>
      <c r="H36" s="71">
        <v>16.887826086956522</v>
      </c>
      <c r="I36" s="71">
        <v>17.387826086956522</v>
      </c>
      <c r="J36" s="71">
        <v>15.316956521739129</v>
      </c>
      <c r="K36" s="71">
        <v>15.566956521739129</v>
      </c>
      <c r="L36" s="71">
        <v>14.252608695652174</v>
      </c>
      <c r="M36" s="71">
        <v>14.502608695652174</v>
      </c>
      <c r="N36" s="72">
        <v>13.94086956521739</v>
      </c>
      <c r="O36" s="72">
        <v>14.44086956521739</v>
      </c>
      <c r="P36" s="72">
        <v>13.440434782608698</v>
      </c>
      <c r="Q36" s="72">
        <v>13.940434782608698</v>
      </c>
    </row>
    <row r="37" spans="1:17" s="49" customFormat="1" ht="18" customHeight="1" x14ac:dyDescent="0.2">
      <c r="B37" s="222"/>
      <c r="C37" s="221" t="s">
        <v>121</v>
      </c>
      <c r="D37" s="71">
        <v>17.13</v>
      </c>
      <c r="E37" s="71">
        <v>17.63</v>
      </c>
      <c r="F37" s="223">
        <v>16.29</v>
      </c>
      <c r="G37" s="223">
        <v>16.79</v>
      </c>
      <c r="H37" s="71">
        <v>15.88</v>
      </c>
      <c r="I37" s="71">
        <v>16.38</v>
      </c>
      <c r="J37" s="71">
        <v>14</v>
      </c>
      <c r="K37" s="71">
        <v>14.25</v>
      </c>
      <c r="L37" s="71">
        <v>13.31</v>
      </c>
      <c r="M37" s="71">
        <v>13.56</v>
      </c>
      <c r="N37" s="72">
        <v>13.09</v>
      </c>
      <c r="O37" s="72">
        <v>13.59</v>
      </c>
      <c r="P37" s="72">
        <v>12.86</v>
      </c>
      <c r="Q37" s="72">
        <v>13.36</v>
      </c>
    </row>
    <row r="38" spans="1:17" s="49" customFormat="1" ht="18" customHeight="1" x14ac:dyDescent="0.2"/>
    <row r="39" spans="1:17" s="49" customFormat="1" ht="18" customHeight="1" x14ac:dyDescent="0.2">
      <c r="A39" s="39"/>
      <c r="B39" s="222" t="s">
        <v>7</v>
      </c>
      <c r="C39" s="221" t="s">
        <v>120</v>
      </c>
      <c r="D39" s="71">
        <v>15.128571428571428</v>
      </c>
      <c r="E39" s="71">
        <v>15.628571428571425</v>
      </c>
      <c r="F39" s="71">
        <v>15.032857142857145</v>
      </c>
      <c r="G39" s="71">
        <v>15.532857142857145</v>
      </c>
      <c r="H39" s="71">
        <v>14.886190476190476</v>
      </c>
      <c r="I39" s="71">
        <v>15.386190476190476</v>
      </c>
      <c r="J39" s="71">
        <v>13.422857142857143</v>
      </c>
      <c r="K39" s="71">
        <v>13.672857142857143</v>
      </c>
      <c r="L39" s="71">
        <v>13.143333333333336</v>
      </c>
      <c r="M39" s="71">
        <v>13.393333333333336</v>
      </c>
      <c r="N39" s="72">
        <v>12.921428571428573</v>
      </c>
      <c r="O39" s="72">
        <v>13.421428571428569</v>
      </c>
      <c r="P39" s="72">
        <v>12.779523809523809</v>
      </c>
      <c r="Q39" s="72">
        <v>13.279523809523809</v>
      </c>
    </row>
    <row r="40" spans="1:17" s="49" customFormat="1" ht="18" customHeight="1" x14ac:dyDescent="0.2">
      <c r="B40" s="222"/>
      <c r="C40" s="221" t="s">
        <v>121</v>
      </c>
      <c r="D40" s="71">
        <v>14.92</v>
      </c>
      <c r="E40" s="71">
        <v>15.42</v>
      </c>
      <c r="F40" s="223">
        <v>14.86</v>
      </c>
      <c r="G40" s="223">
        <v>15.36</v>
      </c>
      <c r="H40" s="71">
        <v>14.43</v>
      </c>
      <c r="I40" s="71">
        <v>14.93</v>
      </c>
      <c r="J40" s="71">
        <v>12.56</v>
      </c>
      <c r="K40" s="71">
        <v>12.81</v>
      </c>
      <c r="L40" s="71">
        <v>12.42</v>
      </c>
      <c r="M40" s="71">
        <v>12.67</v>
      </c>
      <c r="N40" s="72">
        <v>12.17</v>
      </c>
      <c r="O40" s="72">
        <v>12.67</v>
      </c>
      <c r="P40" s="72">
        <v>11.92</v>
      </c>
      <c r="Q40" s="72">
        <v>12.42</v>
      </c>
    </row>
    <row r="41" spans="1:17" s="49" customFormat="1" ht="18" customHeight="1" x14ac:dyDescent="0.2">
      <c r="A41" s="39"/>
    </row>
    <row r="42" spans="1:17" s="49" customFormat="1" ht="18" customHeight="1" x14ac:dyDescent="0.2">
      <c r="B42" s="222" t="s">
        <v>2</v>
      </c>
      <c r="C42" s="221" t="s">
        <v>120</v>
      </c>
      <c r="D42" s="71">
        <v>13.855238095238096</v>
      </c>
      <c r="E42" s="71">
        <v>14.355238095238096</v>
      </c>
      <c r="F42" s="71">
        <v>13.63952380952381</v>
      </c>
      <c r="G42" s="71">
        <v>14.139523809523807</v>
      </c>
      <c r="H42" s="71">
        <v>13.362857142857143</v>
      </c>
      <c r="I42" s="71">
        <v>13.862857142857143</v>
      </c>
      <c r="J42" s="71">
        <v>12.105714285714287</v>
      </c>
      <c r="K42" s="71">
        <v>12.355714285714287</v>
      </c>
      <c r="L42" s="71">
        <v>12.083333333333334</v>
      </c>
      <c r="M42" s="71">
        <v>12.333333333333334</v>
      </c>
      <c r="N42" s="72">
        <v>12.005238095238097</v>
      </c>
      <c r="O42" s="72">
        <v>12.505238095238095</v>
      </c>
      <c r="P42" s="72">
        <v>11.98238095238095</v>
      </c>
      <c r="Q42" s="72">
        <v>12.48238095238095</v>
      </c>
    </row>
    <row r="43" spans="1:17" s="49" customFormat="1" ht="18" customHeight="1" thickBot="1" x14ac:dyDescent="0.25">
      <c r="A43" s="39"/>
      <c r="B43" s="222"/>
      <c r="C43" s="221" t="s">
        <v>121</v>
      </c>
      <c r="D43" s="71">
        <v>12.95</v>
      </c>
      <c r="E43" s="71">
        <v>13.45</v>
      </c>
      <c r="F43" s="111">
        <v>12.92</v>
      </c>
      <c r="G43" s="111">
        <v>13.42</v>
      </c>
      <c r="H43" s="71">
        <v>12.85</v>
      </c>
      <c r="I43" s="71">
        <v>13.35</v>
      </c>
      <c r="J43" s="71">
        <v>11.89</v>
      </c>
      <c r="K43" s="71">
        <v>12.14</v>
      </c>
      <c r="L43" s="71">
        <v>11.91</v>
      </c>
      <c r="M43" s="71">
        <v>12.16</v>
      </c>
      <c r="N43" s="72">
        <v>11.99</v>
      </c>
      <c r="O43" s="72">
        <v>12.49</v>
      </c>
      <c r="P43" s="72">
        <v>12.02</v>
      </c>
      <c r="Q43" s="72">
        <v>12.52</v>
      </c>
    </row>
    <row r="44" spans="1:17" ht="15" thickTop="1" x14ac:dyDescent="0.2">
      <c r="A44" s="325" t="s">
        <v>127</v>
      </c>
      <c r="B44" s="325"/>
      <c r="C44" s="325"/>
      <c r="D44" s="325"/>
      <c r="E44" s="325"/>
      <c r="F44" s="41"/>
      <c r="G44" s="1"/>
      <c r="H44" s="326" t="s">
        <v>128</v>
      </c>
      <c r="I44" s="326"/>
      <c r="J44" s="326"/>
      <c r="K44" s="326"/>
      <c r="L44" s="326"/>
      <c r="M44" s="326"/>
      <c r="N44" s="326"/>
      <c r="O44" s="326"/>
      <c r="P44" s="326"/>
      <c r="Q44" s="326"/>
    </row>
    <row r="45" spans="1:17" x14ac:dyDescent="0.2">
      <c r="A45" s="327" t="s">
        <v>129</v>
      </c>
      <c r="B45" s="327"/>
      <c r="C45" s="327"/>
      <c r="D45" s="327"/>
      <c r="E45" s="327"/>
      <c r="F45" s="327"/>
      <c r="G45" s="327"/>
      <c r="H45" s="327"/>
      <c r="I45" s="327"/>
      <c r="J45" s="327"/>
      <c r="K45" s="327"/>
      <c r="L45" s="327"/>
      <c r="M45" s="327"/>
      <c r="N45" s="327"/>
      <c r="O45" s="327"/>
      <c r="P45" s="327"/>
      <c r="Q45" s="327"/>
    </row>
  </sheetData>
  <mergeCells count="13">
    <mergeCell ref="P3:Q3"/>
    <mergeCell ref="A44:E44"/>
    <mergeCell ref="H44:Q44"/>
    <mergeCell ref="A45:Q45"/>
    <mergeCell ref="A1:Q1"/>
    <mergeCell ref="A2:Q2"/>
    <mergeCell ref="A3:C4"/>
    <mergeCell ref="D3:E3"/>
    <mergeCell ref="F3:G3"/>
    <mergeCell ref="H3:I3"/>
    <mergeCell ref="J3:K3"/>
    <mergeCell ref="L3:M3"/>
    <mergeCell ref="N3:O3"/>
  </mergeCells>
  <hyperlinks>
    <hyperlink ref="A45" r:id="rId1" display="http://www.sbp.org.pk/ecodata/kibor_index.asp"/>
  </hyperlinks>
  <pageMargins left="0.7" right="0.7" top="0.75" bottom="0.75" header="0.3" footer="0.3"/>
  <pageSetup paperSize="9" scale="79" orientation="portrait" r:id="rId2"/>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view="pageBreakPreview" zoomScale="115" zoomScaleNormal="100" zoomScaleSheetLayoutView="115" workbookViewId="0">
      <selection activeCell="C22" sqref="C22:H22"/>
    </sheetView>
  </sheetViews>
  <sheetFormatPr defaultColWidth="9.125" defaultRowHeight="14.25" x14ac:dyDescent="0.2"/>
  <cols>
    <col min="1" max="1" width="24.375" style="7" customWidth="1"/>
    <col min="2" max="8" width="9.875" style="7" customWidth="1"/>
    <col min="9" max="16384" width="9.125" style="7"/>
  </cols>
  <sheetData>
    <row r="1" spans="1:8" ht="18.75" x14ac:dyDescent="0.2">
      <c r="A1" s="293" t="s">
        <v>130</v>
      </c>
      <c r="B1" s="293"/>
      <c r="C1" s="293"/>
      <c r="D1" s="293"/>
      <c r="E1" s="293"/>
      <c r="F1" s="293"/>
      <c r="G1" s="293"/>
      <c r="H1" s="293"/>
    </row>
    <row r="2" spans="1:8" ht="15" thickBot="1" x14ac:dyDescent="0.25">
      <c r="A2" s="328" t="s">
        <v>131</v>
      </c>
      <c r="B2" s="328"/>
      <c r="C2" s="328"/>
      <c r="D2" s="328"/>
      <c r="E2" s="328"/>
      <c r="F2" s="328"/>
      <c r="G2" s="328"/>
      <c r="H2" s="328"/>
    </row>
    <row r="3" spans="1:8" ht="15.75" thickTop="1" thickBot="1" x14ac:dyDescent="0.25">
      <c r="A3" s="334" t="s">
        <v>20</v>
      </c>
      <c r="B3" s="335"/>
      <c r="C3" s="42" t="s">
        <v>132</v>
      </c>
      <c r="D3" s="42" t="s">
        <v>111</v>
      </c>
      <c r="E3" s="42" t="s">
        <v>112</v>
      </c>
      <c r="F3" s="42" t="s">
        <v>133</v>
      </c>
      <c r="G3" s="42" t="s">
        <v>114</v>
      </c>
      <c r="H3" s="43" t="s">
        <v>115</v>
      </c>
    </row>
    <row r="4" spans="1:8" ht="15" thickTop="1" x14ac:dyDescent="0.2">
      <c r="A4" s="44"/>
      <c r="B4" s="44"/>
      <c r="C4" s="22"/>
      <c r="D4" s="22"/>
      <c r="E4" s="22"/>
      <c r="F4" s="22"/>
      <c r="G4" s="22"/>
      <c r="H4" s="22"/>
    </row>
    <row r="5" spans="1:8" ht="22.5" customHeight="1" x14ac:dyDescent="0.2">
      <c r="A5" s="14">
        <v>2023</v>
      </c>
      <c r="B5" s="15" t="s">
        <v>7</v>
      </c>
      <c r="C5" s="69">
        <v>22.1</v>
      </c>
      <c r="D5" s="69">
        <v>21.4</v>
      </c>
      <c r="E5" s="69" t="s">
        <v>29</v>
      </c>
      <c r="F5" s="69" t="s">
        <v>29</v>
      </c>
      <c r="G5" s="69" t="s">
        <v>29</v>
      </c>
      <c r="H5" s="69" t="s">
        <v>29</v>
      </c>
    </row>
    <row r="6" spans="1:8" ht="22.5" customHeight="1" x14ac:dyDescent="0.2">
      <c r="A6" s="14"/>
      <c r="B6" s="15" t="s">
        <v>2</v>
      </c>
      <c r="C6" s="69">
        <v>21.82</v>
      </c>
      <c r="D6" s="69">
        <v>21.64</v>
      </c>
      <c r="E6" s="69">
        <v>21.31</v>
      </c>
      <c r="F6" s="69" t="s">
        <v>29</v>
      </c>
      <c r="G6" s="69" t="s">
        <v>29</v>
      </c>
      <c r="H6" s="69" t="s">
        <v>29</v>
      </c>
    </row>
    <row r="7" spans="1:8" ht="22.5" customHeight="1" x14ac:dyDescent="0.2">
      <c r="A7" s="14"/>
      <c r="B7" s="15"/>
      <c r="C7" s="69"/>
      <c r="D7" s="69"/>
      <c r="E7" s="69"/>
      <c r="F7" s="69"/>
      <c r="G7" s="69"/>
      <c r="H7" s="69"/>
    </row>
    <row r="8" spans="1:8" ht="22.5" customHeight="1" x14ac:dyDescent="0.2">
      <c r="A8" s="219">
        <v>2024</v>
      </c>
      <c r="B8" s="15" t="s">
        <v>122</v>
      </c>
      <c r="C8" s="69">
        <v>21.76</v>
      </c>
      <c r="D8" s="69">
        <v>21.29</v>
      </c>
      <c r="E8" s="69">
        <v>21</v>
      </c>
      <c r="F8" s="69">
        <v>21.53</v>
      </c>
      <c r="G8" s="69">
        <v>20.73</v>
      </c>
      <c r="H8" s="69" t="s">
        <v>29</v>
      </c>
    </row>
    <row r="9" spans="1:8" ht="22.5" customHeight="1" x14ac:dyDescent="0.2">
      <c r="B9" s="15" t="s">
        <v>123</v>
      </c>
      <c r="C9" s="69">
        <v>21.62</v>
      </c>
      <c r="D9" s="69">
        <v>21.75</v>
      </c>
      <c r="E9" s="69">
        <v>21.4</v>
      </c>
      <c r="F9" s="69">
        <v>21.84</v>
      </c>
      <c r="G9" s="69">
        <v>21.12</v>
      </c>
      <c r="H9" s="69">
        <v>21</v>
      </c>
    </row>
    <row r="10" spans="1:8" ht="22.5" customHeight="1" x14ac:dyDescent="0.2">
      <c r="A10" s="14"/>
      <c r="B10" s="15" t="s">
        <v>124</v>
      </c>
      <c r="C10" s="69">
        <v>22.03</v>
      </c>
      <c r="D10" s="69">
        <v>21.82</v>
      </c>
      <c r="E10" s="69" t="s">
        <v>29</v>
      </c>
      <c r="F10" s="69" t="s">
        <v>29</v>
      </c>
      <c r="G10" s="69" t="s">
        <v>29</v>
      </c>
      <c r="H10" s="69" t="s">
        <v>29</v>
      </c>
    </row>
    <row r="11" spans="1:8" ht="22.5" customHeight="1" x14ac:dyDescent="0.2">
      <c r="B11" s="15"/>
      <c r="C11" s="69"/>
      <c r="D11" s="69"/>
      <c r="E11" s="69"/>
      <c r="F11" s="69"/>
      <c r="G11" s="69"/>
      <c r="H11" s="69"/>
    </row>
    <row r="12" spans="1:8" ht="22.5" customHeight="1" x14ac:dyDescent="0.2">
      <c r="B12" s="15" t="s">
        <v>125</v>
      </c>
      <c r="C12" s="69">
        <v>22.03</v>
      </c>
      <c r="D12" s="69">
        <v>21.82</v>
      </c>
      <c r="E12" s="69" t="s">
        <v>29</v>
      </c>
      <c r="F12" s="69" t="s">
        <v>29</v>
      </c>
      <c r="G12" s="69" t="s">
        <v>29</v>
      </c>
      <c r="H12" s="69" t="s">
        <v>29</v>
      </c>
    </row>
    <row r="13" spans="1:8" ht="22.5" customHeight="1" x14ac:dyDescent="0.2">
      <c r="A13" s="14"/>
      <c r="B13" s="15" t="s">
        <v>39</v>
      </c>
      <c r="C13" s="69">
        <v>21.96</v>
      </c>
      <c r="D13" s="69">
        <v>21.56</v>
      </c>
      <c r="E13" s="69" t="s">
        <v>29</v>
      </c>
      <c r="F13" s="69" t="s">
        <v>29</v>
      </c>
      <c r="G13" s="69">
        <v>21.4</v>
      </c>
      <c r="H13" s="69">
        <v>21</v>
      </c>
    </row>
    <row r="14" spans="1:8" ht="22.5" customHeight="1" x14ac:dyDescent="0.2">
      <c r="B14" s="15" t="s">
        <v>126</v>
      </c>
      <c r="C14" s="69">
        <v>21.31</v>
      </c>
      <c r="D14" s="69">
        <v>21.15</v>
      </c>
      <c r="E14" s="69" t="s">
        <v>29</v>
      </c>
      <c r="F14" s="69" t="s">
        <v>29</v>
      </c>
      <c r="G14" s="69">
        <v>19.96</v>
      </c>
      <c r="H14" s="69" t="s">
        <v>29</v>
      </c>
    </row>
    <row r="15" spans="1:8" ht="22.5" customHeight="1" x14ac:dyDescent="0.2">
      <c r="B15" s="15"/>
      <c r="C15" s="69"/>
      <c r="D15" s="69"/>
      <c r="E15" s="69"/>
      <c r="F15" s="69"/>
      <c r="G15" s="69"/>
      <c r="H15" s="69"/>
    </row>
    <row r="16" spans="1:8" ht="22.5" customHeight="1" x14ac:dyDescent="0.2">
      <c r="A16" s="14"/>
      <c r="B16" s="15" t="s">
        <v>3</v>
      </c>
      <c r="C16" s="69">
        <v>20.170000000000002</v>
      </c>
      <c r="D16" s="69">
        <v>20.22</v>
      </c>
      <c r="E16" s="69" t="s">
        <v>29</v>
      </c>
      <c r="F16" s="69">
        <v>19.5</v>
      </c>
      <c r="G16" s="69" t="s">
        <v>29</v>
      </c>
      <c r="H16" s="69" t="s">
        <v>29</v>
      </c>
    </row>
    <row r="17" spans="1:8" ht="22.5" customHeight="1" x14ac:dyDescent="0.2">
      <c r="A17" s="14"/>
      <c r="B17" s="15" t="s">
        <v>4</v>
      </c>
      <c r="C17" s="69">
        <v>19.53</v>
      </c>
      <c r="D17" s="69">
        <v>19.13</v>
      </c>
      <c r="E17" s="69">
        <v>19.72</v>
      </c>
      <c r="F17" s="69" t="s">
        <v>29</v>
      </c>
      <c r="G17" s="69">
        <v>17.88</v>
      </c>
      <c r="H17" s="69">
        <v>18.329999999999998</v>
      </c>
    </row>
    <row r="18" spans="1:8" ht="22.5" customHeight="1" x14ac:dyDescent="0.2">
      <c r="A18" s="14"/>
      <c r="B18" s="15" t="s">
        <v>5</v>
      </c>
      <c r="C18" s="69">
        <v>17.760000000000002</v>
      </c>
      <c r="D18" s="69">
        <v>18.329999999999998</v>
      </c>
      <c r="E18" s="69" t="s">
        <v>29</v>
      </c>
      <c r="F18" s="69">
        <v>16.95</v>
      </c>
      <c r="G18" s="69">
        <v>16.12</v>
      </c>
      <c r="H18" s="69">
        <v>15.82</v>
      </c>
    </row>
    <row r="19" spans="1:8" ht="22.5" customHeight="1" x14ac:dyDescent="0.2">
      <c r="A19" s="14"/>
    </row>
    <row r="20" spans="1:8" ht="22.5" customHeight="1" x14ac:dyDescent="0.2">
      <c r="A20" s="14"/>
      <c r="B20" s="220" t="s">
        <v>6</v>
      </c>
      <c r="C20" s="69">
        <v>17.690000000000001</v>
      </c>
      <c r="D20" s="69">
        <v>17.22</v>
      </c>
      <c r="E20" s="69" t="s">
        <v>29</v>
      </c>
      <c r="F20" s="69" t="s">
        <v>29</v>
      </c>
      <c r="G20" s="69">
        <v>15.79</v>
      </c>
      <c r="H20" s="69">
        <v>15</v>
      </c>
    </row>
    <row r="21" spans="1:8" ht="22.5" customHeight="1" x14ac:dyDescent="0.2">
      <c r="A21" s="14"/>
      <c r="B21" s="220" t="s">
        <v>7</v>
      </c>
      <c r="C21" s="69">
        <v>15.82</v>
      </c>
      <c r="D21" s="69">
        <v>14.63</v>
      </c>
      <c r="E21" s="69">
        <v>14.83</v>
      </c>
      <c r="F21" s="69"/>
      <c r="G21" s="69">
        <v>13.12</v>
      </c>
      <c r="H21" s="69"/>
    </row>
    <row r="22" spans="1:8" ht="22.5" customHeight="1" x14ac:dyDescent="0.2">
      <c r="A22" s="14"/>
      <c r="B22" s="220" t="s">
        <v>2</v>
      </c>
      <c r="C22" s="69">
        <v>14.21</v>
      </c>
      <c r="D22" s="69">
        <v>13.2</v>
      </c>
      <c r="E22" s="69">
        <v>13.07</v>
      </c>
      <c r="F22" s="69">
        <v>13.99</v>
      </c>
      <c r="G22" s="69">
        <v>12.29</v>
      </c>
      <c r="H22" s="69">
        <v>12.48</v>
      </c>
    </row>
    <row r="23" spans="1:8" ht="22.5" customHeight="1" thickBot="1" x14ac:dyDescent="0.25">
      <c r="A23" s="14"/>
    </row>
    <row r="24" spans="1:8" ht="15" thickTop="1" x14ac:dyDescent="0.2">
      <c r="A24" s="268" t="s">
        <v>134</v>
      </c>
      <c r="B24" s="268"/>
      <c r="C24" s="268"/>
      <c r="D24" s="268"/>
      <c r="E24" s="268"/>
      <c r="F24" s="268"/>
      <c r="G24" s="268"/>
      <c r="H24" s="268"/>
    </row>
    <row r="25" spans="1:8" x14ac:dyDescent="0.2">
      <c r="A25" s="269"/>
      <c r="B25" s="269"/>
      <c r="C25" s="269"/>
      <c r="D25" s="269"/>
      <c r="E25" s="269"/>
      <c r="F25" s="269"/>
      <c r="G25" s="269"/>
      <c r="H25" s="269"/>
    </row>
  </sheetData>
  <mergeCells count="5">
    <mergeCell ref="A1:H1"/>
    <mergeCell ref="A2:H2"/>
    <mergeCell ref="A3:B3"/>
    <mergeCell ref="A24:H24"/>
    <mergeCell ref="A25:H25"/>
  </mergeCells>
  <pageMargins left="0.7" right="0.7" top="0.75" bottom="0.75" header="0.3" footer="0.3"/>
  <pageSetup paperSize="9" scale="79" orientation="portrait"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view="pageBreakPreview" zoomScale="85" zoomScaleNormal="100" zoomScaleSheetLayoutView="85" workbookViewId="0">
      <selection activeCell="O10" sqref="O10"/>
    </sheetView>
  </sheetViews>
  <sheetFormatPr defaultRowHeight="14.25" x14ac:dyDescent="0.2"/>
  <cols>
    <col min="1" max="1" width="14.375" customWidth="1"/>
    <col min="2" max="13" width="8.75" customWidth="1"/>
  </cols>
  <sheetData>
    <row r="1" spans="1:13" ht="18.75" x14ac:dyDescent="0.2">
      <c r="A1" s="244" t="s">
        <v>135</v>
      </c>
      <c r="B1" s="244"/>
      <c r="C1" s="244"/>
      <c r="D1" s="244"/>
      <c r="E1" s="244"/>
      <c r="F1" s="244"/>
      <c r="G1" s="244"/>
      <c r="H1" s="244"/>
      <c r="I1" s="244"/>
      <c r="J1" s="244"/>
      <c r="K1" s="244"/>
      <c r="L1" s="244"/>
      <c r="M1" s="244"/>
    </row>
    <row r="2" spans="1:13" ht="18.75" x14ac:dyDescent="0.2">
      <c r="A2" s="336" t="s">
        <v>136</v>
      </c>
      <c r="B2" s="336"/>
      <c r="C2" s="336"/>
      <c r="D2" s="336"/>
      <c r="E2" s="336"/>
      <c r="F2" s="336"/>
      <c r="G2" s="336"/>
      <c r="H2" s="336"/>
      <c r="I2" s="336"/>
      <c r="J2" s="336"/>
      <c r="K2" s="336"/>
      <c r="L2" s="336"/>
      <c r="M2" s="336"/>
    </row>
    <row r="3" spans="1:13" ht="19.5" thickBot="1" x14ac:dyDescent="0.25">
      <c r="A3" s="337"/>
      <c r="B3" s="337"/>
      <c r="C3" s="337"/>
      <c r="D3" s="337"/>
      <c r="E3" s="337"/>
      <c r="F3" s="337"/>
      <c r="G3" s="337"/>
      <c r="H3" s="337"/>
      <c r="I3" s="337"/>
      <c r="J3" s="337"/>
      <c r="K3" s="337"/>
      <c r="L3" s="337"/>
      <c r="M3" s="337"/>
    </row>
    <row r="4" spans="1:13" ht="15.75" thickTop="1" thickBot="1" x14ac:dyDescent="0.25">
      <c r="A4" s="264" t="s">
        <v>84</v>
      </c>
      <c r="B4" s="323" t="s">
        <v>137</v>
      </c>
      <c r="C4" s="324"/>
      <c r="D4" s="333"/>
      <c r="E4" s="323" t="s">
        <v>138</v>
      </c>
      <c r="F4" s="324"/>
      <c r="G4" s="333"/>
      <c r="H4" s="331" t="s">
        <v>139</v>
      </c>
      <c r="I4" s="338"/>
      <c r="J4" s="332"/>
      <c r="K4" s="323" t="s">
        <v>140</v>
      </c>
      <c r="L4" s="324"/>
      <c r="M4" s="324"/>
    </row>
    <row r="5" spans="1:13" ht="15" thickBot="1" x14ac:dyDescent="0.25">
      <c r="A5" s="330"/>
      <c r="B5" s="45" t="s">
        <v>141</v>
      </c>
      <c r="C5" s="46" t="s">
        <v>142</v>
      </c>
      <c r="D5" s="47" t="s">
        <v>133</v>
      </c>
      <c r="E5" s="46" t="s">
        <v>141</v>
      </c>
      <c r="F5" s="46" t="s">
        <v>142</v>
      </c>
      <c r="G5" s="47" t="s">
        <v>133</v>
      </c>
      <c r="H5" s="46" t="s">
        <v>141</v>
      </c>
      <c r="I5" s="46" t="s">
        <v>142</v>
      </c>
      <c r="J5" s="47" t="s">
        <v>133</v>
      </c>
      <c r="K5" s="46" t="s">
        <v>141</v>
      </c>
      <c r="L5" s="46" t="s">
        <v>142</v>
      </c>
      <c r="M5" s="46" t="s">
        <v>133</v>
      </c>
    </row>
    <row r="6" spans="1:13" ht="15" thickTop="1" x14ac:dyDescent="0.2">
      <c r="A6" s="2"/>
      <c r="B6" s="35"/>
      <c r="C6" s="2"/>
      <c r="D6" s="2"/>
      <c r="E6" s="2"/>
      <c r="F6" s="2"/>
      <c r="G6" s="2"/>
      <c r="H6" s="2"/>
      <c r="I6" s="2"/>
      <c r="J6" s="2"/>
      <c r="K6" s="2"/>
      <c r="L6" s="2"/>
      <c r="M6" s="2"/>
    </row>
    <row r="7" spans="1:13" ht="33" customHeight="1" x14ac:dyDescent="0.2">
      <c r="A7" s="91">
        <v>45628</v>
      </c>
      <c r="B7" s="61">
        <v>277.97354250000001</v>
      </c>
      <c r="C7" s="61">
        <v>278.10682450000002</v>
      </c>
      <c r="D7" s="61">
        <v>278.63348250000001</v>
      </c>
      <c r="E7" s="61">
        <v>291.99730904199998</v>
      </c>
      <c r="F7" s="61">
        <v>292.21629613419998</v>
      </c>
      <c r="G7" s="61">
        <v>293.12144837279999</v>
      </c>
      <c r="H7" s="61">
        <v>1.8506278393</v>
      </c>
      <c r="I7" s="61">
        <v>1.8531170850000001</v>
      </c>
      <c r="J7" s="61">
        <v>1.863420112</v>
      </c>
      <c r="K7" s="61">
        <v>352.70673601549998</v>
      </c>
      <c r="L7" s="61">
        <v>352.87083834399999</v>
      </c>
      <c r="M7" s="61">
        <v>353.5303019127</v>
      </c>
    </row>
    <row r="8" spans="1:13" ht="33" customHeight="1" x14ac:dyDescent="0.2">
      <c r="A8" s="91">
        <v>45629</v>
      </c>
      <c r="B8" s="61">
        <v>277.86869999999999</v>
      </c>
      <c r="C8" s="61">
        <v>277.90489200000002</v>
      </c>
      <c r="D8" s="61">
        <v>278.33822249999997</v>
      </c>
      <c r="E8" s="61">
        <v>291.97053808999999</v>
      </c>
      <c r="F8" s="61">
        <v>292.0876292108</v>
      </c>
      <c r="G8" s="61">
        <v>292.87763705959998</v>
      </c>
      <c r="H8" s="61">
        <v>1.8504225745</v>
      </c>
      <c r="I8" s="61">
        <v>1.8522578251999999</v>
      </c>
      <c r="J8" s="61">
        <v>1.8615438493000001</v>
      </c>
      <c r="K8" s="61">
        <v>352.19858350999999</v>
      </c>
      <c r="L8" s="61">
        <v>352.24069889399999</v>
      </c>
      <c r="M8" s="61">
        <v>352.77964093849999</v>
      </c>
    </row>
    <row r="9" spans="1:13" ht="33" customHeight="1" x14ac:dyDescent="0.2">
      <c r="A9" s="91">
        <v>45630</v>
      </c>
      <c r="B9" s="61">
        <v>277.92280249999999</v>
      </c>
      <c r="C9" s="61">
        <v>277.95147200000002</v>
      </c>
      <c r="D9" s="61">
        <v>278.32361250000002</v>
      </c>
      <c r="E9" s="61">
        <v>292.13855520779998</v>
      </c>
      <c r="F9" s="61">
        <v>292.24762801079999</v>
      </c>
      <c r="G9" s="61">
        <v>292.95745055980001</v>
      </c>
      <c r="H9" s="61">
        <v>1.8464791860000001</v>
      </c>
      <c r="I9" s="61">
        <v>1.8482733049</v>
      </c>
      <c r="J9" s="61">
        <v>1.8569540298</v>
      </c>
      <c r="K9" s="61">
        <v>352.71183409230002</v>
      </c>
      <c r="L9" s="61">
        <v>352.74362691589999</v>
      </c>
      <c r="M9" s="61">
        <v>353.20463217780002</v>
      </c>
    </row>
    <row r="10" spans="1:13" ht="33" customHeight="1" x14ac:dyDescent="0.2">
      <c r="A10" s="91">
        <v>45631</v>
      </c>
      <c r="B10" s="61">
        <v>277.94452999999999</v>
      </c>
      <c r="C10" s="61">
        <v>278.00622950000002</v>
      </c>
      <c r="D10" s="61">
        <v>278.27081950000002</v>
      </c>
      <c r="E10" s="61">
        <v>292.98133461999998</v>
      </c>
      <c r="F10" s="61">
        <v>293.12545928819998</v>
      </c>
      <c r="G10" s="61">
        <v>293.72556340879999</v>
      </c>
      <c r="H10" s="61">
        <v>1.8543852431000001</v>
      </c>
      <c r="I10" s="61">
        <v>1.8564032759</v>
      </c>
      <c r="J10" s="61">
        <v>1.8642237805999999</v>
      </c>
      <c r="K10" s="61">
        <v>354.03184786100002</v>
      </c>
      <c r="L10" s="61">
        <v>354.10612572909997</v>
      </c>
      <c r="M10" s="61">
        <v>354.42742083910002</v>
      </c>
    </row>
    <row r="11" spans="1:13" ht="33" customHeight="1" x14ac:dyDescent="0.2">
      <c r="A11" s="91">
        <v>45632</v>
      </c>
      <c r="B11" s="61">
        <v>278.0092075</v>
      </c>
      <c r="C11" s="61">
        <v>278.01399700000002</v>
      </c>
      <c r="D11" s="61">
        <v>278.21028250000001</v>
      </c>
      <c r="E11" s="61">
        <v>294.20324837650003</v>
      </c>
      <c r="F11" s="61">
        <v>294.28782432840001</v>
      </c>
      <c r="G11" s="61">
        <v>294.81734978809999</v>
      </c>
      <c r="H11" s="61">
        <v>1.8495107662000001</v>
      </c>
      <c r="I11" s="61">
        <v>1.8511540465</v>
      </c>
      <c r="J11" s="61">
        <v>1.8584632940000001</v>
      </c>
      <c r="K11" s="61">
        <v>354.83708376999999</v>
      </c>
      <c r="L11" s="61">
        <v>354.83802181200002</v>
      </c>
      <c r="M11" s="61">
        <v>355.06795961770001</v>
      </c>
    </row>
    <row r="12" spans="1:13" ht="33" customHeight="1" x14ac:dyDescent="0.2">
      <c r="A12" s="91">
        <v>45635</v>
      </c>
      <c r="B12" s="61">
        <v>277.97500000000002</v>
      </c>
      <c r="C12" s="61">
        <v>277.81952999999999</v>
      </c>
      <c r="D12" s="61">
        <v>277.91926749999999</v>
      </c>
      <c r="E12" s="61">
        <v>293.66669000000002</v>
      </c>
      <c r="F12" s="61">
        <v>293.58231558339997</v>
      </c>
      <c r="G12" s="61">
        <v>294.0319149526</v>
      </c>
      <c r="H12" s="61">
        <v>1.8489141716999999</v>
      </c>
      <c r="I12" s="61">
        <v>1.8495045201</v>
      </c>
      <c r="J12" s="61">
        <v>1.8569435285</v>
      </c>
      <c r="K12" s="61">
        <v>354.82119</v>
      </c>
      <c r="L12" s="61">
        <v>354.61773831699998</v>
      </c>
      <c r="M12" s="61">
        <v>354.71044550480002</v>
      </c>
    </row>
    <row r="13" spans="1:13" ht="33" customHeight="1" x14ac:dyDescent="0.2">
      <c r="A13" s="91">
        <v>45636</v>
      </c>
      <c r="B13" s="61">
        <v>278.05</v>
      </c>
      <c r="C13" s="61">
        <v>278.02783349999999</v>
      </c>
      <c r="D13" s="61">
        <v>278.09558950000002</v>
      </c>
      <c r="E13" s="61">
        <v>293.20373000000001</v>
      </c>
      <c r="F13" s="61">
        <v>293.26250765050003</v>
      </c>
      <c r="G13" s="61">
        <v>293.66741298630001</v>
      </c>
      <c r="H13" s="61">
        <v>1.8329543874000001</v>
      </c>
      <c r="I13" s="61">
        <v>1.8344207357</v>
      </c>
      <c r="J13" s="61">
        <v>1.8413499839</v>
      </c>
      <c r="K13" s="61">
        <v>354.30522999999999</v>
      </c>
      <c r="L13" s="61">
        <v>354.2729354338</v>
      </c>
      <c r="M13" s="61">
        <v>354.32659630260002</v>
      </c>
    </row>
    <row r="14" spans="1:13" ht="33" customHeight="1" x14ac:dyDescent="0.2">
      <c r="A14" s="91">
        <v>45637</v>
      </c>
      <c r="B14" s="61">
        <v>278.16820999999999</v>
      </c>
      <c r="C14" s="61">
        <v>278.17560950000001</v>
      </c>
      <c r="D14" s="61">
        <v>278.21987350000001</v>
      </c>
      <c r="E14" s="61">
        <v>292.11835367899999</v>
      </c>
      <c r="F14" s="61">
        <v>292.20873447240001</v>
      </c>
      <c r="G14" s="61">
        <v>292.57170656459999</v>
      </c>
      <c r="H14" s="61">
        <v>1.8255502721000001</v>
      </c>
      <c r="I14" s="61">
        <v>1.827183408</v>
      </c>
      <c r="J14" s="61">
        <v>1.8337501499</v>
      </c>
      <c r="K14" s="61">
        <v>354.48366636100002</v>
      </c>
      <c r="L14" s="61">
        <v>354.48808080539999</v>
      </c>
      <c r="M14" s="61">
        <v>354.51666584970002</v>
      </c>
    </row>
    <row r="15" spans="1:13" ht="33" customHeight="1" x14ac:dyDescent="0.2">
      <c r="A15" s="91">
        <v>45638</v>
      </c>
      <c r="B15" s="61">
        <v>278.23052000000001</v>
      </c>
      <c r="C15" s="61">
        <v>278.2744505</v>
      </c>
      <c r="D15" s="61">
        <v>278.3564725</v>
      </c>
      <c r="E15" s="61">
        <v>292.60112788399999</v>
      </c>
      <c r="F15" s="61">
        <v>292.72997338009998</v>
      </c>
      <c r="G15" s="61">
        <v>293.12648446560002</v>
      </c>
      <c r="H15" s="61">
        <v>1.8230876472999999</v>
      </c>
      <c r="I15" s="61">
        <v>1.8249198236999999</v>
      </c>
      <c r="J15" s="61">
        <v>1.8314347594</v>
      </c>
      <c r="K15" s="61">
        <v>355.11952572799999</v>
      </c>
      <c r="L15" s="61">
        <v>355.16321168259998</v>
      </c>
      <c r="M15" s="61">
        <v>355.23992198690001</v>
      </c>
    </row>
    <row r="16" spans="1:13" ht="33" customHeight="1" x14ac:dyDescent="0.2">
      <c r="A16" s="91">
        <v>45639</v>
      </c>
      <c r="B16" s="61">
        <v>278.11860999999999</v>
      </c>
      <c r="C16" s="61">
        <v>278.12504300000001</v>
      </c>
      <c r="D16" s="61">
        <v>278.1368665</v>
      </c>
      <c r="E16" s="61">
        <v>291.06503286499998</v>
      </c>
      <c r="F16" s="61">
        <v>291.15353251430003</v>
      </c>
      <c r="G16" s="61">
        <v>291.47547620670002</v>
      </c>
      <c r="H16" s="61">
        <v>1.8197311566000001</v>
      </c>
      <c r="I16" s="61">
        <v>1.8213021628999999</v>
      </c>
      <c r="J16" s="61">
        <v>1.8273802415</v>
      </c>
      <c r="K16" s="61">
        <v>351.24990634699998</v>
      </c>
      <c r="L16" s="61">
        <v>351.2430043045</v>
      </c>
      <c r="M16" s="61">
        <v>351.22720203159997</v>
      </c>
    </row>
    <row r="17" spans="1:13" ht="33" customHeight="1" x14ac:dyDescent="0.2">
      <c r="A17" s="91">
        <v>45642</v>
      </c>
      <c r="B17" s="61">
        <v>278.17218250000002</v>
      </c>
      <c r="C17" s="61">
        <v>278.16778950000003</v>
      </c>
      <c r="D17" s="61">
        <v>278.19986849999998</v>
      </c>
      <c r="E17" s="61">
        <v>292.2894221528</v>
      </c>
      <c r="F17" s="61">
        <v>292.39134308050001</v>
      </c>
      <c r="G17" s="61">
        <v>292.74596592429998</v>
      </c>
      <c r="H17" s="61">
        <v>1.8119605969999999</v>
      </c>
      <c r="I17" s="61">
        <v>1.8136608831000001</v>
      </c>
      <c r="J17" s="61">
        <v>1.8202628226999999</v>
      </c>
      <c r="K17" s="61">
        <v>351.44274093400003</v>
      </c>
      <c r="L17" s="61">
        <v>351.41660083789998</v>
      </c>
      <c r="M17" s="61">
        <v>351.42443858809997</v>
      </c>
    </row>
    <row r="18" spans="1:13" ht="33" customHeight="1" x14ac:dyDescent="0.2">
      <c r="A18" s="91">
        <v>45643</v>
      </c>
      <c r="B18" s="61">
        <v>278.27257500000002</v>
      </c>
      <c r="C18" s="61">
        <v>278.25728550000002</v>
      </c>
      <c r="D18" s="61">
        <v>278.27018149999998</v>
      </c>
      <c r="E18" s="61">
        <v>292.14446423499999</v>
      </c>
      <c r="F18" s="61">
        <v>292.22162737280001</v>
      </c>
      <c r="G18" s="61">
        <v>292.55712915859999</v>
      </c>
      <c r="H18" s="61">
        <v>1.8058508083</v>
      </c>
      <c r="I18" s="61">
        <v>1.8072574538999999</v>
      </c>
      <c r="J18" s="61">
        <v>1.8136993720000001</v>
      </c>
      <c r="K18" s="61">
        <v>353.44791250750001</v>
      </c>
      <c r="L18" s="61">
        <v>353.40678710959997</v>
      </c>
      <c r="M18" s="61">
        <v>353.37780791850003</v>
      </c>
    </row>
    <row r="19" spans="1:13" ht="33" customHeight="1" x14ac:dyDescent="0.2">
      <c r="A19" s="91">
        <v>45644</v>
      </c>
      <c r="B19" s="61">
        <v>278.22500000000002</v>
      </c>
      <c r="C19" s="61">
        <v>278.27016550000002</v>
      </c>
      <c r="D19" s="61">
        <v>278.26719300000002</v>
      </c>
      <c r="E19" s="61">
        <v>291.85802749999999</v>
      </c>
      <c r="F19" s="61">
        <v>291.98804984869997</v>
      </c>
      <c r="G19" s="61">
        <v>292.31439916980003</v>
      </c>
      <c r="H19" s="61">
        <v>1.8117145795</v>
      </c>
      <c r="I19" s="61">
        <v>1.8135077835</v>
      </c>
      <c r="J19" s="61">
        <v>1.8196877262</v>
      </c>
      <c r="K19" s="61">
        <v>352.886685</v>
      </c>
      <c r="L19" s="61">
        <v>352.92504204070002</v>
      </c>
      <c r="M19" s="61">
        <v>352.88022766149999</v>
      </c>
    </row>
    <row r="20" spans="1:13" ht="33" customHeight="1" x14ac:dyDescent="0.2">
      <c r="A20" s="91">
        <v>45645</v>
      </c>
      <c r="B20" s="61">
        <v>278.35000000000002</v>
      </c>
      <c r="C20" s="61">
        <v>278.4511885</v>
      </c>
      <c r="D20" s="61">
        <v>278.46102250000001</v>
      </c>
      <c r="E20" s="61">
        <v>289.47008499999998</v>
      </c>
      <c r="F20" s="61">
        <v>289.65745658119999</v>
      </c>
      <c r="G20" s="61">
        <v>289.97677808549997</v>
      </c>
      <c r="H20" s="61">
        <v>1.7778559388999999</v>
      </c>
      <c r="I20" s="61">
        <v>1.7799903506000001</v>
      </c>
      <c r="J20" s="61">
        <v>1.7858754515999999</v>
      </c>
      <c r="K20" s="61">
        <v>351.04111499999999</v>
      </c>
      <c r="L20" s="61">
        <v>351.14922479360001</v>
      </c>
      <c r="M20" s="61">
        <v>351.11400941950001</v>
      </c>
    </row>
    <row r="21" spans="1:13" ht="33" customHeight="1" x14ac:dyDescent="0.2">
      <c r="A21" s="91">
        <v>45646</v>
      </c>
      <c r="B21" s="61">
        <v>278.41957000000002</v>
      </c>
      <c r="C21" s="61">
        <v>278.55631749999998</v>
      </c>
      <c r="D21" s="61">
        <v>278.63321999999999</v>
      </c>
      <c r="E21" s="61">
        <v>289.05520061700003</v>
      </c>
      <c r="F21" s="61">
        <v>289.27878582950001</v>
      </c>
      <c r="G21" s="61">
        <v>289.66681687879998</v>
      </c>
      <c r="H21" s="61">
        <v>1.7752388300999999</v>
      </c>
      <c r="I21" s="61">
        <v>1.7795600711999999</v>
      </c>
      <c r="J21" s="61">
        <v>1.7839222210000001</v>
      </c>
      <c r="K21" s="61">
        <v>348.09407499999998</v>
      </c>
      <c r="L21" s="61">
        <v>348.2430300053</v>
      </c>
      <c r="M21" s="61">
        <v>348.28051898780001</v>
      </c>
    </row>
    <row r="22" spans="1:13" ht="33" customHeight="1" x14ac:dyDescent="0.2">
      <c r="A22" s="91">
        <v>45649</v>
      </c>
      <c r="B22" s="61">
        <v>278.567725</v>
      </c>
      <c r="C22" s="61">
        <v>278.58327300000002</v>
      </c>
      <c r="D22" s="61">
        <v>278.6548975</v>
      </c>
      <c r="E22" s="61">
        <v>290.18400881500003</v>
      </c>
      <c r="F22" s="61">
        <v>290.3146932093</v>
      </c>
      <c r="G22" s="61">
        <v>290.66980004300001</v>
      </c>
      <c r="H22" s="61">
        <v>1.7782810957999999</v>
      </c>
      <c r="I22" s="61">
        <v>1.7811312973</v>
      </c>
      <c r="J22" s="61">
        <v>1.7861726291</v>
      </c>
      <c r="K22" s="61">
        <v>349.922859055</v>
      </c>
      <c r="L22" s="61">
        <v>349.92552409090001</v>
      </c>
      <c r="M22" s="61">
        <v>349.94317992740002</v>
      </c>
    </row>
    <row r="23" spans="1:13" ht="33" customHeight="1" x14ac:dyDescent="0.2">
      <c r="A23" s="91">
        <v>45650</v>
      </c>
      <c r="B23" s="61">
        <v>278.47072500000002</v>
      </c>
      <c r="C23" s="61">
        <v>278.52807300000001</v>
      </c>
      <c r="D23" s="61">
        <v>278.61143499999997</v>
      </c>
      <c r="E23" s="61">
        <v>289.44247449250003</v>
      </c>
      <c r="F23" s="61">
        <v>289.62532774850001</v>
      </c>
      <c r="G23" s="61">
        <v>289.9837965538</v>
      </c>
      <c r="H23" s="61">
        <v>1.7722314516</v>
      </c>
      <c r="I23" s="61">
        <v>1.7753306370999999</v>
      </c>
      <c r="J23" s="61">
        <v>1.7803443924</v>
      </c>
      <c r="K23" s="61">
        <v>349.10483464250001</v>
      </c>
      <c r="L23" s="61">
        <v>349.15527205479998</v>
      </c>
      <c r="M23" s="61">
        <v>349.19206982859998</v>
      </c>
    </row>
    <row r="24" spans="1:13" ht="33" customHeight="1" x14ac:dyDescent="0.2">
      <c r="A24" s="91">
        <v>45652</v>
      </c>
      <c r="B24" s="61">
        <v>278.37134500000002</v>
      </c>
      <c r="C24" s="61">
        <v>278.47390949999999</v>
      </c>
      <c r="D24" s="61">
        <v>278.69954150000001</v>
      </c>
      <c r="E24" s="61">
        <v>289.39485312750003</v>
      </c>
      <c r="F24" s="61">
        <v>289.62456178420001</v>
      </c>
      <c r="G24" s="61">
        <v>290.13109994349998</v>
      </c>
      <c r="H24" s="61">
        <v>1.7688972049</v>
      </c>
      <c r="I24" s="61">
        <v>1.7713611147999999</v>
      </c>
      <c r="J24" s="61">
        <v>1.7782518326000001</v>
      </c>
      <c r="K24" s="61">
        <v>348.81322388149999</v>
      </c>
      <c r="L24" s="61">
        <v>348.92488462749998</v>
      </c>
      <c r="M24" s="61">
        <v>349.1352766233</v>
      </c>
    </row>
    <row r="25" spans="1:13" ht="33" customHeight="1" x14ac:dyDescent="0.2">
      <c r="A25" s="91">
        <v>45653</v>
      </c>
      <c r="B25" s="61">
        <v>278.46829250000002</v>
      </c>
      <c r="C25" s="61">
        <v>278.59300050000002</v>
      </c>
      <c r="D25" s="61">
        <v>278.85392250000001</v>
      </c>
      <c r="E25" s="61">
        <v>290.15003895580003</v>
      </c>
      <c r="F25" s="61">
        <v>290.40269708770001</v>
      </c>
      <c r="G25" s="61">
        <v>290.9528364894</v>
      </c>
      <c r="H25" s="61">
        <v>1.7645795639999999</v>
      </c>
      <c r="I25" s="61">
        <v>1.7670796119000001</v>
      </c>
      <c r="J25" s="61">
        <v>1.7735961613</v>
      </c>
      <c r="K25" s="61">
        <v>348.97647050249998</v>
      </c>
      <c r="L25" s="61">
        <v>349.11199304809998</v>
      </c>
      <c r="M25" s="61">
        <v>349.3622762311</v>
      </c>
    </row>
    <row r="26" spans="1:13" s="49" customFormat="1" ht="33" customHeight="1" x14ac:dyDescent="0.2">
      <c r="A26" s="91">
        <v>45656</v>
      </c>
      <c r="B26" s="61">
        <v>278.47719749999999</v>
      </c>
      <c r="C26" s="61">
        <v>278.66152149999999</v>
      </c>
      <c r="D26" s="61">
        <v>279.01073350000001</v>
      </c>
      <c r="E26" s="61">
        <v>290.21501501479997</v>
      </c>
      <c r="F26" s="61">
        <v>290.49362903370002</v>
      </c>
      <c r="G26" s="61">
        <v>291.1450498053</v>
      </c>
      <c r="H26" s="61">
        <v>1.7640211579</v>
      </c>
      <c r="I26" s="61">
        <v>1.7666637176</v>
      </c>
      <c r="J26" s="61">
        <v>1.7739385611</v>
      </c>
      <c r="K26" s="61">
        <v>349.9623086588</v>
      </c>
      <c r="L26" s="61">
        <v>350.17205913959998</v>
      </c>
      <c r="M26" s="61">
        <v>350.53346096830001</v>
      </c>
    </row>
    <row r="27" spans="1:13" s="49" customFormat="1" ht="33" customHeight="1" thickBot="1" x14ac:dyDescent="0.25">
      <c r="A27" s="238">
        <v>45657</v>
      </c>
      <c r="B27" s="239">
        <v>278.55</v>
      </c>
      <c r="C27" s="239">
        <v>279.02868749999999</v>
      </c>
      <c r="D27" s="239">
        <v>279.48518000000001</v>
      </c>
      <c r="E27" s="239">
        <v>290.081975</v>
      </c>
      <c r="F27" s="239">
        <v>290.66306765399997</v>
      </c>
      <c r="G27" s="239">
        <v>291.41304851199999</v>
      </c>
      <c r="H27" s="239">
        <v>1.7834048552999999</v>
      </c>
      <c r="I27" s="239">
        <v>1.7879589023</v>
      </c>
      <c r="J27" s="239">
        <v>1.7959885321</v>
      </c>
      <c r="K27" s="239">
        <v>349.70561500000002</v>
      </c>
      <c r="L27" s="239">
        <v>350.28229022609997</v>
      </c>
      <c r="M27" s="239">
        <v>350.78492375500002</v>
      </c>
    </row>
    <row r="28" spans="1:13" ht="15" thickTop="1" x14ac:dyDescent="0.2"/>
  </sheetData>
  <mergeCells count="8">
    <mergeCell ref="A1:M1"/>
    <mergeCell ref="A2:M2"/>
    <mergeCell ref="A3:M3"/>
    <mergeCell ref="A4:A5"/>
    <mergeCell ref="B4:D4"/>
    <mergeCell ref="E4:G4"/>
    <mergeCell ref="H4:J4"/>
    <mergeCell ref="K4:M4"/>
  </mergeCells>
  <pageMargins left="0.7" right="0.7" top="0.75" bottom="0.75" header="0.3" footer="0.3"/>
  <pageSetup paperSize="9" scale="67" orientation="portrait"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136</vt:lpstr>
      <vt:lpstr>137</vt:lpstr>
      <vt:lpstr>138</vt:lpstr>
      <vt:lpstr>139</vt:lpstr>
      <vt:lpstr>140</vt:lpstr>
      <vt:lpstr>141</vt:lpstr>
      <vt:lpstr>142</vt:lpstr>
      <vt:lpstr>143</vt:lpstr>
      <vt:lpstr>144</vt:lpstr>
      <vt:lpstr>145</vt:lpstr>
      <vt:lpstr>146</vt:lpstr>
      <vt:lpstr>'137'!Print_Area</vt:lpstr>
      <vt:lpstr>'138'!Print_Area</vt:lpstr>
      <vt:lpstr>'139'!Print_Area</vt:lpstr>
      <vt:lpstr>'140'!Print_Area</vt:lpstr>
      <vt:lpstr>'141'!Print_Area</vt:lpstr>
      <vt:lpstr>'144'!Print_Area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2025-01-29T06:06:16Z</cp:lastPrinted>
  <dcterms:created xsi:type="dcterms:W3CDTF">2024-02-01T11:08:02Z</dcterms:created>
  <dcterms:modified xsi:type="dcterms:W3CDTF">2025-01-29T06:06:20Z</dcterms:modified>
</cp:coreProperties>
</file>