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024\MSB Excel files\"/>
    </mc:Choice>
  </mc:AlternateContent>
  <bookViews>
    <workbookView xWindow="0" yWindow="0" windowWidth="20490" windowHeight="7200"/>
  </bookViews>
  <sheets>
    <sheet name="135" sheetId="1" r:id="rId1"/>
    <sheet name="136" sheetId="2" r:id="rId2"/>
    <sheet name="137" sheetId="4" r:id="rId3"/>
    <sheet name="138" sheetId="5" r:id="rId4"/>
    <sheet name="139" sheetId="6" r:id="rId5"/>
    <sheet name="140" sheetId="7" r:id="rId6"/>
    <sheet name="141" sheetId="8" r:id="rId7"/>
    <sheet name="142" sheetId="9" r:id="rId8"/>
    <sheet name="143" sheetId="10" r:id="rId9"/>
    <sheet name="144" sheetId="11" r:id="rId10"/>
    <sheet name="145" sheetId="12" r:id="rId11"/>
  </sheets>
  <definedNames>
    <definedName name="_xlnm.Print_Area" localSheetId="2">'137'!$A$1:$K$46</definedName>
    <definedName name="_xlnm.Print_Area" localSheetId="4">'139'!$A$1:$H$73</definedName>
    <definedName name="_xlnm.Print_Area" localSheetId="5">'140'!$A$1:$K$96</definedName>
    <definedName name="_xlnm.Print_Area" localSheetId="8">'143'!$A$1:$M$27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 i="12" l="1"/>
  <c r="C39" i="12"/>
  <c r="F37" i="12"/>
  <c r="C37" i="12"/>
  <c r="F36" i="12"/>
  <c r="C36" i="12"/>
  <c r="F34" i="12"/>
  <c r="C34" i="12"/>
  <c r="F30" i="12"/>
  <c r="C30" i="12"/>
  <c r="F28" i="12"/>
  <c r="C28" i="12"/>
  <c r="F27" i="12"/>
  <c r="C27" i="12"/>
  <c r="F25" i="12"/>
  <c r="C25" i="12"/>
  <c r="F21" i="12"/>
  <c r="C21" i="12"/>
  <c r="F19" i="12"/>
  <c r="C19" i="12"/>
  <c r="F18" i="12"/>
  <c r="C18" i="12"/>
  <c r="F16" i="12"/>
  <c r="C16" i="12"/>
  <c r="C12" i="12"/>
  <c r="F10" i="12"/>
  <c r="C10" i="12"/>
  <c r="F9" i="12"/>
  <c r="C9" i="12"/>
  <c r="F7" i="12"/>
  <c r="C7" i="12"/>
  <c r="J21" i="2" l="1"/>
  <c r="G39" i="12" l="1"/>
  <c r="I43" i="2" l="1"/>
  <c r="I42" i="2" l="1"/>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J22" i="2" l="1"/>
  <c r="K42" i="2" l="1"/>
  <c r="J42" i="2"/>
  <c r="J43" i="2" s="1"/>
  <c r="K21" i="4" l="1"/>
  <c r="K22" i="4" s="1"/>
  <c r="J21" i="4"/>
  <c r="J22" i="4" s="1"/>
  <c r="G8" i="6" l="1"/>
  <c r="G7" i="6"/>
  <c r="I21" i="4" l="1"/>
  <c r="I22" i="4" s="1"/>
  <c r="H21" i="4"/>
  <c r="H22" i="4" s="1"/>
  <c r="G21" i="4"/>
  <c r="G22" i="4" s="1"/>
  <c r="F21" i="4"/>
  <c r="F22" i="4" s="1"/>
  <c r="E21" i="4"/>
  <c r="E22" i="4" s="1"/>
  <c r="D21" i="4"/>
  <c r="D22" i="4" s="1"/>
  <c r="C21" i="4"/>
  <c r="C22" i="4" s="1"/>
  <c r="B22" i="4"/>
  <c r="B21" i="4"/>
  <c r="K43" i="2"/>
  <c r="K21" i="2"/>
  <c r="K22" i="2" s="1"/>
  <c r="H23" i="6" l="1"/>
  <c r="H22" i="6"/>
  <c r="H21" i="6"/>
  <c r="G23" i="6"/>
  <c r="G22" i="6"/>
  <c r="G21" i="6"/>
</calcChain>
</file>

<file path=xl/sharedStrings.xml><?xml version="1.0" encoding="utf-8"?>
<sst xmlns="http://schemas.openxmlformats.org/spreadsheetml/2006/main" count="743" uniqueCount="185">
  <si>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</si>
  <si>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</si>
  <si>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</si>
  <si>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</si>
  <si>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</si>
  <si>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</si>
  <si>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</si>
  <si>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</si>
  <si>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</si>
  <si>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</si>
  <si>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</si>
  <si>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</si>
  <si>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</si>
  <si>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</si>
  <si>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</si>
  <si>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</si>
  <si>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</si>
  <si>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</si>
  <si>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</si>
  <si>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</si>
  <si>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</si>
  <si>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</si>
  <si>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</si>
  <si>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</si>
  <si>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</si>
  <si>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</si>
  <si>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</si>
  <si>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</si>
  <si>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</si>
  <si>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</si>
  <si>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</si>
  <si>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</si>
  <si>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</si>
  <si>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</si>
  <si>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</si>
  <si>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</si>
  <si>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</si>
  <si>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</si>
  <si>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</si>
  <si>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</si>
  <si>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</si>
  <si>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</si>
  <si>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</si>
  <si>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</si>
  <si>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</si>
  <si>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</si>
  <si>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</si>
  <si>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</si>
  <si>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</si>
  <si>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</si>
  <si>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</si>
  <si>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</si>
  <si>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</si>
  <si>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</si>
  <si>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</si>
  <si>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</si>
  <si>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</si>
  <si>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</si>
  <si>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</si>
  <si>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</si>
  <si>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</si>
  <si>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</si>
  <si>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</si>
  <si>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</si>
  <si>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</si>
  <si>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</si>
  <si>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</si>
  <si>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</si>
  <si>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</si>
  <si>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</si>
  <si>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</si>
  <si>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</si>
  <si>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</si>
  <si>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</si>
  <si>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</si>
  <si>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</si>
  <si>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</si>
  <si>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</si>
  <si>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</si>
  <si>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</si>
  <si>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</si>
  <si>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</si>
  <si>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</si>
  <si>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</si>
  <si>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</si>
  <si>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</si>
  <si>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</si>
  <si>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</si>
  <si>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</si>
  <si>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</si>
  <si>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</si>
  <si>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</si>
  <si>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</si>
  <si>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</si>
  <si>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</si>
  <si>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</si>
  <si>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</si>
  <si>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</si>
  <si>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</si>
  <si>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</si>
  <si>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</si>
  <si>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</si>
  <si>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</si>
  <si>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</si>
  <si>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</si>
  <si>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</si>
  <si>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</si>
  <si>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</si>
  <si>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</si>
  <si>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</si>
  <si>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</si>
  <si>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</si>
  <si>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</si>
  <si>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</si>
  <si>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</si>
  <si>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</si>
  <si>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</si>
  <si>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</si>
  <si>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</si>
  <si>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</si>
  <si>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</si>
  <si>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</si>
  <si>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</si>
  <si>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</si>
  <si>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</si>
  <si>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</si>
  <si>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</si>
  <si>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</si>
  <si>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</si>
  <si>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</si>
  <si>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</si>
  <si>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</si>
  <si>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</si>
  <si>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</si>
  <si>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</si>
  <si>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</si>
  <si>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</si>
  <si>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</si>
  <si>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</si>
  <si>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</si>
  <si>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</si>
  <si>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</si>
  <si>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</si>
  <si>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</si>
  <si>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</si>
  <si>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</si>
  <si>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</si>
  <si>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</si>
  <si>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</si>
  <si>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</si>
  <si>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</si>
  <si>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</si>
  <si>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</si>
  <si>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</si>
  <si>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</si>
  <si>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</si>
  <si>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</si>
  <si>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</si>
  <si>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</si>
  <si>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</si>
  <si>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</si>
  <si>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</si>
  <si>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</si>
  <si>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</si>
  <si>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Apr-24</t>
  </si>
  <si>
    <t>May-24</t>
  </si>
  <si>
    <t>Billion Rupees</t>
  </si>
  <si>
    <t>Jun-24</t>
  </si>
  <si>
    <t>Jun-23</t>
  </si>
  <si>
    <t>2024-25</t>
  </si>
  <si>
    <t>Jul-24</t>
  </si>
  <si>
    <t>BR</t>
  </si>
  <si>
    <t>Aug-24</t>
  </si>
  <si>
    <t>Floating Rate (Face Value)</t>
  </si>
  <si>
    <t>Floating Rate Semi-Annual</t>
  </si>
  <si>
    <t>Floating Rate QuarterlyWith Quarterly Refixing</t>
  </si>
  <si>
    <t>Floating Rate Quarterly With Fortnightly Refixing</t>
  </si>
  <si>
    <t>R</t>
  </si>
  <si>
    <t>NBR</t>
  </si>
  <si>
    <t>R= Bid Rejected        NBR= No Bids Received                                                                                                                                                                     Source:  Domestic Markets &amp; Monetary Management Department, SBP</t>
  </si>
  <si>
    <t>2-Years</t>
  </si>
  <si>
    <t>Sep-24</t>
  </si>
  <si>
    <t>R= Bids Rejected</t>
  </si>
  <si>
    <t xml:space="preserve">R= Bid Rejected          NBR= No Bids Recived                                                                 </t>
  </si>
  <si>
    <t xml:space="preserve">             Source:  Domestic Markets &amp; Monetary Management Department, SBP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</si>
</sst>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47"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0"/>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11"/>
      <color rgb="FFFF0000"/>
      <name val="Arial"/>
      <family val="2"/>
      <scheme val="minor"/>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7"/>
      <color rgb="FF000000"/>
      <name val="Times New Roman"/>
      <family val="1"/>
      <scheme val="major"/>
    </font>
    <font>
      <sz val="7"/>
      <name val="Times New Roman"/>
      <family val="1"/>
      <scheme val="major"/>
    </font>
    <font>
      <sz val="7"/>
      <color rgb="FFFF0000"/>
      <name val="Times New Roman"/>
      <family val="1"/>
      <scheme val="major"/>
    </font>
    <font>
      <sz val="9"/>
      <color indexed="8"/>
      <name val="Times New Roman"/>
      <family val="1"/>
    </font>
    <font>
      <strike/>
      <sz val="7"/>
      <color rgb="FFFF0000"/>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23">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1" fillId="0" borderId="0" xfId="0" applyFont="1" applyAlignment="1">
      <alignment wrapText="1"/>
    </xf>
    <xf numFmtId="0" fontId="1" fillId="0" borderId="0" xfId="0" applyFont="1" applyAlignment="1">
      <alignment vertical="center"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1" fillId="0" borderId="4" xfId="0" applyFont="1" applyBorder="1" applyAlignment="1"/>
    <xf numFmtId="0" fontId="27" fillId="0" borderId="4" xfId="0" applyFont="1" applyBorder="1" applyAlignment="1">
      <alignment horizontal="righ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169" fontId="12" fillId="0" borderId="0" xfId="12" applyNumberFormat="1" applyFont="1" applyAlignment="1">
      <alignment horizontal="right" vertical="center"/>
    </xf>
    <xf numFmtId="49" fontId="8" fillId="0" borderId="5" xfId="0" quotePrefix="1" applyNumberFormat="1" applyFont="1" applyFill="1" applyBorder="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6" fillId="0" borderId="15" xfId="0" applyFont="1" applyBorder="1" applyAlignment="1">
      <alignment horizontal="righ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1" fillId="0" borderId="10" xfId="0" applyFont="1" applyBorder="1" applyAlignment="1">
      <alignment horizontal="right" vertical="center" wrapText="1"/>
    </xf>
    <xf numFmtId="0" fontId="31" fillId="0" borderId="24" xfId="0" applyFont="1" applyBorder="1" applyAlignment="1">
      <alignment horizontal="right" vertical="center" wrapText="1"/>
    </xf>
    <xf numFmtId="0" fontId="32" fillId="0" borderId="0" xfId="0" applyFont="1" applyAlignment="1">
      <alignment wrapText="1"/>
    </xf>
    <xf numFmtId="0" fontId="31" fillId="0" borderId="0" xfId="0" applyFont="1" applyAlignment="1">
      <alignment horizontal="right" vertical="center" wrapText="1"/>
    </xf>
    <xf numFmtId="43" fontId="31" fillId="0" borderId="0" xfId="12" applyNumberFormat="1" applyFont="1" applyAlignment="1">
      <alignment horizontal="right" vertical="center" wrapText="1"/>
    </xf>
    <xf numFmtId="169" fontId="31" fillId="0" borderId="0" xfId="12" applyNumberFormat="1" applyFont="1" applyAlignment="1">
      <alignment horizontal="right" vertical="center" wrapText="1"/>
    </xf>
    <xf numFmtId="43" fontId="31" fillId="0" borderId="0" xfId="12" applyNumberFormat="1" applyFont="1" applyBorder="1" applyAlignment="1">
      <alignment horizontal="right" vertical="center" wrapText="1"/>
    </xf>
    <xf numFmtId="169" fontId="31" fillId="0" borderId="0" xfId="12" applyNumberFormat="1" applyFont="1" applyBorder="1" applyAlignment="1">
      <alignment horizontal="right" vertical="center" wrapText="1"/>
    </xf>
    <xf numFmtId="0" fontId="33" fillId="0" borderId="0" xfId="0" applyFont="1"/>
    <xf numFmtId="0" fontId="34" fillId="0" borderId="0" xfId="0" applyFont="1"/>
    <xf numFmtId="0" fontId="35" fillId="0" borderId="0" xfId="0" applyFont="1"/>
    <xf numFmtId="0" fontId="36"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39" fillId="0" borderId="15" xfId="0" applyFont="1" applyBorder="1" applyAlignment="1">
      <alignment horizontal="right" vertical="center"/>
    </xf>
    <xf numFmtId="0" fontId="0" fillId="0" borderId="0" xfId="0" applyFill="1" applyAlignment="1"/>
    <xf numFmtId="167" fontId="36" fillId="0" borderId="0" xfId="12" applyNumberFormat="1" applyFont="1" applyFill="1" applyAlignment="1">
      <alignment horizontal="right" vertical="center"/>
    </xf>
    <xf numFmtId="166" fontId="36"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6" fillId="0" borderId="0" xfId="0" applyFont="1" applyFill="1" applyAlignment="1">
      <alignment horizontal="right" vertical="center"/>
    </xf>
    <xf numFmtId="0" fontId="24" fillId="0" borderId="0" xfId="0" applyFont="1" applyFill="1" applyAlignment="1">
      <alignment horizontal="center" vertical="center"/>
    </xf>
    <xf numFmtId="0" fontId="31" fillId="0" borderId="0" xfId="0" applyFont="1" applyFill="1" applyAlignment="1">
      <alignment horizontal="right" vertical="center"/>
    </xf>
    <xf numFmtId="0" fontId="40" fillId="0" borderId="0" xfId="0" applyFont="1" applyFill="1" applyAlignment="1">
      <alignment horizontal="center" vertical="center"/>
    </xf>
    <xf numFmtId="0" fontId="38" fillId="0" borderId="0" xfId="0" applyFont="1" applyFill="1" applyAlignment="1">
      <alignment horizontal="right" vertical="center"/>
    </xf>
    <xf numFmtId="0" fontId="24" fillId="0" borderId="36" xfId="0" applyFont="1" applyFill="1" applyBorder="1" applyAlignment="1">
      <alignment horizontal="center" vertical="center"/>
    </xf>
    <xf numFmtId="0" fontId="31" fillId="0" borderId="0" xfId="0" applyFont="1" applyAlignment="1">
      <alignment horizontal="right" vertical="center"/>
    </xf>
    <xf numFmtId="167" fontId="31" fillId="0" borderId="0" xfId="12" applyNumberFormat="1" applyFont="1" applyAlignment="1">
      <alignment horizontal="right" vertical="center"/>
    </xf>
    <xf numFmtId="0" fontId="33" fillId="0" borderId="0" xfId="0" applyFont="1" applyAlignment="1"/>
    <xf numFmtId="168" fontId="36" fillId="0" borderId="4" xfId="12" applyNumberFormat="1" applyFont="1" applyBorder="1" applyAlignment="1">
      <alignment horizontal="right" vertical="center"/>
    </xf>
    <xf numFmtId="0" fontId="8" fillId="0" borderId="1" xfId="0" applyFont="1" applyBorder="1" applyAlignment="1">
      <alignment horizontal="right" vertical="center"/>
    </xf>
    <xf numFmtId="0" fontId="8" fillId="0" borderId="37" xfId="0" applyFont="1" applyBorder="1" applyAlignment="1">
      <alignment horizontal="right" vertical="center"/>
    </xf>
    <xf numFmtId="0" fontId="8" fillId="0" borderId="37" xfId="0" applyFont="1" applyBorder="1" applyAlignment="1">
      <alignment horizontal="right" vertical="center" wrapText="1"/>
    </xf>
    <xf numFmtId="0" fontId="8" fillId="0" borderId="38" xfId="0" applyFont="1" applyBorder="1" applyAlignment="1">
      <alignment vertical="center"/>
    </xf>
    <xf numFmtId="0" fontId="8" fillId="0" borderId="37"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6" fillId="0" borderId="0" xfId="0" applyNumberFormat="1" applyFont="1" applyFill="1" applyAlignment="1">
      <alignment horizontal="right" vertical="center"/>
    </xf>
    <xf numFmtId="166" fontId="36" fillId="0" borderId="0" xfId="12" applyNumberFormat="1" applyFont="1" applyFill="1" applyAlignment="1">
      <alignment horizontal="right" vertical="center"/>
    </xf>
    <xf numFmtId="0" fontId="41" fillId="0" borderId="0" xfId="0" applyFont="1" applyFill="1" applyAlignment="1">
      <alignment horizontal="right" vertical="center"/>
    </xf>
    <xf numFmtId="167" fontId="41" fillId="0" borderId="0" xfId="12" applyNumberFormat="1" applyFont="1" applyFill="1" applyAlignment="1">
      <alignment horizontal="right" vertical="center"/>
    </xf>
    <xf numFmtId="167" fontId="42" fillId="0" borderId="0" xfId="12" applyNumberFormat="1" applyFont="1" applyFill="1" applyAlignment="1">
      <alignment horizontal="right" vertical="center"/>
    </xf>
    <xf numFmtId="168" fontId="42" fillId="0" borderId="0" xfId="12" applyNumberFormat="1" applyFont="1" applyFill="1" applyAlignment="1">
      <alignment horizontal="right" vertical="center"/>
    </xf>
    <xf numFmtId="169" fontId="42" fillId="0" borderId="0" xfId="12" applyNumberFormat="1" applyFont="1" applyFill="1" applyAlignment="1">
      <alignment horizontal="right" vertical="center"/>
    </xf>
    <xf numFmtId="168" fontId="41" fillId="0" borderId="0" xfId="12" applyNumberFormat="1" applyFont="1" applyFill="1" applyAlignment="1">
      <alignment horizontal="right" vertical="center"/>
    </xf>
    <xf numFmtId="169" fontId="41" fillId="0" borderId="0" xfId="12" applyNumberFormat="1" applyFont="1" applyFill="1" applyAlignment="1">
      <alignment horizontal="right" vertical="center"/>
    </xf>
    <xf numFmtId="167" fontId="43" fillId="0" borderId="0" xfId="12" applyNumberFormat="1" applyFont="1" applyFill="1" applyAlignment="1">
      <alignment horizontal="right" vertical="center"/>
    </xf>
    <xf numFmtId="169" fontId="43" fillId="0" borderId="0" xfId="12" applyNumberFormat="1" applyFont="1" applyFill="1" applyAlignment="1">
      <alignment horizontal="right" vertical="center"/>
    </xf>
    <xf numFmtId="0" fontId="43" fillId="0" borderId="0" xfId="0" applyFont="1" applyFill="1" applyAlignment="1">
      <alignment horizontal="right" vertical="center"/>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7" fontId="43" fillId="0" borderId="0" xfId="12" applyNumberFormat="1" applyFont="1" applyFill="1" applyAlignment="1">
      <alignment horizontal="right"/>
    </xf>
    <xf numFmtId="169" fontId="43" fillId="0" borderId="0" xfId="12" applyNumberFormat="1" applyFont="1" applyFill="1" applyAlignment="1">
      <alignment horizontal="right"/>
    </xf>
    <xf numFmtId="167" fontId="41" fillId="0" borderId="0" xfId="12" applyNumberFormat="1" applyFont="1" applyFill="1" applyAlignment="1">
      <alignment horizontal="right"/>
    </xf>
    <xf numFmtId="169" fontId="41" fillId="0" borderId="0" xfId="12" applyNumberFormat="1" applyFont="1" applyFill="1" applyAlignment="1">
      <alignment horizontal="right"/>
    </xf>
    <xf numFmtId="168" fontId="41" fillId="0" borderId="0" xfId="12" applyNumberFormat="1" applyFont="1" applyFill="1" applyAlignment="1">
      <alignment horizontal="right"/>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8" fontId="43" fillId="0" borderId="0" xfId="12" applyNumberFormat="1" applyFont="1" applyFill="1" applyAlignment="1">
      <alignment horizontal="right"/>
    </xf>
    <xf numFmtId="0" fontId="8" fillId="0" borderId="2" xfId="0" applyFont="1" applyFill="1" applyBorder="1" applyAlignment="1">
      <alignment horizontal="center" vertical="center"/>
    </xf>
    <xf numFmtId="0" fontId="8" fillId="0" borderId="27" xfId="0" applyFont="1" applyFill="1" applyBorder="1" applyAlignment="1">
      <alignment horizontal="right" vertical="center"/>
    </xf>
    <xf numFmtId="0" fontId="4" fillId="0" borderId="27"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30" xfId="0" applyFont="1" applyFill="1" applyBorder="1" applyAlignment="1">
      <alignment horizontal="right" vertical="center"/>
    </xf>
    <xf numFmtId="0" fontId="1" fillId="0" borderId="0" xfId="0" applyFont="1" applyFill="1" applyAlignment="1">
      <alignment horizontal="right" vertical="center"/>
    </xf>
    <xf numFmtId="0" fontId="41" fillId="0" borderId="0" xfId="0" applyFont="1" applyFill="1" applyAlignment="1"/>
    <xf numFmtId="0" fontId="12" fillId="0" borderId="0" xfId="0" applyFont="1" applyFill="1" applyAlignment="1">
      <alignment vertical="center"/>
    </xf>
    <xf numFmtId="0" fontId="8" fillId="0" borderId="0" xfId="0" applyFont="1" applyFill="1" applyAlignment="1">
      <alignment horizontal="left" vertical="center"/>
    </xf>
    <xf numFmtId="166" fontId="1" fillId="0" borderId="0" xfId="12" applyNumberFormat="1" applyFont="1" applyFill="1" applyAlignment="1">
      <alignment horizontal="right" vertical="center"/>
    </xf>
    <xf numFmtId="0" fontId="45" fillId="0" borderId="0" xfId="0" applyFont="1" applyFill="1" applyBorder="1" applyAlignment="1">
      <alignment horizontal="right"/>
    </xf>
    <xf numFmtId="10" fontId="45" fillId="0" borderId="0" xfId="9" applyNumberFormat="1" applyFont="1" applyFill="1" applyBorder="1" applyAlignment="1">
      <alignment horizontal="center"/>
    </xf>
    <xf numFmtId="43" fontId="45" fillId="0" borderId="0" xfId="8" applyFont="1" applyBorder="1" applyAlignment="1">
      <alignment horizontal="right"/>
    </xf>
    <xf numFmtId="9" fontId="45" fillId="0" borderId="0" xfId="8" applyNumberFormat="1" applyFont="1" applyBorder="1" applyAlignment="1">
      <alignment horizontal="right"/>
    </xf>
    <xf numFmtId="0" fontId="44" fillId="0" borderId="0" xfId="0" applyFont="1" applyFill="1" applyAlignment="1">
      <alignment horizontal="right" vertical="center"/>
    </xf>
    <xf numFmtId="0" fontId="46" fillId="0" borderId="0" xfId="0" applyFont="1" applyFill="1" applyAlignment="1">
      <alignment horizontal="right" vertical="center"/>
    </xf>
    <xf numFmtId="167" fontId="46" fillId="0" borderId="0" xfId="12" applyNumberFormat="1" applyFont="1" applyFill="1" applyAlignment="1">
      <alignment horizontal="right"/>
    </xf>
    <xf numFmtId="169" fontId="46" fillId="0" borderId="0" xfId="12" applyNumberFormat="1" applyFont="1" applyFill="1" applyAlignment="1">
      <alignment horizontal="right"/>
    </xf>
    <xf numFmtId="167" fontId="46" fillId="0" borderId="0" xfId="12" applyNumberFormat="1" applyFont="1" applyFill="1" applyAlignment="1">
      <alignment horizontal="right" vertical="center"/>
    </xf>
    <xf numFmtId="169" fontId="46" fillId="0" borderId="0" xfId="12" applyNumberFormat="1" applyFont="1" applyFill="1" applyAlignment="1">
      <alignment horizontal="right" vertical="center"/>
    </xf>
    <xf numFmtId="168" fontId="46" fillId="0" borderId="0" xfId="12" applyNumberFormat="1" applyFont="1" applyFill="1" applyAlignment="1">
      <alignment horizontal="right"/>
    </xf>
    <xf numFmtId="0" fontId="39" fillId="0" borderId="15" xfId="0" applyFont="1" applyFill="1" applyBorder="1" applyAlignment="1">
      <alignment horizontal="right" vertical="center"/>
    </xf>
    <xf numFmtId="0" fontId="37" fillId="0" borderId="0" xfId="0" applyFont="1" applyFill="1" applyAlignment="1"/>
    <xf numFmtId="167" fontId="4" fillId="0" borderId="0" xfId="12" applyNumberFormat="1" applyFont="1" applyFill="1" applyAlignment="1">
      <alignment horizontal="right" vertical="center"/>
    </xf>
    <xf numFmtId="168" fontId="38" fillId="0" borderId="4" xfId="12" applyNumberFormat="1" applyFont="1" applyFill="1" applyBorder="1" applyAlignment="1">
      <alignment horizontal="right" vertical="center"/>
    </xf>
    <xf numFmtId="0" fontId="39" fillId="0" borderId="35" xfId="0" applyFont="1" applyFill="1" applyBorder="1" applyAlignment="1">
      <alignment horizontal="right" vertical="center"/>
    </xf>
    <xf numFmtId="15" fontId="31" fillId="0" borderId="0" xfId="0" applyNumberFormat="1" applyFont="1" applyAlignment="1">
      <alignment horizontal="left" vertical="center" wrapText="1"/>
    </xf>
    <xf numFmtId="43" fontId="33"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27" fillId="0" borderId="4" xfId="0" applyFont="1" applyFill="1" applyBorder="1" applyAlignment="1">
      <alignment horizontal="right" vertical="center"/>
    </xf>
    <xf numFmtId="0" fontId="15" fillId="0" borderId="39" xfId="0" applyFont="1" applyBorder="1" applyAlignment="1">
      <alignment horizontal="center" vertical="center" wrapText="1"/>
    </xf>
    <xf numFmtId="15" fontId="45"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8" fillId="0" borderId="0" xfId="0" applyFont="1" applyAlignment="1">
      <alignment horizontal="right"/>
    </xf>
    <xf numFmtId="0" fontId="9" fillId="0" borderId="1" xfId="0" applyFont="1" applyBorder="1" applyAlignment="1">
      <alignment vertical="center"/>
    </xf>
    <xf numFmtId="0" fontId="8" fillId="0" borderId="1" xfId="0" applyFont="1" applyBorder="1" applyAlignment="1">
      <alignment horizontal="right" wrapText="1"/>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10" fillId="0" borderId="13" xfId="0" applyFont="1" applyBorder="1" applyAlignment="1">
      <alignment horizontal="center" vertical="center"/>
    </xf>
    <xf numFmtId="0" fontId="13" fillId="0" borderId="0" xfId="0" applyFont="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2" fillId="0" borderId="0" xfId="0" applyFont="1" applyAlignment="1">
      <alignment horizontal="left" vertical="center"/>
    </xf>
    <xf numFmtId="0" fontId="12" fillId="0" borderId="8"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24" fillId="0" borderId="2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0" fillId="0" borderId="8" xfId="0" applyFill="1" applyBorder="1" applyAlignment="1">
      <alignment horizontal="center"/>
    </xf>
    <xf numFmtId="0" fontId="0" fillId="0" borderId="31" xfId="0" applyFill="1" applyBorder="1" applyAlignment="1">
      <alignment horizontal="center"/>
    </xf>
    <xf numFmtId="0" fontId="0" fillId="0" borderId="0" xfId="0" applyFill="1" applyBorder="1" applyAlignment="1">
      <alignment horizontal="center"/>
    </xf>
    <xf numFmtId="0" fontId="0" fillId="0" borderId="2" xfId="0"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12" fillId="0" borderId="8" xfId="0" applyFont="1" applyFill="1" applyBorder="1" applyAlignment="1">
      <alignment horizontal="left" vertical="center"/>
    </xf>
    <xf numFmtId="0" fontId="12" fillId="0" borderId="4"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8"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xf>
    <xf numFmtId="0" fontId="9" fillId="0" borderId="0" xfId="0" applyFont="1" applyFill="1" applyAlignment="1">
      <alignment horizontal="center" vertical="center"/>
    </xf>
    <xf numFmtId="0" fontId="20" fillId="0" borderId="3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0"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10" fillId="0" borderId="7" xfId="0" applyFont="1" applyBorder="1" applyAlignment="1">
      <alignment horizontal="center" vertical="center"/>
    </xf>
    <xf numFmtId="0" fontId="1" fillId="0" borderId="8" xfId="0" applyFont="1" applyBorder="1" applyAlignment="1">
      <alignment vertical="center"/>
    </xf>
    <xf numFmtId="0" fontId="12" fillId="0" borderId="8"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6"/>
  <sheetViews>
    <sheetView tabSelected="1" view="pageBreakPreview" zoomScale="115" zoomScaleNormal="100" zoomScaleSheetLayoutView="115" workbookViewId="0">
      <selection activeCell="D13" sqref="D13"/>
    </sheetView>
  </sheetViews>
  <sheetFormatPr defaultColWidth="9.125" defaultRowHeight="14.25" x14ac:dyDescent="0.2"/>
  <cols>
    <col min="1" max="1" width="19.875" style="7" bestFit="1" customWidth="1"/>
    <col min="2" max="3" width="9" style="7" bestFit="1" customWidth="1"/>
    <col min="4" max="4" width="10.25" style="149" bestFit="1" customWidth="1"/>
    <col min="5" max="9" width="9" style="7" bestFit="1" customWidth="1"/>
    <col min="10" max="10" width="9" style="137" bestFit="1" customWidth="1"/>
    <col min="11" max="16384" width="9.125" style="7"/>
  </cols>
  <sheetData>
    <row r="1" spans="1:11" ht="18.75" x14ac:dyDescent="0.2">
      <c r="A1" s="226" t="s">
        <v>0</v>
      </c>
      <c r="B1" s="226"/>
      <c r="C1" s="226"/>
      <c r="D1" s="226"/>
      <c r="E1" s="226"/>
      <c r="F1" s="226"/>
      <c r="G1" s="226"/>
      <c r="H1" s="226"/>
      <c r="I1" s="226"/>
      <c r="J1" s="226"/>
    </row>
    <row r="2" spans="1:11" ht="15" thickBot="1" x14ac:dyDescent="0.25">
      <c r="A2" s="227" t="s">
        <v>1</v>
      </c>
      <c r="B2" s="227"/>
      <c r="C2" s="227"/>
      <c r="D2" s="227"/>
      <c r="E2" s="227"/>
      <c r="F2" s="227"/>
      <c r="G2" s="227"/>
      <c r="H2" s="227"/>
      <c r="I2" s="227"/>
      <c r="J2" s="227"/>
    </row>
    <row r="3" spans="1:11" ht="15.75" thickTop="1" thickBot="1" x14ac:dyDescent="0.25">
      <c r="A3" s="134"/>
      <c r="B3" s="233" t="s">
        <v>168</v>
      </c>
      <c r="C3" s="233" t="s">
        <v>167</v>
      </c>
      <c r="D3" s="146">
        <v>2023</v>
      </c>
      <c r="E3" s="230">
        <v>2024</v>
      </c>
      <c r="F3" s="231"/>
      <c r="G3" s="231"/>
      <c r="H3" s="231"/>
      <c r="I3" s="231"/>
      <c r="J3" s="232"/>
    </row>
    <row r="4" spans="1:11" ht="15" thickBot="1" x14ac:dyDescent="0.25">
      <c r="A4" s="28"/>
      <c r="B4" s="234"/>
      <c r="C4" s="234"/>
      <c r="D4" s="211" t="s">
        <v>5</v>
      </c>
      <c r="E4" s="102" t="s">
        <v>125</v>
      </c>
      <c r="F4" s="102" t="s">
        <v>39</v>
      </c>
      <c r="G4" s="102" t="s">
        <v>126</v>
      </c>
      <c r="H4" s="136" t="s">
        <v>3</v>
      </c>
      <c r="I4" s="136" t="s">
        <v>4</v>
      </c>
      <c r="J4" s="207" t="s">
        <v>5</v>
      </c>
    </row>
    <row r="5" spans="1:11" ht="15" thickTop="1" x14ac:dyDescent="0.2">
      <c r="A5" s="2"/>
      <c r="B5" s="8"/>
      <c r="C5" s="8"/>
      <c r="D5" s="147"/>
      <c r="J5" s="208"/>
    </row>
    <row r="6" spans="1:11" x14ac:dyDescent="0.2">
      <c r="A6" s="3" t="s">
        <v>8</v>
      </c>
      <c r="B6" s="9"/>
      <c r="C6" s="9"/>
      <c r="D6" s="133"/>
      <c r="J6" s="208"/>
    </row>
    <row r="7" spans="1:11" x14ac:dyDescent="0.2">
      <c r="A7" s="10" t="s">
        <v>9</v>
      </c>
      <c r="B7" s="86">
        <v>6332706</v>
      </c>
      <c r="C7" s="86">
        <v>413946.97070599999</v>
      </c>
      <c r="D7" s="105">
        <v>3429619.0161937606</v>
      </c>
      <c r="E7" s="86">
        <v>258338.54590500001</v>
      </c>
      <c r="F7" s="86">
        <v>405246.37300000002</v>
      </c>
      <c r="G7" s="86">
        <v>413946.97070599999</v>
      </c>
      <c r="H7" s="86">
        <v>211369.80356999999</v>
      </c>
      <c r="I7" s="86">
        <v>136397.71288599999</v>
      </c>
      <c r="J7" s="105">
        <v>97323.520999999993</v>
      </c>
      <c r="K7" s="148"/>
    </row>
    <row r="8" spans="1:11" x14ac:dyDescent="0.2">
      <c r="A8" s="10" t="s">
        <v>10</v>
      </c>
      <c r="B8" s="86">
        <v>329836</v>
      </c>
      <c r="C8" s="86">
        <v>19045.689293999996</v>
      </c>
      <c r="D8" s="105">
        <v>181359.29880624</v>
      </c>
      <c r="E8" s="86">
        <v>12848.799094999966</v>
      </c>
      <c r="F8" s="86">
        <v>19890.667000000001</v>
      </c>
      <c r="G8" s="86">
        <v>19045.689293999996</v>
      </c>
      <c r="H8" s="86">
        <v>9577.2864300000074</v>
      </c>
      <c r="I8" s="86">
        <v>5681.2971140000154</v>
      </c>
      <c r="J8" s="105">
        <v>3899.4890000000014</v>
      </c>
      <c r="K8" s="148"/>
    </row>
    <row r="9" spans="1:11" x14ac:dyDescent="0.2">
      <c r="A9" s="10" t="s">
        <v>11</v>
      </c>
      <c r="B9" s="86">
        <v>4478121</v>
      </c>
      <c r="C9" s="86">
        <v>735246.46600000001</v>
      </c>
      <c r="D9" s="105">
        <v>4166316.6394447889</v>
      </c>
      <c r="E9" s="86">
        <v>80030.89499999999</v>
      </c>
      <c r="F9" s="86">
        <v>546140.51099999994</v>
      </c>
      <c r="G9" s="86">
        <v>735246.46600000001</v>
      </c>
      <c r="H9" s="86">
        <v>147918.07990499999</v>
      </c>
      <c r="I9" s="86">
        <v>336108.93599999999</v>
      </c>
      <c r="J9" s="105">
        <v>413946.97070599999</v>
      </c>
      <c r="K9" s="148"/>
    </row>
    <row r="10" spans="1:11" x14ac:dyDescent="0.2">
      <c r="A10" s="10" t="s">
        <v>12</v>
      </c>
      <c r="B10" s="86">
        <v>210109</v>
      </c>
      <c r="C10" s="86">
        <v>36326.50900000002</v>
      </c>
      <c r="D10" s="105">
        <v>220275.7455552101</v>
      </c>
      <c r="E10" s="86">
        <v>3799.2150000000111</v>
      </c>
      <c r="F10" s="86">
        <v>26713.333999999966</v>
      </c>
      <c r="G10" s="86">
        <v>36326.50900000002</v>
      </c>
      <c r="H10" s="86">
        <v>7357.8000950000132</v>
      </c>
      <c r="I10" s="86">
        <v>16455.584000000032</v>
      </c>
      <c r="J10" s="105">
        <v>19045.68929400004</v>
      </c>
      <c r="K10" s="148"/>
    </row>
    <row r="11" spans="1:11" x14ac:dyDescent="0.2">
      <c r="A11" s="10" t="s">
        <v>13</v>
      </c>
      <c r="B11" s="86">
        <v>7847152</v>
      </c>
      <c r="C11" s="86">
        <v>897973.9868766088</v>
      </c>
      <c r="D11" s="105">
        <v>7484609.2890410572</v>
      </c>
      <c r="E11" s="86">
        <v>1360167.6201706086</v>
      </c>
      <c r="F11" s="86">
        <v>1219273.4821706088</v>
      </c>
      <c r="G11" s="86">
        <v>897973.9868766088</v>
      </c>
      <c r="H11" s="86">
        <v>961425.71054160874</v>
      </c>
      <c r="I11" s="86">
        <v>761714.48742760881</v>
      </c>
      <c r="J11" s="105">
        <v>445091.03772160877</v>
      </c>
      <c r="K11" s="148"/>
    </row>
    <row r="12" spans="1:11" x14ac:dyDescent="0.2">
      <c r="A12" s="3" t="s">
        <v>14</v>
      </c>
      <c r="B12" s="86"/>
      <c r="D12" s="7"/>
      <c r="E12" s="86"/>
      <c r="F12" s="86"/>
      <c r="K12" s="149"/>
    </row>
    <row r="13" spans="1:11" x14ac:dyDescent="0.2">
      <c r="A13" s="10" t="s">
        <v>9</v>
      </c>
      <c r="B13" s="86">
        <v>29491</v>
      </c>
      <c r="C13" s="86">
        <v>892341.07945999992</v>
      </c>
      <c r="D13" s="105">
        <v>40156.532961089993</v>
      </c>
      <c r="E13" s="54">
        <v>144112.77473599999</v>
      </c>
      <c r="F13" s="54">
        <v>413003.01699999999</v>
      </c>
      <c r="G13" s="86">
        <v>892341.07945999992</v>
      </c>
      <c r="H13" s="86">
        <v>365091.44107499998</v>
      </c>
      <c r="I13" s="86">
        <v>258492.855713</v>
      </c>
      <c r="J13" s="105">
        <v>244151.26500000001</v>
      </c>
      <c r="K13" s="148"/>
    </row>
    <row r="14" spans="1:11" x14ac:dyDescent="0.2">
      <c r="A14" s="10" t="s">
        <v>10</v>
      </c>
      <c r="B14" s="86">
        <v>3272</v>
      </c>
      <c r="C14" s="54">
        <v>88700.69054000004</v>
      </c>
      <c r="D14" s="105">
        <v>4907.3470389100003</v>
      </c>
      <c r="E14" s="86">
        <v>15309.15526400003</v>
      </c>
      <c r="F14" s="86">
        <v>43644.228000000046</v>
      </c>
      <c r="G14" s="54">
        <v>88700.69054000004</v>
      </c>
      <c r="H14" s="54">
        <v>35328.028924999991</v>
      </c>
      <c r="I14" s="54">
        <v>23334.579287</v>
      </c>
      <c r="J14" s="209">
        <v>21448.700000000012</v>
      </c>
      <c r="K14" s="148"/>
    </row>
    <row r="15" spans="1:11" x14ac:dyDescent="0.2">
      <c r="A15" s="10" t="s">
        <v>11</v>
      </c>
      <c r="B15" s="86">
        <v>53116</v>
      </c>
      <c r="C15" s="86">
        <v>73857.044999999998</v>
      </c>
      <c r="D15" s="209">
        <v>18551.810505725</v>
      </c>
      <c r="E15" s="86">
        <v>62141.879000000001</v>
      </c>
      <c r="F15" s="86">
        <v>236442.83199999999</v>
      </c>
      <c r="G15" s="86">
        <v>73857.044999999998</v>
      </c>
      <c r="H15" s="86">
        <v>20017.699000000001</v>
      </c>
      <c r="I15" s="86">
        <v>15219.602999999999</v>
      </c>
      <c r="J15" s="105">
        <v>17248.514999999999</v>
      </c>
      <c r="K15" s="148"/>
    </row>
    <row r="16" spans="1:11" x14ac:dyDescent="0.2">
      <c r="A16" s="10" t="s">
        <v>12</v>
      </c>
      <c r="B16" s="86">
        <v>4453</v>
      </c>
      <c r="C16" s="86">
        <v>7866.6450000000004</v>
      </c>
      <c r="D16" s="105">
        <v>1977.2644942749994</v>
      </c>
      <c r="E16" s="86">
        <v>6974.971000000005</v>
      </c>
      <c r="F16" s="86">
        <v>25396.30799999999</v>
      </c>
      <c r="G16" s="86">
        <v>7866.6450000000004</v>
      </c>
      <c r="H16" s="86">
        <v>2064.4459999999999</v>
      </c>
      <c r="I16" s="54">
        <v>1552.1769999999997</v>
      </c>
      <c r="J16" s="209">
        <v>1753.8950000000004</v>
      </c>
      <c r="K16" s="148"/>
    </row>
    <row r="17" spans="1:11" x14ac:dyDescent="0.2">
      <c r="A17" s="10" t="s">
        <v>13</v>
      </c>
      <c r="B17" s="86">
        <v>115017</v>
      </c>
      <c r="C17" s="86">
        <v>1501942.6841042142</v>
      </c>
      <c r="D17" s="209">
        <v>147259.93914128901</v>
      </c>
      <c r="E17" s="86">
        <v>506898.46464421408</v>
      </c>
      <c r="F17" s="86">
        <v>683458.64964421419</v>
      </c>
      <c r="G17" s="86">
        <v>1501942.6841042142</v>
      </c>
      <c r="H17" s="86">
        <v>1847016.4261792141</v>
      </c>
      <c r="I17" s="86">
        <v>2090289.6788922141</v>
      </c>
      <c r="J17" s="105">
        <v>2317192.4288922139</v>
      </c>
      <c r="K17" s="148"/>
    </row>
    <row r="18" spans="1:11" x14ac:dyDescent="0.2">
      <c r="A18" s="3" t="s">
        <v>15</v>
      </c>
      <c r="B18" s="86"/>
      <c r="D18" s="7"/>
      <c r="E18" s="86"/>
      <c r="F18" s="86"/>
      <c r="K18" s="149"/>
    </row>
    <row r="19" spans="1:11" x14ac:dyDescent="0.2">
      <c r="A19" s="10" t="s">
        <v>9</v>
      </c>
      <c r="B19" s="86">
        <v>216303</v>
      </c>
      <c r="C19" s="86">
        <v>481277.721272</v>
      </c>
      <c r="D19" s="105">
        <v>36317.959474800002</v>
      </c>
      <c r="E19" s="86">
        <v>550581.62207600009</v>
      </c>
      <c r="F19" s="86">
        <v>424927.76899999997</v>
      </c>
      <c r="G19" s="86">
        <v>481277.721272</v>
      </c>
      <c r="H19" s="86">
        <v>255094.69719099998</v>
      </c>
      <c r="I19" s="86">
        <v>279451.24948300002</v>
      </c>
      <c r="J19" s="105">
        <v>401109.00099999999</v>
      </c>
      <c r="K19" s="148"/>
    </row>
    <row r="20" spans="1:11" x14ac:dyDescent="0.2">
      <c r="A20" s="10" t="s">
        <v>10</v>
      </c>
      <c r="B20" s="86">
        <v>47624</v>
      </c>
      <c r="C20" s="86">
        <v>89796.238727999938</v>
      </c>
      <c r="D20" s="86">
        <v>8930.5805251999973</v>
      </c>
      <c r="E20" s="86">
        <v>114454.15292399994</v>
      </c>
      <c r="F20" s="86">
        <v>86233.555999999997</v>
      </c>
      <c r="G20" s="86">
        <v>89796.238727999938</v>
      </c>
      <c r="H20" s="86">
        <v>46462.877809000027</v>
      </c>
      <c r="I20" s="86">
        <v>48117.225516999955</v>
      </c>
      <c r="J20" s="105">
        <v>67311.999000000011</v>
      </c>
      <c r="K20" s="148"/>
    </row>
    <row r="21" spans="1:11" x14ac:dyDescent="0.2">
      <c r="A21" s="10" t="s">
        <v>11</v>
      </c>
      <c r="B21" s="86">
        <v>155401</v>
      </c>
      <c r="C21" s="86">
        <v>211357.00100000002</v>
      </c>
      <c r="D21" s="105">
        <v>72257.830277399989</v>
      </c>
      <c r="E21" s="86">
        <v>123293.87699999999</v>
      </c>
      <c r="F21" s="86">
        <v>50928.363000000005</v>
      </c>
      <c r="G21" s="86">
        <v>211357.00100000002</v>
      </c>
      <c r="H21" s="86">
        <v>227866.12899999999</v>
      </c>
      <c r="I21" s="86">
        <v>16344.143</v>
      </c>
      <c r="J21" s="105">
        <v>36317.959000000003</v>
      </c>
      <c r="K21" s="148"/>
    </row>
    <row r="22" spans="1:11" x14ac:dyDescent="0.2">
      <c r="A22" s="10" t="s">
        <v>12</v>
      </c>
      <c r="B22" s="86">
        <v>23376</v>
      </c>
      <c r="C22" s="86">
        <v>46538.579000000005</v>
      </c>
      <c r="D22" s="105">
        <v>11504.849722600002</v>
      </c>
      <c r="E22" s="86">
        <v>26895.457999999999</v>
      </c>
      <c r="F22" s="86">
        <v>11165.451999999997</v>
      </c>
      <c r="G22" s="86">
        <v>46538.579000000005</v>
      </c>
      <c r="H22" s="86">
        <v>52040.631000000023</v>
      </c>
      <c r="I22" s="86">
        <v>3739.0669999999991</v>
      </c>
      <c r="J22" s="105">
        <v>8930.580999999991</v>
      </c>
      <c r="K22" s="148"/>
    </row>
    <row r="23" spans="1:11" x14ac:dyDescent="0.2">
      <c r="A23" s="10" t="s">
        <v>13</v>
      </c>
      <c r="B23" s="86">
        <v>1363483</v>
      </c>
      <c r="C23" s="86">
        <v>7989616.6646252489</v>
      </c>
      <c r="D23" s="105">
        <v>1251426.4416599141</v>
      </c>
      <c r="E23" s="86">
        <v>7345696.5383532485</v>
      </c>
      <c r="F23" s="86">
        <v>7719695.9443532489</v>
      </c>
      <c r="G23" s="86">
        <v>7989616.6646252489</v>
      </c>
      <c r="H23" s="86">
        <v>8016845.2328162491</v>
      </c>
      <c r="I23" s="86">
        <v>8279952.3392992495</v>
      </c>
      <c r="J23" s="105">
        <v>8644743.381299248</v>
      </c>
      <c r="K23" s="148"/>
    </row>
    <row r="24" spans="1:11" ht="15" thickBot="1" x14ac:dyDescent="0.25">
      <c r="A24" s="5"/>
      <c r="B24" s="56"/>
      <c r="C24" s="56"/>
      <c r="D24" s="150"/>
      <c r="E24" s="57"/>
      <c r="F24" s="56"/>
      <c r="G24" s="58"/>
      <c r="H24" s="58"/>
      <c r="I24" s="58"/>
      <c r="J24" s="210"/>
      <c r="K24" s="86"/>
    </row>
    <row r="25" spans="1:11" x14ac:dyDescent="0.2">
      <c r="A25" s="228" t="s">
        <v>16</v>
      </c>
      <c r="B25" s="228"/>
      <c r="C25" s="228"/>
      <c r="D25" s="228"/>
      <c r="E25" s="228"/>
      <c r="F25" s="228"/>
      <c r="G25" s="228"/>
      <c r="H25" s="228"/>
      <c r="I25" s="228"/>
      <c r="J25" s="228"/>
      <c r="K25" s="86"/>
    </row>
    <row r="26" spans="1:11" x14ac:dyDescent="0.2">
      <c r="A26" s="229"/>
      <c r="B26" s="229"/>
      <c r="C26" s="229"/>
      <c r="D26" s="229"/>
      <c r="E26" s="229"/>
      <c r="F26" s="229"/>
      <c r="G26" s="229"/>
      <c r="H26" s="229"/>
      <c r="I26" s="229"/>
      <c r="J26" s="229"/>
    </row>
  </sheetData>
  <mergeCells count="7">
    <mergeCell ref="A1:J1"/>
    <mergeCell ref="A2:J2"/>
    <mergeCell ref="A25:J25"/>
    <mergeCell ref="A26:J26"/>
    <mergeCell ref="E3:J3"/>
    <mergeCell ref="B3:B4"/>
    <mergeCell ref="C3:C4"/>
  </mergeCells>
  <pageMargins left="0.7" right="0.7" top="0.75" bottom="0.75" header="0.3" footer="0.3"/>
  <pageSetup paperSize="9" scale="78"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7"/>
  <sheetViews>
    <sheetView view="pageBreakPreview" zoomScaleNormal="100" zoomScaleSheetLayoutView="100" workbookViewId="0">
      <selection activeCell="K5" sqref="K1:M1048576"/>
    </sheetView>
  </sheetViews>
  <sheetFormatPr defaultRowHeight="14.25" x14ac:dyDescent="0.2"/>
  <cols>
    <col min="1" max="1" width="19.375" customWidth="1"/>
    <col min="2" max="13" width="7.875" customWidth="1"/>
  </cols>
  <sheetData>
    <row r="1" spans="1:14" ht="18.75" x14ac:dyDescent="0.2">
      <c r="A1" s="226" t="s">
        <v>135</v>
      </c>
      <c r="B1" s="226"/>
      <c r="C1" s="226"/>
      <c r="D1" s="226"/>
      <c r="E1" s="226"/>
      <c r="F1" s="226"/>
      <c r="G1" s="226"/>
      <c r="H1" s="226"/>
      <c r="I1" s="226"/>
      <c r="J1" s="226"/>
      <c r="K1" s="226"/>
      <c r="L1" s="226"/>
      <c r="M1" s="226"/>
    </row>
    <row r="2" spans="1:14" ht="18.75" x14ac:dyDescent="0.2">
      <c r="A2" s="318" t="s">
        <v>136</v>
      </c>
      <c r="B2" s="318"/>
      <c r="C2" s="318"/>
      <c r="D2" s="318"/>
      <c r="E2" s="318"/>
      <c r="F2" s="318"/>
      <c r="G2" s="318"/>
      <c r="H2" s="318"/>
      <c r="I2" s="318"/>
      <c r="J2" s="318"/>
      <c r="K2" s="318"/>
      <c r="L2" s="318"/>
      <c r="M2" s="318"/>
    </row>
    <row r="3" spans="1:14" ht="19.5" thickBot="1" x14ac:dyDescent="0.25">
      <c r="A3" s="319"/>
      <c r="B3" s="319"/>
      <c r="C3" s="319"/>
      <c r="D3" s="319"/>
      <c r="E3" s="319"/>
      <c r="F3" s="319"/>
      <c r="G3" s="319"/>
      <c r="H3" s="319"/>
      <c r="I3" s="319"/>
      <c r="J3" s="319"/>
      <c r="K3" s="319"/>
      <c r="L3" s="319"/>
      <c r="M3" s="319"/>
    </row>
    <row r="4" spans="1:14" ht="15.75" thickTop="1" thickBot="1" x14ac:dyDescent="0.25">
      <c r="A4" s="239" t="s">
        <v>84</v>
      </c>
      <c r="B4" s="305" t="s">
        <v>143</v>
      </c>
      <c r="C4" s="306"/>
      <c r="D4" s="315"/>
      <c r="E4" s="305" t="s">
        <v>144</v>
      </c>
      <c r="F4" s="306"/>
      <c r="G4" s="315"/>
      <c r="H4" s="313" t="s">
        <v>145</v>
      </c>
      <c r="I4" s="320"/>
      <c r="J4" s="314"/>
      <c r="K4" s="305" t="s">
        <v>146</v>
      </c>
      <c r="L4" s="306"/>
      <c r="M4" s="306"/>
    </row>
    <row r="5" spans="1:14" ht="15" thickBot="1" x14ac:dyDescent="0.25">
      <c r="A5" s="312"/>
      <c r="B5" s="45" t="s">
        <v>141</v>
      </c>
      <c r="C5" s="46" t="s">
        <v>142</v>
      </c>
      <c r="D5" s="47" t="s">
        <v>133</v>
      </c>
      <c r="E5" s="46" t="s">
        <v>141</v>
      </c>
      <c r="F5" s="46" t="s">
        <v>142</v>
      </c>
      <c r="G5" s="47" t="s">
        <v>133</v>
      </c>
      <c r="H5" s="46" t="s">
        <v>141</v>
      </c>
      <c r="I5" s="46" t="s">
        <v>142</v>
      </c>
      <c r="J5" s="47" t="s">
        <v>133</v>
      </c>
      <c r="K5" s="46" t="s">
        <v>141</v>
      </c>
      <c r="L5" s="46" t="s">
        <v>142</v>
      </c>
      <c r="M5" s="46" t="s">
        <v>133</v>
      </c>
    </row>
    <row r="6" spans="1:14" ht="33" customHeight="1" thickTop="1" x14ac:dyDescent="0.2">
      <c r="A6" s="94">
        <v>45537</v>
      </c>
      <c r="B6" s="63">
        <v>328.1049069892</v>
      </c>
      <c r="C6" s="63">
        <v>329.2491307194</v>
      </c>
      <c r="D6" s="63">
        <v>332.25203896670001</v>
      </c>
      <c r="E6" s="63">
        <v>188.93394913</v>
      </c>
      <c r="F6" s="63">
        <v>189.47293503009999</v>
      </c>
      <c r="G6" s="63">
        <v>190.79000954579999</v>
      </c>
      <c r="H6" s="63">
        <v>74.253341162699996</v>
      </c>
      <c r="I6" s="63">
        <v>74.450566940300007</v>
      </c>
      <c r="J6" s="63">
        <v>74.912351632500005</v>
      </c>
      <c r="K6" s="63">
        <v>912.17831526969997</v>
      </c>
      <c r="L6" s="63">
        <v>915.36522615210004</v>
      </c>
      <c r="M6" s="63">
        <v>923.48104903599994</v>
      </c>
      <c r="N6" s="94"/>
    </row>
    <row r="7" spans="1:14" ht="33" customHeight="1" x14ac:dyDescent="0.2">
      <c r="A7" s="94">
        <v>45538</v>
      </c>
      <c r="B7" s="63">
        <v>326.67175387430001</v>
      </c>
      <c r="C7" s="63">
        <v>327.75092952940003</v>
      </c>
      <c r="D7" s="63">
        <v>330.68776552750001</v>
      </c>
      <c r="E7" s="63">
        <v>188.08070000000001</v>
      </c>
      <c r="F7" s="63">
        <v>188.58381119969999</v>
      </c>
      <c r="G7" s="63">
        <v>189.83088496779999</v>
      </c>
      <c r="H7" s="63">
        <v>74.266528862599998</v>
      </c>
      <c r="I7" s="63">
        <v>74.4505184267</v>
      </c>
      <c r="J7" s="63">
        <v>74.883385285499998</v>
      </c>
      <c r="K7" s="63">
        <v>912.27503709339999</v>
      </c>
      <c r="L7" s="63">
        <v>915.22409833920005</v>
      </c>
      <c r="M7" s="63">
        <v>922.75457156929997</v>
      </c>
      <c r="N7" s="94"/>
    </row>
    <row r="8" spans="1:14" ht="33" customHeight="1" x14ac:dyDescent="0.2">
      <c r="A8" s="94">
        <v>45539</v>
      </c>
      <c r="B8" s="63">
        <v>328.40523457530003</v>
      </c>
      <c r="C8" s="63">
        <v>329.4130773883</v>
      </c>
      <c r="D8" s="63">
        <v>332.20289115690002</v>
      </c>
      <c r="E8" s="63">
        <v>186.95496013600001</v>
      </c>
      <c r="F8" s="63">
        <v>187.40946898609999</v>
      </c>
      <c r="G8" s="63">
        <v>188.5696724467</v>
      </c>
      <c r="H8" s="63">
        <v>74.274427132900001</v>
      </c>
      <c r="I8" s="63">
        <v>74.441018597500005</v>
      </c>
      <c r="J8" s="63">
        <v>74.846178609500001</v>
      </c>
      <c r="K8" s="63">
        <v>912.0756398863</v>
      </c>
      <c r="L8" s="63">
        <v>915.00444087840003</v>
      </c>
      <c r="M8" s="63">
        <v>922.86388530140005</v>
      </c>
      <c r="N8" s="94"/>
    </row>
    <row r="9" spans="1:14" ht="33" customHeight="1" x14ac:dyDescent="0.2">
      <c r="A9" s="94">
        <v>45540</v>
      </c>
      <c r="B9" s="63">
        <v>329.15018650109999</v>
      </c>
      <c r="C9" s="63">
        <v>330.29728046039997</v>
      </c>
      <c r="D9" s="63">
        <v>333.23939492710002</v>
      </c>
      <c r="E9" s="63">
        <v>187.21387999999999</v>
      </c>
      <c r="F9" s="63">
        <v>187.7464969744</v>
      </c>
      <c r="G9" s="63">
        <v>189.00442282899999</v>
      </c>
      <c r="H9" s="63">
        <v>74.238105971500005</v>
      </c>
      <c r="I9" s="63">
        <v>74.435410783699993</v>
      </c>
      <c r="J9" s="63">
        <v>74.882564720600001</v>
      </c>
      <c r="K9" s="63">
        <v>912.52175824200003</v>
      </c>
      <c r="L9" s="63">
        <v>915.72655917149996</v>
      </c>
      <c r="M9" s="63">
        <v>923.96752275790004</v>
      </c>
      <c r="N9" s="94"/>
    </row>
    <row r="10" spans="1:14" ht="33" customHeight="1" x14ac:dyDescent="0.2">
      <c r="A10" s="94">
        <v>45541</v>
      </c>
      <c r="B10" s="63">
        <v>330.81907067110001</v>
      </c>
      <c r="C10" s="63">
        <v>331.9743229366</v>
      </c>
      <c r="D10" s="63">
        <v>334.760152065</v>
      </c>
      <c r="E10" s="63">
        <v>187.60040652949999</v>
      </c>
      <c r="F10" s="63">
        <v>188.1379076323</v>
      </c>
      <c r="G10" s="63">
        <v>189.30003638349999</v>
      </c>
      <c r="H10" s="63">
        <v>74.209120073099996</v>
      </c>
      <c r="I10" s="63">
        <v>74.4067143961</v>
      </c>
      <c r="J10" s="63">
        <v>74.814500685799999</v>
      </c>
      <c r="K10" s="63">
        <v>912.22533260429998</v>
      </c>
      <c r="L10" s="63">
        <v>915.46743561999995</v>
      </c>
      <c r="M10" s="63">
        <v>923.08386062169996</v>
      </c>
      <c r="N10" s="94"/>
    </row>
    <row r="11" spans="1:14" ht="33" customHeight="1" x14ac:dyDescent="0.2">
      <c r="A11" s="94">
        <v>45544</v>
      </c>
      <c r="B11" s="63">
        <v>329.37423256189999</v>
      </c>
      <c r="C11" s="63">
        <v>330.44141844069998</v>
      </c>
      <c r="D11" s="63">
        <v>333.10285323929998</v>
      </c>
      <c r="E11" s="63">
        <v>185.8511</v>
      </c>
      <c r="F11" s="63">
        <v>186.3371800141</v>
      </c>
      <c r="G11" s="63">
        <v>187.42364677379999</v>
      </c>
      <c r="H11" s="63">
        <v>74.256635969399994</v>
      </c>
      <c r="I11" s="63">
        <v>74.4355568581</v>
      </c>
      <c r="J11" s="63">
        <v>74.815889294399994</v>
      </c>
      <c r="K11" s="63">
        <v>912.39449956179999</v>
      </c>
      <c r="L11" s="63">
        <v>915.38893822900002</v>
      </c>
      <c r="M11" s="63">
        <v>923.01081537519997</v>
      </c>
      <c r="N11" s="94"/>
    </row>
    <row r="12" spans="1:14" ht="33" customHeight="1" x14ac:dyDescent="0.2">
      <c r="A12" s="94">
        <v>45545</v>
      </c>
      <c r="B12" s="63">
        <v>328.2317084403</v>
      </c>
      <c r="C12" s="63">
        <v>329.34933498710001</v>
      </c>
      <c r="D12" s="63">
        <v>332.04383690920002</v>
      </c>
      <c r="E12" s="63">
        <v>185.560597836</v>
      </c>
      <c r="F12" s="63">
        <v>186.07527164690001</v>
      </c>
      <c r="G12" s="63">
        <v>187.12480473389999</v>
      </c>
      <c r="H12" s="63">
        <v>74.268821096699995</v>
      </c>
      <c r="I12" s="63">
        <v>74.459506597399994</v>
      </c>
      <c r="J12" s="63">
        <v>74.792876475100002</v>
      </c>
      <c r="K12" s="63">
        <v>911.77376656529998</v>
      </c>
      <c r="L12" s="63">
        <v>914.83211829439995</v>
      </c>
      <c r="M12" s="63">
        <v>922.04566304519994</v>
      </c>
      <c r="N12" s="94"/>
    </row>
    <row r="13" spans="1:14" ht="33" customHeight="1" x14ac:dyDescent="0.2">
      <c r="A13" s="94">
        <v>45546</v>
      </c>
      <c r="B13" s="63">
        <v>329.3045946693</v>
      </c>
      <c r="C13" s="63">
        <v>330.29852493729999</v>
      </c>
      <c r="D13" s="63">
        <v>333.13958007489998</v>
      </c>
      <c r="E13" s="63">
        <v>185.5787885</v>
      </c>
      <c r="F13" s="63">
        <v>186.01933137340001</v>
      </c>
      <c r="G13" s="63">
        <v>187.15915344429999</v>
      </c>
      <c r="H13" s="63">
        <v>74.234383526900004</v>
      </c>
      <c r="I13" s="63">
        <v>74.396877431899995</v>
      </c>
      <c r="J13" s="63">
        <v>74.780054208099997</v>
      </c>
      <c r="K13" s="63">
        <v>911.96771360460002</v>
      </c>
      <c r="L13" s="63">
        <v>914.66755189310004</v>
      </c>
      <c r="M13" s="63">
        <v>922.1432266859</v>
      </c>
      <c r="N13" s="94"/>
    </row>
    <row r="14" spans="1:14" ht="33" customHeight="1" x14ac:dyDescent="0.2">
      <c r="A14" s="94">
        <v>45547</v>
      </c>
      <c r="B14" s="63">
        <v>325.87308131880002</v>
      </c>
      <c r="C14" s="63">
        <v>326.77789223769997</v>
      </c>
      <c r="D14" s="63">
        <v>329.65878941419999</v>
      </c>
      <c r="E14" s="63">
        <v>185.65137307500001</v>
      </c>
      <c r="F14" s="63">
        <v>186.04866455889999</v>
      </c>
      <c r="G14" s="63">
        <v>187.2660022378</v>
      </c>
      <c r="H14" s="63">
        <v>74.197844681600003</v>
      </c>
      <c r="I14" s="63">
        <v>74.344473978699995</v>
      </c>
      <c r="J14" s="63">
        <v>74.768410117100004</v>
      </c>
      <c r="K14" s="63">
        <v>911.699901501</v>
      </c>
      <c r="L14" s="63">
        <v>914.17503317659998</v>
      </c>
      <c r="M14" s="63">
        <v>922.36321514250005</v>
      </c>
      <c r="N14" s="94"/>
    </row>
    <row r="15" spans="1:14" ht="33" customHeight="1" x14ac:dyDescent="0.2">
      <c r="A15" s="94">
        <v>45548</v>
      </c>
      <c r="B15" s="63">
        <v>327.92686830309998</v>
      </c>
      <c r="C15" s="63">
        <v>328.8212000227</v>
      </c>
      <c r="D15" s="63">
        <v>331.59815910639998</v>
      </c>
      <c r="E15" s="63">
        <v>186.87056553599999</v>
      </c>
      <c r="F15" s="63">
        <v>187.2606620736</v>
      </c>
      <c r="G15" s="63">
        <v>188.41321350699999</v>
      </c>
      <c r="H15" s="63">
        <v>74.119738169200005</v>
      </c>
      <c r="I15" s="63">
        <v>74.263526339600006</v>
      </c>
      <c r="J15" s="63">
        <v>74.665653760599994</v>
      </c>
      <c r="K15" s="63">
        <v>911.80390760060004</v>
      </c>
      <c r="L15" s="63">
        <v>914.24687300100004</v>
      </c>
      <c r="M15" s="63">
        <v>921.97420399969997</v>
      </c>
      <c r="N15" s="94"/>
    </row>
    <row r="16" spans="1:14" ht="33" customHeight="1" x14ac:dyDescent="0.2">
      <c r="A16" s="94">
        <v>45551</v>
      </c>
      <c r="B16" s="63">
        <v>329.43677855990001</v>
      </c>
      <c r="C16" s="63">
        <v>330.18758149640001</v>
      </c>
      <c r="D16" s="63">
        <v>332.82964926789998</v>
      </c>
      <c r="E16" s="63">
        <v>187.304628433</v>
      </c>
      <c r="F16" s="63">
        <v>187.61059034760001</v>
      </c>
      <c r="G16" s="63">
        <v>188.6785285734</v>
      </c>
      <c r="H16" s="63">
        <v>74.107912907699998</v>
      </c>
      <c r="I16" s="63">
        <v>74.213338395500003</v>
      </c>
      <c r="J16" s="63">
        <v>74.588984856799996</v>
      </c>
      <c r="K16" s="63">
        <v>912.07138732420003</v>
      </c>
      <c r="L16" s="63">
        <v>914.08621872180004</v>
      </c>
      <c r="M16" s="63">
        <v>921.29445778770003</v>
      </c>
      <c r="N16" s="94"/>
    </row>
    <row r="17" spans="1:14" ht="33" customHeight="1" x14ac:dyDescent="0.2">
      <c r="A17" s="94">
        <v>45553</v>
      </c>
      <c r="B17" s="63">
        <v>329.18043496460001</v>
      </c>
      <c r="C17" s="63">
        <v>329.98252487119998</v>
      </c>
      <c r="D17" s="63">
        <v>332.51259196680002</v>
      </c>
      <c r="E17" s="63">
        <v>188.44313782500001</v>
      </c>
      <c r="F17" s="63">
        <v>188.77910244340001</v>
      </c>
      <c r="G17" s="63">
        <v>189.7669869444</v>
      </c>
      <c r="H17" s="63">
        <v>74.0794111493</v>
      </c>
      <c r="I17" s="63">
        <v>74.2027245357</v>
      </c>
      <c r="J17" s="63">
        <v>74.539929547499995</v>
      </c>
      <c r="K17" s="63">
        <v>912.00271246720001</v>
      </c>
      <c r="L17" s="63">
        <v>914.10547632719999</v>
      </c>
      <c r="M17" s="63">
        <v>920.78592228219998</v>
      </c>
      <c r="N17" s="94"/>
    </row>
    <row r="18" spans="1:14" ht="33" customHeight="1" x14ac:dyDescent="0.2">
      <c r="A18" s="94">
        <v>45554</v>
      </c>
      <c r="B18" s="63">
        <v>328.56090748930001</v>
      </c>
      <c r="C18" s="63">
        <v>329.28803243760001</v>
      </c>
      <c r="D18" s="63">
        <v>331.73690404310003</v>
      </c>
      <c r="E18" s="63">
        <v>189.5785366513</v>
      </c>
      <c r="F18" s="63">
        <v>189.86746689930001</v>
      </c>
      <c r="G18" s="63">
        <v>190.82969433720001</v>
      </c>
      <c r="H18" s="63">
        <v>74.058849866599999</v>
      </c>
      <c r="I18" s="63">
        <v>74.165096199999994</v>
      </c>
      <c r="J18" s="63">
        <v>74.495625707599999</v>
      </c>
      <c r="K18" s="63">
        <v>911.22100995029996</v>
      </c>
      <c r="L18" s="63">
        <v>913.1118948802</v>
      </c>
      <c r="M18" s="63">
        <v>919.43826856049998</v>
      </c>
      <c r="N18" s="94"/>
    </row>
    <row r="19" spans="1:14" ht="33" customHeight="1" x14ac:dyDescent="0.2">
      <c r="A19" s="94">
        <v>45555</v>
      </c>
      <c r="B19" s="63">
        <v>327.8129427563</v>
      </c>
      <c r="C19" s="63">
        <v>328.55817346240002</v>
      </c>
      <c r="D19" s="63">
        <v>331.01298114719998</v>
      </c>
      <c r="E19" s="63">
        <v>189.2492704695</v>
      </c>
      <c r="F19" s="63">
        <v>189.5467390158</v>
      </c>
      <c r="G19" s="63">
        <v>190.5189630804</v>
      </c>
      <c r="H19" s="63">
        <v>74.040734671099997</v>
      </c>
      <c r="I19" s="63">
        <v>74.150479547000003</v>
      </c>
      <c r="J19" s="63">
        <v>74.483696752499995</v>
      </c>
      <c r="K19" s="63">
        <v>910.76478471999997</v>
      </c>
      <c r="L19" s="63">
        <v>912.70997110159999</v>
      </c>
      <c r="M19" s="63">
        <v>918.82563508500004</v>
      </c>
      <c r="N19" s="94"/>
    </row>
    <row r="20" spans="1:14" ht="33" customHeight="1" x14ac:dyDescent="0.2">
      <c r="A20" s="94">
        <v>45558</v>
      </c>
      <c r="B20" s="63">
        <v>326.42459115489999</v>
      </c>
      <c r="C20" s="63">
        <v>327.13735508910003</v>
      </c>
      <c r="D20" s="63">
        <v>329.56879326950002</v>
      </c>
      <c r="E20" s="63">
        <v>189.15927644929999</v>
      </c>
      <c r="F20" s="63">
        <v>189.43991157689999</v>
      </c>
      <c r="G20" s="63">
        <v>190.404212973</v>
      </c>
      <c r="H20" s="63">
        <v>74.049015285199999</v>
      </c>
      <c r="I20" s="63">
        <v>74.1451044553</v>
      </c>
      <c r="J20" s="63">
        <v>74.480861549899998</v>
      </c>
      <c r="K20" s="63">
        <v>910.74724327499996</v>
      </c>
      <c r="L20" s="63">
        <v>912.7047972053</v>
      </c>
      <c r="M20" s="63">
        <v>918.66989780829999</v>
      </c>
      <c r="N20" s="94"/>
    </row>
    <row r="21" spans="1:14" ht="33" customHeight="1" x14ac:dyDescent="0.2">
      <c r="A21" s="94">
        <v>45559</v>
      </c>
      <c r="B21" s="63">
        <v>327.81045231759998</v>
      </c>
      <c r="C21" s="63">
        <v>328.46702706209999</v>
      </c>
      <c r="D21" s="63">
        <v>330.96967663769999</v>
      </c>
      <c r="E21" s="63">
        <v>189.697725362</v>
      </c>
      <c r="F21" s="63">
        <v>189.94295789130001</v>
      </c>
      <c r="G21" s="63">
        <v>190.9084670844</v>
      </c>
      <c r="H21" s="63">
        <v>74.049184605299999</v>
      </c>
      <c r="I21" s="63">
        <v>74.136661024600002</v>
      </c>
      <c r="J21" s="63">
        <v>74.4625329088</v>
      </c>
      <c r="K21" s="63">
        <v>910.14309414349998</v>
      </c>
      <c r="L21" s="63">
        <v>911.91420735290001</v>
      </c>
      <c r="M21" s="63">
        <v>918.30388191520001</v>
      </c>
      <c r="N21" s="94"/>
    </row>
    <row r="22" spans="1:14" ht="33" customHeight="1" x14ac:dyDescent="0.2">
      <c r="A22" s="94">
        <v>45560</v>
      </c>
      <c r="B22" s="63">
        <v>328.94828069200003</v>
      </c>
      <c r="C22" s="63">
        <v>329.59853084410003</v>
      </c>
      <c r="D22" s="63">
        <v>332.11232768960002</v>
      </c>
      <c r="E22" s="63">
        <v>191.25538283750001</v>
      </c>
      <c r="F22" s="63">
        <v>191.4972620154</v>
      </c>
      <c r="G22" s="63">
        <v>192.4903021744</v>
      </c>
      <c r="H22" s="63">
        <v>74.053792232700005</v>
      </c>
      <c r="I22" s="63">
        <v>74.139047295400005</v>
      </c>
      <c r="J22" s="63">
        <v>74.465564199200003</v>
      </c>
      <c r="K22" s="63">
        <v>910.67237394680001</v>
      </c>
      <c r="L22" s="63">
        <v>912.37863585670004</v>
      </c>
      <c r="M22" s="63">
        <v>918.68600986030003</v>
      </c>
      <c r="N22" s="94"/>
    </row>
    <row r="23" spans="1:14" s="51" customFormat="1" ht="33" customHeight="1" x14ac:dyDescent="0.2">
      <c r="A23" s="94">
        <v>45561</v>
      </c>
      <c r="B23" s="63">
        <v>327.22947064559997</v>
      </c>
      <c r="C23" s="63">
        <v>327.84242626880001</v>
      </c>
      <c r="D23" s="63">
        <v>330.2913478708</v>
      </c>
      <c r="E23" s="63">
        <v>190.47934421330001</v>
      </c>
      <c r="F23" s="63">
        <v>190.70594412380001</v>
      </c>
      <c r="G23" s="63">
        <v>191.67953960989999</v>
      </c>
      <c r="H23" s="63">
        <v>74.020237072900002</v>
      </c>
      <c r="I23" s="63">
        <v>74.098680394499993</v>
      </c>
      <c r="J23" s="63">
        <v>74.422593559700005</v>
      </c>
      <c r="K23" s="63">
        <v>909.79272421819996</v>
      </c>
      <c r="L23" s="63">
        <v>911.42871030670005</v>
      </c>
      <c r="M23" s="63">
        <v>917.64718106249995</v>
      </c>
      <c r="N23" s="94"/>
    </row>
    <row r="24" spans="1:14" s="51" customFormat="1" ht="33" customHeight="1" x14ac:dyDescent="0.2">
      <c r="A24" s="94">
        <v>45562</v>
      </c>
      <c r="B24" s="63">
        <v>328.08151531390001</v>
      </c>
      <c r="C24" s="63">
        <v>328.67031486159999</v>
      </c>
      <c r="D24" s="63">
        <v>330.73552570409998</v>
      </c>
      <c r="E24" s="63">
        <v>191.0989212968</v>
      </c>
      <c r="F24" s="63">
        <v>191.3116659527</v>
      </c>
      <c r="G24" s="63">
        <v>192.0610227599</v>
      </c>
      <c r="H24" s="63">
        <v>74.017323231500001</v>
      </c>
      <c r="I24" s="63">
        <v>74.091278992300005</v>
      </c>
      <c r="J24" s="63">
        <v>74.320245153599998</v>
      </c>
      <c r="K24" s="63">
        <v>909.72518347089999</v>
      </c>
      <c r="L24" s="63">
        <v>911.33572986180002</v>
      </c>
      <c r="M24" s="63">
        <v>916.65258902599999</v>
      </c>
      <c r="N24" s="94"/>
    </row>
    <row r="25" spans="1:14" s="51" customFormat="1" ht="33" customHeight="1" thickBot="1" x14ac:dyDescent="0.25">
      <c r="A25" s="94">
        <v>45565</v>
      </c>
      <c r="B25" s="63">
        <v>329.29755869899998</v>
      </c>
      <c r="C25" s="63">
        <v>329.93156258340002</v>
      </c>
      <c r="D25" s="63">
        <v>332.10868349139997</v>
      </c>
      <c r="E25" s="63">
        <v>192.30243351600001</v>
      </c>
      <c r="F25" s="63">
        <v>192.54056929359999</v>
      </c>
      <c r="G25" s="63">
        <v>193.3149308051</v>
      </c>
      <c r="H25" s="63">
        <v>74.029187107200002</v>
      </c>
      <c r="I25" s="63">
        <v>74.103117847299998</v>
      </c>
      <c r="J25" s="63">
        <v>74.352840907599997</v>
      </c>
      <c r="K25" s="63">
        <v>910.41551382479997</v>
      </c>
      <c r="L25" s="63">
        <v>912.140809698</v>
      </c>
      <c r="M25" s="63">
        <v>917.53139108560003</v>
      </c>
      <c r="N25" s="94"/>
    </row>
    <row r="26" spans="1:14" ht="15" thickTop="1" x14ac:dyDescent="0.2">
      <c r="A26" s="257" t="s">
        <v>73</v>
      </c>
      <c r="B26" s="257"/>
      <c r="C26" s="257"/>
      <c r="D26" s="257"/>
      <c r="E26" s="257"/>
      <c r="F26" s="257"/>
      <c r="G26" s="257"/>
      <c r="H26" s="257"/>
      <c r="I26" s="257"/>
      <c r="J26" s="257"/>
      <c r="K26" s="257"/>
      <c r="L26" s="257"/>
      <c r="M26" s="257"/>
      <c r="N26" s="94"/>
    </row>
    <row r="27" spans="1:14" x14ac:dyDescent="0.2">
      <c r="A27" s="309" t="s">
        <v>147</v>
      </c>
      <c r="B27" s="309"/>
      <c r="C27" s="309"/>
      <c r="D27" s="309"/>
      <c r="E27" s="309"/>
      <c r="F27" s="309"/>
      <c r="G27" s="309"/>
      <c r="H27" s="309"/>
      <c r="I27" s="309"/>
      <c r="J27" s="309"/>
      <c r="K27" s="309"/>
      <c r="L27" s="309"/>
      <c r="M27" s="309"/>
    </row>
  </sheetData>
  <mergeCells count="10">
    <mergeCell ref="A26:M26"/>
    <mergeCell ref="A27:M27"/>
    <mergeCell ref="A1:M1"/>
    <mergeCell ref="A2:M2"/>
    <mergeCell ref="A3:M3"/>
    <mergeCell ref="A4:A5"/>
    <mergeCell ref="B4:D4"/>
    <mergeCell ref="E4:G4"/>
    <mergeCell ref="H4:J4"/>
    <mergeCell ref="K4:M4"/>
  </mergeCells>
  <hyperlinks>
    <hyperlink ref="A27"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2"/>
  <sheetViews>
    <sheetView view="pageBreakPreview" zoomScale="120" zoomScaleNormal="100" zoomScaleSheetLayoutView="120" workbookViewId="0">
      <selection activeCell="H35" sqref="H35"/>
    </sheetView>
  </sheetViews>
  <sheetFormatPr defaultColWidth="9.125" defaultRowHeight="14.25" x14ac:dyDescent="0.2"/>
  <cols>
    <col min="1" max="1" width="31.375" style="7" customWidth="1"/>
    <col min="2" max="6" width="10.125" style="7" customWidth="1"/>
    <col min="7" max="7" width="10.125" style="137" customWidth="1"/>
    <col min="8" max="16384" width="9.125" style="7"/>
  </cols>
  <sheetData>
    <row r="1" spans="1:7" ht="18.75" x14ac:dyDescent="0.2">
      <c r="A1" s="226" t="s">
        <v>148</v>
      </c>
      <c r="B1" s="226"/>
      <c r="C1" s="226"/>
      <c r="D1" s="226"/>
      <c r="E1" s="226"/>
      <c r="F1" s="226"/>
      <c r="G1" s="226"/>
    </row>
    <row r="2" spans="1:7" ht="15" thickBot="1" x14ac:dyDescent="0.25">
      <c r="A2" s="310" t="s">
        <v>1</v>
      </c>
      <c r="B2" s="310"/>
      <c r="C2" s="310"/>
      <c r="D2" s="310"/>
      <c r="E2" s="310"/>
      <c r="F2" s="310"/>
      <c r="G2" s="310"/>
    </row>
    <row r="3" spans="1:7" ht="15.75" thickTop="1" thickBot="1" x14ac:dyDescent="0.25">
      <c r="A3" s="48" t="s">
        <v>149</v>
      </c>
      <c r="B3" s="77" t="s">
        <v>164</v>
      </c>
      <c r="C3" s="77" t="s">
        <v>165</v>
      </c>
      <c r="D3" s="77" t="s">
        <v>167</v>
      </c>
      <c r="E3" s="77" t="s">
        <v>170</v>
      </c>
      <c r="F3" s="77" t="s">
        <v>172</v>
      </c>
      <c r="G3" s="214" t="s">
        <v>181</v>
      </c>
    </row>
    <row r="4" spans="1:7" ht="15" thickTop="1" x14ac:dyDescent="0.2">
      <c r="A4" s="41"/>
    </row>
    <row r="5" spans="1:7" x14ac:dyDescent="0.2">
      <c r="A5" s="13" t="s">
        <v>150</v>
      </c>
    </row>
    <row r="6" spans="1:7" x14ac:dyDescent="0.2">
      <c r="A6" s="13" t="s">
        <v>151</v>
      </c>
      <c r="B6" s="121">
        <v>3294341.9000000004</v>
      </c>
      <c r="C6" s="121">
        <v>3993819.79</v>
      </c>
      <c r="D6" s="121">
        <v>4076078.84</v>
      </c>
      <c r="E6" s="121">
        <v>2534678.9</v>
      </c>
      <c r="F6" s="121">
        <v>2514914.0599999996</v>
      </c>
      <c r="G6" s="215">
        <v>2498418.41</v>
      </c>
    </row>
    <row r="7" spans="1:7" x14ac:dyDescent="0.2">
      <c r="A7" s="19" t="s">
        <v>152</v>
      </c>
      <c r="B7" s="86">
        <v>1369480.0800000005</v>
      </c>
      <c r="C7" s="86">
        <f>C6-C8</f>
        <v>1379602.6</v>
      </c>
      <c r="D7" s="86">
        <v>1838112.6400000001</v>
      </c>
      <c r="E7" s="86">
        <v>931107.48000000021</v>
      </c>
      <c r="F7" s="86">
        <f t="shared" ref="F7" si="0">F6-F8</f>
        <v>878404.89999999967</v>
      </c>
      <c r="G7" s="105">
        <v>1039059.5100000005</v>
      </c>
    </row>
    <row r="8" spans="1:7" x14ac:dyDescent="0.2">
      <c r="A8" s="19" t="s">
        <v>153</v>
      </c>
      <c r="B8" s="86">
        <v>1924861.8199999998</v>
      </c>
      <c r="C8" s="86">
        <v>2614217.19</v>
      </c>
      <c r="D8" s="86">
        <v>2237966.1999999997</v>
      </c>
      <c r="E8" s="86">
        <v>1603571.4199999997</v>
      </c>
      <c r="F8" s="86">
        <v>1636509.16</v>
      </c>
      <c r="G8" s="105">
        <v>1459358.8999999997</v>
      </c>
    </row>
    <row r="9" spans="1:7" x14ac:dyDescent="0.2">
      <c r="A9" s="13" t="s">
        <v>154</v>
      </c>
      <c r="B9" s="121">
        <v>3294341.9000000004</v>
      </c>
      <c r="C9" s="121">
        <f>C6</f>
        <v>3993819.79</v>
      </c>
      <c r="D9" s="121">
        <v>4076078.84</v>
      </c>
      <c r="E9" s="121">
        <v>2534678.9</v>
      </c>
      <c r="F9" s="121">
        <f t="shared" ref="F9" si="1">F6</f>
        <v>2514914.0599999996</v>
      </c>
      <c r="G9" s="215">
        <v>2498418.41</v>
      </c>
    </row>
    <row r="10" spans="1:7" x14ac:dyDescent="0.2">
      <c r="A10" s="19" t="s">
        <v>152</v>
      </c>
      <c r="B10" s="86">
        <v>1390129.6200000003</v>
      </c>
      <c r="C10" s="86">
        <f>C9-C11</f>
        <v>1310477.6900000004</v>
      </c>
      <c r="D10" s="86">
        <v>1905219.8999999994</v>
      </c>
      <c r="E10" s="86">
        <v>684291.71999999974</v>
      </c>
      <c r="F10" s="86">
        <f t="shared" ref="F10" si="2">F9-F11</f>
        <v>928894.76999999979</v>
      </c>
      <c r="G10" s="105">
        <v>1080611.4000000001</v>
      </c>
    </row>
    <row r="11" spans="1:7" x14ac:dyDescent="0.2">
      <c r="A11" s="19" t="s">
        <v>153</v>
      </c>
      <c r="B11" s="86">
        <v>1904212.28</v>
      </c>
      <c r="C11" s="86">
        <v>2683342.0999999996</v>
      </c>
      <c r="D11" s="86">
        <v>2170858.9400000004</v>
      </c>
      <c r="E11" s="86">
        <v>1850387.1800000002</v>
      </c>
      <c r="F11" s="86">
        <v>1586019.2899999998</v>
      </c>
      <c r="G11" s="105">
        <v>1417807.01</v>
      </c>
    </row>
    <row r="12" spans="1:7" x14ac:dyDescent="0.2">
      <c r="A12" s="13" t="s">
        <v>155</v>
      </c>
      <c r="B12" s="121">
        <v>0</v>
      </c>
      <c r="C12" s="121">
        <f t="shared" ref="C12" si="3">C6-C9</f>
        <v>0</v>
      </c>
      <c r="D12" s="121">
        <v>0</v>
      </c>
      <c r="E12" s="121">
        <v>0</v>
      </c>
      <c r="F12" s="121"/>
      <c r="G12" s="215">
        <v>0</v>
      </c>
    </row>
    <row r="13" spans="1:7" x14ac:dyDescent="0.2">
      <c r="A13" s="19"/>
      <c r="B13" s="121"/>
      <c r="C13" s="121"/>
      <c r="D13" s="121"/>
      <c r="E13" s="121"/>
      <c r="F13" s="121"/>
      <c r="G13" s="215"/>
    </row>
    <row r="14" spans="1:7" x14ac:dyDescent="0.2">
      <c r="A14" s="13" t="s">
        <v>156</v>
      </c>
      <c r="B14" s="121"/>
      <c r="C14" s="121"/>
      <c r="D14" s="121"/>
      <c r="E14" s="121"/>
      <c r="F14" s="121"/>
      <c r="G14" s="215"/>
    </row>
    <row r="15" spans="1:7" x14ac:dyDescent="0.2">
      <c r="A15" s="13" t="s">
        <v>151</v>
      </c>
      <c r="B15" s="121">
        <v>508665.7</v>
      </c>
      <c r="C15" s="121">
        <v>387518.8</v>
      </c>
      <c r="D15" s="121">
        <v>261444.78</v>
      </c>
      <c r="E15" s="121">
        <v>702679.29000000015</v>
      </c>
      <c r="F15" s="121">
        <v>601485.50000000012</v>
      </c>
      <c r="G15" s="215">
        <v>475740.45999999996</v>
      </c>
    </row>
    <row r="16" spans="1:7" x14ac:dyDescent="0.2">
      <c r="A16" s="19" t="s">
        <v>152</v>
      </c>
      <c r="B16" s="86">
        <v>216398.29999999993</v>
      </c>
      <c r="C16" s="86">
        <f>C15-C17</f>
        <v>175035.30000000005</v>
      </c>
      <c r="D16" s="86">
        <v>90274.409999999974</v>
      </c>
      <c r="E16" s="86">
        <v>235259.3400000002</v>
      </c>
      <c r="F16" s="86">
        <f t="shared" ref="F16" si="4">F15-F17</f>
        <v>155461.03000000014</v>
      </c>
      <c r="G16" s="105">
        <v>187132.39999999991</v>
      </c>
    </row>
    <row r="17" spans="1:7" x14ac:dyDescent="0.2">
      <c r="A17" s="19" t="s">
        <v>153</v>
      </c>
      <c r="B17" s="86">
        <v>292267.40000000008</v>
      </c>
      <c r="C17" s="86">
        <v>212483.49999999994</v>
      </c>
      <c r="D17" s="86">
        <v>171170.37000000002</v>
      </c>
      <c r="E17" s="86">
        <v>467419.94999999995</v>
      </c>
      <c r="F17" s="86">
        <v>446024.47</v>
      </c>
      <c r="G17" s="105">
        <v>288608.06000000006</v>
      </c>
    </row>
    <row r="18" spans="1:7" x14ac:dyDescent="0.2">
      <c r="A18" s="13" t="s">
        <v>154</v>
      </c>
      <c r="B18" s="121">
        <v>508665.7</v>
      </c>
      <c r="C18" s="121">
        <f t="shared" ref="C18" si="5">C15</f>
        <v>387518.8</v>
      </c>
      <c r="D18" s="121">
        <v>261444.78</v>
      </c>
      <c r="E18" s="121">
        <v>702679.29000000015</v>
      </c>
      <c r="F18" s="121">
        <f t="shared" ref="F18" si="6">F15</f>
        <v>601485.50000000012</v>
      </c>
      <c r="G18" s="215">
        <v>475740.45999999996</v>
      </c>
    </row>
    <row r="19" spans="1:7" x14ac:dyDescent="0.2">
      <c r="A19" s="19" t="s">
        <v>152</v>
      </c>
      <c r="B19" s="86">
        <v>266551.29999999993</v>
      </c>
      <c r="C19" s="86">
        <f>C18-C20</f>
        <v>237834.6</v>
      </c>
      <c r="D19" s="86">
        <v>111291.66999999995</v>
      </c>
      <c r="E19" s="86">
        <v>294449.35000000015</v>
      </c>
      <c r="F19" s="86">
        <f t="shared" ref="F19" si="7">F18-F20</f>
        <v>290993.67000000004</v>
      </c>
      <c r="G19" s="105">
        <v>257213.10999999996</v>
      </c>
    </row>
    <row r="20" spans="1:7" x14ac:dyDescent="0.2">
      <c r="A20" s="19" t="s">
        <v>153</v>
      </c>
      <c r="B20" s="86">
        <v>242114.40000000005</v>
      </c>
      <c r="C20" s="86">
        <v>149684.19999999998</v>
      </c>
      <c r="D20" s="86">
        <v>150153.11000000004</v>
      </c>
      <c r="E20" s="86">
        <v>408229.94</v>
      </c>
      <c r="F20" s="86">
        <v>310491.83000000007</v>
      </c>
      <c r="G20" s="105">
        <v>218527.35</v>
      </c>
    </row>
    <row r="21" spans="1:7" x14ac:dyDescent="0.2">
      <c r="A21" s="13" t="s">
        <v>155</v>
      </c>
      <c r="B21" s="121">
        <v>0</v>
      </c>
      <c r="C21" s="121">
        <f t="shared" ref="C21" si="8">C18-C15</f>
        <v>0</v>
      </c>
      <c r="D21" s="121">
        <v>0</v>
      </c>
      <c r="E21" s="121">
        <v>0</v>
      </c>
      <c r="F21" s="121">
        <f t="shared" ref="F21" si="9">F18-F15</f>
        <v>0</v>
      </c>
      <c r="G21" s="215">
        <v>0</v>
      </c>
    </row>
    <row r="22" spans="1:7" x14ac:dyDescent="0.2">
      <c r="A22" s="19"/>
      <c r="B22" s="121"/>
      <c r="C22" s="121"/>
      <c r="D22" s="121"/>
      <c r="E22" s="121"/>
      <c r="F22" s="121"/>
      <c r="G22" s="215"/>
    </row>
    <row r="23" spans="1:7" x14ac:dyDescent="0.2">
      <c r="A23" s="13" t="s">
        <v>157</v>
      </c>
      <c r="B23" s="121"/>
      <c r="C23" s="121"/>
      <c r="D23" s="121"/>
      <c r="E23" s="121"/>
      <c r="F23" s="121"/>
      <c r="G23" s="215"/>
    </row>
    <row r="24" spans="1:7" x14ac:dyDescent="0.2">
      <c r="A24" s="13" t="s">
        <v>151</v>
      </c>
      <c r="B24" s="121">
        <v>1649524.55</v>
      </c>
      <c r="C24" s="121">
        <v>2208416.08</v>
      </c>
      <c r="D24" s="121">
        <v>2606292.5900000003</v>
      </c>
      <c r="E24" s="121">
        <v>2297449.6999999997</v>
      </c>
      <c r="F24" s="121">
        <v>2414930.0500000003</v>
      </c>
      <c r="G24" s="215">
        <v>3639488.96</v>
      </c>
    </row>
    <row r="25" spans="1:7" x14ac:dyDescent="0.2">
      <c r="A25" s="19" t="s">
        <v>152</v>
      </c>
      <c r="B25" s="86">
        <v>738707.24</v>
      </c>
      <c r="C25" s="86">
        <f>C24-C26</f>
        <v>846282.77</v>
      </c>
      <c r="D25" s="86">
        <v>869447.95000000042</v>
      </c>
      <c r="E25" s="86">
        <v>967387.52999999956</v>
      </c>
      <c r="F25" s="86">
        <f t="shared" ref="F25" si="10">F24-F26</f>
        <v>892949.20000000019</v>
      </c>
      <c r="G25" s="105">
        <v>1141219.44</v>
      </c>
    </row>
    <row r="26" spans="1:7" x14ac:dyDescent="0.2">
      <c r="A26" s="19" t="s">
        <v>153</v>
      </c>
      <c r="B26" s="86">
        <v>910817.31</v>
      </c>
      <c r="C26" s="86">
        <v>1362133.31</v>
      </c>
      <c r="D26" s="86">
        <v>1736844.64</v>
      </c>
      <c r="E26" s="86">
        <v>1330062.1700000002</v>
      </c>
      <c r="F26" s="86">
        <v>1521980.85</v>
      </c>
      <c r="G26" s="105">
        <v>2498269.52</v>
      </c>
    </row>
    <row r="27" spans="1:7" x14ac:dyDescent="0.2">
      <c r="A27" s="13" t="s">
        <v>154</v>
      </c>
      <c r="B27" s="121">
        <v>1649524.55</v>
      </c>
      <c r="C27" s="121">
        <f>C24</f>
        <v>2208416.08</v>
      </c>
      <c r="D27" s="121">
        <v>2606292.5900000003</v>
      </c>
      <c r="E27" s="121">
        <v>2297449.6999999997</v>
      </c>
      <c r="F27" s="121">
        <f t="shared" ref="F27" si="11">F24</f>
        <v>2414930.0500000003</v>
      </c>
      <c r="G27" s="215">
        <v>3639488.96</v>
      </c>
    </row>
    <row r="28" spans="1:7" x14ac:dyDescent="0.2">
      <c r="A28" s="19" t="s">
        <v>152</v>
      </c>
      <c r="B28" s="86">
        <v>580568.99</v>
      </c>
      <c r="C28" s="86">
        <f>C27-C29</f>
        <v>687926.62000000011</v>
      </c>
      <c r="D28" s="86">
        <v>929008.09000000032</v>
      </c>
      <c r="E28" s="86">
        <v>767493.84999999963</v>
      </c>
      <c r="F28" s="86">
        <f t="shared" ref="F28" si="12">F27-F29</f>
        <v>817626.08000000007</v>
      </c>
      <c r="G28" s="105">
        <v>1038128.9099999997</v>
      </c>
    </row>
    <row r="29" spans="1:7" x14ac:dyDescent="0.2">
      <c r="A29" s="19" t="s">
        <v>153</v>
      </c>
      <c r="B29" s="86">
        <v>1068955.56</v>
      </c>
      <c r="C29" s="86">
        <v>1520489.46</v>
      </c>
      <c r="D29" s="86">
        <v>1677284.5</v>
      </c>
      <c r="E29" s="86">
        <v>1529955.85</v>
      </c>
      <c r="F29" s="86">
        <v>1597303.9700000002</v>
      </c>
      <c r="G29" s="105">
        <v>2601360.0500000003</v>
      </c>
    </row>
    <row r="30" spans="1:7" x14ac:dyDescent="0.2">
      <c r="A30" s="13" t="s">
        <v>155</v>
      </c>
      <c r="B30" s="121">
        <v>0</v>
      </c>
      <c r="C30" s="121">
        <f>C27-C24</f>
        <v>0</v>
      </c>
      <c r="D30" s="121">
        <v>0</v>
      </c>
      <c r="E30" s="121">
        <v>0</v>
      </c>
      <c r="F30" s="121">
        <f t="shared" ref="F30" si="13">F27-F24</f>
        <v>0</v>
      </c>
      <c r="G30" s="215">
        <v>0</v>
      </c>
    </row>
    <row r="31" spans="1:7" x14ac:dyDescent="0.2">
      <c r="A31" s="13"/>
      <c r="B31" s="121"/>
      <c r="C31" s="121"/>
      <c r="D31" s="121"/>
      <c r="E31" s="121"/>
      <c r="F31" s="121"/>
      <c r="G31" s="215"/>
    </row>
    <row r="32" spans="1:7" x14ac:dyDescent="0.2">
      <c r="A32" s="13" t="s">
        <v>158</v>
      </c>
      <c r="B32" s="121"/>
      <c r="C32" s="121"/>
      <c r="D32" s="121"/>
      <c r="E32" s="121"/>
      <c r="F32" s="121"/>
      <c r="G32" s="215"/>
    </row>
    <row r="33" spans="1:7" x14ac:dyDescent="0.2">
      <c r="A33" s="13" t="s">
        <v>159</v>
      </c>
      <c r="B33" s="121">
        <v>4652471</v>
      </c>
      <c r="C33" s="121">
        <v>4395410</v>
      </c>
      <c r="D33" s="121">
        <v>3817390.9</v>
      </c>
      <c r="E33" s="121">
        <v>4293378.5</v>
      </c>
      <c r="F33" s="121">
        <v>5685083.2000000002</v>
      </c>
      <c r="G33" s="215">
        <v>4749050.3999999994</v>
      </c>
    </row>
    <row r="34" spans="1:7" x14ac:dyDescent="0.2">
      <c r="A34" s="19" t="s">
        <v>152</v>
      </c>
      <c r="B34" s="86">
        <v>389320.09999999963</v>
      </c>
      <c r="C34" s="86">
        <f>C33-C35</f>
        <v>320411.5</v>
      </c>
      <c r="D34" s="86">
        <v>249471.5</v>
      </c>
      <c r="E34" s="86">
        <v>245229</v>
      </c>
      <c r="F34" s="86">
        <f t="shared" ref="F34" si="14">F33-F35</f>
        <v>243950</v>
      </c>
      <c r="G34" s="105">
        <v>460658.99999999907</v>
      </c>
    </row>
    <row r="35" spans="1:7" x14ac:dyDescent="0.2">
      <c r="A35" s="19" t="s">
        <v>153</v>
      </c>
      <c r="B35" s="86">
        <v>4263150.9000000004</v>
      </c>
      <c r="C35" s="86">
        <v>4074998.5</v>
      </c>
      <c r="D35" s="86">
        <v>3567919.4</v>
      </c>
      <c r="E35" s="86">
        <v>4048149.5</v>
      </c>
      <c r="F35" s="86">
        <v>5441133.2000000002</v>
      </c>
      <c r="G35" s="105">
        <v>4288391.4000000004</v>
      </c>
    </row>
    <row r="36" spans="1:7" x14ac:dyDescent="0.2">
      <c r="A36" s="13" t="s">
        <v>160</v>
      </c>
      <c r="B36" s="121">
        <v>4652471</v>
      </c>
      <c r="C36" s="121">
        <f t="shared" ref="C36" si="15">C33</f>
        <v>4395410</v>
      </c>
      <c r="D36" s="121">
        <v>3817390.9</v>
      </c>
      <c r="E36" s="121">
        <v>4293378.5</v>
      </c>
      <c r="F36" s="121">
        <f t="shared" ref="F36" si="16">F33</f>
        <v>5685083.2000000002</v>
      </c>
      <c r="G36" s="215">
        <v>4749050.3999999994</v>
      </c>
    </row>
    <row r="37" spans="1:7" x14ac:dyDescent="0.2">
      <c r="A37" s="19" t="s">
        <v>152</v>
      </c>
      <c r="B37" s="86">
        <v>452544.90000000037</v>
      </c>
      <c r="C37" s="86">
        <f t="shared" ref="C37" si="17">C36-C38</f>
        <v>459761.5</v>
      </c>
      <c r="D37" s="86">
        <v>300514.39999999991</v>
      </c>
      <c r="E37" s="86">
        <v>462459.5</v>
      </c>
      <c r="F37" s="86">
        <f t="shared" ref="F37" si="18">F36-F38</f>
        <v>612247.20000000019</v>
      </c>
      <c r="G37" s="105">
        <v>404642.39999999944</v>
      </c>
    </row>
    <row r="38" spans="1:7" x14ac:dyDescent="0.2">
      <c r="A38" s="19" t="s">
        <v>153</v>
      </c>
      <c r="B38" s="86">
        <v>4199926.0999999996</v>
      </c>
      <c r="C38" s="86">
        <v>3935648.5</v>
      </c>
      <c r="D38" s="86">
        <v>3516876.5</v>
      </c>
      <c r="E38" s="86">
        <v>3830919</v>
      </c>
      <c r="F38" s="86">
        <v>5072836</v>
      </c>
      <c r="G38" s="105">
        <v>4344408</v>
      </c>
    </row>
    <row r="39" spans="1:7" x14ac:dyDescent="0.2">
      <c r="A39" s="13" t="s">
        <v>155</v>
      </c>
      <c r="B39" s="121">
        <v>0</v>
      </c>
      <c r="C39" s="121">
        <f t="shared" ref="C39" si="19">C36-C33</f>
        <v>0</v>
      </c>
      <c r="D39" s="121">
        <v>0</v>
      </c>
      <c r="E39" s="121">
        <v>0</v>
      </c>
      <c r="F39" s="121">
        <f t="shared" ref="F39:G39" si="20">F36-F33</f>
        <v>0</v>
      </c>
      <c r="G39" s="215">
        <f t="shared" si="20"/>
        <v>0</v>
      </c>
    </row>
    <row r="40" spans="1:7" ht="15" thickBot="1" x14ac:dyDescent="0.25">
      <c r="A40" s="49"/>
      <c r="B40" s="50"/>
      <c r="C40" s="50"/>
      <c r="D40" s="50"/>
      <c r="E40" s="50"/>
      <c r="F40" s="50"/>
      <c r="G40" s="216"/>
    </row>
    <row r="41" spans="1:7" x14ac:dyDescent="0.2">
      <c r="A41" s="321"/>
      <c r="B41" s="321"/>
      <c r="C41" s="322" t="s">
        <v>73</v>
      </c>
      <c r="D41" s="322"/>
      <c r="E41" s="322"/>
      <c r="F41" s="322"/>
      <c r="G41" s="322"/>
    </row>
    <row r="42" spans="1:7" x14ac:dyDescent="0.2">
      <c r="A42" s="258"/>
      <c r="B42" s="258"/>
      <c r="C42" s="258"/>
      <c r="D42" s="258"/>
      <c r="E42" s="258"/>
      <c r="F42" s="258"/>
      <c r="G42" s="258"/>
    </row>
  </sheetData>
  <mergeCells count="5">
    <mergeCell ref="A1:G1"/>
    <mergeCell ref="A2:G2"/>
    <mergeCell ref="A42:G42"/>
    <mergeCell ref="A41:B41"/>
    <mergeCell ref="C41:G41"/>
  </mergeCells>
  <pageMargins left="0.7" right="0.7" top="0.75" bottom="0.75" header="0.3" footer="0.3"/>
  <pageSetup paperSize="9" scale="79" orientation="portrait" verticalDpi="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5"/>
  <sheetViews>
    <sheetView view="pageBreakPreview" topLeftCell="A13" zoomScale="85" zoomScaleNormal="100" zoomScaleSheetLayoutView="85" workbookViewId="0">
      <selection activeCell="K21" sqref="K21"/>
    </sheetView>
  </sheetViews>
  <sheetFormatPr defaultRowHeight="14.25" x14ac:dyDescent="0.2"/>
  <cols>
    <col min="1" max="1" width="15.25" customWidth="1"/>
    <col min="2" max="11" width="9.25" customWidth="1"/>
    <col min="12" max="12" width="10.625" bestFit="1" customWidth="1"/>
    <col min="13" max="13" width="12" customWidth="1"/>
  </cols>
  <sheetData>
    <row r="1" spans="1:11" ht="18.75" x14ac:dyDescent="0.2">
      <c r="A1" s="226" t="s">
        <v>17</v>
      </c>
      <c r="B1" s="226"/>
      <c r="C1" s="226"/>
      <c r="D1" s="226"/>
      <c r="E1" s="226"/>
      <c r="F1" s="226"/>
      <c r="G1" s="226"/>
      <c r="H1" s="226"/>
      <c r="I1" s="226"/>
      <c r="J1" s="226"/>
      <c r="K1" s="226"/>
    </row>
    <row r="2" spans="1:11" ht="18.75" x14ac:dyDescent="0.2">
      <c r="A2" s="226" t="s">
        <v>18</v>
      </c>
      <c r="B2" s="226"/>
      <c r="C2" s="226"/>
      <c r="D2" s="226"/>
      <c r="E2" s="226"/>
      <c r="F2" s="226"/>
      <c r="G2" s="226"/>
      <c r="H2" s="226"/>
      <c r="I2" s="226"/>
      <c r="J2" s="226"/>
      <c r="K2" s="226"/>
    </row>
    <row r="3" spans="1:11" x14ac:dyDescent="0.2">
      <c r="A3" s="240"/>
      <c r="B3" s="240"/>
      <c r="C3" s="240"/>
      <c r="D3" s="240"/>
      <c r="E3" s="240"/>
      <c r="F3" s="240"/>
      <c r="G3" s="240"/>
      <c r="H3" s="240"/>
      <c r="I3" s="240"/>
      <c r="J3" s="240"/>
      <c r="K3" s="240"/>
    </row>
    <row r="4" spans="1:11" ht="16.5" thickBot="1" x14ac:dyDescent="0.25">
      <c r="A4" s="241" t="s">
        <v>19</v>
      </c>
      <c r="B4" s="241"/>
      <c r="C4" s="241"/>
      <c r="D4" s="241"/>
      <c r="E4" s="241"/>
      <c r="F4" s="242" t="s">
        <v>166</v>
      </c>
      <c r="G4" s="242"/>
      <c r="H4" s="242"/>
      <c r="I4" s="242"/>
      <c r="J4" s="242"/>
      <c r="K4" s="242"/>
    </row>
    <row r="5" spans="1:11" ht="15" thickTop="1" x14ac:dyDescent="0.2">
      <c r="A5" s="235" t="s">
        <v>20</v>
      </c>
      <c r="B5" s="238" t="s">
        <v>21</v>
      </c>
      <c r="C5" s="239"/>
      <c r="D5" s="238" t="s">
        <v>22</v>
      </c>
      <c r="E5" s="239"/>
      <c r="F5" s="238" t="s">
        <v>23</v>
      </c>
      <c r="G5" s="239"/>
      <c r="H5" s="238" t="s">
        <v>24</v>
      </c>
      <c r="I5" s="239"/>
      <c r="J5" s="238" t="s">
        <v>169</v>
      </c>
      <c r="K5" s="239"/>
    </row>
    <row r="6" spans="1:11" ht="15" thickBot="1" x14ac:dyDescent="0.25">
      <c r="A6" s="236"/>
      <c r="B6" s="243" t="s">
        <v>25</v>
      </c>
      <c r="C6" s="245"/>
      <c r="D6" s="243" t="s">
        <v>25</v>
      </c>
      <c r="E6" s="245"/>
      <c r="F6" s="243" t="s">
        <v>25</v>
      </c>
      <c r="G6" s="245"/>
      <c r="H6" s="243" t="s">
        <v>25</v>
      </c>
      <c r="I6" s="244"/>
      <c r="J6" s="243" t="s">
        <v>25</v>
      </c>
      <c r="K6" s="244"/>
    </row>
    <row r="7" spans="1:11" ht="15" thickBot="1" x14ac:dyDescent="0.25">
      <c r="A7" s="237"/>
      <c r="B7" s="135" t="s">
        <v>26</v>
      </c>
      <c r="C7" s="89" t="s">
        <v>27</v>
      </c>
      <c r="D7" s="152" t="s">
        <v>26</v>
      </c>
      <c r="E7" s="17" t="s">
        <v>27</v>
      </c>
      <c r="F7" s="12" t="s">
        <v>26</v>
      </c>
      <c r="G7" s="18" t="s">
        <v>27</v>
      </c>
      <c r="H7" s="12" t="s">
        <v>26</v>
      </c>
      <c r="I7" s="12" t="s">
        <v>27</v>
      </c>
      <c r="J7" s="153" t="s">
        <v>26</v>
      </c>
      <c r="K7" s="12" t="s">
        <v>27</v>
      </c>
    </row>
    <row r="8" spans="1:11" ht="15" thickTop="1" x14ac:dyDescent="0.2">
      <c r="A8" s="19" t="s">
        <v>28</v>
      </c>
      <c r="B8" s="86">
        <v>0</v>
      </c>
      <c r="C8" s="95">
        <v>0</v>
      </c>
      <c r="D8" s="86">
        <v>0</v>
      </c>
      <c r="E8" s="86">
        <v>0</v>
      </c>
      <c r="F8" s="59">
        <v>1783</v>
      </c>
      <c r="G8" s="59">
        <v>1773</v>
      </c>
      <c r="H8" s="60">
        <v>1225.5</v>
      </c>
      <c r="I8" s="60">
        <v>1225.5</v>
      </c>
      <c r="J8" s="60">
        <v>345</v>
      </c>
      <c r="K8" s="60">
        <v>345</v>
      </c>
    </row>
    <row r="9" spans="1:11" x14ac:dyDescent="0.2">
      <c r="A9" s="19" t="s">
        <v>30</v>
      </c>
      <c r="B9" s="86">
        <v>68</v>
      </c>
      <c r="C9" s="96">
        <v>47.5</v>
      </c>
      <c r="D9" s="86">
        <v>0</v>
      </c>
      <c r="E9" s="86">
        <v>0</v>
      </c>
      <c r="F9" s="60">
        <v>0</v>
      </c>
      <c r="G9" s="60">
        <v>0</v>
      </c>
      <c r="H9" s="60">
        <v>757.6</v>
      </c>
      <c r="I9" s="60">
        <v>757.6</v>
      </c>
      <c r="J9" s="60">
        <v>0</v>
      </c>
      <c r="K9" s="60">
        <v>0</v>
      </c>
    </row>
    <row r="10" spans="1:11" x14ac:dyDescent="0.2">
      <c r="A10" s="19" t="s">
        <v>31</v>
      </c>
      <c r="B10" s="86">
        <v>88</v>
      </c>
      <c r="C10" s="96">
        <v>88</v>
      </c>
      <c r="D10" s="86">
        <v>203</v>
      </c>
      <c r="E10" s="86">
        <v>203</v>
      </c>
      <c r="F10" s="60">
        <v>869.2</v>
      </c>
      <c r="G10" s="60">
        <v>824.2</v>
      </c>
      <c r="H10" s="60">
        <v>2511</v>
      </c>
      <c r="I10" s="60">
        <v>2393</v>
      </c>
      <c r="J10" s="60">
        <v>0</v>
      </c>
      <c r="K10" s="60">
        <v>0</v>
      </c>
    </row>
    <row r="11" spans="1:11" x14ac:dyDescent="0.2">
      <c r="A11" s="19" t="s">
        <v>32</v>
      </c>
      <c r="B11" s="86">
        <v>57.4</v>
      </c>
      <c r="C11" s="96">
        <v>57.4</v>
      </c>
      <c r="D11" s="86">
        <v>99.3</v>
      </c>
      <c r="E11" s="86">
        <v>95.3</v>
      </c>
      <c r="F11" s="60">
        <v>0</v>
      </c>
      <c r="G11" s="60">
        <v>0</v>
      </c>
      <c r="H11" s="60">
        <v>0</v>
      </c>
      <c r="I11" s="60">
        <v>0</v>
      </c>
      <c r="J11" s="60"/>
      <c r="K11" s="60"/>
    </row>
    <row r="12" spans="1:11" x14ac:dyDescent="0.2">
      <c r="A12" s="19" t="s">
        <v>33</v>
      </c>
      <c r="B12" s="86">
        <v>15.3</v>
      </c>
      <c r="C12" s="96">
        <v>15.3</v>
      </c>
      <c r="D12" s="86">
        <v>0</v>
      </c>
      <c r="E12" s="86">
        <v>0</v>
      </c>
      <c r="F12" s="60">
        <v>399.6</v>
      </c>
      <c r="G12" s="60">
        <v>384.6</v>
      </c>
      <c r="H12" s="60">
        <v>0</v>
      </c>
      <c r="I12" s="60">
        <v>0</v>
      </c>
      <c r="J12" s="60"/>
      <c r="K12" s="60"/>
    </row>
    <row r="13" spans="1:11" x14ac:dyDescent="0.2">
      <c r="A13" s="19" t="s">
        <v>34</v>
      </c>
      <c r="B13" s="86">
        <v>0</v>
      </c>
      <c r="C13" s="96">
        <v>0</v>
      </c>
      <c r="D13" s="86">
        <v>0</v>
      </c>
      <c r="E13" s="86">
        <v>0</v>
      </c>
      <c r="F13" s="60">
        <v>506.5</v>
      </c>
      <c r="G13" s="60">
        <v>506.5</v>
      </c>
      <c r="H13" s="60">
        <v>0</v>
      </c>
      <c r="I13" s="60">
        <v>0</v>
      </c>
      <c r="J13" s="60"/>
      <c r="K13" s="60"/>
    </row>
    <row r="14" spans="1:11" x14ac:dyDescent="0.2">
      <c r="A14" s="19" t="s">
        <v>35</v>
      </c>
      <c r="B14" s="86">
        <v>0</v>
      </c>
      <c r="C14" s="96">
        <v>0</v>
      </c>
      <c r="D14" s="86">
        <v>0</v>
      </c>
      <c r="E14" s="86">
        <v>0</v>
      </c>
      <c r="F14" s="60">
        <v>1126.5</v>
      </c>
      <c r="G14" s="60">
        <v>1124.5</v>
      </c>
      <c r="H14" s="60">
        <v>0</v>
      </c>
      <c r="I14" s="60">
        <v>0</v>
      </c>
      <c r="J14" s="60"/>
      <c r="K14" s="60"/>
    </row>
    <row r="15" spans="1:11" x14ac:dyDescent="0.2">
      <c r="A15" s="19" t="s">
        <v>36</v>
      </c>
      <c r="B15" s="86">
        <v>244.1</v>
      </c>
      <c r="C15" s="96">
        <v>147</v>
      </c>
      <c r="D15" s="86">
        <v>0</v>
      </c>
      <c r="E15" s="86">
        <v>0</v>
      </c>
      <c r="F15" s="60">
        <v>0</v>
      </c>
      <c r="G15" s="60">
        <v>0</v>
      </c>
      <c r="H15" s="60">
        <v>780.8</v>
      </c>
      <c r="I15" s="60">
        <v>753.3</v>
      </c>
      <c r="J15" s="60"/>
      <c r="K15" s="60"/>
    </row>
    <row r="16" spans="1:11" x14ac:dyDescent="0.2">
      <c r="A16" s="19" t="s">
        <v>37</v>
      </c>
      <c r="B16" s="86">
        <v>0</v>
      </c>
      <c r="C16" s="96">
        <v>0</v>
      </c>
      <c r="D16" s="86">
        <v>0</v>
      </c>
      <c r="E16" s="86">
        <v>0</v>
      </c>
      <c r="F16" s="60">
        <v>893.9</v>
      </c>
      <c r="G16" s="60">
        <v>887.9</v>
      </c>
      <c r="H16" s="60">
        <v>0</v>
      </c>
      <c r="I16" s="60">
        <v>0</v>
      </c>
      <c r="J16" s="60"/>
      <c r="K16" s="60"/>
    </row>
    <row r="17" spans="1:13" x14ac:dyDescent="0.2">
      <c r="A17" s="19" t="s">
        <v>38</v>
      </c>
      <c r="B17" s="86">
        <v>258.5</v>
      </c>
      <c r="C17" s="96">
        <v>258.5</v>
      </c>
      <c r="D17" s="86">
        <v>0</v>
      </c>
      <c r="E17" s="86">
        <v>0</v>
      </c>
      <c r="F17" s="60">
        <v>254</v>
      </c>
      <c r="G17" s="60">
        <v>251</v>
      </c>
      <c r="H17" s="60">
        <v>0</v>
      </c>
      <c r="I17" s="60">
        <v>0</v>
      </c>
      <c r="J17" s="60"/>
      <c r="K17" s="60"/>
    </row>
    <row r="18" spans="1:13" x14ac:dyDescent="0.2">
      <c r="A18" s="19" t="s">
        <v>39</v>
      </c>
      <c r="B18" s="86">
        <v>251.1</v>
      </c>
      <c r="C18" s="96">
        <v>251.1</v>
      </c>
      <c r="D18" s="86">
        <v>0</v>
      </c>
      <c r="E18" s="86">
        <v>0</v>
      </c>
      <c r="F18" s="60">
        <v>428.8</v>
      </c>
      <c r="G18" s="60">
        <v>421.8</v>
      </c>
      <c r="H18" s="60"/>
      <c r="I18" s="60"/>
      <c r="J18" s="60"/>
      <c r="K18" s="60"/>
    </row>
    <row r="19" spans="1:13" ht="15" thickBot="1" x14ac:dyDescent="0.25">
      <c r="A19" s="20" t="s">
        <v>40</v>
      </c>
      <c r="B19" s="86">
        <v>516.29999999999995</v>
      </c>
      <c r="C19" s="97">
        <v>487.6</v>
      </c>
      <c r="D19" s="86">
        <v>624.5</v>
      </c>
      <c r="E19" s="87">
        <v>592.5</v>
      </c>
      <c r="F19" s="62">
        <v>618.20000000000005</v>
      </c>
      <c r="G19" s="62">
        <v>560.79999999999995</v>
      </c>
      <c r="H19" s="62">
        <v>177</v>
      </c>
      <c r="I19" s="62">
        <v>177</v>
      </c>
      <c r="J19" s="62"/>
      <c r="K19" s="62"/>
    </row>
    <row r="20" spans="1:13" x14ac:dyDescent="0.2">
      <c r="A20" s="103" t="s">
        <v>41</v>
      </c>
      <c r="B20" s="104"/>
      <c r="C20" s="106"/>
      <c r="D20" s="104"/>
      <c r="E20" s="105"/>
      <c r="F20" s="107"/>
      <c r="G20" s="107"/>
      <c r="H20" s="107"/>
      <c r="I20" s="107"/>
      <c r="J20" s="107"/>
      <c r="K20" s="107"/>
    </row>
    <row r="21" spans="1:13" x14ac:dyDescent="0.2">
      <c r="A21" s="108" t="s">
        <v>42</v>
      </c>
      <c r="B21" s="111">
        <f t="shared" ref="B21:G21" si="0">AVERAGE(B8:B19)</f>
        <v>124.89166666666665</v>
      </c>
      <c r="C21" s="111">
        <f t="shared" si="0"/>
        <v>112.7</v>
      </c>
      <c r="D21" s="111">
        <f t="shared" si="0"/>
        <v>77.233333333333334</v>
      </c>
      <c r="E21" s="111">
        <f t="shared" si="0"/>
        <v>74.233333333333334</v>
      </c>
      <c r="F21" s="111">
        <f t="shared" si="0"/>
        <v>573.30833333333328</v>
      </c>
      <c r="G21" s="111">
        <f t="shared" si="0"/>
        <v>561.19166666666661</v>
      </c>
      <c r="H21" s="111">
        <f>AVERAGE(H8:H19)</f>
        <v>495.62727272727278</v>
      </c>
      <c r="I21" s="111">
        <f t="shared" ref="I21" si="1">AVERAGE(I8:I19)</f>
        <v>482.40000000000003</v>
      </c>
      <c r="J21" s="111">
        <f>AVERAGE(J8:J19)</f>
        <v>115</v>
      </c>
      <c r="K21" s="111">
        <f t="shared" ref="K21" si="2">AVERAGE(K8:K19)</f>
        <v>115</v>
      </c>
    </row>
    <row r="22" spans="1:13" ht="15" thickBot="1" x14ac:dyDescent="0.25">
      <c r="A22" s="109" t="s">
        <v>43</v>
      </c>
      <c r="B22" s="112">
        <f t="shared" ref="B22:G22" si="3">+B21/30</f>
        <v>4.1630555555555553</v>
      </c>
      <c r="C22" s="112">
        <f t="shared" si="3"/>
        <v>3.7566666666666668</v>
      </c>
      <c r="D22" s="112">
        <f t="shared" si="3"/>
        <v>2.5744444444444445</v>
      </c>
      <c r="E22" s="112">
        <f t="shared" si="3"/>
        <v>2.4744444444444444</v>
      </c>
      <c r="F22" s="112">
        <f t="shared" si="3"/>
        <v>19.110277777777775</v>
      </c>
      <c r="G22" s="112">
        <f t="shared" si="3"/>
        <v>18.706388888888888</v>
      </c>
      <c r="H22" s="112">
        <f>+H21/30</f>
        <v>16.520909090909093</v>
      </c>
      <c r="I22" s="112">
        <f t="shared" ref="I22" si="4">+I21/30</f>
        <v>16.080000000000002</v>
      </c>
      <c r="J22" s="112">
        <f>+J21/30</f>
        <v>3.8333333333333335</v>
      </c>
      <c r="K22" s="112">
        <f t="shared" ref="K22" si="5">+K21/30</f>
        <v>3.8333333333333335</v>
      </c>
    </row>
    <row r="23" spans="1:13" ht="15.75" thickTop="1" x14ac:dyDescent="0.2">
      <c r="A23" s="247"/>
      <c r="B23" s="247"/>
      <c r="C23" s="247"/>
      <c r="D23" s="247"/>
      <c r="E23" s="247"/>
      <c r="F23" s="247"/>
      <c r="G23" s="247"/>
      <c r="H23" s="247"/>
      <c r="I23" s="247"/>
      <c r="J23" s="247"/>
      <c r="K23" s="247"/>
    </row>
    <row r="24" spans="1:13" x14ac:dyDescent="0.2">
      <c r="A24" s="248"/>
      <c r="B24" s="248"/>
      <c r="C24" s="248"/>
      <c r="D24" s="248"/>
      <c r="E24" s="248"/>
      <c r="F24" s="248"/>
      <c r="G24" s="248"/>
      <c r="H24" s="248"/>
      <c r="I24" s="248"/>
      <c r="J24" s="248"/>
      <c r="K24" s="248"/>
    </row>
    <row r="25" spans="1:13" ht="16.5" thickBot="1" x14ac:dyDescent="0.25">
      <c r="A25" s="241" t="s">
        <v>44</v>
      </c>
      <c r="B25" s="241"/>
      <c r="C25" s="241"/>
      <c r="D25" s="241"/>
      <c r="E25" s="241"/>
      <c r="F25" s="241"/>
      <c r="G25" s="241"/>
      <c r="H25" s="241"/>
      <c r="I25" s="241"/>
      <c r="J25" s="241"/>
      <c r="K25" s="241"/>
    </row>
    <row r="26" spans="1:13" ht="15" thickTop="1" x14ac:dyDescent="0.2">
      <c r="A26" s="235" t="s">
        <v>20</v>
      </c>
      <c r="B26" s="238" t="s">
        <v>21</v>
      </c>
      <c r="C26" s="239"/>
      <c r="D26" s="238" t="s">
        <v>22</v>
      </c>
      <c r="E26" s="239"/>
      <c r="F26" s="238" t="s">
        <v>23</v>
      </c>
      <c r="G26" s="239"/>
      <c r="H26" s="238" t="s">
        <v>24</v>
      </c>
      <c r="I26" s="249"/>
      <c r="J26" s="238" t="s">
        <v>169</v>
      </c>
      <c r="K26" s="249"/>
    </row>
    <row r="27" spans="1:13" ht="15" thickBot="1" x14ac:dyDescent="0.25">
      <c r="A27" s="236"/>
      <c r="B27" s="243" t="s">
        <v>45</v>
      </c>
      <c r="C27" s="245"/>
      <c r="D27" s="243" t="s">
        <v>45</v>
      </c>
      <c r="E27" s="245"/>
      <c r="F27" s="243" t="s">
        <v>45</v>
      </c>
      <c r="G27" s="245"/>
      <c r="H27" s="243" t="s">
        <v>45</v>
      </c>
      <c r="I27" s="244"/>
      <c r="J27" s="243" t="s">
        <v>45</v>
      </c>
      <c r="K27" s="244"/>
    </row>
    <row r="28" spans="1:13" ht="15" thickBot="1" x14ac:dyDescent="0.25">
      <c r="A28" s="237"/>
      <c r="B28" s="151" t="s">
        <v>26</v>
      </c>
      <c r="C28" s="89" t="s">
        <v>46</v>
      </c>
      <c r="D28" s="152" t="s">
        <v>26</v>
      </c>
      <c r="E28" s="154" t="s">
        <v>46</v>
      </c>
      <c r="F28" s="151" t="s">
        <v>26</v>
      </c>
      <c r="G28" s="89" t="s">
        <v>46</v>
      </c>
      <c r="H28" s="155" t="s">
        <v>26</v>
      </c>
      <c r="I28" s="21" t="s">
        <v>46</v>
      </c>
      <c r="J28" s="155" t="s">
        <v>26</v>
      </c>
      <c r="K28" s="21" t="s">
        <v>46</v>
      </c>
    </row>
    <row r="29" spans="1:13" ht="15" thickTop="1" x14ac:dyDescent="0.2">
      <c r="A29" s="90" t="s">
        <v>28</v>
      </c>
      <c r="B29" s="54">
        <v>4337.1000000000004</v>
      </c>
      <c r="C29" s="99">
        <v>4062.4</v>
      </c>
      <c r="D29" s="54">
        <v>12226</v>
      </c>
      <c r="E29" s="54">
        <v>11285.8</v>
      </c>
      <c r="F29" s="59">
        <v>4476.8999999999996</v>
      </c>
      <c r="G29" s="59">
        <v>2353.4</v>
      </c>
      <c r="H29" s="59">
        <v>3013.9</v>
      </c>
      <c r="I29" s="59">
        <v>2566.9</v>
      </c>
      <c r="J29" s="59">
        <v>29652.3</v>
      </c>
      <c r="K29" s="59">
        <v>29449.65</v>
      </c>
    </row>
    <row r="30" spans="1:13" x14ac:dyDescent="0.2">
      <c r="A30" s="88" t="s">
        <v>30</v>
      </c>
      <c r="B30" s="54">
        <v>5966.4</v>
      </c>
      <c r="C30" s="100">
        <v>5802.4</v>
      </c>
      <c r="D30" s="54">
        <v>9787.7000000000007</v>
      </c>
      <c r="E30" s="54">
        <v>9199.4</v>
      </c>
      <c r="F30" s="59">
        <v>4106.8</v>
      </c>
      <c r="G30" s="59">
        <v>3452.3</v>
      </c>
      <c r="H30" s="60">
        <v>6859.7</v>
      </c>
      <c r="I30" s="60">
        <v>6433.4</v>
      </c>
      <c r="J30" s="60">
        <v>25241.75</v>
      </c>
      <c r="K30" s="60">
        <v>23791.7</v>
      </c>
    </row>
    <row r="31" spans="1:13" x14ac:dyDescent="0.2">
      <c r="A31" s="88" t="s">
        <v>31</v>
      </c>
      <c r="B31" s="54">
        <v>4009.5</v>
      </c>
      <c r="C31" s="100">
        <v>3938.6</v>
      </c>
      <c r="D31" s="54">
        <v>8396.9</v>
      </c>
      <c r="E31" s="54">
        <v>8190.1</v>
      </c>
      <c r="F31" s="59">
        <v>3875.5</v>
      </c>
      <c r="G31" s="59">
        <v>3376.1</v>
      </c>
      <c r="H31" s="60">
        <v>3016.9</v>
      </c>
      <c r="I31" s="60">
        <v>3016.9</v>
      </c>
      <c r="J31" s="60">
        <v>27079.95</v>
      </c>
      <c r="K31" s="60">
        <v>26959.9</v>
      </c>
      <c r="L31" s="110"/>
      <c r="M31" s="110"/>
    </row>
    <row r="32" spans="1:13" x14ac:dyDescent="0.2">
      <c r="A32" s="88" t="s">
        <v>32</v>
      </c>
      <c r="B32" s="54">
        <v>3513.1</v>
      </c>
      <c r="C32" s="100">
        <v>3312.3</v>
      </c>
      <c r="D32" s="54">
        <v>10429.1</v>
      </c>
      <c r="E32" s="54">
        <v>10076.799999999999</v>
      </c>
      <c r="F32" s="59">
        <v>6884.3</v>
      </c>
      <c r="G32" s="59">
        <v>5894.8</v>
      </c>
      <c r="H32" s="59">
        <v>4125</v>
      </c>
      <c r="I32" s="60">
        <v>3502.5</v>
      </c>
      <c r="J32" s="59"/>
      <c r="K32" s="60"/>
    </row>
    <row r="33" spans="1:11" x14ac:dyDescent="0.2">
      <c r="A33" s="88" t="s">
        <v>33</v>
      </c>
      <c r="B33" s="54">
        <v>3947.7</v>
      </c>
      <c r="C33" s="100">
        <v>3895.7</v>
      </c>
      <c r="D33" s="54">
        <v>10810.8</v>
      </c>
      <c r="E33" s="54">
        <v>9744.9</v>
      </c>
      <c r="F33" s="59">
        <v>2504.4</v>
      </c>
      <c r="G33" s="59">
        <v>2313.4</v>
      </c>
      <c r="H33" s="60">
        <v>12170.5</v>
      </c>
      <c r="I33" s="60">
        <v>11995.4</v>
      </c>
      <c r="J33" s="60"/>
      <c r="K33" s="60"/>
    </row>
    <row r="34" spans="1:11" x14ac:dyDescent="0.2">
      <c r="A34" s="88" t="s">
        <v>34</v>
      </c>
      <c r="B34" s="54">
        <v>3784.9</v>
      </c>
      <c r="C34" s="100">
        <v>3620.8</v>
      </c>
      <c r="D34" s="54">
        <v>7999.3</v>
      </c>
      <c r="E34" s="54">
        <v>7125.4</v>
      </c>
      <c r="F34" s="59">
        <v>5367</v>
      </c>
      <c r="G34" s="59">
        <v>4971.8</v>
      </c>
      <c r="H34" s="60">
        <v>19140.3</v>
      </c>
      <c r="I34" s="60">
        <v>17873.3</v>
      </c>
      <c r="J34" s="60"/>
      <c r="K34" s="60"/>
    </row>
    <row r="35" spans="1:11" x14ac:dyDescent="0.2">
      <c r="A35" s="88" t="s">
        <v>35</v>
      </c>
      <c r="B35" s="54">
        <v>5367.4</v>
      </c>
      <c r="C35" s="100">
        <v>5126.3</v>
      </c>
      <c r="D35" s="54">
        <v>3805</v>
      </c>
      <c r="E35" s="54">
        <v>3159.8</v>
      </c>
      <c r="F35" s="59">
        <v>5074.2</v>
      </c>
      <c r="G35" s="59">
        <v>3803</v>
      </c>
      <c r="H35" s="59">
        <v>17580</v>
      </c>
      <c r="I35" s="60">
        <v>16746.599999999999</v>
      </c>
      <c r="J35" s="59"/>
      <c r="K35" s="60"/>
    </row>
    <row r="36" spans="1:11" x14ac:dyDescent="0.2">
      <c r="A36" s="88" t="s">
        <v>36</v>
      </c>
      <c r="B36" s="54">
        <v>4849.6000000000004</v>
      </c>
      <c r="C36" s="100">
        <v>4849.6000000000004</v>
      </c>
      <c r="D36" s="54">
        <v>6699.2</v>
      </c>
      <c r="E36" s="54">
        <v>6699.2</v>
      </c>
      <c r="F36" s="59">
        <v>2663.6</v>
      </c>
      <c r="G36" s="59">
        <v>2343.1999999999998</v>
      </c>
      <c r="H36" s="59">
        <v>11286.15</v>
      </c>
      <c r="I36" s="60">
        <v>11042.45</v>
      </c>
      <c r="J36" s="59"/>
      <c r="K36" s="60"/>
    </row>
    <row r="37" spans="1:11" x14ac:dyDescent="0.2">
      <c r="A37" s="88" t="s">
        <v>37</v>
      </c>
      <c r="B37" s="54">
        <v>5772.2</v>
      </c>
      <c r="C37" s="100">
        <v>5553.9</v>
      </c>
      <c r="D37" s="54">
        <v>14252.9</v>
      </c>
      <c r="E37" s="54">
        <v>14152.8</v>
      </c>
      <c r="F37" s="59">
        <v>8606.6</v>
      </c>
      <c r="G37" s="59">
        <v>7909.6</v>
      </c>
      <c r="H37" s="59">
        <v>33281.550000000003</v>
      </c>
      <c r="I37" s="60">
        <v>33251.050000000003</v>
      </c>
      <c r="J37" s="59"/>
      <c r="K37" s="60"/>
    </row>
    <row r="38" spans="1:11" x14ac:dyDescent="0.2">
      <c r="A38" s="88" t="s">
        <v>38</v>
      </c>
      <c r="B38" s="54">
        <v>9622.9</v>
      </c>
      <c r="C38" s="100">
        <v>9245.7999999999993</v>
      </c>
      <c r="D38" s="54">
        <v>16310.1</v>
      </c>
      <c r="E38" s="54">
        <v>16150</v>
      </c>
      <c r="F38" s="59">
        <v>4584.6000000000004</v>
      </c>
      <c r="G38" s="59">
        <v>4266.3999999999996</v>
      </c>
      <c r="H38" s="59">
        <v>19206</v>
      </c>
      <c r="I38" s="60">
        <v>18798.599999999999</v>
      </c>
      <c r="J38" s="59"/>
      <c r="K38" s="60"/>
    </row>
    <row r="39" spans="1:11" x14ac:dyDescent="0.2">
      <c r="A39" s="88" t="s">
        <v>39</v>
      </c>
      <c r="B39" s="54">
        <v>10651.9</v>
      </c>
      <c r="C39" s="100">
        <v>10523.9</v>
      </c>
      <c r="D39" s="54">
        <v>14225.9</v>
      </c>
      <c r="E39" s="54">
        <v>14149.9</v>
      </c>
      <c r="F39" s="59">
        <v>4061.4</v>
      </c>
      <c r="G39" s="59">
        <v>4039.4</v>
      </c>
      <c r="H39" s="59">
        <v>24040.5</v>
      </c>
      <c r="I39" s="60">
        <v>23464.6</v>
      </c>
      <c r="J39" s="59"/>
      <c r="K39" s="60"/>
    </row>
    <row r="40" spans="1:11" ht="15" thickBot="1" x14ac:dyDescent="0.25">
      <c r="A40" s="91" t="s">
        <v>40</v>
      </c>
      <c r="B40" s="55">
        <v>8937.2999999999993</v>
      </c>
      <c r="C40" s="101">
        <v>8561.7999999999993</v>
      </c>
      <c r="D40" s="55">
        <v>3283</v>
      </c>
      <c r="E40" s="55">
        <v>3188.2</v>
      </c>
      <c r="F40" s="61">
        <v>12548.6</v>
      </c>
      <c r="G40" s="61">
        <v>12459.3</v>
      </c>
      <c r="H40" s="61">
        <v>27067.5</v>
      </c>
      <c r="I40" s="61">
        <v>27062.5</v>
      </c>
      <c r="J40" s="61"/>
      <c r="K40" s="61"/>
    </row>
    <row r="41" spans="1:11" x14ac:dyDescent="0.2">
      <c r="A41" s="92" t="s">
        <v>41</v>
      </c>
      <c r="B41" s="86"/>
      <c r="C41" s="98"/>
      <c r="D41" s="86"/>
      <c r="E41" s="86"/>
      <c r="F41" s="60"/>
      <c r="G41" s="60"/>
      <c r="H41" s="60"/>
      <c r="I41" s="60"/>
      <c r="J41" s="60"/>
      <c r="K41" s="60"/>
    </row>
    <row r="42" spans="1:11" x14ac:dyDescent="0.2">
      <c r="A42" s="88" t="s">
        <v>42</v>
      </c>
      <c r="B42" s="75">
        <f t="shared" ref="B42:G42" si="6">AVERAGE(B29:B40)</f>
        <v>5896.666666666667</v>
      </c>
      <c r="C42" s="75">
        <f t="shared" si="6"/>
        <v>5707.791666666667</v>
      </c>
      <c r="D42" s="75">
        <f t="shared" si="6"/>
        <v>9852.1583333333328</v>
      </c>
      <c r="E42" s="75">
        <f t="shared" si="6"/>
        <v>9426.8583333333318</v>
      </c>
      <c r="F42" s="75">
        <f t="shared" si="6"/>
        <v>5396.1583333333338</v>
      </c>
      <c r="G42" s="75">
        <f t="shared" si="6"/>
        <v>4765.2250000000013</v>
      </c>
      <c r="H42" s="75">
        <f>AVERAGE(H29:H40)</f>
        <v>15065.666666666666</v>
      </c>
      <c r="I42" s="75">
        <f>AVERAGE(I29:I40)</f>
        <v>14646.183333333334</v>
      </c>
      <c r="J42" s="75">
        <f>AVERAGE(J29:J40)</f>
        <v>27324.666666666668</v>
      </c>
      <c r="K42" s="75">
        <f>AVERAGE(K29:K40)</f>
        <v>26733.75</v>
      </c>
    </row>
    <row r="43" spans="1:11" ht="15" thickBot="1" x14ac:dyDescent="0.25">
      <c r="A43" s="93" t="s">
        <v>43</v>
      </c>
      <c r="B43" s="113">
        <f t="shared" ref="B43:G43" si="7">B42/30</f>
        <v>196.55555555555557</v>
      </c>
      <c r="C43" s="113">
        <f t="shared" si="7"/>
        <v>190.25972222222222</v>
      </c>
      <c r="D43" s="113">
        <f t="shared" si="7"/>
        <v>328.40527777777777</v>
      </c>
      <c r="E43" s="113">
        <f t="shared" si="7"/>
        <v>314.22861111111104</v>
      </c>
      <c r="F43" s="113">
        <f t="shared" si="7"/>
        <v>179.87194444444447</v>
      </c>
      <c r="G43" s="113">
        <f t="shared" si="7"/>
        <v>158.84083333333336</v>
      </c>
      <c r="H43" s="113">
        <f>H42/30</f>
        <v>502.18888888888887</v>
      </c>
      <c r="I43" s="113">
        <f>I42/30</f>
        <v>488.20611111111117</v>
      </c>
      <c r="J43" s="113">
        <f>J42/30</f>
        <v>910.82222222222231</v>
      </c>
      <c r="K43" s="113">
        <f t="shared" ref="K43" si="8">K42/30</f>
        <v>891.125</v>
      </c>
    </row>
    <row r="44" spans="1:11" ht="15" thickTop="1" x14ac:dyDescent="0.2">
      <c r="A44" s="246" t="s">
        <v>47</v>
      </c>
      <c r="B44" s="246"/>
      <c r="C44" s="246"/>
      <c r="D44" s="246"/>
      <c r="E44" s="246"/>
      <c r="F44" s="246"/>
      <c r="G44" s="246"/>
      <c r="H44" s="246"/>
      <c r="I44" s="246"/>
      <c r="J44" s="246"/>
      <c r="K44" s="246"/>
    </row>
    <row r="45" spans="1:11" x14ac:dyDescent="0.2">
      <c r="J45" s="110"/>
      <c r="K45" s="110"/>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A5:A7"/>
    <mergeCell ref="H5:I5"/>
    <mergeCell ref="A1:K1"/>
    <mergeCell ref="A2:K2"/>
    <mergeCell ref="A3:K3"/>
    <mergeCell ref="A4:E4"/>
    <mergeCell ref="F4:K4"/>
    <mergeCell ref="J5:K5"/>
    <mergeCell ref="H6:I6"/>
    <mergeCell ref="J6:K6"/>
    <mergeCell ref="B5:C5"/>
    <mergeCell ref="B6:C6"/>
    <mergeCell ref="D5:E5"/>
    <mergeCell ref="D6:E6"/>
    <mergeCell ref="F5:G5"/>
    <mergeCell ref="F6:G6"/>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6"/>
  <sheetViews>
    <sheetView view="pageBreakPreview" topLeftCell="A20" zoomScaleNormal="100" zoomScaleSheetLayoutView="100" workbookViewId="0">
      <selection activeCell="A31" sqref="A31:XFD31"/>
    </sheetView>
  </sheetViews>
  <sheetFormatPr defaultColWidth="9.125" defaultRowHeight="14.25" x14ac:dyDescent="0.2"/>
  <cols>
    <col min="1" max="1" width="8.75" style="7" bestFit="1" customWidth="1"/>
    <col min="2" max="11" width="12.75" style="7" customWidth="1"/>
    <col min="12" max="16384" width="9.125" style="7"/>
  </cols>
  <sheetData>
    <row r="1" spans="1:11" ht="18.75" x14ac:dyDescent="0.2">
      <c r="A1" s="226" t="s">
        <v>48</v>
      </c>
      <c r="B1" s="226"/>
      <c r="C1" s="226"/>
      <c r="D1" s="226"/>
      <c r="E1" s="226"/>
      <c r="F1" s="226"/>
      <c r="G1" s="226"/>
      <c r="H1" s="226"/>
      <c r="I1" s="226"/>
      <c r="J1" s="226"/>
      <c r="K1" s="226"/>
    </row>
    <row r="2" spans="1:11" x14ac:dyDescent="0.2">
      <c r="A2" s="250"/>
      <c r="B2" s="250"/>
      <c r="C2" s="250"/>
      <c r="D2" s="250"/>
      <c r="E2" s="250"/>
      <c r="F2" s="250"/>
      <c r="G2" s="250"/>
      <c r="H2" s="250"/>
      <c r="I2" s="250"/>
      <c r="J2" s="250"/>
      <c r="K2" s="250"/>
    </row>
    <row r="3" spans="1:11" ht="16.5" thickBot="1" x14ac:dyDescent="0.25">
      <c r="A3" s="241" t="s">
        <v>49</v>
      </c>
      <c r="B3" s="241"/>
      <c r="C3" s="241"/>
      <c r="D3" s="241"/>
      <c r="E3" s="241"/>
      <c r="F3" s="241"/>
      <c r="G3" s="241"/>
      <c r="H3" s="251" t="s">
        <v>1</v>
      </c>
      <c r="I3" s="251"/>
      <c r="J3" s="251"/>
      <c r="K3" s="251"/>
    </row>
    <row r="4" spans="1:11" ht="15.75" thickTop="1" thickBot="1" x14ac:dyDescent="0.25">
      <c r="A4" s="252" t="s">
        <v>20</v>
      </c>
      <c r="B4" s="254" t="s">
        <v>21</v>
      </c>
      <c r="C4" s="256"/>
      <c r="D4" s="254" t="s">
        <v>22</v>
      </c>
      <c r="E4" s="256"/>
      <c r="F4" s="254" t="s">
        <v>23</v>
      </c>
      <c r="G4" s="256"/>
      <c r="H4" s="254" t="s">
        <v>24</v>
      </c>
      <c r="I4" s="255"/>
      <c r="J4" s="254" t="s">
        <v>169</v>
      </c>
      <c r="K4" s="255"/>
    </row>
    <row r="5" spans="1:11" ht="30" customHeight="1" thickBot="1" x14ac:dyDescent="0.25">
      <c r="A5" s="253"/>
      <c r="B5" s="80" t="s">
        <v>50</v>
      </c>
      <c r="C5" s="80" t="s">
        <v>51</v>
      </c>
      <c r="D5" s="80" t="s">
        <v>50</v>
      </c>
      <c r="E5" s="80" t="s">
        <v>51</v>
      </c>
      <c r="F5" s="80" t="s">
        <v>50</v>
      </c>
      <c r="G5" s="80" t="s">
        <v>51</v>
      </c>
      <c r="H5" s="80" t="s">
        <v>50</v>
      </c>
      <c r="I5" s="80" t="s">
        <v>51</v>
      </c>
      <c r="J5" s="80" t="s">
        <v>50</v>
      </c>
      <c r="K5" s="217" t="s">
        <v>51</v>
      </c>
    </row>
    <row r="6" spans="1:11" x14ac:dyDescent="0.2">
      <c r="A6" s="2"/>
      <c r="B6" s="11"/>
      <c r="C6" s="11"/>
      <c r="D6" s="11"/>
      <c r="E6" s="11"/>
      <c r="F6" s="11"/>
      <c r="G6" s="11"/>
      <c r="H6" s="11"/>
      <c r="I6" s="11"/>
      <c r="J6" s="11"/>
      <c r="K6" s="11"/>
    </row>
    <row r="7" spans="1:11" ht="18.75" customHeight="1" x14ac:dyDescent="0.2">
      <c r="A7" s="23" t="s">
        <v>28</v>
      </c>
      <c r="B7" s="86">
        <v>32900</v>
      </c>
      <c r="C7" s="86">
        <v>0</v>
      </c>
      <c r="D7" s="86">
        <v>249600</v>
      </c>
      <c r="E7" s="86">
        <v>0</v>
      </c>
      <c r="F7" s="114">
        <v>420750</v>
      </c>
      <c r="G7" s="114">
        <v>3838450</v>
      </c>
      <c r="H7" s="86">
        <v>324100</v>
      </c>
      <c r="I7" s="86">
        <v>5290100</v>
      </c>
      <c r="J7" s="86">
        <v>912100</v>
      </c>
      <c r="K7" s="86">
        <v>5081650</v>
      </c>
    </row>
    <row r="8" spans="1:11" ht="18.75" customHeight="1" x14ac:dyDescent="0.2">
      <c r="A8" s="23" t="s">
        <v>30</v>
      </c>
      <c r="B8" s="86">
        <v>154700</v>
      </c>
      <c r="C8" s="86">
        <v>77500</v>
      </c>
      <c r="D8" s="86">
        <v>96500</v>
      </c>
      <c r="E8" s="86">
        <v>10000</v>
      </c>
      <c r="F8" s="86">
        <v>496350</v>
      </c>
      <c r="G8" s="86">
        <v>63300</v>
      </c>
      <c r="H8" s="86">
        <v>1906950</v>
      </c>
      <c r="I8" s="86">
        <v>5828500</v>
      </c>
      <c r="J8" s="86">
        <v>1765750</v>
      </c>
      <c r="K8" s="86">
        <v>6684750</v>
      </c>
    </row>
    <row r="9" spans="1:11" ht="18.75" customHeight="1" x14ac:dyDescent="0.2">
      <c r="A9" s="23" t="s">
        <v>31</v>
      </c>
      <c r="B9" s="86">
        <v>25300</v>
      </c>
      <c r="C9" s="86">
        <v>169250</v>
      </c>
      <c r="D9" s="86">
        <v>214465</v>
      </c>
      <c r="E9" s="86">
        <v>117500</v>
      </c>
      <c r="F9" s="86">
        <v>338700</v>
      </c>
      <c r="G9" s="86">
        <v>635750</v>
      </c>
      <c r="H9" s="86">
        <v>876150</v>
      </c>
      <c r="I9" s="86">
        <v>13180100</v>
      </c>
      <c r="J9" s="86">
        <v>1435980</v>
      </c>
      <c r="K9" s="86">
        <v>6297900</v>
      </c>
    </row>
    <row r="10" spans="1:11" ht="18.75" customHeight="1" x14ac:dyDescent="0.2">
      <c r="A10" s="23" t="s">
        <v>32</v>
      </c>
      <c r="B10" s="86">
        <v>20500</v>
      </c>
      <c r="C10" s="86">
        <v>34500</v>
      </c>
      <c r="D10" s="86">
        <v>0</v>
      </c>
      <c r="E10" s="86">
        <v>23900</v>
      </c>
      <c r="F10" s="86">
        <v>378350</v>
      </c>
      <c r="G10" s="86">
        <v>40500</v>
      </c>
      <c r="H10" s="86">
        <v>1795190</v>
      </c>
      <c r="I10" s="86">
        <v>4950050</v>
      </c>
      <c r="J10" s="86"/>
      <c r="K10" s="86"/>
    </row>
    <row r="11" spans="1:11" ht="18.75" customHeight="1" x14ac:dyDescent="0.2">
      <c r="A11" s="23" t="s">
        <v>33</v>
      </c>
      <c r="B11" s="86">
        <v>11000</v>
      </c>
      <c r="C11" s="86">
        <v>58900</v>
      </c>
      <c r="D11" s="86">
        <v>315450</v>
      </c>
      <c r="E11" s="86">
        <v>13000</v>
      </c>
      <c r="F11" s="86">
        <v>147550</v>
      </c>
      <c r="G11" s="86">
        <v>73750</v>
      </c>
      <c r="H11" s="86">
        <v>938400</v>
      </c>
      <c r="I11" s="86">
        <v>3640100</v>
      </c>
      <c r="J11" s="86"/>
      <c r="K11" s="86"/>
    </row>
    <row r="12" spans="1:11" ht="18.75" customHeight="1" x14ac:dyDescent="0.2">
      <c r="A12" s="23" t="s">
        <v>34</v>
      </c>
      <c r="B12" s="86">
        <v>73500</v>
      </c>
      <c r="C12" s="86">
        <v>78500</v>
      </c>
      <c r="D12" s="86">
        <v>474013</v>
      </c>
      <c r="E12" s="86">
        <v>419700</v>
      </c>
      <c r="F12" s="86" t="s">
        <v>52</v>
      </c>
      <c r="G12" s="86">
        <v>1752250</v>
      </c>
      <c r="H12" s="86">
        <v>1882700</v>
      </c>
      <c r="I12" s="86">
        <v>5983000</v>
      </c>
      <c r="J12" s="86"/>
      <c r="K12" s="86"/>
    </row>
    <row r="13" spans="1:11" ht="18.75" customHeight="1" x14ac:dyDescent="0.2">
      <c r="A13" s="23" t="s">
        <v>35</v>
      </c>
      <c r="B13" s="86">
        <v>30325</v>
      </c>
      <c r="C13" s="86">
        <v>30500</v>
      </c>
      <c r="D13" s="86">
        <v>106150</v>
      </c>
      <c r="E13" s="86">
        <v>260300</v>
      </c>
      <c r="F13" s="86">
        <v>615650</v>
      </c>
      <c r="G13" s="86">
        <v>2338800</v>
      </c>
      <c r="H13" s="86">
        <v>2527850</v>
      </c>
      <c r="I13" s="86">
        <v>11078540</v>
      </c>
      <c r="J13" s="86"/>
      <c r="K13" s="86"/>
    </row>
    <row r="14" spans="1:11" ht="18.75" customHeight="1" x14ac:dyDescent="0.2">
      <c r="A14" s="23" t="s">
        <v>36</v>
      </c>
      <c r="B14" s="86">
        <v>75800</v>
      </c>
      <c r="C14" s="86">
        <v>72000</v>
      </c>
      <c r="D14" s="86">
        <v>56150</v>
      </c>
      <c r="E14" s="86">
        <v>32500</v>
      </c>
      <c r="F14" s="86">
        <v>412650</v>
      </c>
      <c r="G14" s="86">
        <v>722600</v>
      </c>
      <c r="H14" s="86">
        <v>526150</v>
      </c>
      <c r="I14" s="86">
        <v>6495550</v>
      </c>
      <c r="J14" s="86"/>
      <c r="K14" s="86"/>
    </row>
    <row r="15" spans="1:11" ht="18.75" customHeight="1" x14ac:dyDescent="0.2">
      <c r="A15" s="23" t="s">
        <v>37</v>
      </c>
      <c r="B15" s="86">
        <v>32100</v>
      </c>
      <c r="C15" s="86">
        <v>142800</v>
      </c>
      <c r="D15" s="86">
        <v>469350</v>
      </c>
      <c r="E15" s="86">
        <v>647550</v>
      </c>
      <c r="F15" s="86">
        <v>212225</v>
      </c>
      <c r="G15" s="86">
        <v>2233500</v>
      </c>
      <c r="H15" s="86">
        <v>783200</v>
      </c>
      <c r="I15" s="86">
        <v>4421750</v>
      </c>
      <c r="J15" s="86"/>
      <c r="K15" s="86"/>
    </row>
    <row r="16" spans="1:11" ht="18.75" customHeight="1" x14ac:dyDescent="0.2">
      <c r="A16" s="23" t="s">
        <v>38</v>
      </c>
      <c r="B16" s="86">
        <v>135600</v>
      </c>
      <c r="C16" s="86">
        <v>78000</v>
      </c>
      <c r="D16" s="86">
        <v>316850</v>
      </c>
      <c r="E16" s="86">
        <v>974800</v>
      </c>
      <c r="F16" s="86">
        <v>1028800</v>
      </c>
      <c r="G16" s="86">
        <v>488750</v>
      </c>
      <c r="H16" s="86">
        <v>1501700</v>
      </c>
      <c r="I16" s="86">
        <v>3122200</v>
      </c>
      <c r="J16" s="86"/>
      <c r="K16" s="86"/>
    </row>
    <row r="17" spans="1:11" ht="18.75" customHeight="1" x14ac:dyDescent="0.2">
      <c r="A17" s="23" t="s">
        <v>39</v>
      </c>
      <c r="B17" s="86">
        <v>50400</v>
      </c>
      <c r="C17" s="86">
        <v>55100</v>
      </c>
      <c r="D17" s="86">
        <v>180600</v>
      </c>
      <c r="E17" s="86">
        <v>663950</v>
      </c>
      <c r="F17" s="86">
        <v>833250</v>
      </c>
      <c r="G17" s="86">
        <v>3266300</v>
      </c>
      <c r="H17" s="86">
        <v>904350</v>
      </c>
      <c r="I17" s="86">
        <v>3416200</v>
      </c>
      <c r="J17" s="86"/>
      <c r="K17" s="86"/>
    </row>
    <row r="18" spans="1:11" ht="18.75" customHeight="1" x14ac:dyDescent="0.2">
      <c r="A18" s="23" t="s">
        <v>40</v>
      </c>
      <c r="B18" s="86">
        <v>204500</v>
      </c>
      <c r="C18" s="86">
        <v>301300</v>
      </c>
      <c r="D18" s="86">
        <v>527050</v>
      </c>
      <c r="E18" s="86" t="s">
        <v>53</v>
      </c>
      <c r="F18" s="86">
        <v>1209100</v>
      </c>
      <c r="G18" s="86">
        <v>2856500</v>
      </c>
      <c r="H18" s="86">
        <v>929000</v>
      </c>
      <c r="I18" s="86">
        <v>4141200</v>
      </c>
      <c r="J18" s="86"/>
      <c r="K18" s="86"/>
    </row>
    <row r="19" spans="1:11" ht="18.75" customHeight="1" thickBot="1" x14ac:dyDescent="0.25">
      <c r="A19" s="5"/>
      <c r="B19" s="6"/>
      <c r="C19" s="6"/>
      <c r="D19" s="6"/>
      <c r="E19" s="6"/>
      <c r="F19" s="6"/>
      <c r="G19" s="6"/>
      <c r="H19" s="6"/>
      <c r="I19" s="6"/>
      <c r="J19" s="6"/>
      <c r="K19" s="6"/>
    </row>
    <row r="20" spans="1:11" ht="18.75" customHeight="1" x14ac:dyDescent="0.2">
      <c r="A20" s="24" t="s">
        <v>41</v>
      </c>
      <c r="B20" s="11"/>
      <c r="C20" s="11"/>
      <c r="D20" s="11"/>
      <c r="E20" s="11"/>
      <c r="F20" s="11"/>
      <c r="G20" s="11"/>
      <c r="H20" s="11"/>
      <c r="I20" s="11"/>
      <c r="J20" s="11"/>
      <c r="K20" s="11"/>
    </row>
    <row r="21" spans="1:11" ht="18.75" customHeight="1" x14ac:dyDescent="0.2">
      <c r="A21" s="23" t="s">
        <v>42</v>
      </c>
      <c r="B21" s="74">
        <f t="shared" ref="B21:I21" si="0">+AVERAGE(B7:B18)</f>
        <v>70552.083333333328</v>
      </c>
      <c r="C21" s="74">
        <f t="shared" si="0"/>
        <v>91529.166666666672</v>
      </c>
      <c r="D21" s="74">
        <f t="shared" si="0"/>
        <v>250514.83333333334</v>
      </c>
      <c r="E21" s="74">
        <f t="shared" si="0"/>
        <v>287563.63636363635</v>
      </c>
      <c r="F21" s="74">
        <f t="shared" si="0"/>
        <v>553943.18181818177</v>
      </c>
      <c r="G21" s="74">
        <f t="shared" si="0"/>
        <v>1525870.8333333333</v>
      </c>
      <c r="H21" s="74">
        <f t="shared" si="0"/>
        <v>1241311.6666666667</v>
      </c>
      <c r="I21" s="74">
        <f t="shared" si="0"/>
        <v>5962274.166666667</v>
      </c>
      <c r="J21" s="74">
        <f>+AVERAGE(J7:J18)</f>
        <v>1371276.6666666667</v>
      </c>
      <c r="K21" s="74">
        <f>+AVERAGE(K7:K18)</f>
        <v>6021433.333333333</v>
      </c>
    </row>
    <row r="22" spans="1:11" ht="18.75" customHeight="1" thickBot="1" x14ac:dyDescent="0.25">
      <c r="A22" s="25" t="s">
        <v>43</v>
      </c>
      <c r="B22" s="115">
        <f t="shared" ref="B22:I22" si="1">+B21/30</f>
        <v>2351.7361111111109</v>
      </c>
      <c r="C22" s="115">
        <f t="shared" si="1"/>
        <v>3050.9722222222222</v>
      </c>
      <c r="D22" s="115">
        <f t="shared" si="1"/>
        <v>8350.4944444444445</v>
      </c>
      <c r="E22" s="115">
        <f t="shared" si="1"/>
        <v>9585.454545454546</v>
      </c>
      <c r="F22" s="115">
        <f t="shared" si="1"/>
        <v>18464.772727272724</v>
      </c>
      <c r="G22" s="115">
        <f t="shared" si="1"/>
        <v>50862.361111111109</v>
      </c>
      <c r="H22" s="115">
        <f t="shared" si="1"/>
        <v>41377.055555555555</v>
      </c>
      <c r="I22" s="115">
        <f t="shared" si="1"/>
        <v>198742.47222222222</v>
      </c>
      <c r="J22" s="115">
        <f>+J21/30</f>
        <v>45709.222222222226</v>
      </c>
      <c r="K22" s="115">
        <f>+K21/30</f>
        <v>200714.44444444444</v>
      </c>
    </row>
    <row r="23" spans="1:11" ht="18.75" customHeight="1" thickTop="1" x14ac:dyDescent="0.2">
      <c r="A23" s="2"/>
      <c r="B23" s="2"/>
      <c r="C23" s="29"/>
      <c r="D23" s="2"/>
      <c r="E23" s="29"/>
      <c r="F23" s="2"/>
      <c r="G23" s="2"/>
      <c r="H23" s="2"/>
      <c r="I23" s="2"/>
      <c r="J23" s="2"/>
      <c r="K23" s="2"/>
    </row>
    <row r="24" spans="1:11" ht="18.75" customHeight="1" x14ac:dyDescent="0.2">
      <c r="A24" s="226" t="s">
        <v>54</v>
      </c>
      <c r="B24" s="226"/>
      <c r="C24" s="226"/>
      <c r="D24" s="226"/>
      <c r="E24" s="226"/>
      <c r="F24" s="226"/>
      <c r="G24" s="226"/>
      <c r="H24" s="226"/>
      <c r="I24" s="226"/>
      <c r="J24" s="226"/>
      <c r="K24" s="226"/>
    </row>
    <row r="25" spans="1:11" ht="18.75" customHeight="1" thickBot="1" x14ac:dyDescent="0.25">
      <c r="A25" s="30"/>
      <c r="B25" s="259"/>
      <c r="C25" s="259"/>
      <c r="D25" s="259"/>
      <c r="E25" s="259"/>
      <c r="F25" s="259"/>
      <c r="G25" s="259"/>
      <c r="H25" s="259"/>
      <c r="I25" s="259"/>
      <c r="J25" s="260" t="s">
        <v>55</v>
      </c>
      <c r="K25" s="260"/>
    </row>
    <row r="26" spans="1:11" ht="18.75" customHeight="1" thickTop="1" thickBot="1" x14ac:dyDescent="0.25">
      <c r="A26" s="252" t="s">
        <v>20</v>
      </c>
      <c r="B26" s="254" t="s">
        <v>21</v>
      </c>
      <c r="C26" s="256"/>
      <c r="D26" s="254" t="s">
        <v>22</v>
      </c>
      <c r="E26" s="256"/>
      <c r="F26" s="254" t="s">
        <v>23</v>
      </c>
      <c r="G26" s="256"/>
      <c r="H26" s="254" t="s">
        <v>24</v>
      </c>
      <c r="I26" s="255"/>
      <c r="J26" s="254" t="s">
        <v>169</v>
      </c>
      <c r="K26" s="255"/>
    </row>
    <row r="27" spans="1:11" ht="18.75" customHeight="1" thickBot="1" x14ac:dyDescent="0.25">
      <c r="A27" s="253"/>
      <c r="B27" s="80" t="s">
        <v>56</v>
      </c>
      <c r="C27" s="80" t="s">
        <v>57</v>
      </c>
      <c r="D27" s="80" t="s">
        <v>56</v>
      </c>
      <c r="E27" s="80" t="s">
        <v>57</v>
      </c>
      <c r="F27" s="80" t="s">
        <v>56</v>
      </c>
      <c r="G27" s="80" t="s">
        <v>57</v>
      </c>
      <c r="H27" s="80" t="s">
        <v>56</v>
      </c>
      <c r="I27" s="80" t="s">
        <v>57</v>
      </c>
      <c r="J27" s="80" t="s">
        <v>56</v>
      </c>
      <c r="K27" s="80" t="s">
        <v>57</v>
      </c>
    </row>
    <row r="28" spans="1:11" ht="18.75" customHeight="1" x14ac:dyDescent="0.2">
      <c r="A28" s="2"/>
      <c r="B28" s="27"/>
      <c r="C28" s="27"/>
      <c r="D28" s="27"/>
      <c r="E28" s="27"/>
      <c r="F28" s="27"/>
      <c r="G28" s="27"/>
      <c r="H28" s="27"/>
      <c r="I28" s="27"/>
      <c r="J28" s="27"/>
      <c r="K28" s="27"/>
    </row>
    <row r="29" spans="1:11" ht="18.75" customHeight="1" x14ac:dyDescent="0.2">
      <c r="A29" s="23" t="s">
        <v>28</v>
      </c>
      <c r="B29" s="53">
        <v>8</v>
      </c>
      <c r="C29" s="53">
        <v>6</v>
      </c>
      <c r="D29" s="53">
        <v>8</v>
      </c>
      <c r="E29" s="53">
        <v>6</v>
      </c>
      <c r="F29" s="52">
        <v>16</v>
      </c>
      <c r="G29" s="52">
        <v>14</v>
      </c>
      <c r="H29" s="53">
        <v>23</v>
      </c>
      <c r="I29" s="53">
        <v>21</v>
      </c>
      <c r="J29" s="53">
        <v>20.5</v>
      </c>
      <c r="K29" s="53">
        <v>18.5</v>
      </c>
    </row>
    <row r="30" spans="1:11" ht="18.75" customHeight="1" x14ac:dyDescent="0.2">
      <c r="A30" s="23" t="s">
        <v>30</v>
      </c>
      <c r="B30" s="53">
        <v>8</v>
      </c>
      <c r="C30" s="53">
        <v>6</v>
      </c>
      <c r="D30" s="53">
        <v>8</v>
      </c>
      <c r="E30" s="53">
        <v>6</v>
      </c>
      <c r="F30" s="52">
        <v>16</v>
      </c>
      <c r="G30" s="52">
        <v>14</v>
      </c>
      <c r="H30" s="53">
        <v>23</v>
      </c>
      <c r="I30" s="53">
        <v>21</v>
      </c>
      <c r="J30" s="53">
        <v>20.5</v>
      </c>
      <c r="K30" s="53">
        <v>18.5</v>
      </c>
    </row>
    <row r="31" spans="1:11" ht="18.75" customHeight="1" x14ac:dyDescent="0.2">
      <c r="A31" s="23" t="s">
        <v>31</v>
      </c>
      <c r="B31" s="53">
        <v>8</v>
      </c>
      <c r="C31" s="53">
        <v>6</v>
      </c>
      <c r="D31" s="53">
        <v>8.25</v>
      </c>
      <c r="E31" s="53">
        <v>6.25</v>
      </c>
      <c r="F31" s="52">
        <v>16</v>
      </c>
      <c r="G31" s="52">
        <v>14</v>
      </c>
      <c r="H31" s="53">
        <v>23</v>
      </c>
      <c r="I31" s="53">
        <v>21</v>
      </c>
      <c r="J31" s="53">
        <v>18.5</v>
      </c>
      <c r="K31" s="53">
        <v>16.5</v>
      </c>
    </row>
    <row r="32" spans="1:11" ht="18.75" customHeight="1" x14ac:dyDescent="0.2">
      <c r="A32" s="23" t="s">
        <v>32</v>
      </c>
      <c r="B32" s="53">
        <v>8</v>
      </c>
      <c r="C32" s="53">
        <v>6</v>
      </c>
      <c r="D32" s="53">
        <v>8.25</v>
      </c>
      <c r="E32" s="53">
        <v>6.25</v>
      </c>
      <c r="F32" s="52">
        <v>16</v>
      </c>
      <c r="G32" s="52">
        <v>14</v>
      </c>
      <c r="H32" s="53">
        <v>23</v>
      </c>
      <c r="I32" s="53">
        <v>21</v>
      </c>
      <c r="J32" s="53"/>
      <c r="K32" s="53"/>
    </row>
    <row r="33" spans="1:11" ht="18.75" customHeight="1" x14ac:dyDescent="0.2">
      <c r="A33" s="23" t="s">
        <v>33</v>
      </c>
      <c r="B33" s="53">
        <v>8</v>
      </c>
      <c r="C33" s="53">
        <v>6</v>
      </c>
      <c r="D33" s="53">
        <v>9.75</v>
      </c>
      <c r="E33" s="53">
        <v>7.75</v>
      </c>
      <c r="F33" s="52">
        <v>16</v>
      </c>
      <c r="G33" s="52">
        <v>14</v>
      </c>
      <c r="H33" s="53">
        <v>23</v>
      </c>
      <c r="I33" s="53">
        <v>21</v>
      </c>
      <c r="J33" s="53"/>
      <c r="K33" s="53"/>
    </row>
    <row r="34" spans="1:11" ht="18.75" customHeight="1" x14ac:dyDescent="0.2">
      <c r="A34" s="23" t="s">
        <v>34</v>
      </c>
      <c r="B34" s="53">
        <v>8</v>
      </c>
      <c r="C34" s="53">
        <v>6</v>
      </c>
      <c r="D34" s="53">
        <v>10.75</v>
      </c>
      <c r="E34" s="53">
        <v>8.75</v>
      </c>
      <c r="F34" s="52">
        <v>17</v>
      </c>
      <c r="G34" s="52">
        <v>15</v>
      </c>
      <c r="H34" s="53">
        <v>23</v>
      </c>
      <c r="I34" s="53">
        <v>21</v>
      </c>
      <c r="J34" s="53"/>
      <c r="K34" s="53"/>
    </row>
    <row r="35" spans="1:11" ht="18.75" customHeight="1" x14ac:dyDescent="0.2">
      <c r="A35" s="23" t="s">
        <v>35</v>
      </c>
      <c r="B35" s="53">
        <v>8</v>
      </c>
      <c r="C35" s="53">
        <v>6</v>
      </c>
      <c r="D35" s="53">
        <v>10.75</v>
      </c>
      <c r="E35" s="53">
        <v>8.75</v>
      </c>
      <c r="F35" s="52">
        <v>18</v>
      </c>
      <c r="G35" s="52">
        <v>16</v>
      </c>
      <c r="H35" s="52">
        <v>23</v>
      </c>
      <c r="I35" s="52">
        <v>21</v>
      </c>
      <c r="J35" s="52"/>
      <c r="K35" s="52"/>
    </row>
    <row r="36" spans="1:11" ht="18.75" customHeight="1" x14ac:dyDescent="0.2">
      <c r="A36" s="23" t="s">
        <v>36</v>
      </c>
      <c r="B36" s="53">
        <v>8</v>
      </c>
      <c r="C36" s="53">
        <v>6</v>
      </c>
      <c r="D36" s="53">
        <v>10.75</v>
      </c>
      <c r="E36" s="53">
        <v>8.75</v>
      </c>
      <c r="F36" s="52">
        <v>18</v>
      </c>
      <c r="G36" s="52">
        <v>16</v>
      </c>
      <c r="H36" s="52">
        <v>23</v>
      </c>
      <c r="I36" s="52">
        <v>21</v>
      </c>
      <c r="J36" s="52"/>
      <c r="K36" s="52"/>
    </row>
    <row r="37" spans="1:11" ht="18.75" customHeight="1" x14ac:dyDescent="0.2">
      <c r="A37" s="23" t="s">
        <v>37</v>
      </c>
      <c r="B37" s="53">
        <v>8</v>
      </c>
      <c r="C37" s="53">
        <v>6</v>
      </c>
      <c r="D37" s="53">
        <v>10.75</v>
      </c>
      <c r="E37" s="53">
        <v>8.75</v>
      </c>
      <c r="F37" s="52">
        <v>21</v>
      </c>
      <c r="G37" s="52">
        <v>19</v>
      </c>
      <c r="H37" s="52">
        <v>23</v>
      </c>
      <c r="I37" s="52">
        <v>21</v>
      </c>
      <c r="J37" s="52"/>
      <c r="K37" s="52"/>
    </row>
    <row r="38" spans="1:11" ht="18.75" customHeight="1" x14ac:dyDescent="0.2">
      <c r="A38" s="23" t="s">
        <v>38</v>
      </c>
      <c r="B38" s="53">
        <v>8</v>
      </c>
      <c r="C38" s="53">
        <v>6</v>
      </c>
      <c r="D38" s="53">
        <v>13.25</v>
      </c>
      <c r="E38" s="53">
        <v>11.25</v>
      </c>
      <c r="F38" s="53">
        <v>22</v>
      </c>
      <c r="G38" s="53">
        <v>20</v>
      </c>
      <c r="H38" s="52">
        <v>23</v>
      </c>
      <c r="I38" s="52">
        <v>21</v>
      </c>
      <c r="J38" s="52"/>
      <c r="K38" s="52"/>
    </row>
    <row r="39" spans="1:11" ht="18.75" customHeight="1" x14ac:dyDescent="0.2">
      <c r="A39" s="23" t="s">
        <v>39</v>
      </c>
      <c r="B39" s="53">
        <v>8</v>
      </c>
      <c r="C39" s="53">
        <v>6</v>
      </c>
      <c r="D39" s="53">
        <v>14.75</v>
      </c>
      <c r="E39" s="53">
        <v>12.75</v>
      </c>
      <c r="F39" s="53">
        <v>22</v>
      </c>
      <c r="G39" s="53">
        <v>20</v>
      </c>
      <c r="H39" s="52">
        <v>23</v>
      </c>
      <c r="I39" s="52">
        <v>21</v>
      </c>
      <c r="J39" s="52"/>
      <c r="K39" s="52"/>
    </row>
    <row r="40" spans="1:11" ht="18.75" customHeight="1" x14ac:dyDescent="0.2">
      <c r="A40" s="23" t="s">
        <v>40</v>
      </c>
      <c r="B40" s="53">
        <v>8</v>
      </c>
      <c r="C40" s="53">
        <v>6</v>
      </c>
      <c r="D40" s="53">
        <v>16</v>
      </c>
      <c r="E40" s="53">
        <v>14</v>
      </c>
      <c r="F40" s="53">
        <v>23</v>
      </c>
      <c r="G40" s="53">
        <v>21</v>
      </c>
      <c r="H40" s="52">
        <v>21.5</v>
      </c>
      <c r="I40" s="52">
        <v>19.5</v>
      </c>
      <c r="J40" s="52"/>
      <c r="K40" s="52"/>
    </row>
    <row r="41" spans="1:11" ht="18.75" customHeight="1" thickBot="1" x14ac:dyDescent="0.25">
      <c r="A41" s="28"/>
      <c r="B41" s="28"/>
      <c r="C41" s="16"/>
      <c r="D41" s="28"/>
      <c r="E41" s="16"/>
      <c r="F41" s="28"/>
      <c r="G41" s="28"/>
      <c r="H41" s="28"/>
      <c r="I41" s="28"/>
      <c r="J41" s="28"/>
      <c r="K41" s="28"/>
    </row>
    <row r="42" spans="1:11" ht="18.75" customHeight="1" thickTop="1" x14ac:dyDescent="0.2">
      <c r="A42" s="257" t="s">
        <v>47</v>
      </c>
      <c r="B42" s="257"/>
      <c r="C42" s="257"/>
      <c r="D42" s="257"/>
      <c r="E42" s="257"/>
      <c r="F42" s="257"/>
      <c r="G42" s="257"/>
      <c r="H42" s="257"/>
      <c r="I42" s="257"/>
      <c r="J42" s="257"/>
      <c r="K42" s="257"/>
    </row>
    <row r="43" spans="1:11" ht="18.75" customHeight="1" x14ac:dyDescent="0.2">
      <c r="A43" s="258" t="s">
        <v>163</v>
      </c>
      <c r="B43" s="258"/>
      <c r="C43" s="258"/>
      <c r="D43" s="258"/>
      <c r="E43" s="258"/>
      <c r="F43" s="258"/>
      <c r="G43" s="258"/>
      <c r="H43" s="258"/>
      <c r="I43" s="258"/>
      <c r="J43" s="258"/>
      <c r="K43" s="258"/>
    </row>
    <row r="44" spans="1:11" ht="18.75" customHeight="1" x14ac:dyDescent="0.2">
      <c r="A44" s="261" t="s">
        <v>162</v>
      </c>
      <c r="B44" s="261"/>
      <c r="C44" s="261"/>
      <c r="D44" s="261"/>
      <c r="E44" s="261"/>
      <c r="F44" s="261"/>
      <c r="G44" s="261"/>
      <c r="H44" s="261"/>
      <c r="I44" s="261"/>
      <c r="J44" s="261"/>
      <c r="K44" s="261"/>
    </row>
    <row r="45" spans="1:11" ht="18.75" customHeight="1" x14ac:dyDescent="0.2">
      <c r="A45" s="258" t="s">
        <v>58</v>
      </c>
      <c r="B45" s="258"/>
      <c r="C45" s="258"/>
      <c r="D45" s="258"/>
      <c r="E45" s="258"/>
      <c r="F45" s="258"/>
      <c r="G45" s="258"/>
      <c r="H45" s="258"/>
      <c r="I45" s="258"/>
      <c r="J45" s="258"/>
      <c r="K45" s="258"/>
    </row>
    <row r="46" spans="1:11" ht="18.75" customHeight="1" x14ac:dyDescent="0.2">
      <c r="A46" s="258" t="s">
        <v>59</v>
      </c>
      <c r="B46" s="258"/>
      <c r="C46" s="258"/>
      <c r="D46" s="258"/>
      <c r="E46" s="258"/>
      <c r="F46" s="258"/>
      <c r="G46" s="258"/>
      <c r="H46" s="258"/>
      <c r="I46" s="258"/>
      <c r="J46" s="258"/>
      <c r="K46" s="258"/>
    </row>
  </sheetData>
  <mergeCells count="2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 ref="A1:K1"/>
    <mergeCell ref="A2:K2"/>
    <mergeCell ref="A3:G3"/>
    <mergeCell ref="H3:K3"/>
    <mergeCell ref="A4:A5"/>
    <mergeCell ref="H4:I4"/>
    <mergeCell ref="J4:K4"/>
    <mergeCell ref="B4:C4"/>
    <mergeCell ref="D4:E4"/>
    <mergeCell ref="F4:G4"/>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5"/>
  <sheetViews>
    <sheetView view="pageBreakPreview" zoomScaleNormal="100" zoomScaleSheetLayoutView="100" workbookViewId="0">
      <pane ySplit="5" topLeftCell="A45" activePane="bottomLeft" state="frozen"/>
      <selection activeCell="K5" sqref="K5"/>
      <selection pane="bottomLeft" activeCell="G9" sqref="G9:I9"/>
    </sheetView>
  </sheetViews>
  <sheetFormatPr defaultRowHeight="14.25" x14ac:dyDescent="0.2"/>
  <cols>
    <col min="1" max="1" width="9.125" bestFit="1" customWidth="1"/>
    <col min="2" max="3" width="9.375" style="130" bestFit="1" customWidth="1"/>
    <col min="4" max="5" width="8.75" style="130" bestFit="1" customWidth="1"/>
    <col min="6" max="6" width="11.25" style="130" customWidth="1"/>
    <col min="7" max="7" width="9.625" style="130" bestFit="1" customWidth="1"/>
    <col min="8" max="9" width="8.75" style="130" bestFit="1" customWidth="1"/>
    <col min="10" max="11" width="9.375" bestFit="1" customWidth="1"/>
    <col min="12" max="13" width="8.75" bestFit="1" customWidth="1"/>
  </cols>
  <sheetData>
    <row r="1" spans="1:13" ht="18.75" x14ac:dyDescent="0.2">
      <c r="A1" s="226" t="s">
        <v>60</v>
      </c>
      <c r="B1" s="226"/>
      <c r="C1" s="226"/>
      <c r="D1" s="226"/>
      <c r="E1" s="226"/>
      <c r="F1" s="226"/>
      <c r="G1" s="226"/>
      <c r="H1" s="226"/>
      <c r="I1" s="226"/>
      <c r="J1" s="226"/>
      <c r="K1" s="226"/>
      <c r="L1" s="226"/>
      <c r="M1" s="226"/>
    </row>
    <row r="2" spans="1:13" ht="18.75" x14ac:dyDescent="0.2">
      <c r="A2" s="264" t="s">
        <v>61</v>
      </c>
      <c r="B2" s="264"/>
      <c r="C2" s="264"/>
      <c r="D2" s="264"/>
      <c r="E2" s="264"/>
      <c r="F2" s="264"/>
      <c r="G2" s="264"/>
      <c r="H2" s="264"/>
      <c r="I2" s="264"/>
      <c r="J2" s="264"/>
      <c r="K2" s="264"/>
      <c r="L2" s="264"/>
      <c r="M2" s="264"/>
    </row>
    <row r="3" spans="1:13" ht="15" thickBot="1" x14ac:dyDescent="0.25">
      <c r="A3" s="265" t="s">
        <v>1</v>
      </c>
      <c r="B3" s="265"/>
      <c r="C3" s="265"/>
      <c r="D3" s="265"/>
      <c r="E3" s="265"/>
      <c r="F3" s="265"/>
      <c r="G3" s="265"/>
      <c r="H3" s="265"/>
      <c r="I3" s="265"/>
      <c r="J3" s="265"/>
      <c r="K3" s="265"/>
      <c r="L3" s="265"/>
      <c r="M3" s="265"/>
    </row>
    <row r="4" spans="1:13" ht="15.75" thickTop="1" thickBot="1" x14ac:dyDescent="0.25">
      <c r="A4" s="31" t="s">
        <v>62</v>
      </c>
      <c r="B4" s="266" t="s">
        <v>8</v>
      </c>
      <c r="C4" s="267"/>
      <c r="D4" s="267"/>
      <c r="E4" s="268"/>
      <c r="F4" s="269" t="s">
        <v>14</v>
      </c>
      <c r="G4" s="270"/>
      <c r="H4" s="270"/>
      <c r="I4" s="271"/>
      <c r="J4" s="272" t="s">
        <v>63</v>
      </c>
      <c r="K4" s="273"/>
      <c r="L4" s="273"/>
      <c r="M4" s="273"/>
    </row>
    <row r="5" spans="1:13" ht="23.25" thickBot="1" x14ac:dyDescent="0.25">
      <c r="A5" s="32" t="s">
        <v>64</v>
      </c>
      <c r="B5" s="122" t="s">
        <v>65</v>
      </c>
      <c r="C5" s="122" t="s">
        <v>66</v>
      </c>
      <c r="D5" s="122" t="s">
        <v>67</v>
      </c>
      <c r="E5" s="123" t="s">
        <v>68</v>
      </c>
      <c r="F5" s="122" t="s">
        <v>65</v>
      </c>
      <c r="G5" s="122" t="s">
        <v>66</v>
      </c>
      <c r="H5" s="122" t="s">
        <v>67</v>
      </c>
      <c r="I5" s="123" t="s">
        <v>68</v>
      </c>
      <c r="J5" s="33" t="s">
        <v>65</v>
      </c>
      <c r="K5" s="33" t="s">
        <v>69</v>
      </c>
      <c r="L5" s="33" t="s">
        <v>70</v>
      </c>
      <c r="M5" s="33" t="s">
        <v>71</v>
      </c>
    </row>
    <row r="6" spans="1:13" ht="15" thickTop="1" x14ac:dyDescent="0.2">
      <c r="A6" s="34"/>
      <c r="B6" s="124"/>
      <c r="C6" s="124"/>
      <c r="D6" s="124"/>
      <c r="E6" s="124"/>
      <c r="F6" s="124"/>
      <c r="G6" s="124"/>
      <c r="H6" s="124"/>
      <c r="I6" s="124"/>
      <c r="J6" s="34"/>
      <c r="K6" s="34"/>
      <c r="L6" s="34"/>
      <c r="M6" s="34"/>
    </row>
    <row r="7" spans="1:13" x14ac:dyDescent="0.2">
      <c r="A7" s="81">
        <v>2023</v>
      </c>
      <c r="B7" s="125"/>
      <c r="C7" s="125"/>
      <c r="D7" s="125"/>
      <c r="E7" s="125"/>
      <c r="F7" s="125"/>
      <c r="G7" s="125"/>
      <c r="H7" s="125"/>
      <c r="I7" s="125"/>
      <c r="J7" s="4"/>
      <c r="K7" s="4"/>
      <c r="L7" s="4"/>
      <c r="M7" s="4"/>
    </row>
    <row r="8" spans="1:13" x14ac:dyDescent="0.2">
      <c r="A8" s="82">
        <v>45148</v>
      </c>
      <c r="B8" s="126">
        <v>1604947</v>
      </c>
      <c r="C8" s="126">
        <v>1230632</v>
      </c>
      <c r="D8" s="127">
        <v>22.9</v>
      </c>
      <c r="E8" s="127">
        <v>22.840299999999999</v>
      </c>
      <c r="F8" s="126">
        <v>105397</v>
      </c>
      <c r="G8" s="126">
        <v>9844</v>
      </c>
      <c r="H8" s="127">
        <v>22.75</v>
      </c>
      <c r="I8" s="127">
        <v>22.725000000000001</v>
      </c>
      <c r="J8" s="73">
        <v>104986</v>
      </c>
      <c r="K8" s="73">
        <v>8986</v>
      </c>
      <c r="L8" s="78">
        <v>22.98</v>
      </c>
      <c r="M8" s="78">
        <v>22.9405</v>
      </c>
    </row>
    <row r="9" spans="1:13" x14ac:dyDescent="0.2">
      <c r="A9" s="82">
        <v>45162</v>
      </c>
      <c r="B9" s="126">
        <v>2570837</v>
      </c>
      <c r="C9" s="126">
        <v>2062787</v>
      </c>
      <c r="D9" s="127">
        <v>22.880299999999998</v>
      </c>
      <c r="E9" s="127">
        <v>22.8734</v>
      </c>
      <c r="F9" s="126">
        <v>376900</v>
      </c>
      <c r="G9" s="126" t="s">
        <v>177</v>
      </c>
      <c r="H9" s="126" t="s">
        <v>177</v>
      </c>
      <c r="I9" s="126" t="s">
        <v>177</v>
      </c>
      <c r="J9" s="73">
        <v>382257</v>
      </c>
      <c r="K9" s="73">
        <v>11097</v>
      </c>
      <c r="L9" s="78">
        <v>22.94</v>
      </c>
      <c r="M9" s="78">
        <v>22.939599999999999</v>
      </c>
    </row>
    <row r="10" spans="1:13" x14ac:dyDescent="0.2">
      <c r="A10" s="83"/>
      <c r="B10" s="126"/>
      <c r="C10" s="126"/>
      <c r="D10" s="127"/>
      <c r="E10" s="127"/>
      <c r="F10" s="126"/>
      <c r="G10" s="126"/>
      <c r="H10" s="127"/>
      <c r="I10" s="127"/>
      <c r="J10" s="73"/>
      <c r="K10" s="73"/>
      <c r="L10" s="78"/>
      <c r="M10" s="78"/>
    </row>
    <row r="11" spans="1:13" x14ac:dyDescent="0.2">
      <c r="A11" s="82">
        <v>45176</v>
      </c>
      <c r="B11" s="126">
        <v>1375890</v>
      </c>
      <c r="C11" s="126">
        <v>1255890</v>
      </c>
      <c r="D11" s="127">
        <v>24.4999</v>
      </c>
      <c r="E11" s="127">
        <v>23.393799999999999</v>
      </c>
      <c r="F11" s="126">
        <v>319793</v>
      </c>
      <c r="G11" s="126">
        <v>38793</v>
      </c>
      <c r="H11" s="127">
        <v>24.786999999999999</v>
      </c>
      <c r="I11" s="127">
        <v>24.786799999999999</v>
      </c>
      <c r="J11" s="73">
        <v>318174</v>
      </c>
      <c r="K11" s="73">
        <v>37174</v>
      </c>
      <c r="L11" s="78">
        <v>25.0687</v>
      </c>
      <c r="M11" s="78">
        <v>25.056899999999999</v>
      </c>
    </row>
    <row r="12" spans="1:13" x14ac:dyDescent="0.2">
      <c r="A12" s="82">
        <v>45190</v>
      </c>
      <c r="B12" s="126">
        <v>4067606</v>
      </c>
      <c r="C12" s="126">
        <v>2355088</v>
      </c>
      <c r="D12" s="127">
        <v>22.7898</v>
      </c>
      <c r="E12" s="127">
        <v>22.756399999999999</v>
      </c>
      <c r="F12" s="126">
        <v>370200</v>
      </c>
      <c r="G12" s="126">
        <v>6271</v>
      </c>
      <c r="H12" s="127">
        <v>22.8</v>
      </c>
      <c r="I12" s="127">
        <v>22.8</v>
      </c>
      <c r="J12" s="73">
        <v>364554</v>
      </c>
      <c r="K12" s="73">
        <v>8075</v>
      </c>
      <c r="L12" s="78">
        <v>22.9</v>
      </c>
      <c r="M12" s="78">
        <v>22.8521</v>
      </c>
    </row>
    <row r="13" spans="1:13" x14ac:dyDescent="0.2">
      <c r="A13" s="83"/>
      <c r="B13" s="126"/>
      <c r="C13" s="126"/>
      <c r="D13" s="127"/>
      <c r="E13" s="127"/>
      <c r="F13" s="126"/>
      <c r="G13" s="126"/>
      <c r="H13" s="127"/>
      <c r="I13" s="127"/>
      <c r="J13" s="73"/>
      <c r="K13" s="73"/>
      <c r="L13" s="78"/>
      <c r="M13" s="78"/>
    </row>
    <row r="14" spans="1:13" x14ac:dyDescent="0.2">
      <c r="A14" s="82">
        <v>45204</v>
      </c>
      <c r="B14" s="126">
        <v>2339429</v>
      </c>
      <c r="C14" s="126">
        <v>471498</v>
      </c>
      <c r="D14" s="127">
        <v>22.5002</v>
      </c>
      <c r="E14" s="127">
        <v>22.395600000000002</v>
      </c>
      <c r="F14" s="126">
        <v>128359</v>
      </c>
      <c r="G14" s="126">
        <v>18359</v>
      </c>
      <c r="H14" s="127">
        <v>22.85</v>
      </c>
      <c r="I14" s="127">
        <v>22.85</v>
      </c>
      <c r="J14" s="73">
        <v>449288</v>
      </c>
      <c r="K14" s="73">
        <v>67531</v>
      </c>
      <c r="L14" s="78">
        <v>22.84</v>
      </c>
      <c r="M14" s="78">
        <v>22.7531</v>
      </c>
    </row>
    <row r="15" spans="1:13" x14ac:dyDescent="0.2">
      <c r="A15" s="82">
        <v>45218</v>
      </c>
      <c r="B15" s="126">
        <v>1756263</v>
      </c>
      <c r="C15" s="126">
        <v>110398</v>
      </c>
      <c r="D15" s="127">
        <v>22.2</v>
      </c>
      <c r="E15" s="127">
        <v>22.1403</v>
      </c>
      <c r="F15" s="126">
        <v>463858</v>
      </c>
      <c r="G15" s="126">
        <v>50758</v>
      </c>
      <c r="H15" s="127">
        <v>22.399899999999999</v>
      </c>
      <c r="I15" s="127">
        <v>22.387599999999999</v>
      </c>
      <c r="J15" s="73">
        <v>2204645</v>
      </c>
      <c r="K15" s="73">
        <v>931298</v>
      </c>
      <c r="L15" s="78">
        <v>22.4</v>
      </c>
      <c r="M15" s="78">
        <v>22.070699999999999</v>
      </c>
    </row>
    <row r="16" spans="1:13" x14ac:dyDescent="0.2">
      <c r="A16" s="83"/>
      <c r="B16" s="126"/>
      <c r="C16" s="126"/>
      <c r="D16" s="127"/>
      <c r="E16" s="127"/>
      <c r="F16" s="126"/>
      <c r="G16" s="126"/>
      <c r="H16" s="127"/>
      <c r="I16" s="127"/>
      <c r="J16" s="73"/>
      <c r="K16" s="73"/>
      <c r="L16" s="78"/>
      <c r="M16" s="78"/>
    </row>
    <row r="17" spans="1:13" x14ac:dyDescent="0.2">
      <c r="A17" s="82">
        <v>45232</v>
      </c>
      <c r="B17" s="126">
        <v>1213840</v>
      </c>
      <c r="C17" s="126">
        <v>255437</v>
      </c>
      <c r="D17" s="127">
        <v>21.9495</v>
      </c>
      <c r="E17" s="127">
        <v>21.8428</v>
      </c>
      <c r="F17" s="126">
        <v>670821</v>
      </c>
      <c r="G17" s="126">
        <v>85626</v>
      </c>
      <c r="H17" s="127">
        <v>21.989799999999999</v>
      </c>
      <c r="I17" s="127">
        <v>21.841699999999999</v>
      </c>
      <c r="J17" s="73">
        <v>2524432</v>
      </c>
      <c r="K17" s="73">
        <v>807224</v>
      </c>
      <c r="L17" s="78">
        <v>21.9999</v>
      </c>
      <c r="M17" s="78">
        <v>21.910399999999999</v>
      </c>
    </row>
    <row r="18" spans="1:13" x14ac:dyDescent="0.2">
      <c r="A18" s="82">
        <v>45246</v>
      </c>
      <c r="B18" s="126">
        <v>1109762</v>
      </c>
      <c r="C18" s="126">
        <v>472672</v>
      </c>
      <c r="D18" s="127">
        <v>21.499700000000001</v>
      </c>
      <c r="E18" s="127">
        <v>21.287800000000001</v>
      </c>
      <c r="F18" s="126">
        <v>405026</v>
      </c>
      <c r="G18" s="126">
        <v>92039</v>
      </c>
      <c r="H18" s="127">
        <v>21.4999</v>
      </c>
      <c r="I18" s="127">
        <v>21.458300000000001</v>
      </c>
      <c r="J18" s="73">
        <v>2671363</v>
      </c>
      <c r="K18" s="73">
        <v>596068</v>
      </c>
      <c r="L18" s="78">
        <v>21.5001</v>
      </c>
      <c r="M18" s="78">
        <v>21.433399999999999</v>
      </c>
    </row>
    <row r="19" spans="1:13" x14ac:dyDescent="0.2">
      <c r="A19" s="82">
        <v>45260</v>
      </c>
      <c r="B19" s="126">
        <v>562926</v>
      </c>
      <c r="C19" s="126">
        <v>366175</v>
      </c>
      <c r="D19" s="127">
        <v>21.4499</v>
      </c>
      <c r="E19" s="127">
        <v>21.339500000000001</v>
      </c>
      <c r="F19" s="126">
        <v>256636</v>
      </c>
      <c r="G19" s="126">
        <v>84174</v>
      </c>
      <c r="H19" s="127">
        <v>21.4299</v>
      </c>
      <c r="I19" s="127">
        <v>21.3263</v>
      </c>
      <c r="J19" s="73">
        <v>1358959</v>
      </c>
      <c r="K19" s="73">
        <v>715309</v>
      </c>
      <c r="L19" s="78">
        <v>21.43</v>
      </c>
      <c r="M19" s="78">
        <v>21.256900000000002</v>
      </c>
    </row>
    <row r="20" spans="1:13" x14ac:dyDescent="0.2">
      <c r="A20" s="83"/>
      <c r="B20" s="126"/>
      <c r="C20" s="126"/>
      <c r="D20" s="127"/>
      <c r="E20" s="127"/>
      <c r="F20" s="126"/>
      <c r="G20" s="126"/>
      <c r="H20" s="127"/>
      <c r="I20" s="127"/>
      <c r="J20" s="73"/>
      <c r="K20" s="73"/>
      <c r="L20" s="78"/>
      <c r="M20" s="78"/>
    </row>
    <row r="21" spans="1:13" x14ac:dyDescent="0.2">
      <c r="A21" s="82">
        <v>45274</v>
      </c>
      <c r="B21" s="126">
        <v>997826</v>
      </c>
      <c r="C21" s="126">
        <v>213014</v>
      </c>
      <c r="D21" s="127">
        <v>21.4499</v>
      </c>
      <c r="E21" s="127">
        <v>21.359000000000002</v>
      </c>
      <c r="F21" s="126">
        <v>426230</v>
      </c>
      <c r="G21" s="126">
        <v>25649</v>
      </c>
      <c r="H21" s="127">
        <v>21.420100000000001</v>
      </c>
      <c r="I21" s="127">
        <v>21.355399999999999</v>
      </c>
      <c r="J21" s="73">
        <v>3362416</v>
      </c>
      <c r="K21" s="73">
        <v>1912350</v>
      </c>
      <c r="L21" s="78">
        <v>21.43</v>
      </c>
      <c r="M21" s="78">
        <v>21.411000000000001</v>
      </c>
    </row>
    <row r="22" spans="1:13" x14ac:dyDescent="0.2">
      <c r="A22" s="84">
        <v>45288</v>
      </c>
      <c r="B22" s="128">
        <v>732067</v>
      </c>
      <c r="C22" s="128">
        <v>210467</v>
      </c>
      <c r="D22" s="129">
        <v>21.448</v>
      </c>
      <c r="E22" s="129">
        <v>21.320799999999998</v>
      </c>
      <c r="F22" s="128">
        <v>150595</v>
      </c>
      <c r="G22" s="128">
        <v>56074</v>
      </c>
      <c r="H22" s="129">
        <v>21.399899999999999</v>
      </c>
      <c r="I22" s="129">
        <v>21.363399999999999</v>
      </c>
      <c r="J22" s="116">
        <v>1996115</v>
      </c>
      <c r="K22" s="116">
        <v>1731390</v>
      </c>
      <c r="L22" s="79">
        <v>21.43</v>
      </c>
      <c r="M22" s="79">
        <v>21.3371</v>
      </c>
    </row>
    <row r="23" spans="1:13" x14ac:dyDescent="0.2">
      <c r="A23" s="84"/>
      <c r="B23" s="128"/>
      <c r="C23" s="128"/>
      <c r="D23" s="129"/>
      <c r="E23" s="129"/>
      <c r="F23" s="128"/>
      <c r="G23" s="128"/>
      <c r="H23" s="129"/>
      <c r="I23" s="129"/>
      <c r="J23" s="116"/>
      <c r="K23" s="116"/>
      <c r="L23" s="79"/>
      <c r="M23" s="79"/>
    </row>
    <row r="24" spans="1:13" x14ac:dyDescent="0.2">
      <c r="A24" s="81">
        <v>2024</v>
      </c>
      <c r="B24" s="126"/>
      <c r="C24" s="126"/>
      <c r="D24" s="127"/>
      <c r="E24" s="127"/>
      <c r="F24" s="126"/>
      <c r="G24" s="126"/>
      <c r="H24" s="127"/>
      <c r="I24" s="127"/>
      <c r="J24" s="73"/>
      <c r="K24" s="73"/>
      <c r="L24" s="78"/>
      <c r="M24" s="78"/>
    </row>
    <row r="25" spans="1:13" x14ac:dyDescent="0.2">
      <c r="A25" s="82">
        <v>45302</v>
      </c>
      <c r="B25" s="126">
        <v>588577.66499999992</v>
      </c>
      <c r="C25" s="126">
        <v>26082.965</v>
      </c>
      <c r="D25" s="127">
        <v>20.999630589210209</v>
      </c>
      <c r="E25" s="127">
        <v>20.967182755561126</v>
      </c>
      <c r="F25" s="126">
        <v>88017.65</v>
      </c>
      <c r="G25" s="126">
        <v>11259.95</v>
      </c>
      <c r="H25" s="127">
        <v>20.960121771276484</v>
      </c>
      <c r="I25" s="127">
        <v>20.960121771276484</v>
      </c>
      <c r="J25" s="73">
        <v>2144501.6799999997</v>
      </c>
      <c r="K25" s="73">
        <v>245892.56999999998</v>
      </c>
      <c r="L25" s="78">
        <v>20.844935933207676</v>
      </c>
      <c r="M25" s="78">
        <v>20.792530003549299</v>
      </c>
    </row>
    <row r="26" spans="1:13" x14ac:dyDescent="0.2">
      <c r="A26" s="84">
        <v>45316</v>
      </c>
      <c r="B26" s="126">
        <v>496263.94500000001</v>
      </c>
      <c r="C26" s="126">
        <v>57747.144999999997</v>
      </c>
      <c r="D26" s="127">
        <v>20.499720054564939</v>
      </c>
      <c r="E26" s="127">
        <v>20.474451660022634</v>
      </c>
      <c r="F26" s="126">
        <v>71087.695000000007</v>
      </c>
      <c r="G26" s="126">
        <v>10822.195</v>
      </c>
      <c r="H26" s="127">
        <v>20.400046073720787</v>
      </c>
      <c r="I26" s="127">
        <v>20.395100115976859</v>
      </c>
      <c r="J26" s="73">
        <v>636563.32499999995</v>
      </c>
      <c r="K26" s="73">
        <v>116088.845</v>
      </c>
      <c r="L26" s="78">
        <v>20.229821252865896</v>
      </c>
      <c r="M26" s="78">
        <v>20.141073335567896</v>
      </c>
    </row>
    <row r="27" spans="1:13" x14ac:dyDescent="0.2">
      <c r="A27" s="85"/>
      <c r="B27" s="126"/>
      <c r="C27" s="126"/>
      <c r="D27" s="127"/>
      <c r="E27" s="127"/>
      <c r="F27" s="126"/>
      <c r="G27" s="126"/>
      <c r="H27" s="127"/>
      <c r="I27" s="127"/>
      <c r="J27" s="73"/>
      <c r="K27" s="73"/>
      <c r="L27" s="78"/>
      <c r="M27" s="78"/>
    </row>
    <row r="28" spans="1:13" x14ac:dyDescent="0.2">
      <c r="A28" s="82">
        <v>45329</v>
      </c>
      <c r="B28" s="126">
        <v>500520.23</v>
      </c>
      <c r="C28" s="126">
        <v>35387.630000000005</v>
      </c>
      <c r="D28" s="127">
        <v>20.439910569486962</v>
      </c>
      <c r="E28" s="127">
        <v>20.439910569486962</v>
      </c>
      <c r="F28" s="126">
        <v>89254.36</v>
      </c>
      <c r="G28" s="126">
        <v>8965.66</v>
      </c>
      <c r="H28" s="127">
        <v>20.395143637482672</v>
      </c>
      <c r="I28" s="127">
        <v>20.395143637482672</v>
      </c>
      <c r="J28" s="73">
        <v>604369.40999999992</v>
      </c>
      <c r="K28" s="73">
        <v>19491.41</v>
      </c>
      <c r="L28" s="78">
        <v>20.080021326211789</v>
      </c>
      <c r="M28" s="78">
        <v>19.994979765174513</v>
      </c>
    </row>
    <row r="29" spans="1:13" x14ac:dyDescent="0.2">
      <c r="A29" s="82">
        <v>45344</v>
      </c>
      <c r="B29" s="126">
        <v>668311.19500000007</v>
      </c>
      <c r="C29" s="126">
        <v>329311.09499999997</v>
      </c>
      <c r="D29" s="127">
        <v>21.699820750360622</v>
      </c>
      <c r="E29" s="127">
        <v>21.313018233593102</v>
      </c>
      <c r="F29" s="126">
        <v>73856.12999999999</v>
      </c>
      <c r="G29" s="126">
        <v>7806.12</v>
      </c>
      <c r="H29" s="127">
        <v>20.395177687967866</v>
      </c>
      <c r="I29" s="127">
        <v>20.390986642315937</v>
      </c>
      <c r="J29" s="73">
        <v>584400.34499999997</v>
      </c>
      <c r="K29" s="73">
        <v>24200.334999999999</v>
      </c>
      <c r="L29" s="78">
        <v>20.328956620210338</v>
      </c>
      <c r="M29" s="78">
        <v>20.086799328109343</v>
      </c>
    </row>
    <row r="30" spans="1:13" x14ac:dyDescent="0.2">
      <c r="A30" s="85"/>
      <c r="B30" s="126"/>
      <c r="C30" s="126"/>
      <c r="D30" s="127"/>
      <c r="E30" s="127"/>
      <c r="F30" s="126"/>
      <c r="G30" s="126"/>
      <c r="H30" s="127"/>
      <c r="I30" s="127"/>
      <c r="J30" s="73"/>
      <c r="K30" s="73"/>
      <c r="L30" s="78"/>
      <c r="M30" s="78"/>
    </row>
    <row r="31" spans="1:13" x14ac:dyDescent="0.2">
      <c r="A31" s="82">
        <v>45358</v>
      </c>
      <c r="B31" s="126">
        <v>691526.2699999999</v>
      </c>
      <c r="C31" s="126">
        <v>208155.12</v>
      </c>
      <c r="D31" s="127">
        <v>21.400159246123078</v>
      </c>
      <c r="E31" s="127">
        <v>21.257866289598716</v>
      </c>
      <c r="F31" s="126">
        <v>80289.48</v>
      </c>
      <c r="G31" s="126">
        <v>9589.48</v>
      </c>
      <c r="H31" s="127">
        <v>20.394934274311865</v>
      </c>
      <c r="I31" s="127">
        <v>20.39493054491469</v>
      </c>
      <c r="J31" s="73">
        <v>638051.34</v>
      </c>
      <c r="K31" s="73">
        <v>309231.22000000003</v>
      </c>
      <c r="L31" s="78">
        <v>20.299807816747208</v>
      </c>
      <c r="M31" s="78">
        <v>20.259258131299806</v>
      </c>
    </row>
    <row r="32" spans="1:13" x14ac:dyDescent="0.2">
      <c r="A32" s="82">
        <v>45372</v>
      </c>
      <c r="B32" s="126">
        <v>781769.08999999973</v>
      </c>
      <c r="C32" s="126">
        <v>583088.98999999976</v>
      </c>
      <c r="D32" s="127">
        <v>21.660066623342917</v>
      </c>
      <c r="E32" s="127">
        <v>21.425964035611521</v>
      </c>
      <c r="F32" s="126">
        <v>86912.93</v>
      </c>
      <c r="G32" s="126">
        <v>9412.93</v>
      </c>
      <c r="H32" s="127">
        <v>20.394447448608862</v>
      </c>
      <c r="I32" s="127">
        <v>20.390288548031243</v>
      </c>
      <c r="J32" s="73">
        <v>178881.92000000001</v>
      </c>
      <c r="K32" s="73">
        <v>111881.92</v>
      </c>
      <c r="L32" s="78">
        <v>20.899822471651888</v>
      </c>
      <c r="M32" s="78">
        <v>20.719142747638806</v>
      </c>
    </row>
    <row r="33" spans="1:15" x14ac:dyDescent="0.2">
      <c r="A33" s="85"/>
      <c r="B33" s="126"/>
      <c r="C33" s="126"/>
      <c r="D33" s="127"/>
      <c r="E33" s="127"/>
      <c r="F33" s="126"/>
      <c r="G33" s="126"/>
      <c r="H33" s="127"/>
      <c r="I33" s="127"/>
      <c r="J33" s="73"/>
      <c r="K33" s="73"/>
      <c r="L33" s="78"/>
      <c r="M33" s="78"/>
    </row>
    <row r="34" spans="1:15" x14ac:dyDescent="0.2">
      <c r="A34" s="82">
        <v>45386</v>
      </c>
      <c r="B34" s="126">
        <v>452533.98499999999</v>
      </c>
      <c r="C34" s="126">
        <v>188483.98500000002</v>
      </c>
      <c r="D34" s="127">
        <v>21.660066623342917</v>
      </c>
      <c r="E34" s="127">
        <v>21.600833000627869</v>
      </c>
      <c r="F34" s="126">
        <v>198116.64</v>
      </c>
      <c r="G34" s="126">
        <v>146366.64000000001</v>
      </c>
      <c r="H34" s="127">
        <v>21.399913813109304</v>
      </c>
      <c r="I34" s="127">
        <v>21.303453617591028</v>
      </c>
      <c r="J34" s="73">
        <v>387691.38500000001</v>
      </c>
      <c r="K34" s="73">
        <v>222781.38500000001</v>
      </c>
      <c r="L34" s="78">
        <v>20.899822471651888</v>
      </c>
      <c r="M34" s="78">
        <v>20.839225948907249</v>
      </c>
    </row>
    <row r="35" spans="1:15" x14ac:dyDescent="0.2">
      <c r="A35" s="82">
        <v>45400</v>
      </c>
      <c r="B35" s="126">
        <v>644630.36</v>
      </c>
      <c r="C35" s="126">
        <v>82703.360000000001</v>
      </c>
      <c r="D35" s="127">
        <v>21.660066623342917</v>
      </c>
      <c r="E35" s="127">
        <v>21.636348741363204</v>
      </c>
      <c r="F35" s="126">
        <v>130955.29</v>
      </c>
      <c r="G35" s="126">
        <v>13055.29</v>
      </c>
      <c r="H35" s="127">
        <v>21.387387248029803</v>
      </c>
      <c r="I35" s="127">
        <v>21.316795690807965</v>
      </c>
      <c r="J35" s="73">
        <v>642854.3899999999</v>
      </c>
      <c r="K35" s="73">
        <v>442254.39</v>
      </c>
      <c r="L35" s="78">
        <v>20.898943895449161</v>
      </c>
      <c r="M35" s="78">
        <v>20.847897052044249</v>
      </c>
    </row>
    <row r="36" spans="1:15" s="51" customFormat="1" x14ac:dyDescent="0.2">
      <c r="B36" s="130"/>
      <c r="C36" s="130"/>
      <c r="D36" s="126"/>
      <c r="E36" s="126"/>
      <c r="F36" s="126"/>
      <c r="G36" s="130"/>
      <c r="H36" s="126"/>
      <c r="I36" s="126"/>
      <c r="L36" s="73"/>
      <c r="M36" s="73"/>
    </row>
    <row r="37" spans="1:15" x14ac:dyDescent="0.2">
      <c r="A37" s="82">
        <v>45414</v>
      </c>
      <c r="B37" s="126">
        <v>412694.88999999996</v>
      </c>
      <c r="C37" s="126">
        <v>72572.51999999999</v>
      </c>
      <c r="D37" s="127">
        <v>21.660066623342917</v>
      </c>
      <c r="E37" s="127">
        <v>21.589296553578759</v>
      </c>
      <c r="F37" s="126">
        <v>163437.85999999999</v>
      </c>
      <c r="G37" s="126">
        <v>22587.86</v>
      </c>
      <c r="H37" s="127">
        <v>21.384931224602422</v>
      </c>
      <c r="I37" s="127">
        <v>21.352887819850025</v>
      </c>
      <c r="J37" s="73">
        <v>376702.14500000002</v>
      </c>
      <c r="K37" s="73">
        <v>157756.14499999999</v>
      </c>
      <c r="L37" s="78">
        <v>20.898956279310436</v>
      </c>
      <c r="M37" s="78">
        <v>20.835820992847186</v>
      </c>
    </row>
    <row r="38" spans="1:15" s="51" customFormat="1" x14ac:dyDescent="0.2">
      <c r="A38" s="82">
        <v>45428</v>
      </c>
      <c r="B38" s="126">
        <v>338648.45999999996</v>
      </c>
      <c r="C38" s="126">
        <v>187063.83500000002</v>
      </c>
      <c r="D38" s="127">
        <v>21.597336252508661</v>
      </c>
      <c r="E38" s="127">
        <v>21.571930295616781</v>
      </c>
      <c r="F38" s="126">
        <v>451859.13</v>
      </c>
      <c r="G38" s="126">
        <v>332174.63</v>
      </c>
      <c r="H38" s="127">
        <v>21.289924857837413</v>
      </c>
      <c r="I38" s="127">
        <v>21.284504084638058</v>
      </c>
      <c r="J38" s="73">
        <v>1173738.6500000001</v>
      </c>
      <c r="K38" s="73">
        <v>120280.47500000001</v>
      </c>
      <c r="L38" s="78">
        <v>20.405158076430116</v>
      </c>
      <c r="M38" s="78">
        <v>20.361236336150931</v>
      </c>
    </row>
    <row r="39" spans="1:15" s="51" customFormat="1" x14ac:dyDescent="0.2">
      <c r="A39" s="82">
        <v>45442</v>
      </c>
      <c r="B39" s="126">
        <v>433742.19500000007</v>
      </c>
      <c r="C39" s="126">
        <v>165500.685</v>
      </c>
      <c r="D39" s="127">
        <v>21.000108127649948</v>
      </c>
      <c r="E39" s="127">
        <v>20.937446011516606</v>
      </c>
      <c r="F39" s="126">
        <v>286470.35499999998</v>
      </c>
      <c r="G39" s="126">
        <v>101884.755</v>
      </c>
      <c r="H39" s="127">
        <v>21.000008582765357</v>
      </c>
      <c r="I39" s="127">
        <v>20.860451666500158</v>
      </c>
      <c r="J39" s="73">
        <v>589326.20500000007</v>
      </c>
      <c r="K39" s="73">
        <v>233124.70499999999</v>
      </c>
      <c r="L39" s="78">
        <v>20.10006152503761</v>
      </c>
      <c r="M39" s="78">
        <v>19.978393198839157</v>
      </c>
    </row>
    <row r="40" spans="1:15" s="51" customFormat="1" x14ac:dyDescent="0.2">
      <c r="B40" s="130"/>
      <c r="C40" s="130"/>
      <c r="D40" s="130"/>
      <c r="E40" s="130"/>
      <c r="F40" s="130"/>
      <c r="G40" s="130"/>
      <c r="H40" s="130"/>
      <c r="I40" s="130"/>
    </row>
    <row r="41" spans="1:15" s="51" customFormat="1" x14ac:dyDescent="0.2">
      <c r="A41" s="82">
        <v>45456</v>
      </c>
      <c r="B41" s="126">
        <v>634561.68500000006</v>
      </c>
      <c r="C41" s="126">
        <v>337737.685</v>
      </c>
      <c r="D41" s="127">
        <v>20.149768978486268</v>
      </c>
      <c r="E41" s="127">
        <v>19.986261370853338</v>
      </c>
      <c r="F41" s="126">
        <v>715903.71499999997</v>
      </c>
      <c r="G41" s="126">
        <v>521523.71500000003</v>
      </c>
      <c r="H41" s="127">
        <v>19.969295573950724</v>
      </c>
      <c r="I41" s="127">
        <v>19.92832518574448</v>
      </c>
      <c r="J41" s="73">
        <v>951839.625</v>
      </c>
      <c r="K41" s="73">
        <v>349144.22499999998</v>
      </c>
      <c r="L41" s="78">
        <v>18.948931040044211</v>
      </c>
      <c r="M41" s="78">
        <v>18.848945867966837</v>
      </c>
      <c r="N41" s="127"/>
      <c r="O41" s="127"/>
    </row>
    <row r="42" spans="1:15" s="51" customFormat="1" x14ac:dyDescent="0.2">
      <c r="A42" s="82">
        <v>45470</v>
      </c>
      <c r="B42" s="126">
        <v>252305.30499999999</v>
      </c>
      <c r="C42" s="126">
        <v>95254.975000000006</v>
      </c>
      <c r="D42" s="127">
        <v>20.149768978486268</v>
      </c>
      <c r="E42" s="127">
        <v>20.014480569994202</v>
      </c>
      <c r="F42" s="126">
        <v>1010069.4299999999</v>
      </c>
      <c r="G42" s="126">
        <v>459518.05499999999</v>
      </c>
      <c r="H42" s="127">
        <v>19.963961221248454</v>
      </c>
      <c r="I42" s="127">
        <v>19.942725053808111</v>
      </c>
      <c r="J42" s="73">
        <v>470874.19499999995</v>
      </c>
      <c r="K42" s="73">
        <v>221929.73499999999</v>
      </c>
      <c r="L42" s="78">
        <v>18.539962731120124</v>
      </c>
      <c r="M42" s="78">
        <v>18.489956667703549</v>
      </c>
      <c r="N42" s="127"/>
      <c r="O42" s="127"/>
    </row>
    <row r="43" spans="1:15" s="51" customFormat="1" x14ac:dyDescent="0.2">
      <c r="A43" s="82"/>
      <c r="B43" s="126"/>
      <c r="C43" s="126"/>
      <c r="D43" s="127"/>
      <c r="E43" s="127"/>
      <c r="F43" s="126"/>
      <c r="G43" s="126"/>
      <c r="H43" s="127"/>
      <c r="I43" s="127"/>
      <c r="J43" s="73"/>
      <c r="K43" s="73"/>
      <c r="L43" s="78"/>
      <c r="M43" s="78"/>
    </row>
    <row r="44" spans="1:15" s="51" customFormat="1" x14ac:dyDescent="0.2">
      <c r="A44" s="82">
        <v>45484</v>
      </c>
      <c r="B44" s="126">
        <v>320951.01</v>
      </c>
      <c r="C44" s="126">
        <v>127270.81</v>
      </c>
      <c r="D44" s="127">
        <v>20.04940625514665</v>
      </c>
      <c r="E44" s="127">
        <v>19.838373526926866</v>
      </c>
      <c r="F44" s="126">
        <v>771053.94499999995</v>
      </c>
      <c r="G44" s="126">
        <v>175120.94500000001</v>
      </c>
      <c r="H44" s="127">
        <v>19.78492527736929</v>
      </c>
      <c r="I44" s="127">
        <v>19.683885382219028</v>
      </c>
      <c r="J44" s="73">
        <v>224401.67</v>
      </c>
      <c r="K44" s="73">
        <v>139366.67000000001</v>
      </c>
      <c r="L44" s="127">
        <v>18.539962731120124</v>
      </c>
      <c r="M44" s="127">
        <v>18.423632714883563</v>
      </c>
    </row>
    <row r="45" spans="1:15" s="51" customFormat="1" x14ac:dyDescent="0.2">
      <c r="A45" s="82">
        <v>45498</v>
      </c>
      <c r="B45" s="126">
        <v>280748.46499999997</v>
      </c>
      <c r="C45" s="126">
        <v>93676.28</v>
      </c>
      <c r="D45" s="127">
        <v>19.489900545871254</v>
      </c>
      <c r="E45" s="127">
        <v>19.485167543825956</v>
      </c>
      <c r="F45" s="126">
        <v>1043719.375</v>
      </c>
      <c r="G45" s="126">
        <v>225298.52499999999</v>
      </c>
      <c r="H45" s="127">
        <v>19.289071611440924</v>
      </c>
      <c r="I45" s="127">
        <v>19.190797232609683</v>
      </c>
      <c r="J45" s="73">
        <v>527071.495</v>
      </c>
      <c r="K45" s="73">
        <v>162190.905</v>
      </c>
      <c r="L45" s="127">
        <v>18.238889822639091</v>
      </c>
      <c r="M45" s="127">
        <v>18.127307882026916</v>
      </c>
    </row>
    <row r="46" spans="1:15" s="51" customFormat="1" x14ac:dyDescent="0.2">
      <c r="A46" s="82"/>
      <c r="B46" s="126"/>
      <c r="C46" s="126"/>
      <c r="D46" s="127"/>
      <c r="E46" s="127"/>
      <c r="F46" s="126"/>
      <c r="G46" s="126"/>
      <c r="H46" s="127"/>
      <c r="I46" s="127"/>
      <c r="J46" s="73"/>
      <c r="K46" s="73"/>
      <c r="L46" s="127"/>
      <c r="M46" s="127"/>
    </row>
    <row r="47" spans="1:15" s="51" customFormat="1" x14ac:dyDescent="0.2">
      <c r="A47" s="82">
        <v>45512</v>
      </c>
      <c r="B47" s="126">
        <v>373572.61499999999</v>
      </c>
      <c r="C47" s="126">
        <v>63010.815000000002</v>
      </c>
      <c r="D47" s="127">
        <v>18.974836863490999</v>
      </c>
      <c r="E47" s="127">
        <v>18.895934589963101</v>
      </c>
      <c r="F47" s="126">
        <v>716528.21499999997</v>
      </c>
      <c r="G47" s="126">
        <v>111292.84</v>
      </c>
      <c r="H47" s="127">
        <v>18.7501126538852</v>
      </c>
      <c r="I47" s="127">
        <v>18.7320664429967</v>
      </c>
      <c r="J47" s="73">
        <v>783308.03499999992</v>
      </c>
      <c r="K47" s="73">
        <v>180366.935</v>
      </c>
      <c r="L47" s="127">
        <v>17.739274354225799</v>
      </c>
      <c r="M47" s="127">
        <v>17.596552696717101</v>
      </c>
    </row>
    <row r="48" spans="1:15" s="51" customFormat="1" x14ac:dyDescent="0.2">
      <c r="A48" s="82">
        <v>45526</v>
      </c>
      <c r="B48" s="126">
        <v>305777.185</v>
      </c>
      <c r="C48" s="126">
        <v>79068.195000000007</v>
      </c>
      <c r="D48" s="127">
        <v>17.490231295460799</v>
      </c>
      <c r="E48" s="127">
        <v>17.465971056601301</v>
      </c>
      <c r="F48" s="126">
        <v>429739.59499999997</v>
      </c>
      <c r="G48" s="126">
        <v>170534.595</v>
      </c>
      <c r="H48" s="127">
        <v>17.7449320686421</v>
      </c>
      <c r="I48" s="127">
        <v>17.6959329651947</v>
      </c>
      <c r="J48" s="73">
        <v>546401.53999999992</v>
      </c>
      <c r="K48" s="73">
        <v>147201.53999999998</v>
      </c>
      <c r="L48" s="127">
        <v>16.999894305044201</v>
      </c>
      <c r="M48" s="127">
        <v>16.8631189016001</v>
      </c>
    </row>
    <row r="49" spans="1:13" s="51" customFormat="1" x14ac:dyDescent="0.2">
      <c r="A49" s="82"/>
      <c r="B49" s="126"/>
      <c r="C49" s="126"/>
      <c r="D49" s="127"/>
      <c r="E49" s="127"/>
      <c r="F49" s="126"/>
      <c r="G49" s="126"/>
      <c r="H49" s="127"/>
      <c r="I49" s="127"/>
      <c r="J49" s="73"/>
      <c r="K49" s="73"/>
      <c r="L49" s="127"/>
      <c r="M49" s="127"/>
    </row>
    <row r="50" spans="1:13" s="51" customFormat="1" x14ac:dyDescent="0.2">
      <c r="A50" s="212">
        <v>45540</v>
      </c>
      <c r="B50" s="126">
        <v>373034.35000000003</v>
      </c>
      <c r="C50" s="126">
        <v>101223.01</v>
      </c>
      <c r="D50" s="127">
        <v>17.479886950036562</v>
      </c>
      <c r="E50" s="127">
        <v>17.410154295764588</v>
      </c>
      <c r="F50" s="126">
        <v>423154.96500000003</v>
      </c>
      <c r="G50" s="126">
        <v>265599.96500000003</v>
      </c>
      <c r="H50" s="127">
        <v>17.739942384996667</v>
      </c>
      <c r="I50" s="127">
        <v>17.618316750628225</v>
      </c>
      <c r="J50" s="126">
        <v>902191</v>
      </c>
      <c r="K50" s="126">
        <v>468421</v>
      </c>
      <c r="L50" s="127">
        <v>16.99893421698253</v>
      </c>
      <c r="M50" s="127">
        <v>16.827786020244748</v>
      </c>
    </row>
    <row r="51" spans="1:13" s="51" customFormat="1" ht="15" thickBot="1" x14ac:dyDescent="0.25">
      <c r="A51" s="212">
        <v>45554</v>
      </c>
      <c r="B51" s="126">
        <v>240051.43</v>
      </c>
      <c r="C51" s="126" t="s">
        <v>177</v>
      </c>
      <c r="D51" s="126" t="s">
        <v>177</v>
      </c>
      <c r="E51" s="126" t="s">
        <v>177</v>
      </c>
      <c r="F51" s="126">
        <v>310069.86499999999</v>
      </c>
      <c r="G51" s="126" t="s">
        <v>177</v>
      </c>
      <c r="H51" s="126" t="s">
        <v>177</v>
      </c>
      <c r="I51" s="126" t="s">
        <v>177</v>
      </c>
      <c r="J51" s="126">
        <v>955258.47499999998</v>
      </c>
      <c r="K51" s="126" t="s">
        <v>177</v>
      </c>
      <c r="L51" s="126" t="s">
        <v>177</v>
      </c>
      <c r="M51" s="126" t="s">
        <v>177</v>
      </c>
    </row>
    <row r="52" spans="1:13" x14ac:dyDescent="0.2">
      <c r="A52" s="262" t="s">
        <v>73</v>
      </c>
      <c r="B52" s="262"/>
      <c r="C52" s="262"/>
      <c r="D52" s="262"/>
      <c r="E52" s="262"/>
      <c r="F52" s="262"/>
      <c r="G52" s="262"/>
      <c r="H52" s="262"/>
      <c r="I52" s="262"/>
      <c r="J52" s="262"/>
      <c r="K52" s="262"/>
      <c r="L52" s="262"/>
      <c r="M52" s="262"/>
    </row>
    <row r="53" spans="1:13" x14ac:dyDescent="0.2">
      <c r="A53" s="263" t="s">
        <v>182</v>
      </c>
      <c r="B53" s="263"/>
      <c r="C53" s="263"/>
      <c r="D53" s="263"/>
      <c r="E53" s="263"/>
      <c r="F53" s="263"/>
      <c r="G53" s="263"/>
      <c r="H53" s="263"/>
      <c r="I53" s="263"/>
      <c r="J53" s="263"/>
      <c r="K53" s="263"/>
      <c r="L53" s="263"/>
      <c r="M53" s="263"/>
    </row>
    <row r="54" spans="1:13" x14ac:dyDescent="0.2">
      <c r="D54" s="213"/>
      <c r="E54" s="213"/>
      <c r="H54" s="213"/>
      <c r="I54" s="213"/>
      <c r="L54" s="213"/>
      <c r="M54" s="213"/>
    </row>
    <row r="55" spans="1:13" x14ac:dyDescent="0.2">
      <c r="D55" s="127"/>
      <c r="E55" s="127"/>
      <c r="F55" s="131"/>
      <c r="G55" s="131"/>
      <c r="H55" s="127"/>
      <c r="I55" s="127"/>
      <c r="J55" s="132"/>
      <c r="K55" s="132"/>
      <c r="L55" s="127"/>
      <c r="M55" s="127"/>
    </row>
  </sheetData>
  <mergeCells count="8">
    <mergeCell ref="A52:M52"/>
    <mergeCell ref="A53:M53"/>
    <mergeCell ref="A1:M1"/>
    <mergeCell ref="A2:M2"/>
    <mergeCell ref="A3:M3"/>
    <mergeCell ref="B4:E4"/>
    <mergeCell ref="F4:I4"/>
    <mergeCell ref="J4:M4"/>
  </mergeCells>
  <pageMargins left="0.7" right="0.7" top="0.75" bottom="0.75" header="0.3" footer="0.3"/>
  <pageSetup paperSize="9" scale="6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73"/>
  <sheetViews>
    <sheetView view="pageBreakPreview" zoomScale="120" zoomScaleNormal="100" zoomScaleSheetLayoutView="120" workbookViewId="0">
      <pane ySplit="6" topLeftCell="A49" activePane="bottomLeft" state="frozen"/>
      <selection activeCell="K5" sqref="K5"/>
      <selection pane="bottomLeft" activeCell="G67" sqref="G67"/>
    </sheetView>
  </sheetViews>
  <sheetFormatPr defaultColWidth="9.125" defaultRowHeight="14.25" x14ac:dyDescent="0.2"/>
  <cols>
    <col min="1" max="1" width="31.875" style="137" customWidth="1"/>
    <col min="2" max="8" width="10.25" style="137" customWidth="1"/>
    <col min="9" max="16384" width="9.125" style="137"/>
  </cols>
  <sheetData>
    <row r="1" spans="1:8" ht="18.75" x14ac:dyDescent="0.2">
      <c r="A1" s="275" t="s">
        <v>74</v>
      </c>
      <c r="B1" s="275"/>
      <c r="C1" s="275"/>
      <c r="D1" s="275"/>
      <c r="E1" s="275"/>
      <c r="F1" s="275"/>
      <c r="G1" s="275"/>
      <c r="H1" s="275"/>
    </row>
    <row r="2" spans="1:8" x14ac:dyDescent="0.2">
      <c r="A2" s="276" t="s">
        <v>75</v>
      </c>
      <c r="B2" s="276"/>
      <c r="C2" s="276"/>
      <c r="D2" s="276"/>
      <c r="E2" s="276"/>
      <c r="F2" s="276"/>
      <c r="G2" s="276"/>
      <c r="H2" s="276"/>
    </row>
    <row r="3" spans="1:8" ht="15" thickBot="1" x14ac:dyDescent="0.25">
      <c r="A3" s="277" t="s">
        <v>1</v>
      </c>
      <c r="B3" s="277"/>
      <c r="C3" s="277"/>
      <c r="D3" s="277"/>
      <c r="E3" s="277"/>
      <c r="F3" s="277"/>
      <c r="G3" s="277"/>
      <c r="H3" s="277"/>
    </row>
    <row r="4" spans="1:8" ht="15" thickTop="1" x14ac:dyDescent="0.2">
      <c r="A4" s="180" t="s">
        <v>76</v>
      </c>
      <c r="B4" s="184"/>
      <c r="C4" s="184"/>
      <c r="D4" s="184"/>
      <c r="E4" s="184"/>
      <c r="F4" s="184" t="s">
        <v>77</v>
      </c>
      <c r="G4" s="184" t="s">
        <v>78</v>
      </c>
      <c r="H4" s="65" t="s">
        <v>79</v>
      </c>
    </row>
    <row r="5" spans="1:8" x14ac:dyDescent="0.2">
      <c r="A5" s="180" t="s">
        <v>80</v>
      </c>
      <c r="B5" s="184"/>
      <c r="C5" s="184" t="s">
        <v>81</v>
      </c>
      <c r="D5" s="184" t="s">
        <v>45</v>
      </c>
      <c r="E5" s="184" t="s">
        <v>45</v>
      </c>
      <c r="F5" s="184" t="s">
        <v>27</v>
      </c>
      <c r="G5" s="184" t="s">
        <v>82</v>
      </c>
      <c r="H5" s="194" t="s">
        <v>83</v>
      </c>
    </row>
    <row r="6" spans="1:8" ht="15" thickBot="1" x14ac:dyDescent="0.25">
      <c r="A6" s="186" t="s">
        <v>84</v>
      </c>
      <c r="B6" s="187" t="s">
        <v>85</v>
      </c>
      <c r="C6" s="187" t="s">
        <v>86</v>
      </c>
      <c r="D6" s="187" t="s">
        <v>87</v>
      </c>
      <c r="E6" s="187" t="s">
        <v>88</v>
      </c>
      <c r="F6" s="64" t="s">
        <v>161</v>
      </c>
      <c r="G6" s="187" t="s">
        <v>89</v>
      </c>
      <c r="H6" s="188" t="s">
        <v>89</v>
      </c>
    </row>
    <row r="7" spans="1:8" ht="15" thickTop="1" x14ac:dyDescent="0.2">
      <c r="A7" s="68">
        <v>45308</v>
      </c>
      <c r="B7" s="71" t="s">
        <v>90</v>
      </c>
      <c r="C7" s="156">
        <v>0.12</v>
      </c>
      <c r="D7" s="118">
        <v>200300</v>
      </c>
      <c r="E7" s="118">
        <v>97353.5</v>
      </c>
      <c r="F7" s="70">
        <v>90.612099999999998</v>
      </c>
      <c r="G7" s="157">
        <f>100*0.168000036705632</f>
        <v>16.8000036705632</v>
      </c>
      <c r="H7" s="157">
        <v>16.597707897324401</v>
      </c>
    </row>
    <row r="8" spans="1:8" x14ac:dyDescent="0.2">
      <c r="A8" s="69"/>
      <c r="B8" s="71" t="s">
        <v>91</v>
      </c>
      <c r="C8" s="156">
        <v>0.14000000000000001</v>
      </c>
      <c r="D8" s="118">
        <v>137778.79999999999</v>
      </c>
      <c r="E8" s="118">
        <v>61954.1</v>
      </c>
      <c r="F8" s="70">
        <v>94.910200000000003</v>
      </c>
      <c r="G8" s="157">
        <f>100*0.154999980541036</f>
        <v>15.4999980541036</v>
      </c>
      <c r="H8" s="157">
        <v>15.376388707868898</v>
      </c>
    </row>
    <row r="9" spans="1:8" x14ac:dyDescent="0.2">
      <c r="A9" s="69"/>
      <c r="B9" s="71" t="s">
        <v>92</v>
      </c>
      <c r="C9" s="156">
        <v>0.14000000000000001</v>
      </c>
      <c r="D9" s="118">
        <v>121960</v>
      </c>
      <c r="E9" s="118">
        <v>2771</v>
      </c>
      <c r="F9" s="70">
        <v>97.367599999999996</v>
      </c>
      <c r="G9" s="157">
        <v>14.499993184079901</v>
      </c>
      <c r="H9" s="157">
        <v>14.3749999737396</v>
      </c>
    </row>
    <row r="10" spans="1:8" x14ac:dyDescent="0.2">
      <c r="A10" s="69"/>
      <c r="B10" s="71" t="s">
        <v>93</v>
      </c>
      <c r="C10" s="156">
        <v>0.105</v>
      </c>
      <c r="D10" s="117" t="s">
        <v>94</v>
      </c>
      <c r="E10" s="118" t="s">
        <v>29</v>
      </c>
      <c r="F10" s="70" t="s">
        <v>29</v>
      </c>
      <c r="G10" s="157" t="s">
        <v>29</v>
      </c>
      <c r="H10" s="157" t="s">
        <v>29</v>
      </c>
    </row>
    <row r="11" spans="1:8" x14ac:dyDescent="0.2">
      <c r="A11" s="69"/>
      <c r="B11" s="71" t="s">
        <v>95</v>
      </c>
      <c r="C11" s="156">
        <v>0.11</v>
      </c>
      <c r="D11" s="117" t="s">
        <v>94</v>
      </c>
      <c r="E11" s="118" t="s">
        <v>29</v>
      </c>
      <c r="F11" s="70" t="s">
        <v>29</v>
      </c>
      <c r="G11" s="157" t="s">
        <v>29</v>
      </c>
      <c r="H11" s="157" t="s">
        <v>29</v>
      </c>
    </row>
    <row r="12" spans="1:8" ht="0.6" customHeight="1" x14ac:dyDescent="0.2">
      <c r="A12" s="69"/>
      <c r="B12" s="71" t="s">
        <v>96</v>
      </c>
      <c r="C12" s="156">
        <v>0.11</v>
      </c>
      <c r="D12" s="117" t="s">
        <v>94</v>
      </c>
      <c r="E12" s="118" t="s">
        <v>29</v>
      </c>
      <c r="F12" s="70" t="s">
        <v>29</v>
      </c>
      <c r="G12" s="157" t="s">
        <v>29</v>
      </c>
      <c r="H12" s="157" t="s">
        <v>29</v>
      </c>
    </row>
    <row r="13" spans="1:8" x14ac:dyDescent="0.2">
      <c r="A13" s="69"/>
      <c r="B13" s="71"/>
      <c r="C13" s="71"/>
      <c r="D13" s="117"/>
      <c r="E13" s="118"/>
      <c r="F13" s="70"/>
      <c r="G13" s="195"/>
      <c r="H13" s="195"/>
    </row>
    <row r="14" spans="1:8" x14ac:dyDescent="0.2">
      <c r="A14" s="68">
        <v>45337</v>
      </c>
      <c r="B14" s="71" t="s">
        <v>90</v>
      </c>
      <c r="C14" s="156">
        <v>0.14000000000000001</v>
      </c>
      <c r="D14" s="118">
        <v>152918</v>
      </c>
      <c r="E14" s="118">
        <v>70074.3</v>
      </c>
      <c r="F14" s="70">
        <v>93.605999999999995</v>
      </c>
      <c r="G14" s="157">
        <v>16.799890351612294</v>
      </c>
      <c r="H14" s="157">
        <v>16.727328012622614</v>
      </c>
    </row>
    <row r="15" spans="1:8" x14ac:dyDescent="0.2">
      <c r="A15" s="69"/>
      <c r="B15" s="71" t="s">
        <v>91</v>
      </c>
      <c r="C15" s="156">
        <v>0.14000000000000001</v>
      </c>
      <c r="D15" s="118">
        <v>40100</v>
      </c>
      <c r="E15" s="118">
        <v>13724.7</v>
      </c>
      <c r="F15" s="70">
        <v>94.768500000000003</v>
      </c>
      <c r="G15" s="157">
        <v>15.549930345509292</v>
      </c>
      <c r="H15" s="157">
        <v>15.547577152129769</v>
      </c>
    </row>
    <row r="16" spans="1:8" x14ac:dyDescent="0.2">
      <c r="A16" s="69"/>
      <c r="B16" s="71" t="s">
        <v>92</v>
      </c>
      <c r="C16" s="156">
        <v>0.14000000000000001</v>
      </c>
      <c r="D16" s="118">
        <v>30294</v>
      </c>
      <c r="E16" s="118">
        <v>1544</v>
      </c>
      <c r="F16" s="70">
        <v>97.373500000000007</v>
      </c>
      <c r="G16" s="157">
        <v>14.499999010441266</v>
      </c>
      <c r="H16" s="157">
        <v>14.489999588940247</v>
      </c>
    </row>
    <row r="17" spans="1:8" x14ac:dyDescent="0.2">
      <c r="A17" s="69"/>
      <c r="B17" s="71" t="s">
        <v>93</v>
      </c>
      <c r="C17" s="156">
        <v>0.105</v>
      </c>
      <c r="D17" s="117" t="s">
        <v>178</v>
      </c>
      <c r="E17" s="70" t="s">
        <v>29</v>
      </c>
      <c r="F17" s="70" t="s">
        <v>29</v>
      </c>
      <c r="G17" s="157" t="s">
        <v>29</v>
      </c>
      <c r="H17" s="157" t="s">
        <v>29</v>
      </c>
    </row>
    <row r="18" spans="1:8" x14ac:dyDescent="0.2">
      <c r="A18" s="69"/>
      <c r="B18" s="71" t="s">
        <v>95</v>
      </c>
      <c r="C18" s="156">
        <v>0.11</v>
      </c>
      <c r="D18" s="117" t="s">
        <v>178</v>
      </c>
      <c r="E18" s="70" t="s">
        <v>29</v>
      </c>
      <c r="F18" s="70" t="s">
        <v>29</v>
      </c>
      <c r="G18" s="157" t="s">
        <v>29</v>
      </c>
      <c r="H18" s="157" t="s">
        <v>29</v>
      </c>
    </row>
    <row r="19" spans="1:8" x14ac:dyDescent="0.2">
      <c r="A19" s="69"/>
      <c r="B19" s="71" t="s">
        <v>96</v>
      </c>
      <c r="C19" s="156">
        <v>0.11</v>
      </c>
      <c r="D19" s="117" t="s">
        <v>178</v>
      </c>
      <c r="E19" s="70" t="s">
        <v>29</v>
      </c>
      <c r="F19" s="70" t="s">
        <v>29</v>
      </c>
      <c r="G19" s="157" t="s">
        <v>29</v>
      </c>
      <c r="H19" s="157" t="s">
        <v>29</v>
      </c>
    </row>
    <row r="20" spans="1:8" x14ac:dyDescent="0.2">
      <c r="A20" s="69"/>
      <c r="B20" s="71"/>
      <c r="C20" s="71"/>
      <c r="D20" s="117"/>
      <c r="E20" s="118"/>
      <c r="F20" s="70"/>
      <c r="G20" s="195"/>
      <c r="H20" s="195"/>
    </row>
    <row r="21" spans="1:8" x14ac:dyDescent="0.2">
      <c r="A21" s="68">
        <v>45365</v>
      </c>
      <c r="B21" s="71" t="s">
        <v>90</v>
      </c>
      <c r="C21" s="156">
        <v>0.14000000000000001</v>
      </c>
      <c r="D21" s="118">
        <v>151044.79999999999</v>
      </c>
      <c r="E21" s="118">
        <v>42916.9</v>
      </c>
      <c r="F21" s="70">
        <v>93.740600000000001</v>
      </c>
      <c r="G21" s="157">
        <f>100*0.167799905790187</f>
        <v>16.779990579018701</v>
      </c>
      <c r="H21" s="157">
        <f>100*0.166746753070503</f>
        <v>16.6746753070503</v>
      </c>
    </row>
    <row r="22" spans="1:8" x14ac:dyDescent="0.2">
      <c r="A22" s="69"/>
      <c r="B22" s="71" t="s">
        <v>91</v>
      </c>
      <c r="C22" s="156">
        <v>0.14000000000000001</v>
      </c>
      <c r="D22" s="118">
        <v>62943.7</v>
      </c>
      <c r="E22" s="118">
        <v>11812.9</v>
      </c>
      <c r="F22" s="70">
        <v>94.995400000000004</v>
      </c>
      <c r="G22" s="157">
        <f>100*0.154898513825623</f>
        <v>15.4898513825623</v>
      </c>
      <c r="H22" s="157">
        <f>100*0.154628681999032</f>
        <v>15.462868199903202</v>
      </c>
    </row>
    <row r="23" spans="1:8" x14ac:dyDescent="0.2">
      <c r="A23" s="69"/>
      <c r="B23" s="71" t="s">
        <v>92</v>
      </c>
      <c r="C23" s="156">
        <v>0.14000000000000001</v>
      </c>
      <c r="D23" s="118">
        <v>39558</v>
      </c>
      <c r="E23" s="118">
        <v>1218</v>
      </c>
      <c r="F23" s="70">
        <v>98.148300000000006</v>
      </c>
      <c r="G23" s="157">
        <f>100*0.143500087693011</f>
        <v>14.3500087693011</v>
      </c>
      <c r="H23" s="157">
        <f>100*0.142749989242619</f>
        <v>14.274998924261901</v>
      </c>
    </row>
    <row r="24" spans="1:8" x14ac:dyDescent="0.2">
      <c r="A24" s="69"/>
      <c r="B24" s="71" t="s">
        <v>93</v>
      </c>
      <c r="C24" s="156">
        <v>0.105</v>
      </c>
      <c r="D24" s="117" t="s">
        <v>178</v>
      </c>
      <c r="E24" s="70" t="s">
        <v>29</v>
      </c>
      <c r="F24" s="70" t="s">
        <v>29</v>
      </c>
      <c r="G24" s="157" t="s">
        <v>29</v>
      </c>
      <c r="H24" s="157" t="s">
        <v>29</v>
      </c>
    </row>
    <row r="25" spans="1:8" x14ac:dyDescent="0.2">
      <c r="A25" s="69"/>
      <c r="B25" s="71" t="s">
        <v>95</v>
      </c>
      <c r="C25" s="156">
        <v>0.11</v>
      </c>
      <c r="D25" s="117" t="s">
        <v>178</v>
      </c>
      <c r="E25" s="70" t="s">
        <v>29</v>
      </c>
      <c r="F25" s="70" t="s">
        <v>29</v>
      </c>
      <c r="G25" s="157" t="s">
        <v>29</v>
      </c>
      <c r="H25" s="157" t="s">
        <v>29</v>
      </c>
    </row>
    <row r="26" spans="1:8" x14ac:dyDescent="0.2">
      <c r="A26" s="69"/>
      <c r="B26" s="71" t="s">
        <v>96</v>
      </c>
      <c r="C26" s="156">
        <v>0.11</v>
      </c>
      <c r="D26" s="117" t="s">
        <v>178</v>
      </c>
      <c r="E26" s="70" t="s">
        <v>29</v>
      </c>
      <c r="F26" s="70" t="s">
        <v>29</v>
      </c>
      <c r="G26" s="157" t="s">
        <v>29</v>
      </c>
      <c r="H26" s="157" t="s">
        <v>29</v>
      </c>
    </row>
    <row r="28" spans="1:8" x14ac:dyDescent="0.2">
      <c r="A28" s="68">
        <v>45399</v>
      </c>
      <c r="B28" s="71" t="s">
        <v>90</v>
      </c>
      <c r="C28" s="156">
        <v>0.14000000000000001</v>
      </c>
      <c r="D28" s="118">
        <v>61411</v>
      </c>
      <c r="E28" s="118">
        <v>4135.7</v>
      </c>
      <c r="F28" s="70">
        <v>94.144000000000005</v>
      </c>
      <c r="G28" s="157">
        <v>16.650023060991316</v>
      </c>
      <c r="H28" s="157">
        <v>16.650023060991316</v>
      </c>
    </row>
    <row r="29" spans="1:8" x14ac:dyDescent="0.2">
      <c r="B29" s="71" t="s">
        <v>91</v>
      </c>
      <c r="C29" s="156">
        <v>0.14000000000000001</v>
      </c>
      <c r="D29" s="118">
        <v>40008.199999999997</v>
      </c>
      <c r="E29" s="118">
        <v>1643.2</v>
      </c>
      <c r="F29" s="70">
        <v>95.082800000000006</v>
      </c>
      <c r="G29" s="157">
        <v>15.480013985562158</v>
      </c>
      <c r="H29" s="157">
        <v>15.420003360595233</v>
      </c>
    </row>
    <row r="30" spans="1:8" x14ac:dyDescent="0.2">
      <c r="B30" s="71" t="s">
        <v>92</v>
      </c>
      <c r="C30" s="156">
        <v>0.14000000000000001</v>
      </c>
      <c r="D30" s="118">
        <v>43542</v>
      </c>
      <c r="E30" s="118">
        <v>1052</v>
      </c>
      <c r="F30" s="70">
        <v>98.182100000000005</v>
      </c>
      <c r="G30" s="157">
        <v>14.349992547459999</v>
      </c>
      <c r="H30" s="157">
        <v>14.275002251879689</v>
      </c>
    </row>
    <row r="31" spans="1:8" x14ac:dyDescent="0.2">
      <c r="B31" s="71" t="s">
        <v>93</v>
      </c>
      <c r="C31" s="156">
        <v>0.105</v>
      </c>
      <c r="D31" s="117" t="s">
        <v>178</v>
      </c>
      <c r="E31" s="70" t="s">
        <v>29</v>
      </c>
      <c r="F31" s="70" t="s">
        <v>29</v>
      </c>
      <c r="G31" s="157" t="s">
        <v>29</v>
      </c>
      <c r="H31" s="157" t="s">
        <v>29</v>
      </c>
    </row>
    <row r="32" spans="1:8" x14ac:dyDescent="0.2">
      <c r="B32" s="71" t="s">
        <v>95</v>
      </c>
      <c r="C32" s="156">
        <v>0.11</v>
      </c>
      <c r="D32" s="117" t="s">
        <v>178</v>
      </c>
      <c r="E32" s="70" t="s">
        <v>29</v>
      </c>
      <c r="F32" s="70" t="s">
        <v>29</v>
      </c>
      <c r="G32" s="157" t="s">
        <v>29</v>
      </c>
      <c r="H32" s="157" t="s">
        <v>29</v>
      </c>
    </row>
    <row r="33" spans="1:8" x14ac:dyDescent="0.2">
      <c r="B33" s="71" t="s">
        <v>96</v>
      </c>
      <c r="C33" s="156">
        <v>0.11</v>
      </c>
      <c r="D33" s="117" t="s">
        <v>178</v>
      </c>
      <c r="E33" s="70" t="s">
        <v>29</v>
      </c>
      <c r="F33" s="70" t="s">
        <v>29</v>
      </c>
      <c r="G33" s="157" t="s">
        <v>29</v>
      </c>
      <c r="H33" s="157" t="s">
        <v>29</v>
      </c>
    </row>
    <row r="35" spans="1:8" x14ac:dyDescent="0.2">
      <c r="A35" s="68">
        <v>45435</v>
      </c>
      <c r="B35" s="71" t="s">
        <v>90</v>
      </c>
      <c r="C35" s="156">
        <v>0.14000000000000001</v>
      </c>
      <c r="D35" s="118">
        <v>63200</v>
      </c>
      <c r="E35" s="118">
        <v>32541.4</v>
      </c>
      <c r="F35" s="70">
        <v>94.308700000000002</v>
      </c>
      <c r="G35" s="157">
        <v>16.644979389142794</v>
      </c>
      <c r="H35" s="157">
        <v>16.601904757179213</v>
      </c>
    </row>
    <row r="36" spans="1:8" x14ac:dyDescent="0.2">
      <c r="B36" s="71" t="s">
        <v>91</v>
      </c>
      <c r="C36" s="156">
        <v>0.14000000000000001</v>
      </c>
      <c r="D36" s="118">
        <v>82300</v>
      </c>
      <c r="E36" s="118">
        <v>49115</v>
      </c>
      <c r="F36" s="70">
        <v>95.256799999999998</v>
      </c>
      <c r="G36" s="157">
        <v>15.449984285350485</v>
      </c>
      <c r="H36" s="157">
        <v>15.377898841023796</v>
      </c>
    </row>
    <row r="37" spans="1:8" x14ac:dyDescent="0.2">
      <c r="B37" s="71" t="s">
        <v>92</v>
      </c>
      <c r="C37" s="156">
        <v>0.14000000000000001</v>
      </c>
      <c r="D37" s="118">
        <v>58400</v>
      </c>
      <c r="E37" s="118">
        <v>15225</v>
      </c>
      <c r="F37" s="70">
        <v>98.454499999999996</v>
      </c>
      <c r="G37" s="157">
        <v>14.299900541659138</v>
      </c>
      <c r="H37" s="157">
        <v>14.257575556207719</v>
      </c>
    </row>
    <row r="38" spans="1:8" x14ac:dyDescent="0.2">
      <c r="B38" s="71" t="s">
        <v>93</v>
      </c>
      <c r="C38" s="156">
        <v>0.105</v>
      </c>
      <c r="D38" s="117" t="s">
        <v>178</v>
      </c>
      <c r="E38" s="70" t="s">
        <v>29</v>
      </c>
      <c r="F38" s="70" t="s">
        <v>29</v>
      </c>
      <c r="G38" s="157" t="s">
        <v>29</v>
      </c>
      <c r="H38" s="157" t="s">
        <v>29</v>
      </c>
    </row>
    <row r="39" spans="1:8" x14ac:dyDescent="0.2">
      <c r="B39" s="71" t="s">
        <v>95</v>
      </c>
      <c r="C39" s="156">
        <v>0.11</v>
      </c>
      <c r="D39" s="117" t="s">
        <v>178</v>
      </c>
      <c r="E39" s="70" t="s">
        <v>29</v>
      </c>
      <c r="F39" s="70" t="s">
        <v>29</v>
      </c>
      <c r="G39" s="157" t="s">
        <v>29</v>
      </c>
      <c r="H39" s="157" t="s">
        <v>29</v>
      </c>
    </row>
    <row r="40" spans="1:8" x14ac:dyDescent="0.2">
      <c r="B40" s="71" t="s">
        <v>96</v>
      </c>
      <c r="C40" s="156">
        <v>0.11</v>
      </c>
      <c r="D40" s="117" t="s">
        <v>178</v>
      </c>
      <c r="E40" s="70" t="s">
        <v>29</v>
      </c>
      <c r="F40" s="70" t="s">
        <v>29</v>
      </c>
      <c r="G40" s="157" t="s">
        <v>29</v>
      </c>
      <c r="H40" s="157" t="s">
        <v>29</v>
      </c>
    </row>
    <row r="41" spans="1:8" x14ac:dyDescent="0.2">
      <c r="B41" s="71"/>
      <c r="C41" s="156"/>
      <c r="D41" s="117"/>
      <c r="E41" s="117"/>
      <c r="F41" s="70"/>
      <c r="G41" s="157"/>
      <c r="H41" s="157"/>
    </row>
    <row r="42" spans="1:8" x14ac:dyDescent="0.2">
      <c r="A42" s="68">
        <v>45469</v>
      </c>
      <c r="B42" s="141" t="s">
        <v>90</v>
      </c>
      <c r="C42" s="158">
        <v>0.14000000000000001</v>
      </c>
      <c r="D42" s="138">
        <v>154300</v>
      </c>
      <c r="E42" s="138">
        <v>116025.1</v>
      </c>
      <c r="F42" s="139">
        <v>94.566500000000005</v>
      </c>
      <c r="G42" s="159">
        <v>16.600022017364193</v>
      </c>
      <c r="H42" s="159">
        <v>16.555662135341777</v>
      </c>
    </row>
    <row r="43" spans="1:8" x14ac:dyDescent="0.2">
      <c r="B43" s="141" t="s">
        <v>91</v>
      </c>
      <c r="C43" s="158">
        <v>0.14000000000000001</v>
      </c>
      <c r="D43" s="138">
        <v>45000</v>
      </c>
      <c r="E43" s="138">
        <v>1475.1</v>
      </c>
      <c r="F43" s="139">
        <v>95.358599999999996</v>
      </c>
      <c r="G43" s="159">
        <v>15.447493214702499</v>
      </c>
      <c r="H43" s="159">
        <v>15.447493214702499</v>
      </c>
    </row>
    <row r="44" spans="1:8" x14ac:dyDescent="0.2">
      <c r="B44" s="141" t="s">
        <v>92</v>
      </c>
      <c r="C44" s="158">
        <v>0.14000000000000001</v>
      </c>
      <c r="D44" s="138">
        <v>47374.9</v>
      </c>
      <c r="E44" s="138">
        <v>13900</v>
      </c>
      <c r="F44" s="139">
        <v>98.683400000000006</v>
      </c>
      <c r="G44" s="159">
        <v>14.249907681904544</v>
      </c>
      <c r="H44" s="159">
        <v>14.247106529556955</v>
      </c>
    </row>
    <row r="45" spans="1:8" x14ac:dyDescent="0.2">
      <c r="B45" s="71" t="s">
        <v>93</v>
      </c>
      <c r="C45" s="156">
        <v>0.105</v>
      </c>
      <c r="D45" s="117" t="s">
        <v>178</v>
      </c>
      <c r="E45" s="70" t="s">
        <v>29</v>
      </c>
      <c r="F45" s="70" t="s">
        <v>29</v>
      </c>
      <c r="G45" s="157" t="s">
        <v>29</v>
      </c>
      <c r="H45" s="157" t="s">
        <v>29</v>
      </c>
    </row>
    <row r="46" spans="1:8" x14ac:dyDescent="0.2">
      <c r="B46" s="71" t="s">
        <v>95</v>
      </c>
      <c r="C46" s="156">
        <v>0.11</v>
      </c>
      <c r="D46" s="117" t="s">
        <v>178</v>
      </c>
      <c r="E46" s="70" t="s">
        <v>29</v>
      </c>
      <c r="F46" s="70" t="s">
        <v>29</v>
      </c>
      <c r="G46" s="157" t="s">
        <v>29</v>
      </c>
      <c r="H46" s="157" t="s">
        <v>29</v>
      </c>
    </row>
    <row r="47" spans="1:8" x14ac:dyDescent="0.2">
      <c r="B47" s="71" t="s">
        <v>96</v>
      </c>
      <c r="C47" s="156">
        <v>0.11</v>
      </c>
      <c r="D47" s="117" t="s">
        <v>178</v>
      </c>
      <c r="E47" s="70" t="s">
        <v>29</v>
      </c>
      <c r="F47" s="70" t="s">
        <v>29</v>
      </c>
      <c r="G47" s="157" t="s">
        <v>29</v>
      </c>
      <c r="H47" s="157" t="s">
        <v>29</v>
      </c>
    </row>
    <row r="48" spans="1:8" x14ac:dyDescent="0.2">
      <c r="B48" s="71"/>
      <c r="C48" s="156"/>
      <c r="D48" s="117"/>
      <c r="E48" s="117"/>
      <c r="F48" s="70"/>
      <c r="G48" s="157"/>
      <c r="H48" s="157"/>
    </row>
    <row r="49" spans="1:8" x14ac:dyDescent="0.2">
      <c r="A49" s="68">
        <v>45483</v>
      </c>
      <c r="B49" s="141" t="s">
        <v>90</v>
      </c>
      <c r="C49" s="158">
        <v>0.14000000000000001</v>
      </c>
      <c r="D49" s="138">
        <v>114884</v>
      </c>
      <c r="E49" s="138">
        <v>63211.5</v>
      </c>
      <c r="F49" s="139">
        <v>94.641099999999994</v>
      </c>
      <c r="G49" s="159">
        <v>16.600009965179161</v>
      </c>
      <c r="H49" s="159">
        <v>16.466467102315956</v>
      </c>
    </row>
    <row r="50" spans="1:8" x14ac:dyDescent="0.2">
      <c r="B50" s="141" t="s">
        <v>91</v>
      </c>
      <c r="C50" s="158">
        <v>0.14000000000000001</v>
      </c>
      <c r="D50" s="138">
        <v>53500</v>
      </c>
      <c r="E50" s="138">
        <v>17855</v>
      </c>
      <c r="F50" s="139">
        <v>95.403000000000006</v>
      </c>
      <c r="G50" s="159">
        <v>15.447489080186177</v>
      </c>
      <c r="H50" s="159">
        <v>15.405293905504827</v>
      </c>
    </row>
    <row r="51" spans="1:8" x14ac:dyDescent="0.2">
      <c r="B51" s="141" t="s">
        <v>92</v>
      </c>
      <c r="C51" s="158">
        <v>0.14000000000000001</v>
      </c>
      <c r="D51" s="138">
        <v>37250</v>
      </c>
      <c r="E51" s="138" t="s">
        <v>171</v>
      </c>
      <c r="F51" s="139" t="s">
        <v>29</v>
      </c>
      <c r="G51" s="159" t="s">
        <v>29</v>
      </c>
      <c r="H51" s="159" t="s">
        <v>29</v>
      </c>
    </row>
    <row r="52" spans="1:8" x14ac:dyDescent="0.2">
      <c r="B52" s="71" t="s">
        <v>93</v>
      </c>
      <c r="C52" s="156">
        <v>0.105</v>
      </c>
      <c r="D52" s="117" t="s">
        <v>178</v>
      </c>
      <c r="E52" s="70" t="s">
        <v>29</v>
      </c>
      <c r="F52" s="70" t="s">
        <v>29</v>
      </c>
      <c r="G52" s="157" t="s">
        <v>29</v>
      </c>
      <c r="H52" s="157" t="s">
        <v>29</v>
      </c>
    </row>
    <row r="53" spans="1:8" x14ac:dyDescent="0.2">
      <c r="B53" s="71" t="s">
        <v>95</v>
      </c>
      <c r="C53" s="156">
        <v>0.11</v>
      </c>
      <c r="D53" s="117" t="s">
        <v>178</v>
      </c>
      <c r="E53" s="70" t="s">
        <v>29</v>
      </c>
      <c r="F53" s="70" t="s">
        <v>29</v>
      </c>
      <c r="G53" s="157" t="s">
        <v>29</v>
      </c>
      <c r="H53" s="157" t="s">
        <v>29</v>
      </c>
    </row>
    <row r="54" spans="1:8" x14ac:dyDescent="0.2">
      <c r="B54" s="71" t="s">
        <v>96</v>
      </c>
      <c r="C54" s="156">
        <v>0.11</v>
      </c>
      <c r="D54" s="117" t="s">
        <v>178</v>
      </c>
      <c r="E54" s="70" t="s">
        <v>29</v>
      </c>
      <c r="F54" s="70" t="s">
        <v>29</v>
      </c>
      <c r="G54" s="157" t="s">
        <v>29</v>
      </c>
      <c r="H54" s="157" t="s">
        <v>29</v>
      </c>
    </row>
    <row r="55" spans="1:8" x14ac:dyDescent="0.2">
      <c r="B55" s="71"/>
      <c r="C55" s="156"/>
      <c r="D55" s="117"/>
      <c r="E55" s="117"/>
      <c r="F55" s="70"/>
      <c r="G55" s="157"/>
      <c r="H55" s="157"/>
    </row>
    <row r="56" spans="1:8" x14ac:dyDescent="0.2">
      <c r="A56" s="68">
        <v>45505</v>
      </c>
      <c r="B56" s="71" t="s">
        <v>90</v>
      </c>
      <c r="C56" s="158">
        <v>0.14000000000000001</v>
      </c>
      <c r="D56" s="138">
        <v>254301.4</v>
      </c>
      <c r="E56" s="138">
        <v>106988.9</v>
      </c>
      <c r="F56" s="139">
        <v>95.456999999999994</v>
      </c>
      <c r="G56" s="139">
        <v>16.244990579308492</v>
      </c>
      <c r="H56" s="139">
        <v>16.159858515248331</v>
      </c>
    </row>
    <row r="57" spans="1:8" x14ac:dyDescent="0.2">
      <c r="B57" s="71" t="s">
        <v>91</v>
      </c>
      <c r="C57" s="158">
        <v>0.14000000000000001</v>
      </c>
      <c r="D57" s="138">
        <v>79055.8</v>
      </c>
      <c r="E57" s="138">
        <v>33697.1</v>
      </c>
      <c r="F57" s="139">
        <v>95.902299999999997</v>
      </c>
      <c r="G57" s="139">
        <v>15.295013753259054</v>
      </c>
      <c r="H57" s="139">
        <v>15.278613999867835</v>
      </c>
    </row>
    <row r="58" spans="1:8" x14ac:dyDescent="0.2">
      <c r="B58" s="71" t="s">
        <v>92</v>
      </c>
      <c r="C58" s="158">
        <v>0.14000000000000001</v>
      </c>
      <c r="D58" s="138">
        <v>26750</v>
      </c>
      <c r="E58" s="138" t="s">
        <v>171</v>
      </c>
      <c r="F58" s="139" t="s">
        <v>29</v>
      </c>
      <c r="G58" s="159" t="s">
        <v>29</v>
      </c>
      <c r="H58" s="159" t="s">
        <v>29</v>
      </c>
    </row>
    <row r="59" spans="1:8" x14ac:dyDescent="0.2">
      <c r="B59" s="71"/>
      <c r="C59" s="156"/>
      <c r="D59" s="117"/>
      <c r="E59" s="70"/>
      <c r="F59" s="70"/>
      <c r="G59" s="157"/>
      <c r="H59" s="157"/>
    </row>
    <row r="60" spans="1:8" x14ac:dyDescent="0.2">
      <c r="B60" s="71"/>
      <c r="C60" s="156"/>
      <c r="D60" s="117"/>
      <c r="E60" s="70"/>
      <c r="F60" s="70"/>
      <c r="G60" s="157"/>
      <c r="H60" s="157"/>
    </row>
    <row r="61" spans="1:8" x14ac:dyDescent="0.2">
      <c r="A61" s="68">
        <v>45555</v>
      </c>
      <c r="B61" s="71" t="s">
        <v>180</v>
      </c>
      <c r="C61" s="158">
        <v>0</v>
      </c>
      <c r="D61" s="138">
        <v>260501.2</v>
      </c>
      <c r="E61" s="138">
        <v>43310.400000000001</v>
      </c>
      <c r="F61" s="139">
        <v>76.973799999999997</v>
      </c>
      <c r="G61" s="139">
        <v>13.979969506856198</v>
      </c>
      <c r="H61" s="139">
        <v>13.979969506856198</v>
      </c>
    </row>
    <row r="62" spans="1:8" x14ac:dyDescent="0.2">
      <c r="B62" s="71" t="s">
        <v>90</v>
      </c>
      <c r="C62" s="158">
        <v>0.14000000000000001</v>
      </c>
      <c r="D62" s="138">
        <v>155957</v>
      </c>
      <c r="E62" s="138">
        <v>26375.200000000001</v>
      </c>
      <c r="F62" s="139">
        <v>102.6679</v>
      </c>
      <c r="G62" s="139">
        <v>12.899516828315965</v>
      </c>
      <c r="H62" s="139">
        <v>12.899516828315965</v>
      </c>
    </row>
    <row r="63" spans="1:8" x14ac:dyDescent="0.2">
      <c r="B63" s="71" t="s">
        <v>91</v>
      </c>
      <c r="C63" s="158">
        <v>0.14000000000000001</v>
      </c>
      <c r="D63" s="138">
        <v>183525.5</v>
      </c>
      <c r="E63" s="138">
        <v>26016.400000000001</v>
      </c>
      <c r="F63" s="139">
        <v>102.1366</v>
      </c>
      <c r="G63" s="159">
        <v>13.40000204677596</v>
      </c>
      <c r="H63" s="159">
        <v>13.40000204677596</v>
      </c>
    </row>
    <row r="64" spans="1:8" x14ac:dyDescent="0.2">
      <c r="B64" s="71" t="s">
        <v>92</v>
      </c>
      <c r="C64" s="156">
        <v>0.13</v>
      </c>
      <c r="D64" s="117">
        <v>30881</v>
      </c>
      <c r="E64" s="118">
        <v>17006</v>
      </c>
      <c r="F64" s="70">
        <v>98.906800000000004</v>
      </c>
      <c r="G64" s="157">
        <v>13.200008855296016</v>
      </c>
      <c r="H64" s="157">
        <v>13.141526143776385</v>
      </c>
    </row>
    <row r="65" spans="1:8" x14ac:dyDescent="0.2">
      <c r="A65" s="218"/>
      <c r="B65" s="196"/>
      <c r="C65" s="197"/>
      <c r="D65" s="198"/>
      <c r="E65" s="198"/>
      <c r="F65" s="198"/>
      <c r="G65" s="199"/>
      <c r="H65" s="199"/>
    </row>
    <row r="66" spans="1:8" x14ac:dyDescent="0.2">
      <c r="A66" s="68">
        <v>45583</v>
      </c>
      <c r="B66" s="71" t="s">
        <v>180</v>
      </c>
      <c r="C66" s="158">
        <v>0</v>
      </c>
      <c r="D66" s="138">
        <v>139000</v>
      </c>
      <c r="E66" s="138">
        <v>33011.5</v>
      </c>
      <c r="F66" s="139">
        <v>78.730400000000003</v>
      </c>
      <c r="G66" s="139">
        <v>13.240037383244696</v>
      </c>
      <c r="H66" s="139">
        <v>13.23412488720839</v>
      </c>
    </row>
    <row r="67" spans="1:8" x14ac:dyDescent="0.2">
      <c r="B67" s="71" t="s">
        <v>90</v>
      </c>
      <c r="C67" s="158">
        <v>0.14000000000000001</v>
      </c>
      <c r="D67" s="138">
        <v>107555</v>
      </c>
      <c r="E67" s="138">
        <v>30403.200000000001</v>
      </c>
      <c r="F67" s="139">
        <v>103.5531</v>
      </c>
      <c r="G67" s="139">
        <v>12.499983096158152</v>
      </c>
      <c r="H67" s="139">
        <v>12.430499566546557</v>
      </c>
    </row>
    <row r="68" spans="1:8" x14ac:dyDescent="0.2">
      <c r="B68" s="71" t="s">
        <v>91</v>
      </c>
      <c r="C68" s="158">
        <v>0.14000000000000001</v>
      </c>
      <c r="D68" s="138">
        <v>313061.5</v>
      </c>
      <c r="E68" s="138">
        <v>68032.100000000006</v>
      </c>
      <c r="F68" s="139">
        <v>104.3008</v>
      </c>
      <c r="G68" s="159">
        <v>12.788008574403747</v>
      </c>
      <c r="H68" s="159">
        <v>12.73853954491597</v>
      </c>
    </row>
    <row r="69" spans="1:8" ht="15" thickBot="1" x14ac:dyDescent="0.25">
      <c r="A69" s="219"/>
      <c r="B69" s="220" t="s">
        <v>92</v>
      </c>
      <c r="C69" s="221">
        <v>0.13</v>
      </c>
      <c r="D69" s="222">
        <v>98466.5</v>
      </c>
      <c r="E69" s="225">
        <v>65940</v>
      </c>
      <c r="F69" s="223">
        <v>100.0998</v>
      </c>
      <c r="G69" s="224">
        <v>12.977002350125019</v>
      </c>
      <c r="H69" s="224">
        <v>12.895101785456319</v>
      </c>
    </row>
    <row r="70" spans="1:8" ht="15" thickTop="1" x14ac:dyDescent="0.2">
      <c r="A70" s="279" t="s">
        <v>184</v>
      </c>
      <c r="B70" s="279"/>
      <c r="C70" s="279"/>
      <c r="D70" s="279"/>
      <c r="E70" s="279"/>
      <c r="F70" s="279"/>
      <c r="G70" s="279"/>
      <c r="H70" s="279"/>
    </row>
    <row r="71" spans="1:8" x14ac:dyDescent="0.2">
      <c r="A71" s="278" t="s">
        <v>183</v>
      </c>
      <c r="B71" s="278"/>
      <c r="C71" s="278"/>
      <c r="D71" s="278"/>
      <c r="E71" s="278"/>
      <c r="F71" s="278"/>
      <c r="G71" s="278"/>
      <c r="H71" s="278"/>
    </row>
    <row r="72" spans="1:8" x14ac:dyDescent="0.2">
      <c r="A72" s="274" t="s">
        <v>97</v>
      </c>
      <c r="B72" s="274"/>
      <c r="C72" s="274"/>
      <c r="D72" s="274"/>
      <c r="E72" s="274"/>
      <c r="F72" s="274"/>
      <c r="G72" s="274"/>
      <c r="H72" s="274"/>
    </row>
    <row r="73" spans="1:8" x14ac:dyDescent="0.2">
      <c r="A73" s="274" t="s">
        <v>98</v>
      </c>
      <c r="B73" s="274"/>
      <c r="C73" s="274"/>
      <c r="D73" s="274"/>
      <c r="E73" s="274"/>
      <c r="F73" s="274"/>
      <c r="G73" s="274"/>
      <c r="H73" s="274"/>
    </row>
  </sheetData>
  <mergeCells count="7">
    <mergeCell ref="A73:H73"/>
    <mergeCell ref="A1:H1"/>
    <mergeCell ref="A2:H2"/>
    <mergeCell ref="A3:H3"/>
    <mergeCell ref="A71:H71"/>
    <mergeCell ref="A72:H72"/>
    <mergeCell ref="A70:H70"/>
  </mergeCells>
  <pageMargins left="0.7" right="0.7" top="0.75" bottom="0.75" header="0.3" footer="0.3"/>
  <pageSetup paperSize="9" scale="7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97"/>
  <sheetViews>
    <sheetView view="pageBreakPreview" zoomScale="115" zoomScaleNormal="100" zoomScaleSheetLayoutView="115" workbookViewId="0">
      <pane ySplit="9" topLeftCell="A81" activePane="bottomLeft" state="frozen"/>
      <selection activeCell="K5" sqref="K5"/>
      <selection pane="bottomLeft" activeCell="K89" sqref="K89"/>
    </sheetView>
  </sheetViews>
  <sheetFormatPr defaultColWidth="9.125" defaultRowHeight="14.25" x14ac:dyDescent="0.2"/>
  <cols>
    <col min="1" max="1" width="30.375" style="137" customWidth="1"/>
    <col min="2" max="2" width="5.75" style="137" bestFit="1" customWidth="1"/>
    <col min="3" max="3" width="12.375" style="137" bestFit="1" customWidth="1"/>
    <col min="4" max="4" width="12.25" style="137" bestFit="1" customWidth="1"/>
    <col min="5" max="5" width="8.375" style="137" bestFit="1" customWidth="1"/>
    <col min="6" max="6" width="10.875" style="137" customWidth="1"/>
    <col min="7" max="7" width="7.75" style="137" bestFit="1" customWidth="1"/>
    <col min="8" max="8" width="6" style="137" bestFit="1" customWidth="1"/>
    <col min="9" max="9" width="7.25" style="137" bestFit="1" customWidth="1"/>
    <col min="10" max="10" width="7.75" style="137" bestFit="1" customWidth="1"/>
    <col min="11" max="11" width="6" style="137" bestFit="1" customWidth="1"/>
    <col min="12" max="16384" width="9.125" style="137"/>
  </cols>
  <sheetData>
    <row r="1" spans="1:14" ht="18.75" x14ac:dyDescent="0.2">
      <c r="A1" s="275" t="s">
        <v>99</v>
      </c>
      <c r="B1" s="275"/>
      <c r="C1" s="275"/>
      <c r="D1" s="275"/>
      <c r="E1" s="275"/>
      <c r="F1" s="275"/>
      <c r="G1" s="275"/>
      <c r="H1" s="275"/>
      <c r="I1" s="275"/>
      <c r="J1" s="275"/>
      <c r="K1" s="275"/>
    </row>
    <row r="2" spans="1:14" ht="15.75" x14ac:dyDescent="0.2">
      <c r="A2" s="296" t="s">
        <v>173</v>
      </c>
      <c r="B2" s="296"/>
      <c r="C2" s="296"/>
      <c r="D2" s="296"/>
      <c r="E2" s="296"/>
      <c r="F2" s="296"/>
      <c r="G2" s="296"/>
      <c r="H2" s="296"/>
      <c r="I2" s="296"/>
      <c r="J2" s="296"/>
      <c r="K2" s="296"/>
    </row>
    <row r="3" spans="1:14" ht="15" thickBot="1" x14ac:dyDescent="0.25">
      <c r="A3" s="287" t="s">
        <v>1</v>
      </c>
      <c r="B3" s="287"/>
      <c r="C3" s="287"/>
      <c r="D3" s="287"/>
      <c r="E3" s="287"/>
      <c r="F3" s="287"/>
      <c r="G3" s="287"/>
      <c r="H3" s="287"/>
      <c r="I3" s="287"/>
      <c r="J3" s="287"/>
      <c r="K3" s="287"/>
    </row>
    <row r="4" spans="1:14" x14ac:dyDescent="0.2">
      <c r="A4" s="280"/>
      <c r="B4" s="281"/>
      <c r="C4" s="290" t="s">
        <v>174</v>
      </c>
      <c r="D4" s="291"/>
      <c r="E4" s="292"/>
      <c r="F4" s="297" t="s">
        <v>175</v>
      </c>
      <c r="G4" s="290"/>
      <c r="H4" s="298"/>
      <c r="I4" s="297" t="s">
        <v>176</v>
      </c>
      <c r="J4" s="290"/>
      <c r="K4" s="290"/>
    </row>
    <row r="5" spans="1:14" x14ac:dyDescent="0.2">
      <c r="A5" s="282"/>
      <c r="B5" s="283"/>
      <c r="C5" s="288"/>
      <c r="D5" s="288"/>
      <c r="E5" s="293"/>
      <c r="F5" s="299"/>
      <c r="G5" s="300"/>
      <c r="H5" s="301"/>
      <c r="I5" s="299"/>
      <c r="J5" s="300"/>
      <c r="K5" s="300"/>
      <c r="L5" s="288"/>
      <c r="M5" s="289"/>
      <c r="N5" s="289"/>
    </row>
    <row r="6" spans="1:14" ht="15" thickBot="1" x14ac:dyDescent="0.25">
      <c r="A6" s="284"/>
      <c r="B6" s="285"/>
      <c r="C6" s="294"/>
      <c r="D6" s="294"/>
      <c r="E6" s="295"/>
      <c r="F6" s="302"/>
      <c r="G6" s="303"/>
      <c r="H6" s="304"/>
      <c r="I6" s="302"/>
      <c r="J6" s="303"/>
      <c r="K6" s="303"/>
    </row>
    <row r="7" spans="1:14" ht="15" thickTop="1" x14ac:dyDescent="0.2">
      <c r="A7" s="180" t="s">
        <v>76</v>
      </c>
      <c r="B7" s="180"/>
      <c r="C7" s="65" t="s">
        <v>45</v>
      </c>
      <c r="D7" s="181" t="s">
        <v>45</v>
      </c>
      <c r="E7" s="182" t="s">
        <v>100</v>
      </c>
      <c r="F7" s="181" t="s">
        <v>45</v>
      </c>
      <c r="G7" s="181" t="s">
        <v>45</v>
      </c>
      <c r="H7" s="182" t="s">
        <v>100</v>
      </c>
      <c r="I7" s="183" t="s">
        <v>45</v>
      </c>
      <c r="J7" s="184" t="s">
        <v>45</v>
      </c>
      <c r="K7" s="185" t="s">
        <v>100</v>
      </c>
    </row>
    <row r="8" spans="1:14" x14ac:dyDescent="0.2">
      <c r="A8" s="180" t="s">
        <v>80</v>
      </c>
      <c r="B8" s="184" t="s">
        <v>85</v>
      </c>
      <c r="C8" s="65" t="s">
        <v>87</v>
      </c>
      <c r="D8" s="181" t="s">
        <v>88</v>
      </c>
      <c r="E8" s="182" t="s">
        <v>101</v>
      </c>
      <c r="F8" s="181" t="s">
        <v>87</v>
      </c>
      <c r="G8" s="181" t="s">
        <v>88</v>
      </c>
      <c r="H8" s="182" t="s">
        <v>102</v>
      </c>
      <c r="I8" s="183" t="s">
        <v>87</v>
      </c>
      <c r="J8" s="184" t="s">
        <v>88</v>
      </c>
      <c r="K8" s="185" t="s">
        <v>102</v>
      </c>
    </row>
    <row r="9" spans="1:14" ht="15" thickBot="1" x14ac:dyDescent="0.25">
      <c r="A9" s="186" t="s">
        <v>84</v>
      </c>
      <c r="B9" s="187"/>
      <c r="C9" s="188"/>
      <c r="D9" s="189"/>
      <c r="E9" s="189"/>
      <c r="F9" s="189"/>
      <c r="G9" s="189"/>
      <c r="H9" s="189"/>
      <c r="I9" s="190"/>
      <c r="J9" s="187"/>
      <c r="K9" s="188"/>
    </row>
    <row r="10" spans="1:14" ht="15" thickTop="1" x14ac:dyDescent="0.2">
      <c r="A10" s="69"/>
      <c r="B10" s="108"/>
      <c r="C10" s="65"/>
      <c r="D10" s="191"/>
      <c r="E10" s="65"/>
      <c r="F10" s="65"/>
      <c r="G10" s="65"/>
      <c r="H10" s="65"/>
      <c r="I10" s="65"/>
      <c r="J10" s="65"/>
      <c r="K10" s="65"/>
    </row>
    <row r="11" spans="1:14" hidden="1" x14ac:dyDescent="0.2">
      <c r="A11" s="68">
        <v>45329</v>
      </c>
      <c r="B11" s="66" t="s">
        <v>103</v>
      </c>
      <c r="C11" s="117"/>
      <c r="D11" s="117"/>
      <c r="E11" s="67"/>
      <c r="F11" s="117"/>
      <c r="G11" s="117"/>
      <c r="H11" s="67"/>
      <c r="I11" s="117">
        <v>3842.3</v>
      </c>
      <c r="J11" s="117" t="s">
        <v>72</v>
      </c>
      <c r="K11" s="71"/>
    </row>
    <row r="12" spans="1:14" hidden="1" x14ac:dyDescent="0.2">
      <c r="A12" s="69"/>
      <c r="B12" s="66" t="s">
        <v>104</v>
      </c>
      <c r="C12" s="117"/>
      <c r="D12" s="117"/>
      <c r="E12" s="67"/>
      <c r="F12" s="117">
        <v>0</v>
      </c>
      <c r="G12" s="117" t="s">
        <v>94</v>
      </c>
      <c r="H12" s="70"/>
      <c r="I12" s="117"/>
      <c r="J12" s="117"/>
      <c r="K12" s="66"/>
    </row>
    <row r="13" spans="1:14" hidden="1" x14ac:dyDescent="0.2">
      <c r="A13" s="69"/>
      <c r="B13" s="66" t="s">
        <v>105</v>
      </c>
      <c r="C13" s="118">
        <v>163500</v>
      </c>
      <c r="D13" s="118">
        <v>125135</v>
      </c>
      <c r="E13" s="70">
        <v>95.859800000000007</v>
      </c>
      <c r="F13" s="118"/>
      <c r="G13" s="118"/>
      <c r="H13" s="67"/>
      <c r="I13" s="118"/>
      <c r="J13" s="118"/>
      <c r="K13" s="66"/>
    </row>
    <row r="14" spans="1:14" hidden="1" x14ac:dyDescent="0.2">
      <c r="A14" s="65"/>
      <c r="B14" s="66" t="s">
        <v>106</v>
      </c>
      <c r="C14" s="118">
        <v>274000</v>
      </c>
      <c r="D14" s="118">
        <v>219800</v>
      </c>
      <c r="E14" s="70">
        <v>94.086799999999997</v>
      </c>
      <c r="F14" s="118"/>
      <c r="G14" s="118"/>
      <c r="H14" s="67"/>
      <c r="I14" s="118"/>
      <c r="J14" s="118"/>
      <c r="K14" s="66"/>
    </row>
    <row r="15" spans="1:14" hidden="1" x14ac:dyDescent="0.2">
      <c r="A15" s="65"/>
      <c r="B15" s="66"/>
      <c r="C15" s="117"/>
      <c r="D15" s="117"/>
      <c r="E15" s="67"/>
      <c r="F15" s="117"/>
      <c r="G15" s="117"/>
      <c r="H15" s="67"/>
      <c r="I15" s="117"/>
      <c r="J15" s="117"/>
      <c r="K15" s="66"/>
    </row>
    <row r="16" spans="1:14" hidden="1" x14ac:dyDescent="0.2">
      <c r="A16" s="68">
        <v>45344</v>
      </c>
      <c r="B16" s="66" t="s">
        <v>103</v>
      </c>
      <c r="C16" s="117"/>
      <c r="D16" s="117"/>
      <c r="E16" s="67"/>
      <c r="F16" s="117"/>
      <c r="G16" s="117"/>
      <c r="H16" s="67"/>
      <c r="I16" s="117">
        <v>0</v>
      </c>
      <c r="J16" s="117" t="s">
        <v>94</v>
      </c>
      <c r="K16" s="71"/>
    </row>
    <row r="17" spans="1:11" hidden="1" x14ac:dyDescent="0.2">
      <c r="A17" s="69"/>
      <c r="B17" s="66" t="s">
        <v>104</v>
      </c>
      <c r="C17" s="117"/>
      <c r="D17" s="117"/>
      <c r="E17" s="67"/>
      <c r="F17" s="117">
        <v>0</v>
      </c>
      <c r="G17" s="117" t="s">
        <v>94</v>
      </c>
      <c r="H17" s="70"/>
      <c r="I17" s="117"/>
      <c r="J17" s="117"/>
      <c r="K17" s="66"/>
    </row>
    <row r="18" spans="1:11" hidden="1" x14ac:dyDescent="0.2">
      <c r="A18" s="69"/>
      <c r="B18" s="66" t="s">
        <v>105</v>
      </c>
      <c r="C18" s="118">
        <v>228800</v>
      </c>
      <c r="D18" s="118">
        <v>4345</v>
      </c>
      <c r="E18" s="70">
        <v>95.855699999999999</v>
      </c>
      <c r="F18" s="118"/>
      <c r="G18" s="118"/>
      <c r="H18" s="67"/>
      <c r="I18" s="118"/>
      <c r="J18" s="118"/>
      <c r="K18" s="66"/>
    </row>
    <row r="19" spans="1:11" hidden="1" x14ac:dyDescent="0.2">
      <c r="A19" s="65"/>
      <c r="B19" s="66" t="s">
        <v>106</v>
      </c>
      <c r="C19" s="118">
        <v>23000</v>
      </c>
      <c r="D19" s="118">
        <v>2005.5</v>
      </c>
      <c r="E19" s="70">
        <v>93.634200000000007</v>
      </c>
      <c r="F19" s="118"/>
      <c r="G19" s="118"/>
      <c r="H19" s="67"/>
      <c r="I19" s="118"/>
      <c r="J19" s="118"/>
      <c r="K19" s="66"/>
    </row>
    <row r="20" spans="1:11" hidden="1" x14ac:dyDescent="0.2">
      <c r="A20" s="65"/>
      <c r="B20" s="66"/>
      <c r="C20" s="117"/>
      <c r="D20" s="117"/>
      <c r="E20" s="67"/>
      <c r="F20" s="117"/>
      <c r="G20" s="117"/>
      <c r="H20" s="67"/>
      <c r="I20" s="117"/>
      <c r="J20" s="117"/>
      <c r="K20" s="66"/>
    </row>
    <row r="21" spans="1:11" hidden="1" x14ac:dyDescent="0.2">
      <c r="A21" s="68">
        <v>45358</v>
      </c>
      <c r="B21" s="160" t="s">
        <v>103</v>
      </c>
      <c r="C21" s="161"/>
      <c r="D21" s="161"/>
      <c r="E21" s="161"/>
      <c r="F21" s="161"/>
      <c r="G21" s="161"/>
      <c r="H21" s="161"/>
      <c r="I21" s="161">
        <v>4271.3999999999996</v>
      </c>
      <c r="J21" s="162" t="s">
        <v>177</v>
      </c>
      <c r="K21" s="163">
        <v>0</v>
      </c>
    </row>
    <row r="22" spans="1:11" hidden="1" x14ac:dyDescent="0.2">
      <c r="A22" s="69"/>
      <c r="B22" s="160" t="s">
        <v>104</v>
      </c>
      <c r="C22" s="161"/>
      <c r="D22" s="161"/>
      <c r="E22" s="161"/>
      <c r="F22" s="161">
        <v>6800.6</v>
      </c>
      <c r="G22" s="162" t="s">
        <v>177</v>
      </c>
      <c r="H22" s="164">
        <v>0</v>
      </c>
      <c r="I22" s="161"/>
      <c r="J22" s="161"/>
      <c r="K22" s="165"/>
    </row>
    <row r="23" spans="1:11" hidden="1" x14ac:dyDescent="0.2">
      <c r="A23" s="69"/>
      <c r="B23" s="160" t="s">
        <v>105</v>
      </c>
      <c r="C23" s="162">
        <v>129694.8</v>
      </c>
      <c r="D23" s="162">
        <v>34004.5</v>
      </c>
      <c r="E23" s="164">
        <v>95.870599999999996</v>
      </c>
      <c r="F23" s="162"/>
      <c r="G23" s="162"/>
      <c r="H23" s="166"/>
      <c r="I23" s="162"/>
      <c r="J23" s="162"/>
      <c r="K23" s="165"/>
    </row>
    <row r="24" spans="1:11" hidden="1" x14ac:dyDescent="0.2">
      <c r="A24" s="65"/>
      <c r="B24" s="160" t="s">
        <v>106</v>
      </c>
      <c r="C24" s="162">
        <v>60750</v>
      </c>
      <c r="D24" s="162">
        <v>31250</v>
      </c>
      <c r="E24" s="164">
        <v>93.652199999999993</v>
      </c>
      <c r="F24" s="162"/>
      <c r="G24" s="162"/>
      <c r="H24" s="166"/>
      <c r="I24" s="162"/>
      <c r="J24" s="162"/>
      <c r="K24" s="165"/>
    </row>
    <row r="25" spans="1:11" hidden="1" x14ac:dyDescent="0.2">
      <c r="A25" s="65"/>
      <c r="B25" s="160"/>
      <c r="C25" s="161"/>
      <c r="D25" s="161"/>
      <c r="E25" s="166"/>
      <c r="F25" s="161"/>
      <c r="G25" s="161"/>
      <c r="H25" s="166"/>
      <c r="I25" s="161"/>
      <c r="J25" s="161"/>
      <c r="K25" s="165"/>
    </row>
    <row r="26" spans="1:11" hidden="1" x14ac:dyDescent="0.2">
      <c r="A26" s="68">
        <v>45372</v>
      </c>
      <c r="B26" s="160" t="s">
        <v>103</v>
      </c>
      <c r="C26" s="161"/>
      <c r="D26" s="161"/>
      <c r="E26" s="166"/>
      <c r="F26" s="161"/>
      <c r="G26" s="161"/>
      <c r="H26" s="166"/>
      <c r="I26" s="161">
        <v>3480.4</v>
      </c>
      <c r="J26" s="162" t="s">
        <v>177</v>
      </c>
      <c r="K26" s="163">
        <v>0</v>
      </c>
    </row>
    <row r="27" spans="1:11" hidden="1" x14ac:dyDescent="0.2">
      <c r="A27" s="69"/>
      <c r="B27" s="160" t="s">
        <v>104</v>
      </c>
      <c r="C27" s="161"/>
      <c r="D27" s="161"/>
      <c r="E27" s="166"/>
      <c r="F27" s="161">
        <v>351</v>
      </c>
      <c r="G27" s="162" t="s">
        <v>177</v>
      </c>
      <c r="H27" s="164">
        <v>0</v>
      </c>
      <c r="I27" s="161"/>
      <c r="J27" s="161"/>
      <c r="K27" s="165"/>
    </row>
    <row r="28" spans="1:11" hidden="1" x14ac:dyDescent="0.2">
      <c r="A28" s="69"/>
      <c r="B28" s="160" t="s">
        <v>105</v>
      </c>
      <c r="C28" s="162">
        <v>99106.8</v>
      </c>
      <c r="D28" s="162">
        <v>7600.3</v>
      </c>
      <c r="E28" s="164">
        <v>95.822000000000003</v>
      </c>
      <c r="F28" s="162"/>
      <c r="G28" s="162"/>
      <c r="H28" s="166"/>
      <c r="I28" s="162"/>
      <c r="J28" s="162"/>
      <c r="K28" s="165"/>
    </row>
    <row r="29" spans="1:11" hidden="1" x14ac:dyDescent="0.2">
      <c r="A29" s="65"/>
      <c r="B29" s="160" t="s">
        <v>106</v>
      </c>
      <c r="C29" s="162">
        <v>61000</v>
      </c>
      <c r="D29" s="162">
        <v>10001.6</v>
      </c>
      <c r="E29" s="164">
        <v>93.555700000000002</v>
      </c>
      <c r="F29" s="162"/>
      <c r="G29" s="162"/>
      <c r="H29" s="166"/>
      <c r="I29" s="162"/>
      <c r="J29" s="162"/>
      <c r="K29" s="165"/>
    </row>
    <row r="30" spans="1:11" x14ac:dyDescent="0.2">
      <c r="B30" s="192"/>
      <c r="C30" s="174"/>
      <c r="D30" s="174"/>
      <c r="E30" s="175"/>
      <c r="F30" s="174"/>
      <c r="G30" s="174"/>
      <c r="H30" s="175"/>
      <c r="I30" s="174"/>
      <c r="J30" s="174"/>
      <c r="K30" s="176"/>
    </row>
    <row r="31" spans="1:11" x14ac:dyDescent="0.2">
      <c r="A31" s="68">
        <v>45386</v>
      </c>
      <c r="B31" s="160" t="s">
        <v>103</v>
      </c>
      <c r="C31" s="161"/>
      <c r="D31" s="161"/>
      <c r="E31" s="166"/>
      <c r="F31" s="161"/>
      <c r="G31" s="161"/>
      <c r="H31" s="166"/>
      <c r="I31" s="161">
        <v>4885</v>
      </c>
      <c r="J31" s="162" t="s">
        <v>177</v>
      </c>
      <c r="K31" s="163">
        <v>0</v>
      </c>
    </row>
    <row r="32" spans="1:11" x14ac:dyDescent="0.2">
      <c r="A32" s="69"/>
      <c r="B32" s="160" t="s">
        <v>104</v>
      </c>
      <c r="C32" s="161"/>
      <c r="D32" s="161"/>
      <c r="E32" s="166"/>
      <c r="F32" s="161">
        <v>12000</v>
      </c>
      <c r="G32" s="162" t="s">
        <v>177</v>
      </c>
      <c r="H32" s="164">
        <v>0</v>
      </c>
      <c r="I32" s="161"/>
      <c r="J32" s="161"/>
      <c r="K32" s="165"/>
    </row>
    <row r="33" spans="1:11" x14ac:dyDescent="0.2">
      <c r="A33" s="69"/>
      <c r="B33" s="160" t="s">
        <v>105</v>
      </c>
      <c r="C33" s="162">
        <v>90000</v>
      </c>
      <c r="D33" s="162">
        <v>5400</v>
      </c>
      <c r="E33" s="164">
        <v>95.836399999999998</v>
      </c>
      <c r="F33" s="162"/>
      <c r="G33" s="162"/>
      <c r="H33" s="166"/>
      <c r="I33" s="162"/>
      <c r="J33" s="162"/>
      <c r="K33" s="165"/>
    </row>
    <row r="34" spans="1:11" x14ac:dyDescent="0.2">
      <c r="A34" s="65"/>
      <c r="B34" s="160" t="s">
        <v>106</v>
      </c>
      <c r="C34" s="162">
        <v>21000</v>
      </c>
      <c r="D34" s="162" t="s">
        <v>177</v>
      </c>
      <c r="E34" s="164">
        <v>0</v>
      </c>
      <c r="F34" s="162"/>
      <c r="G34" s="162"/>
      <c r="H34" s="166"/>
      <c r="I34" s="162"/>
      <c r="J34" s="162"/>
      <c r="K34" s="165"/>
    </row>
    <row r="35" spans="1:11" x14ac:dyDescent="0.2">
      <c r="A35" s="65"/>
      <c r="B35" s="160"/>
      <c r="C35" s="161"/>
      <c r="D35" s="161"/>
      <c r="E35" s="166"/>
      <c r="F35" s="161"/>
      <c r="G35" s="161"/>
      <c r="H35" s="166"/>
      <c r="I35" s="161"/>
      <c r="J35" s="161"/>
      <c r="K35" s="165"/>
    </row>
    <row r="36" spans="1:11" x14ac:dyDescent="0.2">
      <c r="A36" s="68">
        <v>45400</v>
      </c>
      <c r="B36" s="160" t="s">
        <v>103</v>
      </c>
      <c r="C36" s="161"/>
      <c r="D36" s="161"/>
      <c r="E36" s="166"/>
      <c r="F36" s="161"/>
      <c r="G36" s="161"/>
      <c r="H36" s="166"/>
      <c r="I36" s="161">
        <v>2877</v>
      </c>
      <c r="J36" s="162" t="s">
        <v>177</v>
      </c>
      <c r="K36" s="163">
        <v>0</v>
      </c>
    </row>
    <row r="37" spans="1:11" x14ac:dyDescent="0.2">
      <c r="A37" s="69"/>
      <c r="B37" s="160" t="s">
        <v>104</v>
      </c>
      <c r="C37" s="161"/>
      <c r="D37" s="161"/>
      <c r="E37" s="166"/>
      <c r="F37" s="161">
        <v>14000</v>
      </c>
      <c r="G37" s="162" t="s">
        <v>177</v>
      </c>
      <c r="H37" s="164">
        <v>0</v>
      </c>
      <c r="I37" s="161"/>
      <c r="J37" s="161"/>
      <c r="K37" s="165"/>
    </row>
    <row r="38" spans="1:11" x14ac:dyDescent="0.2">
      <c r="A38" s="69"/>
      <c r="B38" s="160" t="s">
        <v>105</v>
      </c>
      <c r="C38" s="162">
        <v>516900</v>
      </c>
      <c r="D38" s="162">
        <v>350827</v>
      </c>
      <c r="E38" s="164">
        <v>95.937600000000003</v>
      </c>
      <c r="F38" s="162"/>
      <c r="G38" s="162"/>
      <c r="H38" s="166"/>
      <c r="I38" s="162"/>
      <c r="J38" s="162"/>
      <c r="K38" s="165"/>
    </row>
    <row r="39" spans="1:11" x14ac:dyDescent="0.2">
      <c r="A39" s="65"/>
      <c r="B39" s="160" t="s">
        <v>106</v>
      </c>
      <c r="C39" s="162">
        <v>20700</v>
      </c>
      <c r="D39" s="162">
        <v>2400.5</v>
      </c>
      <c r="E39" s="164">
        <v>93.816699999999997</v>
      </c>
      <c r="F39" s="162"/>
      <c r="G39" s="162"/>
      <c r="H39" s="166"/>
      <c r="I39" s="162"/>
      <c r="J39" s="162"/>
      <c r="K39" s="165"/>
    </row>
    <row r="40" spans="1:11" x14ac:dyDescent="0.2">
      <c r="B40" s="192"/>
      <c r="C40" s="174"/>
      <c r="D40" s="174"/>
      <c r="E40" s="175"/>
      <c r="F40" s="174"/>
      <c r="G40" s="174"/>
      <c r="H40" s="175"/>
      <c r="I40" s="174"/>
      <c r="J40" s="174"/>
      <c r="K40" s="176"/>
    </row>
    <row r="41" spans="1:11" x14ac:dyDescent="0.2">
      <c r="A41" s="68">
        <v>45414</v>
      </c>
      <c r="B41" s="160" t="s">
        <v>103</v>
      </c>
      <c r="C41" s="174"/>
      <c r="D41" s="174"/>
      <c r="E41" s="175"/>
      <c r="F41" s="174"/>
      <c r="G41" s="174"/>
      <c r="H41" s="175"/>
      <c r="I41" s="162">
        <v>1895</v>
      </c>
      <c r="J41" s="162" t="s">
        <v>177</v>
      </c>
      <c r="K41" s="163">
        <v>0</v>
      </c>
    </row>
    <row r="42" spans="1:11" x14ac:dyDescent="0.2">
      <c r="A42" s="69"/>
      <c r="B42" s="160" t="s">
        <v>104</v>
      </c>
      <c r="C42" s="174"/>
      <c r="D42" s="174"/>
      <c r="E42" s="175"/>
      <c r="F42" s="174" t="s">
        <v>178</v>
      </c>
      <c r="G42" s="174">
        <v>0</v>
      </c>
      <c r="H42" s="175">
        <v>0</v>
      </c>
      <c r="I42" s="174"/>
      <c r="J42" s="174"/>
      <c r="K42" s="176"/>
    </row>
    <row r="43" spans="1:11" x14ac:dyDescent="0.2">
      <c r="A43" s="69"/>
      <c r="B43" s="160" t="s">
        <v>105</v>
      </c>
      <c r="C43" s="162">
        <v>287500</v>
      </c>
      <c r="D43" s="162">
        <v>132471.29999999999</v>
      </c>
      <c r="E43" s="164">
        <v>95.915199999999999</v>
      </c>
      <c r="F43" s="174"/>
      <c r="G43" s="174"/>
      <c r="H43" s="175"/>
      <c r="I43" s="174"/>
      <c r="J43" s="174"/>
      <c r="K43" s="176"/>
    </row>
    <row r="44" spans="1:11" x14ac:dyDescent="0.2">
      <c r="A44" s="65"/>
      <c r="B44" s="160" t="s">
        <v>106</v>
      </c>
      <c r="C44" s="162">
        <v>70000</v>
      </c>
      <c r="D44" s="162">
        <v>61075</v>
      </c>
      <c r="E44" s="164">
        <v>93.837100000000007</v>
      </c>
      <c r="F44" s="174"/>
      <c r="G44" s="174"/>
      <c r="H44" s="175"/>
      <c r="I44" s="174"/>
      <c r="J44" s="174"/>
      <c r="K44" s="176"/>
    </row>
    <row r="45" spans="1:11" x14ac:dyDescent="0.2">
      <c r="B45" s="192"/>
      <c r="C45" s="174"/>
      <c r="D45" s="174"/>
      <c r="E45" s="175"/>
      <c r="F45" s="174"/>
      <c r="G45" s="174"/>
      <c r="H45" s="175"/>
      <c r="I45" s="174"/>
      <c r="J45" s="174"/>
      <c r="K45" s="176"/>
    </row>
    <row r="46" spans="1:11" x14ac:dyDescent="0.2">
      <c r="A46" s="68">
        <v>45428</v>
      </c>
      <c r="B46" s="160" t="s">
        <v>103</v>
      </c>
      <c r="C46" s="174"/>
      <c r="D46" s="174"/>
      <c r="E46" s="175"/>
      <c r="F46" s="174"/>
      <c r="G46" s="174"/>
      <c r="H46" s="175"/>
      <c r="I46" s="162">
        <v>638.20000000000005</v>
      </c>
      <c r="J46" s="162" t="s">
        <v>177</v>
      </c>
      <c r="K46" s="163">
        <v>0</v>
      </c>
    </row>
    <row r="47" spans="1:11" x14ac:dyDescent="0.2">
      <c r="A47" s="69"/>
      <c r="B47" s="160" t="s">
        <v>104</v>
      </c>
      <c r="C47" s="174"/>
      <c r="D47" s="174"/>
      <c r="E47" s="175"/>
      <c r="F47" s="174" t="s">
        <v>178</v>
      </c>
      <c r="G47" s="174">
        <v>0</v>
      </c>
      <c r="H47" s="175">
        <v>0</v>
      </c>
      <c r="I47" s="174"/>
      <c r="J47" s="174"/>
      <c r="K47" s="176"/>
    </row>
    <row r="48" spans="1:11" x14ac:dyDescent="0.2">
      <c r="A48" s="69"/>
      <c r="B48" s="160" t="s">
        <v>105</v>
      </c>
      <c r="C48" s="162">
        <v>1201321</v>
      </c>
      <c r="D48" s="162">
        <v>381784.2</v>
      </c>
      <c r="E48" s="164">
        <v>96.182299999999998</v>
      </c>
      <c r="F48" s="174"/>
      <c r="G48" s="174"/>
      <c r="H48" s="175"/>
      <c r="I48" s="174"/>
      <c r="J48" s="174"/>
      <c r="K48" s="176"/>
    </row>
    <row r="49" spans="1:11" x14ac:dyDescent="0.2">
      <c r="A49" s="65"/>
      <c r="B49" s="160" t="s">
        <v>106</v>
      </c>
      <c r="C49" s="162">
        <v>127900</v>
      </c>
      <c r="D49" s="162">
        <v>76750</v>
      </c>
      <c r="E49" s="164">
        <v>94.212400000000002</v>
      </c>
      <c r="F49" s="174"/>
      <c r="G49" s="174"/>
      <c r="H49" s="175"/>
      <c r="I49" s="174"/>
      <c r="J49" s="174"/>
      <c r="K49" s="176"/>
    </row>
    <row r="50" spans="1:11" x14ac:dyDescent="0.2">
      <c r="B50" s="192"/>
      <c r="C50" s="174"/>
      <c r="D50" s="174"/>
      <c r="E50" s="175"/>
      <c r="F50" s="174"/>
      <c r="G50" s="174"/>
      <c r="H50" s="175"/>
      <c r="I50" s="174"/>
      <c r="J50" s="174"/>
      <c r="K50" s="176"/>
    </row>
    <row r="51" spans="1:11" x14ac:dyDescent="0.2">
      <c r="A51" s="68">
        <v>45442</v>
      </c>
      <c r="B51" s="160" t="s">
        <v>103</v>
      </c>
      <c r="C51" s="174"/>
      <c r="D51" s="174"/>
      <c r="E51" s="175"/>
      <c r="F51" s="174"/>
      <c r="G51" s="174"/>
      <c r="H51" s="175"/>
      <c r="I51" s="162">
        <v>1500</v>
      </c>
      <c r="J51" s="162" t="s">
        <v>177</v>
      </c>
      <c r="K51" s="163">
        <v>0</v>
      </c>
    </row>
    <row r="52" spans="1:11" x14ac:dyDescent="0.2">
      <c r="A52" s="69"/>
      <c r="B52" s="160" t="s">
        <v>104</v>
      </c>
      <c r="C52" s="174"/>
      <c r="D52" s="174"/>
      <c r="E52" s="175"/>
      <c r="F52" s="162">
        <v>45000</v>
      </c>
      <c r="G52" s="162" t="s">
        <v>177</v>
      </c>
      <c r="H52" s="164">
        <v>0</v>
      </c>
      <c r="I52" s="174"/>
      <c r="J52" s="174"/>
      <c r="K52" s="176"/>
    </row>
    <row r="53" spans="1:11" x14ac:dyDescent="0.2">
      <c r="A53" s="69"/>
      <c r="B53" s="160" t="s">
        <v>105</v>
      </c>
      <c r="C53" s="162">
        <v>629850</v>
      </c>
      <c r="D53" s="162">
        <v>234492.1</v>
      </c>
      <c r="E53" s="164">
        <v>96.5929</v>
      </c>
      <c r="F53" s="174"/>
      <c r="G53" s="174"/>
      <c r="H53" s="175"/>
      <c r="I53" s="174"/>
      <c r="J53" s="174"/>
      <c r="K53" s="176"/>
    </row>
    <row r="54" spans="1:11" x14ac:dyDescent="0.2">
      <c r="A54" s="65"/>
      <c r="B54" s="160" t="s">
        <v>106</v>
      </c>
      <c r="C54" s="162">
        <v>457500</v>
      </c>
      <c r="D54" s="162">
        <v>186500</v>
      </c>
      <c r="E54" s="164">
        <v>94.472899999999996</v>
      </c>
      <c r="F54" s="174"/>
      <c r="G54" s="174"/>
      <c r="H54" s="175"/>
      <c r="I54" s="174"/>
      <c r="J54" s="174"/>
      <c r="K54" s="176"/>
    </row>
    <row r="55" spans="1:11" x14ac:dyDescent="0.2">
      <c r="A55" s="65"/>
      <c r="B55" s="160"/>
      <c r="C55" s="162"/>
      <c r="D55" s="162"/>
      <c r="E55" s="164"/>
      <c r="F55" s="174"/>
      <c r="G55" s="174"/>
      <c r="H55" s="175"/>
      <c r="I55" s="174"/>
      <c r="J55" s="174"/>
      <c r="K55" s="176"/>
    </row>
    <row r="56" spans="1:11" x14ac:dyDescent="0.2">
      <c r="A56" s="68">
        <v>45456</v>
      </c>
      <c r="B56" s="160" t="s">
        <v>103</v>
      </c>
      <c r="C56" s="174"/>
      <c r="D56" s="174"/>
      <c r="E56" s="175"/>
      <c r="F56" s="174"/>
      <c r="G56" s="174"/>
      <c r="H56" s="175"/>
      <c r="I56" s="162">
        <v>1000</v>
      </c>
      <c r="J56" s="162" t="s">
        <v>177</v>
      </c>
      <c r="K56" s="163">
        <v>0</v>
      </c>
    </row>
    <row r="57" spans="1:11" x14ac:dyDescent="0.2">
      <c r="A57" s="69"/>
      <c r="B57" s="160" t="s">
        <v>104</v>
      </c>
      <c r="C57" s="174"/>
      <c r="D57" s="174"/>
      <c r="E57" s="175"/>
      <c r="F57" s="162">
        <v>49000</v>
      </c>
      <c r="G57" s="162" t="s">
        <v>177</v>
      </c>
      <c r="H57" s="164">
        <v>0</v>
      </c>
      <c r="I57" s="174"/>
      <c r="J57" s="174"/>
      <c r="K57" s="176"/>
    </row>
    <row r="58" spans="1:11" x14ac:dyDescent="0.2">
      <c r="A58" s="69"/>
      <c r="B58" s="160" t="s">
        <v>105</v>
      </c>
      <c r="C58" s="162">
        <v>265250</v>
      </c>
      <c r="D58" s="162">
        <v>82126.399999999994</v>
      </c>
      <c r="E58" s="164">
        <v>96.587500000000006</v>
      </c>
      <c r="F58" s="174"/>
      <c r="G58" s="174"/>
      <c r="H58" s="175"/>
      <c r="I58" s="174"/>
      <c r="J58" s="174"/>
      <c r="K58" s="176"/>
    </row>
    <row r="59" spans="1:11" x14ac:dyDescent="0.2">
      <c r="A59" s="65"/>
      <c r="B59" s="160" t="s">
        <v>106</v>
      </c>
      <c r="C59" s="162">
        <v>22500</v>
      </c>
      <c r="D59" s="162">
        <v>8300</v>
      </c>
      <c r="E59" s="164">
        <v>94.458500000000001</v>
      </c>
      <c r="F59" s="174"/>
      <c r="G59" s="174"/>
      <c r="H59" s="175"/>
      <c r="I59" s="174"/>
      <c r="J59" s="174"/>
      <c r="K59" s="176"/>
    </row>
    <row r="60" spans="1:11" x14ac:dyDescent="0.2">
      <c r="A60" s="65"/>
      <c r="B60" s="160"/>
      <c r="C60" s="162"/>
      <c r="D60" s="162"/>
      <c r="E60" s="164"/>
      <c r="F60" s="174"/>
      <c r="G60" s="174"/>
      <c r="H60" s="175"/>
      <c r="I60" s="174"/>
      <c r="J60" s="174"/>
      <c r="K60" s="176"/>
    </row>
    <row r="61" spans="1:11" x14ac:dyDescent="0.2">
      <c r="A61" s="68">
        <v>45470</v>
      </c>
      <c r="B61" s="160" t="s">
        <v>103</v>
      </c>
      <c r="C61" s="174"/>
      <c r="D61" s="174"/>
      <c r="E61" s="175"/>
      <c r="F61" s="174"/>
      <c r="G61" s="174"/>
      <c r="H61" s="175"/>
      <c r="I61" s="162">
        <v>700</v>
      </c>
      <c r="J61" s="162" t="s">
        <v>177</v>
      </c>
      <c r="K61" s="163">
        <v>0</v>
      </c>
    </row>
    <row r="62" spans="1:11" x14ac:dyDescent="0.2">
      <c r="A62" s="69"/>
      <c r="B62" s="160" t="s">
        <v>104</v>
      </c>
      <c r="C62" s="174"/>
      <c r="D62" s="174"/>
      <c r="E62" s="175"/>
      <c r="F62" s="162">
        <v>136000</v>
      </c>
      <c r="G62" s="162" t="s">
        <v>177</v>
      </c>
      <c r="H62" s="164">
        <v>0</v>
      </c>
      <c r="I62" s="174"/>
      <c r="J62" s="174"/>
      <c r="K62" s="176"/>
    </row>
    <row r="63" spans="1:11" x14ac:dyDescent="0.2">
      <c r="A63" s="69"/>
      <c r="B63" s="160" t="s">
        <v>105</v>
      </c>
      <c r="C63" s="162">
        <v>344700</v>
      </c>
      <c r="D63" s="162">
        <v>81599.899999999994</v>
      </c>
      <c r="E63" s="164">
        <v>96.547200000000004</v>
      </c>
      <c r="F63" s="174"/>
      <c r="G63" s="174"/>
      <c r="H63" s="175"/>
      <c r="I63" s="174"/>
      <c r="J63" s="174"/>
      <c r="K63" s="176"/>
    </row>
    <row r="64" spans="1:11" x14ac:dyDescent="0.2">
      <c r="A64" s="65"/>
      <c r="B64" s="160" t="s">
        <v>106</v>
      </c>
      <c r="C64" s="162">
        <v>50000</v>
      </c>
      <c r="D64" s="162">
        <v>25000</v>
      </c>
      <c r="E64" s="164">
        <v>94.483999999999995</v>
      </c>
      <c r="F64" s="174"/>
      <c r="G64" s="174"/>
      <c r="H64" s="175"/>
      <c r="I64" s="174"/>
      <c r="J64" s="174"/>
      <c r="K64" s="176"/>
    </row>
    <row r="65" spans="1:11" x14ac:dyDescent="0.2">
      <c r="A65" s="65"/>
      <c r="B65" s="160"/>
      <c r="C65" s="162"/>
      <c r="D65" s="162"/>
      <c r="E65" s="164"/>
      <c r="F65" s="174"/>
      <c r="G65" s="174"/>
      <c r="H65" s="175"/>
      <c r="I65" s="174"/>
      <c r="J65" s="174"/>
      <c r="K65" s="176"/>
    </row>
    <row r="66" spans="1:11" x14ac:dyDescent="0.2">
      <c r="A66" s="68">
        <v>45483</v>
      </c>
      <c r="B66" s="160" t="s">
        <v>103</v>
      </c>
      <c r="C66" s="172"/>
      <c r="D66" s="172"/>
      <c r="E66" s="173"/>
      <c r="F66" s="177"/>
      <c r="G66" s="174"/>
      <c r="H66" s="175"/>
      <c r="I66" s="167">
        <v>1000</v>
      </c>
      <c r="J66" s="162" t="s">
        <v>177</v>
      </c>
      <c r="K66" s="163">
        <v>0</v>
      </c>
    </row>
    <row r="67" spans="1:11" x14ac:dyDescent="0.2">
      <c r="A67" s="69"/>
      <c r="B67" s="160" t="s">
        <v>104</v>
      </c>
      <c r="C67" s="172"/>
      <c r="D67" s="172"/>
      <c r="E67" s="173"/>
      <c r="F67" s="167">
        <v>35000</v>
      </c>
      <c r="G67" s="162" t="s">
        <v>177</v>
      </c>
      <c r="H67" s="164">
        <v>0</v>
      </c>
      <c r="I67" s="172"/>
      <c r="J67" s="174"/>
      <c r="K67" s="176"/>
    </row>
    <row r="68" spans="1:11" x14ac:dyDescent="0.2">
      <c r="A68" s="69"/>
      <c r="B68" s="160" t="s">
        <v>105</v>
      </c>
      <c r="C68" s="167">
        <v>165400</v>
      </c>
      <c r="D68" s="167">
        <v>28240.6</v>
      </c>
      <c r="E68" s="168">
        <v>96.557100000000005</v>
      </c>
      <c r="F68" s="172"/>
      <c r="G68" s="174"/>
      <c r="H68" s="175"/>
      <c r="I68" s="172"/>
      <c r="J68" s="174"/>
      <c r="K68" s="176"/>
    </row>
    <row r="69" spans="1:11" x14ac:dyDescent="0.2">
      <c r="A69" s="65"/>
      <c r="B69" s="160" t="s">
        <v>106</v>
      </c>
      <c r="C69" s="167">
        <v>49000</v>
      </c>
      <c r="D69" s="167">
        <v>36000</v>
      </c>
      <c r="E69" s="168">
        <v>94.482900000000001</v>
      </c>
      <c r="F69" s="172"/>
      <c r="G69" s="174"/>
      <c r="H69" s="175"/>
      <c r="I69" s="172"/>
      <c r="J69" s="174"/>
      <c r="K69" s="176"/>
    </row>
    <row r="70" spans="1:11" x14ac:dyDescent="0.2">
      <c r="A70" s="65"/>
      <c r="B70" s="160"/>
      <c r="C70" s="167"/>
      <c r="D70" s="167"/>
      <c r="E70" s="168"/>
      <c r="F70" s="172"/>
      <c r="G70" s="174"/>
      <c r="H70" s="175"/>
      <c r="I70" s="172"/>
      <c r="J70" s="174"/>
      <c r="K70" s="176"/>
    </row>
    <row r="71" spans="1:11" x14ac:dyDescent="0.2">
      <c r="A71" s="68">
        <v>45497</v>
      </c>
      <c r="B71" s="160" t="s">
        <v>103</v>
      </c>
      <c r="C71" s="172"/>
      <c r="D71" s="172"/>
      <c r="E71" s="173"/>
      <c r="F71" s="172"/>
      <c r="G71" s="174"/>
      <c r="H71" s="175"/>
      <c r="I71" s="174" t="s">
        <v>178</v>
      </c>
      <c r="J71" s="174">
        <v>0</v>
      </c>
      <c r="K71" s="176">
        <v>0</v>
      </c>
    </row>
    <row r="72" spans="1:11" x14ac:dyDescent="0.2">
      <c r="A72" s="69"/>
      <c r="B72" s="160" t="s">
        <v>104</v>
      </c>
      <c r="C72" s="172"/>
      <c r="D72" s="172"/>
      <c r="E72" s="173"/>
      <c r="F72" s="167">
        <v>186000</v>
      </c>
      <c r="G72" s="167">
        <v>25405</v>
      </c>
      <c r="H72" s="164">
        <v>98.814899999999994</v>
      </c>
      <c r="I72" s="174"/>
      <c r="J72" s="174"/>
      <c r="K72" s="176"/>
    </row>
    <row r="73" spans="1:11" x14ac:dyDescent="0.2">
      <c r="A73" s="69"/>
      <c r="B73" s="160" t="s">
        <v>105</v>
      </c>
      <c r="C73" s="167">
        <v>217872</v>
      </c>
      <c r="D73" s="167">
        <v>126055.8</v>
      </c>
      <c r="E73" s="168">
        <v>96.528800000000004</v>
      </c>
      <c r="F73" s="174"/>
      <c r="G73" s="174"/>
      <c r="H73" s="175"/>
      <c r="I73" s="174"/>
      <c r="J73" s="174"/>
      <c r="K73" s="176"/>
    </row>
    <row r="74" spans="1:11" x14ac:dyDescent="0.2">
      <c r="A74" s="65"/>
      <c r="B74" s="160" t="s">
        <v>106</v>
      </c>
      <c r="C74" s="167">
        <v>18500</v>
      </c>
      <c r="D74" s="167">
        <v>19000</v>
      </c>
      <c r="E74" s="168">
        <v>94.488399999999999</v>
      </c>
      <c r="F74" s="174"/>
      <c r="G74" s="174"/>
      <c r="H74" s="175"/>
      <c r="I74" s="174"/>
      <c r="J74" s="174"/>
      <c r="K74" s="176"/>
    </row>
    <row r="75" spans="1:11" x14ac:dyDescent="0.2">
      <c r="A75" s="65"/>
      <c r="B75" s="160"/>
      <c r="C75" s="167"/>
      <c r="D75" s="167"/>
      <c r="E75" s="168"/>
      <c r="F75" s="174"/>
      <c r="G75" s="174"/>
      <c r="H75" s="175"/>
      <c r="I75" s="174"/>
      <c r="J75" s="174"/>
      <c r="K75" s="176"/>
    </row>
    <row r="76" spans="1:11" x14ac:dyDescent="0.2">
      <c r="A76" s="140">
        <v>45512</v>
      </c>
      <c r="B76" s="169" t="s">
        <v>103</v>
      </c>
      <c r="C76" s="177"/>
      <c r="D76" s="177"/>
      <c r="E76" s="178"/>
      <c r="F76" s="177"/>
      <c r="G76" s="177"/>
      <c r="H76" s="178"/>
      <c r="I76" s="174" t="s">
        <v>178</v>
      </c>
      <c r="J76" s="174">
        <v>0</v>
      </c>
      <c r="K76" s="176">
        <v>0</v>
      </c>
    </row>
    <row r="77" spans="1:11" x14ac:dyDescent="0.2">
      <c r="A77" s="142"/>
      <c r="B77" s="169" t="s">
        <v>104</v>
      </c>
      <c r="C77" s="177"/>
      <c r="D77" s="177"/>
      <c r="E77" s="178"/>
      <c r="F77" s="167">
        <v>150000</v>
      </c>
      <c r="G77" s="162" t="s">
        <v>177</v>
      </c>
      <c r="H77" s="164">
        <v>0</v>
      </c>
      <c r="I77" s="172"/>
      <c r="J77" s="172"/>
      <c r="K77" s="179"/>
    </row>
    <row r="78" spans="1:11" x14ac:dyDescent="0.2">
      <c r="A78" s="142"/>
      <c r="B78" s="169" t="s">
        <v>105</v>
      </c>
      <c r="C78" s="167">
        <v>371325</v>
      </c>
      <c r="D78" s="167">
        <v>301713.3</v>
      </c>
      <c r="E78" s="168">
        <v>96.520899999999997</v>
      </c>
      <c r="F78" s="177"/>
      <c r="G78" s="177"/>
      <c r="H78" s="178"/>
      <c r="I78" s="172"/>
      <c r="J78" s="172"/>
      <c r="K78" s="179"/>
    </row>
    <row r="79" spans="1:11" x14ac:dyDescent="0.2">
      <c r="A79" s="143"/>
      <c r="B79" s="169" t="s">
        <v>106</v>
      </c>
      <c r="C79" s="167">
        <v>25490</v>
      </c>
      <c r="D79" s="167">
        <v>25990</v>
      </c>
      <c r="E79" s="168">
        <v>94.537700000000001</v>
      </c>
      <c r="F79" s="177"/>
      <c r="G79" s="177"/>
      <c r="H79" s="178"/>
      <c r="I79" s="172"/>
      <c r="J79" s="172"/>
      <c r="K79" s="179"/>
    </row>
    <row r="80" spans="1:11" x14ac:dyDescent="0.2">
      <c r="A80" s="143"/>
      <c r="B80" s="169"/>
      <c r="C80" s="170"/>
      <c r="D80" s="170"/>
      <c r="E80" s="171"/>
      <c r="F80" s="177"/>
      <c r="G80" s="177"/>
      <c r="H80" s="178"/>
      <c r="I80" s="172"/>
      <c r="J80" s="172"/>
      <c r="K80" s="179"/>
    </row>
    <row r="81" spans="1:11" x14ac:dyDescent="0.2">
      <c r="A81" s="140">
        <v>45526</v>
      </c>
      <c r="B81" s="169" t="s">
        <v>103</v>
      </c>
      <c r="C81" s="177"/>
      <c r="D81" s="177"/>
      <c r="E81" s="178"/>
      <c r="F81" s="177"/>
      <c r="G81" s="177"/>
      <c r="H81" s="178"/>
      <c r="I81" s="167">
        <v>60000</v>
      </c>
      <c r="J81" s="162" t="s">
        <v>177</v>
      </c>
      <c r="K81" s="163">
        <v>0</v>
      </c>
    </row>
    <row r="82" spans="1:11" x14ac:dyDescent="0.2">
      <c r="A82" s="142"/>
      <c r="B82" s="169" t="s">
        <v>104</v>
      </c>
      <c r="C82" s="177"/>
      <c r="D82" s="177"/>
      <c r="E82" s="178"/>
      <c r="F82" s="167">
        <v>255905.3</v>
      </c>
      <c r="G82" s="162" t="s">
        <v>177</v>
      </c>
      <c r="H82" s="164">
        <v>0</v>
      </c>
      <c r="I82" s="177"/>
      <c r="J82" s="177"/>
      <c r="K82" s="177"/>
    </row>
    <row r="83" spans="1:11" x14ac:dyDescent="0.2">
      <c r="A83" s="144"/>
      <c r="B83" s="160" t="s">
        <v>105</v>
      </c>
      <c r="C83" s="167">
        <v>489494.7</v>
      </c>
      <c r="D83" s="167">
        <v>171962.8</v>
      </c>
      <c r="E83" s="168">
        <v>96.738500000000002</v>
      </c>
      <c r="F83" s="167"/>
      <c r="G83" s="167"/>
      <c r="H83" s="167"/>
      <c r="I83" s="167"/>
      <c r="J83" s="167"/>
      <c r="K83" s="167"/>
    </row>
    <row r="84" spans="1:11" x14ac:dyDescent="0.2">
      <c r="A84" s="145"/>
      <c r="B84" s="160" t="s">
        <v>106</v>
      </c>
      <c r="C84" s="167">
        <v>29782</v>
      </c>
      <c r="D84" s="167">
        <v>29782</v>
      </c>
      <c r="E84" s="168">
        <v>94.556799999999996</v>
      </c>
      <c r="F84" s="167"/>
      <c r="G84" s="167"/>
      <c r="H84" s="167"/>
      <c r="I84" s="167"/>
      <c r="J84" s="167"/>
      <c r="K84" s="167"/>
    </row>
    <row r="85" spans="1:11" x14ac:dyDescent="0.2">
      <c r="A85" s="65"/>
      <c r="B85" s="160"/>
      <c r="C85" s="167"/>
      <c r="D85" s="167"/>
      <c r="E85" s="168"/>
      <c r="F85" s="174"/>
      <c r="G85" s="174"/>
      <c r="H85" s="175"/>
      <c r="I85" s="174"/>
      <c r="J85" s="174"/>
      <c r="K85" s="176"/>
    </row>
    <row r="86" spans="1:11" x14ac:dyDescent="0.2">
      <c r="A86" s="142"/>
      <c r="B86" s="201"/>
      <c r="C86" s="202"/>
      <c r="D86" s="202"/>
      <c r="E86" s="203"/>
      <c r="F86" s="204"/>
      <c r="G86" s="204"/>
      <c r="H86" s="205"/>
      <c r="I86" s="202"/>
      <c r="J86" s="202"/>
      <c r="K86" s="206"/>
    </row>
    <row r="87" spans="1:11" x14ac:dyDescent="0.2">
      <c r="A87" s="140">
        <v>45540</v>
      </c>
      <c r="B87" s="160" t="s">
        <v>105</v>
      </c>
      <c r="C87" s="167">
        <v>682252</v>
      </c>
      <c r="D87" s="167">
        <v>187998.3</v>
      </c>
      <c r="E87" s="168">
        <v>96.469800000000006</v>
      </c>
      <c r="F87" s="167"/>
      <c r="G87" s="167"/>
      <c r="H87" s="167"/>
      <c r="I87" s="167"/>
      <c r="J87" s="167"/>
      <c r="K87" s="167"/>
    </row>
    <row r="88" spans="1:11" x14ac:dyDescent="0.2">
      <c r="A88" s="143"/>
      <c r="B88" s="160" t="s">
        <v>106</v>
      </c>
      <c r="C88" s="167">
        <v>141650.9</v>
      </c>
      <c r="D88" s="167">
        <v>30450.9</v>
      </c>
      <c r="E88" s="168">
        <v>94.019199999999998</v>
      </c>
      <c r="F88" s="167"/>
      <c r="G88" s="167"/>
      <c r="H88" s="167"/>
      <c r="I88" s="167"/>
      <c r="J88" s="167"/>
      <c r="K88" s="167"/>
    </row>
    <row r="89" spans="1:11" x14ac:dyDescent="0.2">
      <c r="A89" s="143"/>
      <c r="B89" s="200"/>
      <c r="C89" s="170"/>
      <c r="D89" s="170"/>
      <c r="E89" s="171"/>
      <c r="F89" s="167"/>
      <c r="G89" s="167"/>
      <c r="H89" s="167"/>
      <c r="I89" s="167"/>
      <c r="J89" s="167"/>
      <c r="K89" s="167"/>
    </row>
    <row r="90" spans="1:11" x14ac:dyDescent="0.2">
      <c r="A90" s="140">
        <v>45554</v>
      </c>
      <c r="B90" s="160" t="s">
        <v>103</v>
      </c>
      <c r="C90" s="167">
        <v>566350</v>
      </c>
      <c r="D90" s="167">
        <v>0</v>
      </c>
      <c r="E90" s="167">
        <v>0</v>
      </c>
      <c r="F90" s="167"/>
      <c r="G90" s="167"/>
      <c r="H90" s="167"/>
      <c r="I90" s="167"/>
      <c r="J90" s="167"/>
      <c r="K90" s="167"/>
    </row>
    <row r="91" spans="1:11" x14ac:dyDescent="0.2">
      <c r="A91" s="144"/>
      <c r="B91" s="160" t="s">
        <v>105</v>
      </c>
      <c r="C91" s="167">
        <v>394900</v>
      </c>
      <c r="D91" s="167">
        <v>0</v>
      </c>
      <c r="E91" s="167">
        <v>0</v>
      </c>
      <c r="F91" s="167"/>
      <c r="G91" s="167"/>
      <c r="H91" s="167"/>
      <c r="I91" s="167"/>
      <c r="J91" s="167"/>
      <c r="K91" s="167"/>
    </row>
    <row r="92" spans="1:11" ht="15" thickBot="1" x14ac:dyDescent="0.25">
      <c r="A92" s="145"/>
      <c r="B92" s="160" t="s">
        <v>106</v>
      </c>
      <c r="C92" s="167">
        <v>51000</v>
      </c>
      <c r="D92" s="167">
        <v>0</v>
      </c>
      <c r="E92" s="167">
        <v>0</v>
      </c>
      <c r="F92" s="167"/>
      <c r="G92" s="167"/>
      <c r="H92" s="167"/>
      <c r="I92" s="167"/>
      <c r="J92" s="167"/>
      <c r="K92" s="167"/>
    </row>
    <row r="93" spans="1:11" x14ac:dyDescent="0.2">
      <c r="A93" s="286" t="s">
        <v>179</v>
      </c>
      <c r="B93" s="286"/>
      <c r="C93" s="286"/>
      <c r="D93" s="286"/>
      <c r="E93" s="286"/>
      <c r="F93" s="286"/>
      <c r="G93" s="286"/>
      <c r="H93" s="286"/>
      <c r="I93" s="286"/>
      <c r="J93" s="286"/>
      <c r="K93" s="286"/>
    </row>
    <row r="94" spans="1:11" x14ac:dyDescent="0.2">
      <c r="A94" s="193" t="s">
        <v>107</v>
      </c>
    </row>
    <row r="95" spans="1:11" x14ac:dyDescent="0.2">
      <c r="A95" s="193" t="s">
        <v>108</v>
      </c>
    </row>
    <row r="96" spans="1:11" x14ac:dyDescent="0.2">
      <c r="A96" s="193" t="s">
        <v>109</v>
      </c>
    </row>
    <row r="97" spans="1:1" x14ac:dyDescent="0.2">
      <c r="A97" s="193"/>
    </row>
  </sheetData>
  <mergeCells count="9">
    <mergeCell ref="A4:B6"/>
    <mergeCell ref="A93:K93"/>
    <mergeCell ref="A1:K1"/>
    <mergeCell ref="A3:K3"/>
    <mergeCell ref="L5:N5"/>
    <mergeCell ref="C4:E6"/>
    <mergeCell ref="A2:K2"/>
    <mergeCell ref="F4:H6"/>
    <mergeCell ref="I4:K6"/>
  </mergeCells>
  <pageMargins left="0.7" right="0.7" top="0.75" bottom="0.75" header="0.3" footer="0.3"/>
  <pageSetup paperSize="9" scale="61"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45"/>
  <sheetViews>
    <sheetView view="pageBreakPreview" topLeftCell="A31" zoomScaleNormal="100" zoomScaleSheetLayoutView="100" workbookViewId="0">
      <selection activeCell="S44" sqref="S44"/>
    </sheetView>
  </sheetViews>
  <sheetFormatPr defaultRowHeight="14.25" x14ac:dyDescent="0.2"/>
  <cols>
    <col min="1" max="1" width="4.375" bestFit="1" customWidth="1"/>
    <col min="2" max="2" width="3.375" bestFit="1" customWidth="1"/>
    <col min="3" max="3" width="10" bestFit="1" customWidth="1"/>
    <col min="4" max="13" width="6" bestFit="1" customWidth="1"/>
    <col min="14" max="17" width="5.75" bestFit="1" customWidth="1"/>
  </cols>
  <sheetData>
    <row r="1" spans="1:17" ht="18.75" x14ac:dyDescent="0.2">
      <c r="A1" s="226" t="s">
        <v>110</v>
      </c>
      <c r="B1" s="226"/>
      <c r="C1" s="226"/>
      <c r="D1" s="226"/>
      <c r="E1" s="226"/>
      <c r="F1" s="226"/>
      <c r="G1" s="226"/>
      <c r="H1" s="226"/>
      <c r="I1" s="226"/>
      <c r="J1" s="226"/>
      <c r="K1" s="226"/>
      <c r="L1" s="226"/>
      <c r="M1" s="226"/>
      <c r="N1" s="226"/>
      <c r="O1" s="226"/>
      <c r="P1" s="226"/>
      <c r="Q1" s="226"/>
    </row>
    <row r="2" spans="1:17" ht="15" thickBot="1" x14ac:dyDescent="0.25">
      <c r="A2" s="310" t="s">
        <v>55</v>
      </c>
      <c r="B2" s="310"/>
      <c r="C2" s="310"/>
      <c r="D2" s="310"/>
      <c r="E2" s="310"/>
      <c r="F2" s="310"/>
      <c r="G2" s="310"/>
      <c r="H2" s="310"/>
      <c r="I2" s="310"/>
      <c r="J2" s="310"/>
      <c r="K2" s="310"/>
      <c r="L2" s="310"/>
      <c r="M2" s="310"/>
      <c r="N2" s="310"/>
      <c r="O2" s="310"/>
      <c r="P2" s="310"/>
      <c r="Q2" s="310"/>
    </row>
    <row r="3" spans="1:17" ht="15.75" thickTop="1" thickBot="1" x14ac:dyDescent="0.25">
      <c r="A3" s="249" t="s">
        <v>20</v>
      </c>
      <c r="B3" s="249"/>
      <c r="C3" s="239"/>
      <c r="D3" s="313" t="s">
        <v>111</v>
      </c>
      <c r="E3" s="314"/>
      <c r="F3" s="313" t="s">
        <v>112</v>
      </c>
      <c r="G3" s="314"/>
      <c r="H3" s="313" t="s">
        <v>113</v>
      </c>
      <c r="I3" s="314"/>
      <c r="J3" s="313" t="s">
        <v>114</v>
      </c>
      <c r="K3" s="314"/>
      <c r="L3" s="313" t="s">
        <v>115</v>
      </c>
      <c r="M3" s="314"/>
      <c r="N3" s="305" t="s">
        <v>116</v>
      </c>
      <c r="O3" s="315"/>
      <c r="P3" s="305" t="s">
        <v>117</v>
      </c>
      <c r="Q3" s="306"/>
    </row>
    <row r="4" spans="1:17" ht="15" thickBot="1" x14ac:dyDescent="0.25">
      <c r="A4" s="311"/>
      <c r="B4" s="311"/>
      <c r="C4" s="312"/>
      <c r="D4" s="30" t="s">
        <v>118</v>
      </c>
      <c r="E4" s="37" t="s">
        <v>119</v>
      </c>
      <c r="F4" s="30" t="s">
        <v>118</v>
      </c>
      <c r="G4" s="37" t="s">
        <v>119</v>
      </c>
      <c r="H4" s="30" t="s">
        <v>118</v>
      </c>
      <c r="I4" s="37" t="s">
        <v>119</v>
      </c>
      <c r="J4" s="30" t="s">
        <v>118</v>
      </c>
      <c r="K4" s="37" t="s">
        <v>119</v>
      </c>
      <c r="L4" s="30" t="s">
        <v>118</v>
      </c>
      <c r="M4" s="37" t="s">
        <v>119</v>
      </c>
      <c r="N4" s="26" t="s">
        <v>118</v>
      </c>
      <c r="O4" s="38" t="s">
        <v>119</v>
      </c>
      <c r="P4" s="26" t="s">
        <v>118</v>
      </c>
      <c r="Q4" s="26" t="s">
        <v>119</v>
      </c>
    </row>
    <row r="5" spans="1:17" s="51" customFormat="1" ht="15" thickTop="1" x14ac:dyDescent="0.2">
      <c r="A5" s="119"/>
      <c r="B5" s="119"/>
      <c r="C5" s="119"/>
      <c r="D5" s="119"/>
      <c r="E5" s="119"/>
      <c r="F5" s="119"/>
      <c r="G5" s="119"/>
      <c r="H5" s="119"/>
      <c r="I5" s="119"/>
      <c r="J5" s="119"/>
      <c r="K5" s="119"/>
      <c r="L5" s="119"/>
      <c r="M5" s="119"/>
      <c r="N5" s="120"/>
      <c r="O5" s="120"/>
      <c r="P5" s="120"/>
      <c r="Q5" s="120"/>
    </row>
    <row r="6" spans="1:17" x14ac:dyDescent="0.2">
      <c r="A6" s="39">
        <v>2023</v>
      </c>
      <c r="B6" s="36" t="s">
        <v>5</v>
      </c>
      <c r="C6" s="88" t="s">
        <v>120</v>
      </c>
      <c r="D6" s="72">
        <v>21.51</v>
      </c>
      <c r="E6" s="72">
        <v>22.01</v>
      </c>
      <c r="F6" s="72">
        <v>21.77</v>
      </c>
      <c r="G6" s="72">
        <v>22.27</v>
      </c>
      <c r="H6" s="72">
        <v>22.15</v>
      </c>
      <c r="I6" s="72">
        <v>22.65</v>
      </c>
      <c r="J6" s="72">
        <v>22.97</v>
      </c>
      <c r="K6" s="72">
        <v>23.22</v>
      </c>
      <c r="L6" s="72">
        <v>23.36</v>
      </c>
      <c r="M6" s="72">
        <v>23.61</v>
      </c>
      <c r="N6" s="73">
        <v>23.42</v>
      </c>
      <c r="O6" s="73">
        <v>23.92</v>
      </c>
      <c r="P6" s="73">
        <v>23.46</v>
      </c>
      <c r="Q6" s="73">
        <v>23.96</v>
      </c>
    </row>
    <row r="7" spans="1:17" x14ac:dyDescent="0.2">
      <c r="A7" s="40"/>
      <c r="B7" s="36"/>
      <c r="C7" s="88" t="s">
        <v>121</v>
      </c>
      <c r="D7" s="72">
        <v>21.64</v>
      </c>
      <c r="E7" s="72">
        <v>22.14</v>
      </c>
      <c r="F7" s="72">
        <v>21.7</v>
      </c>
      <c r="G7" s="72">
        <v>22.2</v>
      </c>
      <c r="H7" s="72">
        <v>21.8</v>
      </c>
      <c r="I7" s="72">
        <v>22.3</v>
      </c>
      <c r="J7" s="72">
        <v>22.41</v>
      </c>
      <c r="K7" s="72">
        <v>22.66</v>
      </c>
      <c r="L7" s="72">
        <v>22.7</v>
      </c>
      <c r="M7" s="72">
        <v>22.95</v>
      </c>
      <c r="N7" s="73">
        <v>22.75</v>
      </c>
      <c r="O7" s="73">
        <v>23.25</v>
      </c>
      <c r="P7" s="73">
        <v>22.79</v>
      </c>
      <c r="Q7" s="73">
        <v>23.29</v>
      </c>
    </row>
    <row r="8" spans="1:17" x14ac:dyDescent="0.2">
      <c r="A8" s="39"/>
      <c r="B8" s="36"/>
      <c r="C8" s="88"/>
      <c r="D8" s="72"/>
      <c r="E8" s="72"/>
      <c r="F8" s="72"/>
      <c r="G8" s="72"/>
      <c r="H8" s="72"/>
      <c r="I8" s="72"/>
      <c r="J8" s="72"/>
      <c r="K8" s="72"/>
      <c r="L8" s="72"/>
      <c r="M8" s="72"/>
      <c r="N8" s="73"/>
      <c r="O8" s="73"/>
      <c r="P8" s="73"/>
      <c r="Q8" s="73"/>
    </row>
    <row r="9" spans="1:17" x14ac:dyDescent="0.2">
      <c r="A9" s="40"/>
      <c r="B9" s="36" t="s">
        <v>6</v>
      </c>
      <c r="C9" s="88" t="s">
        <v>120</v>
      </c>
      <c r="D9" s="72">
        <v>21.63</v>
      </c>
      <c r="E9" s="72">
        <v>22.13</v>
      </c>
      <c r="F9" s="72">
        <v>21.68</v>
      </c>
      <c r="G9" s="72">
        <v>22.18</v>
      </c>
      <c r="H9" s="72">
        <v>21.74</v>
      </c>
      <c r="I9" s="72">
        <v>22.24</v>
      </c>
      <c r="J9" s="72">
        <v>21.99</v>
      </c>
      <c r="K9" s="72">
        <v>22.24</v>
      </c>
      <c r="L9" s="72">
        <v>22.24</v>
      </c>
      <c r="M9" s="72">
        <v>22.49</v>
      </c>
      <c r="N9" s="73">
        <v>22.23</v>
      </c>
      <c r="O9" s="73">
        <v>22.73</v>
      </c>
      <c r="P9" s="73">
        <v>22.24</v>
      </c>
      <c r="Q9" s="73">
        <v>22.74</v>
      </c>
    </row>
    <row r="10" spans="1:17" x14ac:dyDescent="0.2">
      <c r="A10" s="40"/>
      <c r="B10" s="36"/>
      <c r="C10" s="88" t="s">
        <v>121</v>
      </c>
      <c r="D10" s="72">
        <v>21.62</v>
      </c>
      <c r="E10" s="72">
        <v>22.12</v>
      </c>
      <c r="F10" s="72">
        <v>21.64</v>
      </c>
      <c r="G10" s="72">
        <v>22.14</v>
      </c>
      <c r="H10" s="72">
        <v>21.66</v>
      </c>
      <c r="I10" s="72">
        <v>22.16</v>
      </c>
      <c r="J10" s="72">
        <v>21.71</v>
      </c>
      <c r="K10" s="72">
        <v>21.96</v>
      </c>
      <c r="L10" s="72">
        <v>21.75</v>
      </c>
      <c r="M10" s="72">
        <v>22</v>
      </c>
      <c r="N10" s="73">
        <v>21.74</v>
      </c>
      <c r="O10" s="73">
        <v>22.24</v>
      </c>
      <c r="P10" s="73">
        <v>21.76</v>
      </c>
      <c r="Q10" s="73">
        <v>22.26</v>
      </c>
    </row>
    <row r="11" spans="1:17" x14ac:dyDescent="0.2">
      <c r="A11" s="39"/>
      <c r="B11" s="36"/>
      <c r="C11" s="88"/>
      <c r="D11" s="72"/>
      <c r="E11" s="72"/>
      <c r="F11" s="72"/>
      <c r="G11" s="72"/>
      <c r="H11" s="72"/>
      <c r="I11" s="72"/>
      <c r="J11" s="72"/>
      <c r="K11" s="72"/>
      <c r="L11" s="72"/>
      <c r="M11" s="72"/>
      <c r="N11" s="73"/>
      <c r="O11" s="73"/>
      <c r="P11" s="73"/>
      <c r="Q11" s="73"/>
    </row>
    <row r="12" spans="1:17" x14ac:dyDescent="0.2">
      <c r="A12" s="40"/>
      <c r="B12" s="36" t="s">
        <v>7</v>
      </c>
      <c r="C12" s="88" t="s">
        <v>120</v>
      </c>
      <c r="D12" s="72">
        <v>21.66</v>
      </c>
      <c r="E12" s="72">
        <v>22.16</v>
      </c>
      <c r="F12" s="72">
        <v>21.66</v>
      </c>
      <c r="G12" s="72">
        <v>22.16</v>
      </c>
      <c r="H12" s="72">
        <v>21.62</v>
      </c>
      <c r="I12" s="72">
        <v>22.12</v>
      </c>
      <c r="J12" s="72">
        <v>21.26</v>
      </c>
      <c r="K12" s="72">
        <v>21.51</v>
      </c>
      <c r="L12" s="72">
        <v>21.3</v>
      </c>
      <c r="M12" s="72">
        <v>21.55</v>
      </c>
      <c r="N12" s="73">
        <v>21.3</v>
      </c>
      <c r="O12" s="73">
        <v>21.8</v>
      </c>
      <c r="P12" s="73">
        <v>21.3</v>
      </c>
      <c r="Q12" s="73">
        <v>21.8</v>
      </c>
    </row>
    <row r="13" spans="1:17" x14ac:dyDescent="0.2">
      <c r="A13" s="40"/>
      <c r="B13" s="36"/>
      <c r="C13" s="88" t="s">
        <v>121</v>
      </c>
      <c r="D13" s="72">
        <v>21.81</v>
      </c>
      <c r="E13" s="72">
        <v>22.31</v>
      </c>
      <c r="F13" s="72">
        <v>21.8</v>
      </c>
      <c r="G13" s="72">
        <v>22.3</v>
      </c>
      <c r="H13" s="72">
        <v>21.77</v>
      </c>
      <c r="I13" s="72">
        <v>22.27</v>
      </c>
      <c r="J13" s="72">
        <v>21.22</v>
      </c>
      <c r="K13" s="72">
        <v>21.47</v>
      </c>
      <c r="L13" s="72">
        <v>21.22</v>
      </c>
      <c r="M13" s="72">
        <v>21.47</v>
      </c>
      <c r="N13" s="73">
        <v>21.18</v>
      </c>
      <c r="O13" s="73">
        <v>21.68</v>
      </c>
      <c r="P13" s="73">
        <v>21.16</v>
      </c>
      <c r="Q13" s="73">
        <v>21.66</v>
      </c>
    </row>
    <row r="14" spans="1:17" x14ac:dyDescent="0.2">
      <c r="A14" s="39"/>
      <c r="B14" s="36"/>
      <c r="C14" s="88"/>
      <c r="D14" s="72"/>
      <c r="E14" s="72"/>
      <c r="F14" s="72"/>
      <c r="G14" s="72"/>
      <c r="H14" s="72"/>
      <c r="I14" s="72"/>
      <c r="J14" s="72"/>
      <c r="K14" s="72"/>
      <c r="L14" s="72"/>
      <c r="M14" s="72"/>
      <c r="N14" s="73"/>
      <c r="O14" s="73"/>
      <c r="P14" s="73"/>
      <c r="Q14" s="73"/>
    </row>
    <row r="15" spans="1:17" x14ac:dyDescent="0.2">
      <c r="A15" s="40"/>
      <c r="B15" s="36" t="s">
        <v>2</v>
      </c>
      <c r="C15" s="88" t="s">
        <v>120</v>
      </c>
      <c r="D15" s="74">
        <v>21.77</v>
      </c>
      <c r="E15" s="74">
        <v>22.27</v>
      </c>
      <c r="F15" s="74">
        <v>21.76</v>
      </c>
      <c r="G15" s="74">
        <v>22.26</v>
      </c>
      <c r="H15" s="74">
        <v>21.68</v>
      </c>
      <c r="I15" s="74">
        <v>22.18</v>
      </c>
      <c r="J15" s="74">
        <v>21.3</v>
      </c>
      <c r="K15" s="74">
        <v>21.55</v>
      </c>
      <c r="L15" s="74">
        <v>21.29</v>
      </c>
      <c r="M15" s="74">
        <v>21.54</v>
      </c>
      <c r="N15" s="75">
        <v>21.23</v>
      </c>
      <c r="O15" s="75">
        <v>21.73</v>
      </c>
      <c r="P15" s="75">
        <v>21.21</v>
      </c>
      <c r="Q15" s="75">
        <v>21.71</v>
      </c>
    </row>
    <row r="16" spans="1:17" x14ac:dyDescent="0.2">
      <c r="A16" s="40"/>
      <c r="B16" s="36"/>
      <c r="C16" s="88" t="s">
        <v>121</v>
      </c>
      <c r="D16" s="74">
        <v>21.78</v>
      </c>
      <c r="E16" s="74">
        <v>22.28</v>
      </c>
      <c r="F16" s="74">
        <v>21.76</v>
      </c>
      <c r="G16" s="74">
        <v>22.26</v>
      </c>
      <c r="H16" s="74">
        <v>21.6</v>
      </c>
      <c r="I16" s="74">
        <v>22.1</v>
      </c>
      <c r="J16" s="74">
        <v>21.21</v>
      </c>
      <c r="K16" s="74">
        <v>21.46</v>
      </c>
      <c r="L16" s="74">
        <v>21.24</v>
      </c>
      <c r="M16" s="74">
        <v>21.49</v>
      </c>
      <c r="N16" s="75">
        <v>21.2</v>
      </c>
      <c r="O16" s="75">
        <v>21.7</v>
      </c>
      <c r="P16" s="75">
        <v>21.21</v>
      </c>
      <c r="Q16" s="75">
        <v>21.71</v>
      </c>
    </row>
    <row r="17" spans="1:17" x14ac:dyDescent="0.2">
      <c r="A17" s="39"/>
      <c r="B17" s="51"/>
      <c r="C17" s="51"/>
      <c r="D17" s="51"/>
      <c r="E17" s="51"/>
      <c r="F17" s="51"/>
      <c r="G17" s="51"/>
      <c r="H17" s="51"/>
      <c r="I17" s="51"/>
      <c r="J17" s="51"/>
      <c r="K17" s="51"/>
      <c r="L17" s="51"/>
      <c r="M17" s="51"/>
      <c r="N17" s="51"/>
      <c r="O17" s="51"/>
      <c r="P17" s="51"/>
      <c r="Q17" s="51"/>
    </row>
    <row r="18" spans="1:17" x14ac:dyDescent="0.2">
      <c r="A18" s="39">
        <v>2024</v>
      </c>
      <c r="B18" s="36" t="s">
        <v>122</v>
      </c>
      <c r="C18" s="88" t="s">
        <v>120</v>
      </c>
      <c r="D18" s="74">
        <v>21.600454545454546</v>
      </c>
      <c r="E18" s="74">
        <v>22.100454545454546</v>
      </c>
      <c r="F18" s="74">
        <v>21.557727272727274</v>
      </c>
      <c r="G18" s="74">
        <v>22.057727272727274</v>
      </c>
      <c r="H18" s="74">
        <v>21.230909090909094</v>
      </c>
      <c r="I18" s="74">
        <v>21.730909090909094</v>
      </c>
      <c r="J18" s="74">
        <v>20.707727272727279</v>
      </c>
      <c r="K18" s="74">
        <v>20.957727272727279</v>
      </c>
      <c r="L18" s="74">
        <v>20.736818181818183</v>
      </c>
      <c r="M18" s="74">
        <v>20.986818181818183</v>
      </c>
      <c r="N18" s="75">
        <v>20.715909090909097</v>
      </c>
      <c r="O18" s="75">
        <v>21.21590909090909</v>
      </c>
      <c r="P18" s="75">
        <v>20.694545454545452</v>
      </c>
      <c r="Q18" s="75">
        <v>21.194545454545452</v>
      </c>
    </row>
    <row r="19" spans="1:17" x14ac:dyDescent="0.2">
      <c r="A19" s="40"/>
      <c r="B19" s="36"/>
      <c r="C19" s="88" t="s">
        <v>121</v>
      </c>
      <c r="D19" s="74">
        <v>21.77</v>
      </c>
      <c r="E19" s="74">
        <v>22.27</v>
      </c>
      <c r="F19" s="74">
        <v>21.66</v>
      </c>
      <c r="G19" s="74">
        <v>22.16</v>
      </c>
      <c r="H19" s="74">
        <v>21.62</v>
      </c>
      <c r="I19" s="74">
        <v>22.12</v>
      </c>
      <c r="J19" s="74">
        <v>20.68</v>
      </c>
      <c r="K19" s="74">
        <v>20.93</v>
      </c>
      <c r="L19" s="74">
        <v>20.72</v>
      </c>
      <c r="M19" s="74">
        <v>20.97</v>
      </c>
      <c r="N19" s="75">
        <v>20.71</v>
      </c>
      <c r="O19" s="75">
        <v>21.21</v>
      </c>
      <c r="P19" s="75">
        <v>20.69</v>
      </c>
      <c r="Q19" s="75">
        <v>21.19</v>
      </c>
    </row>
    <row r="20" spans="1:17" x14ac:dyDescent="0.2">
      <c r="A20" s="40"/>
      <c r="B20" s="51"/>
      <c r="C20" s="51"/>
      <c r="D20" s="76"/>
      <c r="E20" s="76"/>
      <c r="F20" s="76"/>
      <c r="G20" s="76"/>
      <c r="H20" s="76"/>
      <c r="I20" s="76"/>
      <c r="J20" s="76"/>
      <c r="K20" s="76"/>
      <c r="L20" s="76"/>
      <c r="M20" s="76"/>
      <c r="N20" s="76"/>
      <c r="O20" s="76"/>
      <c r="P20" s="76"/>
      <c r="Q20" s="76"/>
    </row>
    <row r="21" spans="1:17" x14ac:dyDescent="0.2">
      <c r="A21" s="39"/>
      <c r="B21" s="36" t="s">
        <v>123</v>
      </c>
      <c r="C21" s="88" t="s">
        <v>120</v>
      </c>
      <c r="D21" s="74">
        <v>21.782631578947367</v>
      </c>
      <c r="E21" s="74">
        <v>22.282631578947367</v>
      </c>
      <c r="F21" s="74">
        <v>21.786315789473683</v>
      </c>
      <c r="G21" s="74">
        <v>22.286315789473683</v>
      </c>
      <c r="H21" s="74">
        <v>21.792105263157897</v>
      </c>
      <c r="I21" s="74">
        <v>22.292105263157897</v>
      </c>
      <c r="J21" s="74">
        <v>21.3</v>
      </c>
      <c r="K21" s="74">
        <v>21.55</v>
      </c>
      <c r="L21" s="74">
        <v>21.236315789473689</v>
      </c>
      <c r="M21" s="74">
        <v>21.486315789473689</v>
      </c>
      <c r="N21" s="75">
        <v>20.92421052631579</v>
      </c>
      <c r="O21" s="75">
        <v>21.42421052631579</v>
      </c>
      <c r="P21" s="75">
        <v>20.844210526315788</v>
      </c>
      <c r="Q21" s="75">
        <v>21.344210526315788</v>
      </c>
    </row>
    <row r="22" spans="1:17" x14ac:dyDescent="0.2">
      <c r="A22" s="40"/>
      <c r="B22" s="36"/>
      <c r="C22" s="88" t="s">
        <v>121</v>
      </c>
      <c r="D22" s="74">
        <v>21.79</v>
      </c>
      <c r="E22" s="74">
        <v>22.29</v>
      </c>
      <c r="F22" s="74">
        <v>21.79</v>
      </c>
      <c r="G22" s="74">
        <v>22.29</v>
      </c>
      <c r="H22" s="74">
        <v>21.76</v>
      </c>
      <c r="I22" s="74">
        <v>22.26</v>
      </c>
      <c r="J22" s="74">
        <v>21.52</v>
      </c>
      <c r="K22" s="74">
        <v>21.77</v>
      </c>
      <c r="L22" s="74">
        <v>21.48</v>
      </c>
      <c r="M22" s="74">
        <v>21.73</v>
      </c>
      <c r="N22" s="75">
        <v>21.08</v>
      </c>
      <c r="O22" s="75">
        <v>21.58</v>
      </c>
      <c r="P22" s="75">
        <v>20.94</v>
      </c>
      <c r="Q22" s="75">
        <v>21.44</v>
      </c>
    </row>
    <row r="23" spans="1:17" x14ac:dyDescent="0.2">
      <c r="A23" s="39"/>
      <c r="B23" s="51"/>
      <c r="C23" s="51"/>
      <c r="D23" s="76"/>
      <c r="E23" s="76"/>
      <c r="F23" s="76"/>
      <c r="G23" s="76"/>
      <c r="H23" s="76"/>
      <c r="I23" s="76"/>
      <c r="J23" s="76"/>
      <c r="K23" s="76"/>
      <c r="L23" s="76"/>
      <c r="M23" s="76"/>
      <c r="N23" s="76"/>
      <c r="O23" s="76"/>
      <c r="P23" s="76"/>
      <c r="Q23" s="76"/>
    </row>
    <row r="24" spans="1:17" x14ac:dyDescent="0.2">
      <c r="A24" s="39"/>
      <c r="B24" s="36" t="s">
        <v>124</v>
      </c>
      <c r="C24" s="88" t="s">
        <v>120</v>
      </c>
      <c r="D24" s="74">
        <v>21.771000000000001</v>
      </c>
      <c r="E24" s="74">
        <v>22.271000000000001</v>
      </c>
      <c r="F24" s="74">
        <v>21.729499999999994</v>
      </c>
      <c r="G24" s="74">
        <v>22.229499999999994</v>
      </c>
      <c r="H24" s="74">
        <v>21.6675</v>
      </c>
      <c r="I24" s="74">
        <v>22.1675</v>
      </c>
      <c r="J24" s="74">
        <v>21.358499999999999</v>
      </c>
      <c r="K24" s="74">
        <v>21.608499999999999</v>
      </c>
      <c r="L24" s="74">
        <v>21.249500000000005</v>
      </c>
      <c r="M24" s="74">
        <v>21.499500000000005</v>
      </c>
      <c r="N24" s="75">
        <v>20.858499999999999</v>
      </c>
      <c r="O24" s="75">
        <v>21.358499999999999</v>
      </c>
      <c r="P24" s="75">
        <v>20.682500000000001</v>
      </c>
      <c r="Q24" s="75">
        <v>21.182500000000001</v>
      </c>
    </row>
    <row r="25" spans="1:17" x14ac:dyDescent="0.2">
      <c r="A25" s="40"/>
      <c r="B25" s="36"/>
      <c r="C25" s="88" t="s">
        <v>121</v>
      </c>
      <c r="D25" s="74">
        <v>21.83</v>
      </c>
      <c r="E25" s="74">
        <v>22.33</v>
      </c>
      <c r="F25" s="74">
        <v>21.82</v>
      </c>
      <c r="G25" s="74">
        <v>22.32</v>
      </c>
      <c r="H25" s="74">
        <v>21.84</v>
      </c>
      <c r="I25" s="74">
        <v>22.34</v>
      </c>
      <c r="J25" s="74">
        <v>21.74</v>
      </c>
      <c r="K25" s="74">
        <v>21.99</v>
      </c>
      <c r="L25" s="74">
        <v>21.46</v>
      </c>
      <c r="M25" s="74">
        <v>21.71</v>
      </c>
      <c r="N25" s="75">
        <v>21.13</v>
      </c>
      <c r="O25" s="75">
        <v>21.63</v>
      </c>
      <c r="P25" s="75">
        <v>20.87</v>
      </c>
      <c r="Q25" s="75">
        <v>21.37</v>
      </c>
    </row>
    <row r="26" spans="1:17" x14ac:dyDescent="0.2">
      <c r="A26" s="39"/>
      <c r="B26" s="51"/>
      <c r="C26" s="51"/>
      <c r="D26" s="51"/>
      <c r="E26" s="51"/>
      <c r="F26" s="51"/>
      <c r="G26" s="51"/>
      <c r="H26" s="51"/>
      <c r="I26" s="51"/>
      <c r="J26" s="51"/>
      <c r="K26" s="51"/>
      <c r="L26" s="51"/>
      <c r="M26" s="51"/>
      <c r="N26" s="51"/>
      <c r="O26" s="51"/>
      <c r="P26" s="51"/>
      <c r="Q26" s="51"/>
    </row>
    <row r="27" spans="1:17" x14ac:dyDescent="0.2">
      <c r="B27" s="36" t="s">
        <v>125</v>
      </c>
      <c r="C27" s="88" t="s">
        <v>120</v>
      </c>
      <c r="D27" s="74">
        <v>21.814210526315787</v>
      </c>
      <c r="E27" s="74">
        <v>22.314210526315787</v>
      </c>
      <c r="F27" s="74">
        <v>21.789473684210531</v>
      </c>
      <c r="G27" s="74">
        <v>22.289473684210531</v>
      </c>
      <c r="H27" s="74">
        <v>21.768421052631577</v>
      </c>
      <c r="I27" s="74">
        <v>22.268421052631577</v>
      </c>
      <c r="J27" s="74">
        <v>21.610526315789482</v>
      </c>
      <c r="K27" s="74">
        <v>21.860526315789482</v>
      </c>
      <c r="L27" s="74">
        <v>21.374736842105268</v>
      </c>
      <c r="M27" s="74">
        <v>21.624736842105268</v>
      </c>
      <c r="N27" s="75">
        <v>21.067894736842106</v>
      </c>
      <c r="O27" s="75">
        <v>21.567894736842106</v>
      </c>
      <c r="P27" s="75">
        <v>20.752105263157897</v>
      </c>
      <c r="Q27" s="75">
        <v>21.252105263157897</v>
      </c>
    </row>
    <row r="28" spans="1:17" x14ac:dyDescent="0.2">
      <c r="A28" s="40"/>
      <c r="B28" s="36"/>
      <c r="C28" s="88" t="s">
        <v>121</v>
      </c>
      <c r="D28" s="74">
        <v>21.84</v>
      </c>
      <c r="E28" s="74">
        <v>22.34</v>
      </c>
      <c r="F28" s="74">
        <v>21.79</v>
      </c>
      <c r="G28" s="74">
        <v>22.29</v>
      </c>
      <c r="H28" s="74">
        <v>21.74</v>
      </c>
      <c r="I28" s="74">
        <v>22.24</v>
      </c>
      <c r="J28" s="74">
        <v>21.53</v>
      </c>
      <c r="K28" s="74">
        <v>21.78</v>
      </c>
      <c r="L28" s="74">
        <v>21.29</v>
      </c>
      <c r="M28" s="74">
        <v>21.54</v>
      </c>
      <c r="N28" s="75">
        <v>20.98</v>
      </c>
      <c r="O28" s="75">
        <v>21.48</v>
      </c>
      <c r="P28" s="75">
        <v>20.66</v>
      </c>
      <c r="Q28" s="75">
        <v>21.16</v>
      </c>
    </row>
    <row r="29" spans="1:17" x14ac:dyDescent="0.2">
      <c r="A29" s="39"/>
      <c r="B29" s="36"/>
      <c r="C29" s="88"/>
      <c r="D29" s="74"/>
      <c r="E29" s="74"/>
      <c r="F29" s="74"/>
      <c r="G29" s="74"/>
      <c r="H29" s="74"/>
      <c r="I29" s="74"/>
      <c r="J29" s="74"/>
      <c r="K29" s="74"/>
      <c r="L29" s="74"/>
      <c r="M29" s="74"/>
      <c r="N29" s="75"/>
      <c r="O29" s="75"/>
      <c r="P29" s="75"/>
      <c r="Q29" s="75"/>
    </row>
    <row r="30" spans="1:17" ht="22.5" x14ac:dyDescent="0.2">
      <c r="A30" s="39"/>
      <c r="B30" s="36" t="s">
        <v>39</v>
      </c>
      <c r="C30" s="88" t="s">
        <v>120</v>
      </c>
      <c r="D30" s="74">
        <v>21.807619047619049</v>
      </c>
      <c r="E30" s="74">
        <v>22.307619047619049</v>
      </c>
      <c r="F30" s="74">
        <v>21.783809523809516</v>
      </c>
      <c r="G30" s="74">
        <v>22.283809523809516</v>
      </c>
      <c r="H30" s="74">
        <v>21.727142857142859</v>
      </c>
      <c r="I30" s="74">
        <v>22.227142857142859</v>
      </c>
      <c r="J30" s="74">
        <v>21.313333333333333</v>
      </c>
      <c r="K30" s="74">
        <v>21.563333333333333</v>
      </c>
      <c r="L30" s="74">
        <v>21.149523809523803</v>
      </c>
      <c r="M30" s="74">
        <v>21.399523809523803</v>
      </c>
      <c r="N30" s="75">
        <v>20.777142857142859</v>
      </c>
      <c r="O30" s="75">
        <v>21.277142857142859</v>
      </c>
      <c r="P30" s="75">
        <v>20.331428571428575</v>
      </c>
      <c r="Q30" s="75">
        <v>20.831428571428575</v>
      </c>
    </row>
    <row r="31" spans="1:17" x14ac:dyDescent="0.2">
      <c r="A31" s="51"/>
      <c r="B31" s="36"/>
      <c r="C31" s="88" t="s">
        <v>121</v>
      </c>
      <c r="D31" s="74">
        <v>21.82</v>
      </c>
      <c r="E31" s="74">
        <v>22.32</v>
      </c>
      <c r="F31" s="74">
        <v>21.74</v>
      </c>
      <c r="G31" s="74">
        <v>22.24</v>
      </c>
      <c r="H31" s="74">
        <v>21.61</v>
      </c>
      <c r="I31" s="74">
        <v>22.11</v>
      </c>
      <c r="J31" s="74">
        <v>20.79</v>
      </c>
      <c r="K31" s="74">
        <v>21.04</v>
      </c>
      <c r="L31" s="74">
        <v>20.77</v>
      </c>
      <c r="M31" s="74">
        <v>21.02</v>
      </c>
      <c r="N31" s="75">
        <v>20.350000000000001</v>
      </c>
      <c r="O31" s="75">
        <v>20.85</v>
      </c>
      <c r="P31" s="75">
        <v>19.899999999999999</v>
      </c>
      <c r="Q31" s="75">
        <v>20.399999999999999</v>
      </c>
    </row>
    <row r="32" spans="1:17" s="51" customFormat="1" x14ac:dyDescent="0.2">
      <c r="A32" s="39"/>
    </row>
    <row r="33" spans="1:17" x14ac:dyDescent="0.2">
      <c r="A33" s="39"/>
      <c r="B33" s="36" t="s">
        <v>126</v>
      </c>
      <c r="C33" s="88" t="s">
        <v>120</v>
      </c>
      <c r="D33" s="74">
        <v>20.850588235294115</v>
      </c>
      <c r="E33" s="74">
        <v>21.350588235294115</v>
      </c>
      <c r="F33" s="74">
        <v>20.822941176470586</v>
      </c>
      <c r="G33" s="74">
        <v>21.322941176470586</v>
      </c>
      <c r="H33" s="74">
        <v>20.701764705882354</v>
      </c>
      <c r="I33" s="74">
        <v>21.201764705882358</v>
      </c>
      <c r="J33" s="74">
        <v>20.178235294117645</v>
      </c>
      <c r="K33" s="74">
        <v>20.428235294117645</v>
      </c>
      <c r="L33" s="74">
        <v>20.097058823529409</v>
      </c>
      <c r="M33" s="74">
        <v>20.347058823529409</v>
      </c>
      <c r="N33" s="75">
        <v>19.698823529411769</v>
      </c>
      <c r="O33" s="75">
        <v>20.198823529411769</v>
      </c>
      <c r="P33" s="75">
        <v>19.283529411764704</v>
      </c>
      <c r="Q33" s="75">
        <v>19.783529411764704</v>
      </c>
    </row>
    <row r="34" spans="1:17" x14ac:dyDescent="0.2">
      <c r="B34" s="36"/>
      <c r="C34" s="88" t="s">
        <v>121</v>
      </c>
      <c r="D34" s="74">
        <v>20.38</v>
      </c>
      <c r="E34" s="74">
        <v>20.88</v>
      </c>
      <c r="F34" s="74">
        <v>20.39</v>
      </c>
      <c r="G34" s="74">
        <v>20.89</v>
      </c>
      <c r="H34" s="74">
        <v>20.350000000000001</v>
      </c>
      <c r="I34" s="74">
        <v>20.85</v>
      </c>
      <c r="J34" s="74">
        <v>19.989999999999998</v>
      </c>
      <c r="K34" s="74">
        <v>20.239999999999998</v>
      </c>
      <c r="L34" s="74">
        <v>19.89</v>
      </c>
      <c r="M34" s="74">
        <v>20.14</v>
      </c>
      <c r="N34" s="75">
        <v>19.23</v>
      </c>
      <c r="O34" s="75">
        <v>19.73</v>
      </c>
      <c r="P34" s="75">
        <v>18.72</v>
      </c>
      <c r="Q34" s="75">
        <v>19.22</v>
      </c>
    </row>
    <row r="36" spans="1:17" s="51" customFormat="1" x14ac:dyDescent="0.2">
      <c r="A36" s="39"/>
      <c r="B36" s="36" t="s">
        <v>3</v>
      </c>
      <c r="C36" s="88" t="s">
        <v>120</v>
      </c>
      <c r="D36" s="74">
        <v>20.178500000000003</v>
      </c>
      <c r="E36" s="74">
        <v>20.678500000000003</v>
      </c>
      <c r="F36" s="74">
        <v>20.152000000000005</v>
      </c>
      <c r="G36" s="74">
        <v>20.652000000000005</v>
      </c>
      <c r="H36" s="74">
        <v>20.074000000000002</v>
      </c>
      <c r="I36" s="74">
        <v>20.574000000000002</v>
      </c>
      <c r="J36" s="74">
        <v>19.748499999999996</v>
      </c>
      <c r="K36" s="74">
        <v>19.998499999999996</v>
      </c>
      <c r="L36" s="74">
        <v>19.589999999999996</v>
      </c>
      <c r="M36" s="74">
        <v>19.839999999999996</v>
      </c>
      <c r="N36" s="75">
        <v>18.970999999999997</v>
      </c>
      <c r="O36" s="75">
        <v>19.470999999999997</v>
      </c>
      <c r="P36" s="75">
        <v>18.436500000000002</v>
      </c>
      <c r="Q36" s="75">
        <v>18.936500000000002</v>
      </c>
    </row>
    <row r="37" spans="1:17" s="51" customFormat="1" x14ac:dyDescent="0.2">
      <c r="B37" s="36"/>
      <c r="C37" s="88" t="s">
        <v>121</v>
      </c>
      <c r="D37" s="74">
        <v>19.510000000000002</v>
      </c>
      <c r="E37" s="74">
        <v>20.010000000000002</v>
      </c>
      <c r="F37" s="74">
        <v>19.48</v>
      </c>
      <c r="G37" s="74">
        <v>19.98</v>
      </c>
      <c r="H37" s="74">
        <v>19.440000000000001</v>
      </c>
      <c r="I37" s="74">
        <v>19.940000000000001</v>
      </c>
      <c r="J37" s="74">
        <v>19.260000000000002</v>
      </c>
      <c r="K37" s="74">
        <v>19.510000000000002</v>
      </c>
      <c r="L37" s="74">
        <v>19.14</v>
      </c>
      <c r="M37" s="74">
        <v>19.39</v>
      </c>
      <c r="N37" s="75">
        <v>18.579999999999998</v>
      </c>
      <c r="O37" s="75">
        <v>19.079999999999998</v>
      </c>
      <c r="P37" s="75">
        <v>18</v>
      </c>
      <c r="Q37" s="75">
        <v>18.5</v>
      </c>
    </row>
    <row r="38" spans="1:17" s="51" customFormat="1" x14ac:dyDescent="0.2">
      <c r="B38" s="36"/>
      <c r="C38" s="88"/>
      <c r="D38" s="74"/>
      <c r="E38" s="74"/>
      <c r="F38" s="74"/>
      <c r="G38" s="74"/>
      <c r="H38" s="74"/>
      <c r="I38" s="74"/>
      <c r="J38" s="74"/>
      <c r="K38" s="74"/>
      <c r="L38" s="74"/>
      <c r="M38" s="74"/>
      <c r="N38" s="75"/>
      <c r="O38" s="75"/>
      <c r="P38" s="75"/>
      <c r="Q38" s="75"/>
    </row>
    <row r="39" spans="1:17" s="51" customFormat="1" x14ac:dyDescent="0.2">
      <c r="A39" s="39"/>
      <c r="B39" s="36" t="s">
        <v>4</v>
      </c>
      <c r="C39" s="88" t="s">
        <v>120</v>
      </c>
      <c r="D39" s="74">
        <v>19.436666666666671</v>
      </c>
      <c r="E39" s="74">
        <v>19.936666666666671</v>
      </c>
      <c r="F39" s="74">
        <v>19.433809523809522</v>
      </c>
      <c r="G39" s="74">
        <v>19.933809523809522</v>
      </c>
      <c r="H39" s="74">
        <v>19.347619047619048</v>
      </c>
      <c r="I39" s="74">
        <v>19.847619047619048</v>
      </c>
      <c r="J39" s="74">
        <v>18.545238095238094</v>
      </c>
      <c r="K39" s="74">
        <v>18.795238095238094</v>
      </c>
      <c r="L39" s="74">
        <v>18.344761904761906</v>
      </c>
      <c r="M39" s="74">
        <v>18.594761904761906</v>
      </c>
      <c r="N39" s="75">
        <v>17.837142857142858</v>
      </c>
      <c r="O39" s="75">
        <v>18.337142857142858</v>
      </c>
      <c r="P39" s="75">
        <v>17.320476190476192</v>
      </c>
      <c r="Q39" s="75">
        <v>17.820476190476192</v>
      </c>
    </row>
    <row r="40" spans="1:17" s="51" customFormat="1" x14ac:dyDescent="0.2">
      <c r="B40" s="36"/>
      <c r="C40" s="88" t="s">
        <v>121</v>
      </c>
      <c r="D40" s="74">
        <v>19.47</v>
      </c>
      <c r="E40" s="74">
        <v>19.97</v>
      </c>
      <c r="F40" s="74">
        <v>19.45</v>
      </c>
      <c r="G40" s="74">
        <v>19.95</v>
      </c>
      <c r="H40" s="74">
        <v>19.100000000000001</v>
      </c>
      <c r="I40" s="74">
        <v>19.600000000000001</v>
      </c>
      <c r="J40" s="74">
        <v>17.8</v>
      </c>
      <c r="K40" s="74">
        <v>18.05</v>
      </c>
      <c r="L40" s="74">
        <v>17.66</v>
      </c>
      <c r="M40" s="74">
        <v>17.91</v>
      </c>
      <c r="N40" s="75">
        <v>17.2</v>
      </c>
      <c r="O40" s="75">
        <v>17.7</v>
      </c>
      <c r="P40" s="75">
        <v>16.82</v>
      </c>
      <c r="Q40" s="75">
        <v>17.32</v>
      </c>
    </row>
    <row r="41" spans="1:17" s="51" customFormat="1" x14ac:dyDescent="0.2">
      <c r="A41" s="39"/>
      <c r="B41" s="36"/>
      <c r="C41" s="88"/>
      <c r="D41" s="74"/>
      <c r="E41" s="74"/>
      <c r="F41" s="74"/>
      <c r="G41" s="74"/>
      <c r="H41" s="74"/>
      <c r="I41" s="74"/>
      <c r="J41" s="74"/>
      <c r="K41" s="74"/>
      <c r="L41" s="74"/>
      <c r="M41" s="74"/>
      <c r="N41" s="75"/>
      <c r="O41" s="75"/>
      <c r="P41" s="75"/>
      <c r="Q41" s="75"/>
    </row>
    <row r="42" spans="1:17" s="51" customFormat="1" x14ac:dyDescent="0.2">
      <c r="B42" s="36" t="s">
        <v>5</v>
      </c>
      <c r="C42" s="88" t="s">
        <v>120</v>
      </c>
      <c r="D42" s="74">
        <v>18.189500000000002</v>
      </c>
      <c r="E42" s="74">
        <v>18.689500000000002</v>
      </c>
      <c r="F42" s="74">
        <v>18.051999999999996</v>
      </c>
      <c r="G42" s="74">
        <v>18.551999999999996</v>
      </c>
      <c r="H42" s="74">
        <v>17.910000000000004</v>
      </c>
      <c r="I42" s="74">
        <v>18.410000000000004</v>
      </c>
      <c r="J42" s="74">
        <v>17.111499999999999</v>
      </c>
      <c r="K42" s="74">
        <v>17.361499999999999</v>
      </c>
      <c r="L42" s="74">
        <v>16.701499999999999</v>
      </c>
      <c r="M42" s="74">
        <v>16.951499999999999</v>
      </c>
      <c r="N42" s="75">
        <v>16.299500000000002</v>
      </c>
      <c r="O42" s="75">
        <v>16.799500000000002</v>
      </c>
      <c r="P42" s="75">
        <v>15.9125</v>
      </c>
      <c r="Q42" s="75">
        <v>16.412500000000001</v>
      </c>
    </row>
    <row r="43" spans="1:17" s="51" customFormat="1" ht="15" thickBot="1" x14ac:dyDescent="0.25">
      <c r="A43" s="39"/>
      <c r="B43" s="36"/>
      <c r="C43" s="88" t="s">
        <v>121</v>
      </c>
      <c r="D43" s="74">
        <v>17.23</v>
      </c>
      <c r="E43" s="74">
        <v>17.73</v>
      </c>
      <c r="F43" s="115">
        <v>17.2</v>
      </c>
      <c r="G43" s="115">
        <v>17.7</v>
      </c>
      <c r="H43" s="74">
        <v>17.14</v>
      </c>
      <c r="I43" s="74">
        <v>17.64</v>
      </c>
      <c r="J43" s="74">
        <v>15.88</v>
      </c>
      <c r="K43" s="74">
        <v>16.130000000000003</v>
      </c>
      <c r="L43" s="74">
        <v>14.95</v>
      </c>
      <c r="M43" s="74">
        <v>15.2</v>
      </c>
      <c r="N43" s="75">
        <v>14.37</v>
      </c>
      <c r="O43" s="75">
        <v>14.87</v>
      </c>
      <c r="P43" s="75">
        <v>13.9</v>
      </c>
      <c r="Q43" s="75">
        <v>14.4</v>
      </c>
    </row>
    <row r="44" spans="1:17" ht="15" thickTop="1" x14ac:dyDescent="0.2">
      <c r="A44" s="307" t="s">
        <v>127</v>
      </c>
      <c r="B44" s="307"/>
      <c r="C44" s="307"/>
      <c r="D44" s="307"/>
      <c r="E44" s="307"/>
      <c r="F44" s="41"/>
      <c r="G44" s="1"/>
      <c r="H44" s="308" t="s">
        <v>128</v>
      </c>
      <c r="I44" s="308"/>
      <c r="J44" s="308"/>
      <c r="K44" s="308"/>
      <c r="L44" s="308"/>
      <c r="M44" s="308"/>
      <c r="N44" s="308"/>
      <c r="O44" s="308"/>
      <c r="P44" s="308"/>
      <c r="Q44" s="308"/>
    </row>
    <row r="45" spans="1:17" x14ac:dyDescent="0.2">
      <c r="A45" s="309" t="s">
        <v>129</v>
      </c>
      <c r="B45" s="309"/>
      <c r="C45" s="309"/>
      <c r="D45" s="309"/>
      <c r="E45" s="309"/>
      <c r="F45" s="309"/>
      <c r="G45" s="309"/>
      <c r="H45" s="309"/>
      <c r="I45" s="309"/>
      <c r="J45" s="309"/>
      <c r="K45" s="309"/>
      <c r="L45" s="309"/>
      <c r="M45" s="309"/>
      <c r="N45" s="309"/>
      <c r="O45" s="309"/>
      <c r="P45" s="309"/>
      <c r="Q45" s="309"/>
    </row>
  </sheetData>
  <mergeCells count="13">
    <mergeCell ref="P3:Q3"/>
    <mergeCell ref="A44:E44"/>
    <mergeCell ref="H44:Q44"/>
    <mergeCell ref="A45:Q45"/>
    <mergeCell ref="A1:Q1"/>
    <mergeCell ref="A2:Q2"/>
    <mergeCell ref="A3:C4"/>
    <mergeCell ref="D3:E3"/>
    <mergeCell ref="F3:G3"/>
    <mergeCell ref="H3:I3"/>
    <mergeCell ref="J3:K3"/>
    <mergeCell ref="L3:M3"/>
    <mergeCell ref="N3:O3"/>
  </mergeCells>
  <hyperlinks>
    <hyperlink ref="A45"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5"/>
  <sheetViews>
    <sheetView view="pageBreakPreview" zoomScale="115" zoomScaleNormal="100" zoomScaleSheetLayoutView="115" workbookViewId="0">
      <selection activeCell="H23" sqref="H23"/>
    </sheetView>
  </sheetViews>
  <sheetFormatPr defaultColWidth="9.125" defaultRowHeight="14.25" x14ac:dyDescent="0.2"/>
  <cols>
    <col min="1" max="1" width="24.375" style="7" customWidth="1"/>
    <col min="2" max="8" width="9.875" style="7" customWidth="1"/>
    <col min="9" max="16384" width="9.125" style="7"/>
  </cols>
  <sheetData>
    <row r="1" spans="1:8" ht="18.75" x14ac:dyDescent="0.2">
      <c r="A1" s="275" t="s">
        <v>130</v>
      </c>
      <c r="B1" s="275"/>
      <c r="C1" s="275"/>
      <c r="D1" s="275"/>
      <c r="E1" s="275"/>
      <c r="F1" s="275"/>
      <c r="G1" s="275"/>
      <c r="H1" s="275"/>
    </row>
    <row r="2" spans="1:8" ht="15" thickBot="1" x14ac:dyDescent="0.25">
      <c r="A2" s="310" t="s">
        <v>131</v>
      </c>
      <c r="B2" s="310"/>
      <c r="C2" s="310"/>
      <c r="D2" s="310"/>
      <c r="E2" s="310"/>
      <c r="F2" s="310"/>
      <c r="G2" s="310"/>
      <c r="H2" s="310"/>
    </row>
    <row r="3" spans="1:8" ht="15.75" thickTop="1" thickBot="1" x14ac:dyDescent="0.25">
      <c r="A3" s="316" t="s">
        <v>20</v>
      </c>
      <c r="B3" s="317"/>
      <c r="C3" s="42" t="s">
        <v>132</v>
      </c>
      <c r="D3" s="42" t="s">
        <v>111</v>
      </c>
      <c r="E3" s="42" t="s">
        <v>112</v>
      </c>
      <c r="F3" s="42" t="s">
        <v>133</v>
      </c>
      <c r="G3" s="42" t="s">
        <v>114</v>
      </c>
      <c r="H3" s="43" t="s">
        <v>115</v>
      </c>
    </row>
    <row r="4" spans="1:8" ht="15" thickTop="1" x14ac:dyDescent="0.2">
      <c r="A4" s="44"/>
      <c r="B4" s="44"/>
      <c r="C4" s="22"/>
      <c r="D4" s="22"/>
      <c r="E4" s="22"/>
      <c r="F4" s="22"/>
      <c r="G4" s="22"/>
      <c r="H4" s="22"/>
    </row>
    <row r="5" spans="1:8" x14ac:dyDescent="0.2">
      <c r="A5" s="14">
        <v>2023</v>
      </c>
      <c r="B5" s="15" t="s">
        <v>3</v>
      </c>
      <c r="C5" s="72">
        <v>21.9</v>
      </c>
      <c r="D5" s="72">
        <v>22.11</v>
      </c>
      <c r="E5" s="72">
        <v>21.8</v>
      </c>
      <c r="F5" s="72">
        <v>21.4</v>
      </c>
      <c r="G5" s="72" t="s">
        <v>29</v>
      </c>
      <c r="H5" s="72" t="s">
        <v>29</v>
      </c>
    </row>
    <row r="6" spans="1:8" x14ac:dyDescent="0.2">
      <c r="A6" s="14"/>
      <c r="B6" s="15" t="s">
        <v>4</v>
      </c>
      <c r="C6" s="72">
        <v>21.61</v>
      </c>
      <c r="D6" s="72" t="s">
        <v>29</v>
      </c>
      <c r="E6" s="72" t="s">
        <v>29</v>
      </c>
      <c r="F6" s="72">
        <v>21.5</v>
      </c>
      <c r="G6" s="72" t="s">
        <v>29</v>
      </c>
      <c r="H6" s="72" t="s">
        <v>29</v>
      </c>
    </row>
    <row r="7" spans="1:8" x14ac:dyDescent="0.2">
      <c r="A7" s="14"/>
      <c r="B7" s="15" t="s">
        <v>5</v>
      </c>
      <c r="C7" s="72">
        <v>21.69</v>
      </c>
      <c r="D7" s="72">
        <v>22.1</v>
      </c>
      <c r="E7" s="72">
        <v>21.25</v>
      </c>
      <c r="F7" s="72" t="s">
        <v>29</v>
      </c>
      <c r="G7" s="72" t="s">
        <v>29</v>
      </c>
      <c r="H7" s="72" t="s">
        <v>29</v>
      </c>
    </row>
    <row r="8" spans="1:8" x14ac:dyDescent="0.2">
      <c r="A8" s="14"/>
      <c r="B8" s="15"/>
      <c r="C8" s="72"/>
      <c r="D8" s="72"/>
      <c r="E8" s="72"/>
      <c r="F8" s="72"/>
      <c r="G8" s="72"/>
      <c r="H8" s="72"/>
    </row>
    <row r="9" spans="1:8" x14ac:dyDescent="0.2">
      <c r="A9" s="14"/>
      <c r="B9" s="15" t="s">
        <v>6</v>
      </c>
      <c r="C9" s="72">
        <v>22.04</v>
      </c>
      <c r="D9" s="72">
        <v>21.67</v>
      </c>
      <c r="E9" s="72">
        <v>21.81</v>
      </c>
      <c r="F9" s="72" t="s">
        <v>29</v>
      </c>
      <c r="G9" s="72" t="s">
        <v>29</v>
      </c>
      <c r="H9" s="72" t="s">
        <v>29</v>
      </c>
    </row>
    <row r="10" spans="1:8" x14ac:dyDescent="0.2">
      <c r="A10" s="14"/>
      <c r="B10" s="15" t="s">
        <v>7</v>
      </c>
      <c r="C10" s="72">
        <v>22.1</v>
      </c>
      <c r="D10" s="72">
        <v>21.4</v>
      </c>
      <c r="E10" s="72" t="s">
        <v>29</v>
      </c>
      <c r="F10" s="72" t="s">
        <v>29</v>
      </c>
      <c r="G10" s="72" t="s">
        <v>29</v>
      </c>
      <c r="H10" s="72" t="s">
        <v>29</v>
      </c>
    </row>
    <row r="11" spans="1:8" x14ac:dyDescent="0.2">
      <c r="A11" s="14"/>
      <c r="B11" s="15" t="s">
        <v>2</v>
      </c>
      <c r="C11" s="72">
        <v>21.82</v>
      </c>
      <c r="D11" s="72">
        <v>21.64</v>
      </c>
      <c r="E11" s="72">
        <v>21.31</v>
      </c>
      <c r="F11" s="72" t="s">
        <v>29</v>
      </c>
      <c r="G11" s="72" t="s">
        <v>29</v>
      </c>
      <c r="H11" s="72" t="s">
        <v>29</v>
      </c>
    </row>
    <row r="12" spans="1:8" x14ac:dyDescent="0.2">
      <c r="A12" s="14"/>
      <c r="B12" s="15"/>
      <c r="C12" s="72"/>
      <c r="D12" s="72"/>
      <c r="E12" s="72"/>
      <c r="F12" s="72"/>
      <c r="G12" s="72"/>
      <c r="H12" s="72"/>
    </row>
    <row r="13" spans="1:8" x14ac:dyDescent="0.2">
      <c r="A13" s="14">
        <v>2024</v>
      </c>
      <c r="B13" s="15" t="s">
        <v>122</v>
      </c>
      <c r="C13" s="72">
        <v>21.76</v>
      </c>
      <c r="D13" s="72">
        <v>21.29</v>
      </c>
      <c r="E13" s="72">
        <v>21</v>
      </c>
      <c r="F13" s="72">
        <v>21.53</v>
      </c>
      <c r="G13" s="72">
        <v>20.73</v>
      </c>
      <c r="H13" s="72" t="s">
        <v>29</v>
      </c>
    </row>
    <row r="14" spans="1:8" x14ac:dyDescent="0.2">
      <c r="B14" s="15" t="s">
        <v>123</v>
      </c>
      <c r="C14" s="72">
        <v>21.62</v>
      </c>
      <c r="D14" s="72">
        <v>21.75</v>
      </c>
      <c r="E14" s="72">
        <v>21.4</v>
      </c>
      <c r="F14" s="72">
        <v>21.84</v>
      </c>
      <c r="G14" s="72">
        <v>21.12</v>
      </c>
      <c r="H14" s="72">
        <v>21</v>
      </c>
    </row>
    <row r="15" spans="1:8" x14ac:dyDescent="0.2">
      <c r="B15" s="15" t="s">
        <v>124</v>
      </c>
      <c r="C15" s="72">
        <v>22.03</v>
      </c>
      <c r="D15" s="72">
        <v>21.82</v>
      </c>
      <c r="E15" s="72" t="s">
        <v>29</v>
      </c>
      <c r="F15" s="72" t="s">
        <v>29</v>
      </c>
      <c r="G15" s="72" t="s">
        <v>29</v>
      </c>
      <c r="H15" s="72" t="s">
        <v>29</v>
      </c>
    </row>
    <row r="16" spans="1:8" x14ac:dyDescent="0.2">
      <c r="A16" s="14"/>
      <c r="B16" s="15"/>
      <c r="C16" s="72"/>
      <c r="D16" s="72"/>
      <c r="E16" s="72"/>
      <c r="F16" s="72"/>
      <c r="G16" s="72"/>
      <c r="H16" s="72"/>
    </row>
    <row r="17" spans="1:8" x14ac:dyDescent="0.2">
      <c r="A17" s="14"/>
      <c r="B17" s="15" t="s">
        <v>125</v>
      </c>
      <c r="C17" s="72">
        <v>22.03</v>
      </c>
      <c r="D17" s="72">
        <v>21.82</v>
      </c>
      <c r="E17" s="72" t="s">
        <v>29</v>
      </c>
      <c r="F17" s="72" t="s">
        <v>29</v>
      </c>
      <c r="G17" s="72" t="s">
        <v>29</v>
      </c>
      <c r="H17" s="72" t="s">
        <v>29</v>
      </c>
    </row>
    <row r="18" spans="1:8" x14ac:dyDescent="0.2">
      <c r="A18" s="14"/>
      <c r="B18" s="15" t="s">
        <v>39</v>
      </c>
      <c r="C18" s="72">
        <v>21.96</v>
      </c>
      <c r="D18" s="72">
        <v>21.56</v>
      </c>
      <c r="E18" s="72" t="s">
        <v>29</v>
      </c>
      <c r="F18" s="72" t="s">
        <v>29</v>
      </c>
      <c r="G18" s="72">
        <v>21.4</v>
      </c>
      <c r="H18" s="72">
        <v>21</v>
      </c>
    </row>
    <row r="19" spans="1:8" x14ac:dyDescent="0.2">
      <c r="A19" s="14"/>
      <c r="B19" s="15" t="s">
        <v>126</v>
      </c>
      <c r="C19" s="72">
        <v>21.31</v>
      </c>
      <c r="D19" s="72">
        <v>21.15</v>
      </c>
      <c r="E19" s="72" t="s">
        <v>29</v>
      </c>
      <c r="F19" s="72" t="s">
        <v>29</v>
      </c>
      <c r="G19" s="72">
        <v>19.96</v>
      </c>
      <c r="H19" s="72" t="s">
        <v>29</v>
      </c>
    </row>
    <row r="20" spans="1:8" x14ac:dyDescent="0.2">
      <c r="A20" s="14"/>
      <c r="B20" s="15"/>
      <c r="C20" s="72"/>
      <c r="D20" s="72"/>
      <c r="E20" s="72"/>
      <c r="F20" s="72"/>
      <c r="G20" s="72"/>
      <c r="H20" s="72"/>
    </row>
    <row r="21" spans="1:8" x14ac:dyDescent="0.2">
      <c r="A21" s="14"/>
      <c r="B21" s="15" t="s">
        <v>3</v>
      </c>
      <c r="C21" s="72">
        <v>20.170000000000002</v>
      </c>
      <c r="D21" s="72">
        <v>20.22</v>
      </c>
      <c r="E21" s="72" t="s">
        <v>29</v>
      </c>
      <c r="F21" s="72">
        <v>19.5</v>
      </c>
      <c r="G21" s="72" t="s">
        <v>29</v>
      </c>
      <c r="H21" s="72" t="s">
        <v>29</v>
      </c>
    </row>
    <row r="22" spans="1:8" x14ac:dyDescent="0.2">
      <c r="A22" s="14"/>
      <c r="B22" s="15" t="s">
        <v>4</v>
      </c>
      <c r="C22" s="72">
        <v>19.53</v>
      </c>
      <c r="D22" s="72">
        <v>19.13</v>
      </c>
      <c r="E22" s="72">
        <v>19.72</v>
      </c>
      <c r="F22" s="72" t="s">
        <v>29</v>
      </c>
      <c r="G22" s="72">
        <v>17.88</v>
      </c>
      <c r="H22" s="72">
        <v>18.329999999999998</v>
      </c>
    </row>
    <row r="23" spans="1:8" ht="15" thickBot="1" x14ac:dyDescent="0.25">
      <c r="A23" s="14"/>
      <c r="B23" s="15" t="s">
        <v>5</v>
      </c>
      <c r="C23" s="72">
        <v>17.760000000000002</v>
      </c>
      <c r="D23" s="72">
        <v>18.329999999999998</v>
      </c>
      <c r="E23" s="72" t="s">
        <v>29</v>
      </c>
      <c r="F23" s="72">
        <v>16.95</v>
      </c>
      <c r="G23" s="72">
        <v>16.12</v>
      </c>
      <c r="H23" s="72">
        <v>15.82</v>
      </c>
    </row>
    <row r="24" spans="1:8" ht="15" thickTop="1" x14ac:dyDescent="0.2">
      <c r="A24" s="257" t="s">
        <v>134</v>
      </c>
      <c r="B24" s="257"/>
      <c r="C24" s="257"/>
      <c r="D24" s="257"/>
      <c r="E24" s="257"/>
      <c r="F24" s="257"/>
      <c r="G24" s="257"/>
      <c r="H24" s="257"/>
    </row>
    <row r="25" spans="1:8" x14ac:dyDescent="0.2">
      <c r="A25" s="258"/>
      <c r="B25" s="258"/>
      <c r="C25" s="258"/>
      <c r="D25" s="258"/>
      <c r="E25" s="258"/>
      <c r="F25" s="258"/>
      <c r="G25" s="258"/>
      <c r="H25" s="258"/>
    </row>
  </sheetData>
  <mergeCells count="5">
    <mergeCell ref="A1:H1"/>
    <mergeCell ref="A2:H2"/>
    <mergeCell ref="A3:B3"/>
    <mergeCell ref="A24:H24"/>
    <mergeCell ref="A25:H25"/>
  </mergeCells>
  <pageMargins left="0.7" right="0.7" top="0.75" bottom="0.75" header="0.3" footer="0.3"/>
  <pageSetup paperSize="9" scale="7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7"/>
  <sheetViews>
    <sheetView view="pageBreakPreview" zoomScaleNormal="100" zoomScaleSheetLayoutView="100" workbookViewId="0">
      <selection activeCell="H5" sqref="H1:J1048576"/>
    </sheetView>
  </sheetViews>
  <sheetFormatPr defaultRowHeight="14.25" x14ac:dyDescent="0.2"/>
  <cols>
    <col min="1" max="1" width="14.375" customWidth="1"/>
    <col min="2" max="13" width="8.75" customWidth="1"/>
  </cols>
  <sheetData>
    <row r="1" spans="1:13" ht="18.75" x14ac:dyDescent="0.2">
      <c r="A1" s="226" t="s">
        <v>135</v>
      </c>
      <c r="B1" s="226"/>
      <c r="C1" s="226"/>
      <c r="D1" s="226"/>
      <c r="E1" s="226"/>
      <c r="F1" s="226"/>
      <c r="G1" s="226"/>
      <c r="H1" s="226"/>
      <c r="I1" s="226"/>
      <c r="J1" s="226"/>
      <c r="K1" s="226"/>
      <c r="L1" s="226"/>
      <c r="M1" s="226"/>
    </row>
    <row r="2" spans="1:13" ht="18.75" x14ac:dyDescent="0.2">
      <c r="A2" s="318" t="s">
        <v>136</v>
      </c>
      <c r="B2" s="318"/>
      <c r="C2" s="318"/>
      <c r="D2" s="318"/>
      <c r="E2" s="318"/>
      <c r="F2" s="318"/>
      <c r="G2" s="318"/>
      <c r="H2" s="318"/>
      <c r="I2" s="318"/>
      <c r="J2" s="318"/>
      <c r="K2" s="318"/>
      <c r="L2" s="318"/>
      <c r="M2" s="318"/>
    </row>
    <row r="3" spans="1:13" ht="19.5" thickBot="1" x14ac:dyDescent="0.25">
      <c r="A3" s="319"/>
      <c r="B3" s="319"/>
      <c r="C3" s="319"/>
      <c r="D3" s="319"/>
      <c r="E3" s="319"/>
      <c r="F3" s="319"/>
      <c r="G3" s="319"/>
      <c r="H3" s="319"/>
      <c r="I3" s="319"/>
      <c r="J3" s="319"/>
      <c r="K3" s="319"/>
      <c r="L3" s="319"/>
      <c r="M3" s="319"/>
    </row>
    <row r="4" spans="1:13" ht="15.75" thickTop="1" thickBot="1" x14ac:dyDescent="0.25">
      <c r="A4" s="239" t="s">
        <v>84</v>
      </c>
      <c r="B4" s="305" t="s">
        <v>137</v>
      </c>
      <c r="C4" s="306"/>
      <c r="D4" s="315"/>
      <c r="E4" s="305" t="s">
        <v>138</v>
      </c>
      <c r="F4" s="306"/>
      <c r="G4" s="315"/>
      <c r="H4" s="313" t="s">
        <v>139</v>
      </c>
      <c r="I4" s="320"/>
      <c r="J4" s="314"/>
      <c r="K4" s="305" t="s">
        <v>140</v>
      </c>
      <c r="L4" s="306"/>
      <c r="M4" s="306"/>
    </row>
    <row r="5" spans="1:13" ht="15" thickBot="1" x14ac:dyDescent="0.25">
      <c r="A5" s="312"/>
      <c r="B5" s="45" t="s">
        <v>141</v>
      </c>
      <c r="C5" s="46" t="s">
        <v>142</v>
      </c>
      <c r="D5" s="47" t="s">
        <v>133</v>
      </c>
      <c r="E5" s="46" t="s">
        <v>141</v>
      </c>
      <c r="F5" s="46" t="s">
        <v>142</v>
      </c>
      <c r="G5" s="47" t="s">
        <v>133</v>
      </c>
      <c r="H5" s="46" t="s">
        <v>141</v>
      </c>
      <c r="I5" s="46" t="s">
        <v>142</v>
      </c>
      <c r="J5" s="47" t="s">
        <v>133</v>
      </c>
      <c r="K5" s="46" t="s">
        <v>141</v>
      </c>
      <c r="L5" s="46" t="s">
        <v>142</v>
      </c>
      <c r="M5" s="46" t="s">
        <v>133</v>
      </c>
    </row>
    <row r="6" spans="1:13" ht="15" thickTop="1" x14ac:dyDescent="0.2">
      <c r="A6" s="2"/>
      <c r="B6" s="35"/>
      <c r="C6" s="2"/>
      <c r="D6" s="2"/>
      <c r="E6" s="2"/>
      <c r="F6" s="2"/>
      <c r="G6" s="2"/>
      <c r="H6" s="2"/>
      <c r="I6" s="2"/>
      <c r="J6" s="2"/>
      <c r="K6" s="2"/>
      <c r="L6" s="2"/>
      <c r="M6" s="2"/>
    </row>
    <row r="7" spans="1:13" ht="33" customHeight="1" x14ac:dyDescent="0.2">
      <c r="A7" s="94">
        <v>45537</v>
      </c>
      <c r="B7" s="63">
        <v>278.64308499999999</v>
      </c>
      <c r="C7" s="63">
        <v>279.38319749999999</v>
      </c>
      <c r="D7" s="63">
        <v>281.17227500000001</v>
      </c>
      <c r="E7" s="63">
        <v>308.44396828650002</v>
      </c>
      <c r="F7" s="63">
        <v>309.36269089090001</v>
      </c>
      <c r="G7" s="63">
        <v>311.67004756630001</v>
      </c>
      <c r="H7" s="63">
        <v>1.9019356947999999</v>
      </c>
      <c r="I7" s="63">
        <v>1.9089236787999999</v>
      </c>
      <c r="J7" s="63">
        <v>1.9275617436000001</v>
      </c>
      <c r="K7" s="63">
        <v>366.095222573</v>
      </c>
      <c r="L7" s="63">
        <v>367.10030186950002</v>
      </c>
      <c r="M7" s="63">
        <v>369.51885318320001</v>
      </c>
    </row>
    <row r="8" spans="1:13" ht="33" customHeight="1" x14ac:dyDescent="0.2">
      <c r="A8" s="94">
        <v>45538</v>
      </c>
      <c r="B8" s="63">
        <v>278.7</v>
      </c>
      <c r="C8" s="63">
        <v>279.39046050000002</v>
      </c>
      <c r="D8" s="63">
        <v>281.07104249999998</v>
      </c>
      <c r="E8" s="63">
        <v>308.18646999999999</v>
      </c>
      <c r="F8" s="63">
        <v>309.04915483439999</v>
      </c>
      <c r="G8" s="63">
        <v>311.2618669236</v>
      </c>
      <c r="H8" s="63">
        <v>1.9091002757</v>
      </c>
      <c r="I8" s="63">
        <v>1.9157714758</v>
      </c>
      <c r="J8" s="63">
        <v>1.9342583254000001</v>
      </c>
      <c r="K8" s="63">
        <v>365.72408000000001</v>
      </c>
      <c r="L8" s="63">
        <v>366.66282047499999</v>
      </c>
      <c r="M8" s="63">
        <v>368.93806645109998</v>
      </c>
    </row>
    <row r="9" spans="1:13" ht="33" customHeight="1" x14ac:dyDescent="0.2">
      <c r="A9" s="94">
        <v>45539</v>
      </c>
      <c r="B9" s="63">
        <v>278.76677749999999</v>
      </c>
      <c r="C9" s="63">
        <v>279.39203099999997</v>
      </c>
      <c r="D9" s="63">
        <v>280.9725545</v>
      </c>
      <c r="E9" s="63">
        <v>308.0791083153</v>
      </c>
      <c r="F9" s="63">
        <v>308.86928723070002</v>
      </c>
      <c r="G9" s="63">
        <v>310.95555724949998</v>
      </c>
      <c r="H9" s="63">
        <v>1.9208735964999999</v>
      </c>
      <c r="I9" s="63">
        <v>1.9271565835</v>
      </c>
      <c r="J9" s="63">
        <v>1.9447791732999999</v>
      </c>
      <c r="K9" s="63">
        <v>365.67234119130001</v>
      </c>
      <c r="L9" s="63">
        <v>366.52504583590002</v>
      </c>
      <c r="M9" s="63">
        <v>368.65790736330001</v>
      </c>
    </row>
    <row r="10" spans="1:13" ht="33" customHeight="1" x14ac:dyDescent="0.2">
      <c r="A10" s="94">
        <v>45540</v>
      </c>
      <c r="B10" s="63">
        <v>278.67500000000001</v>
      </c>
      <c r="C10" s="63">
        <v>279.41564499999998</v>
      </c>
      <c r="D10" s="63">
        <v>281.15407750000003</v>
      </c>
      <c r="E10" s="63">
        <v>308.95304249999998</v>
      </c>
      <c r="F10" s="63">
        <v>309.87334738319998</v>
      </c>
      <c r="G10" s="63">
        <v>312.12418317589999</v>
      </c>
      <c r="H10" s="63">
        <v>1.9401608448000001</v>
      </c>
      <c r="I10" s="63">
        <v>1.9476088063000001</v>
      </c>
      <c r="J10" s="63">
        <v>1.9658945320000001</v>
      </c>
      <c r="K10" s="63">
        <v>366.38796000000002</v>
      </c>
      <c r="L10" s="63">
        <v>367.39399177069998</v>
      </c>
      <c r="M10" s="63">
        <v>369.73082615409999</v>
      </c>
    </row>
    <row r="11" spans="1:13" ht="33" customHeight="1" x14ac:dyDescent="0.2">
      <c r="A11" s="94">
        <v>45541</v>
      </c>
      <c r="B11" s="63">
        <v>278.5661925</v>
      </c>
      <c r="C11" s="63">
        <v>279.30792450000001</v>
      </c>
      <c r="D11" s="63">
        <v>280.902265</v>
      </c>
      <c r="E11" s="63">
        <v>309.58454222530003</v>
      </c>
      <c r="F11" s="63">
        <v>310.50871447610001</v>
      </c>
      <c r="G11" s="63">
        <v>312.6057373347</v>
      </c>
      <c r="H11" s="63">
        <v>1.9549190904</v>
      </c>
      <c r="I11" s="63">
        <v>1.9621554611000001</v>
      </c>
      <c r="J11" s="63">
        <v>1.9798497117</v>
      </c>
      <c r="K11" s="63">
        <v>367.1920308343</v>
      </c>
      <c r="L11" s="63">
        <v>368.20228005289999</v>
      </c>
      <c r="M11" s="63">
        <v>370.34842828149999</v>
      </c>
    </row>
    <row r="12" spans="1:13" ht="33" customHeight="1" x14ac:dyDescent="0.2">
      <c r="A12" s="94">
        <v>45544</v>
      </c>
      <c r="B12" s="63">
        <v>278.7</v>
      </c>
      <c r="C12" s="63">
        <v>279.371532</v>
      </c>
      <c r="D12" s="63">
        <v>280.86633</v>
      </c>
      <c r="E12" s="63">
        <v>308.21433999999999</v>
      </c>
      <c r="F12" s="63">
        <v>309.05629381839998</v>
      </c>
      <c r="G12" s="63">
        <v>311.0385359334</v>
      </c>
      <c r="H12" s="63">
        <v>1.9475210778000001</v>
      </c>
      <c r="I12" s="63">
        <v>1.9542340304000001</v>
      </c>
      <c r="J12" s="63">
        <v>1.9711799161000001</v>
      </c>
      <c r="K12" s="63">
        <v>365.22242</v>
      </c>
      <c r="L12" s="63">
        <v>366.13441214980003</v>
      </c>
      <c r="M12" s="63">
        <v>368.14104818620001</v>
      </c>
    </row>
    <row r="13" spans="1:13" ht="33" customHeight="1" x14ac:dyDescent="0.2">
      <c r="A13" s="94">
        <v>45545</v>
      </c>
      <c r="B13" s="63">
        <v>278.61948000000001</v>
      </c>
      <c r="C13" s="63">
        <v>279.33483899999999</v>
      </c>
      <c r="D13" s="63">
        <v>280.76497899999998</v>
      </c>
      <c r="E13" s="63">
        <v>307.51232812799998</v>
      </c>
      <c r="F13" s="63">
        <v>308.40326035089998</v>
      </c>
      <c r="G13" s="63">
        <v>310.35030789709998</v>
      </c>
      <c r="H13" s="63">
        <v>1.9395042507</v>
      </c>
      <c r="I13" s="63">
        <v>1.9465116736000001</v>
      </c>
      <c r="J13" s="63">
        <v>1.9637773507</v>
      </c>
      <c r="K13" s="63">
        <v>364.75469626799998</v>
      </c>
      <c r="L13" s="63">
        <v>365.72332798330001</v>
      </c>
      <c r="M13" s="63">
        <v>367.64349027690002</v>
      </c>
    </row>
    <row r="14" spans="1:13" ht="33" customHeight="1" x14ac:dyDescent="0.2">
      <c r="A14" s="94">
        <v>45546</v>
      </c>
      <c r="B14" s="63">
        <v>278.54225000000002</v>
      </c>
      <c r="C14" s="63">
        <v>279.15196350000002</v>
      </c>
      <c r="D14" s="63">
        <v>280.72806250000002</v>
      </c>
      <c r="E14" s="63">
        <v>307.51064977499999</v>
      </c>
      <c r="F14" s="63">
        <v>308.28496029079997</v>
      </c>
      <c r="G14" s="63">
        <v>310.37575318059999</v>
      </c>
      <c r="H14" s="63">
        <v>1.9705157396999999</v>
      </c>
      <c r="I14" s="63">
        <v>1.9768499048999999</v>
      </c>
      <c r="J14" s="63">
        <v>1.9951208111000001</v>
      </c>
      <c r="K14" s="63">
        <v>364.34720455000001</v>
      </c>
      <c r="L14" s="63">
        <v>365.17375766039999</v>
      </c>
      <c r="M14" s="63">
        <v>367.2790507213</v>
      </c>
    </row>
    <row r="15" spans="1:13" ht="33" customHeight="1" x14ac:dyDescent="0.2">
      <c r="A15" s="94">
        <v>45547</v>
      </c>
      <c r="B15" s="63">
        <v>278.44225</v>
      </c>
      <c r="C15" s="63">
        <v>278.99250749999999</v>
      </c>
      <c r="D15" s="63">
        <v>280.68434999999999</v>
      </c>
      <c r="E15" s="63">
        <v>306.46746535</v>
      </c>
      <c r="F15" s="63">
        <v>307.17409866759999</v>
      </c>
      <c r="G15" s="63">
        <v>309.36818543739997</v>
      </c>
      <c r="H15" s="63">
        <v>1.9522682024</v>
      </c>
      <c r="I15" s="63">
        <v>1.9580730044000001</v>
      </c>
      <c r="J15" s="63">
        <v>1.9765000267999999</v>
      </c>
      <c r="K15" s="63">
        <v>362.93555364999997</v>
      </c>
      <c r="L15" s="63">
        <v>363.67510330149997</v>
      </c>
      <c r="M15" s="63">
        <v>365.93071325419999</v>
      </c>
    </row>
    <row r="16" spans="1:13" ht="33" customHeight="1" x14ac:dyDescent="0.2">
      <c r="A16" s="94">
        <v>45548</v>
      </c>
      <c r="B16" s="63">
        <v>278.16395999999997</v>
      </c>
      <c r="C16" s="63">
        <v>278.70358800000002</v>
      </c>
      <c r="D16" s="63">
        <v>280.29859750000003</v>
      </c>
      <c r="E16" s="63">
        <v>308.525560536</v>
      </c>
      <c r="F16" s="63">
        <v>309.22246699679999</v>
      </c>
      <c r="G16" s="63">
        <v>311.31069417809999</v>
      </c>
      <c r="H16" s="63">
        <v>1.9784769259999999</v>
      </c>
      <c r="I16" s="63">
        <v>1.9842726029</v>
      </c>
      <c r="J16" s="63">
        <v>2.0021979107000001</v>
      </c>
      <c r="K16" s="63">
        <v>365.77170350400002</v>
      </c>
      <c r="L16" s="63">
        <v>366.49786590410002</v>
      </c>
      <c r="M16" s="63">
        <v>368.63119676970001</v>
      </c>
    </row>
    <row r="17" spans="1:13" ht="33" customHeight="1" x14ac:dyDescent="0.2">
      <c r="A17" s="94">
        <v>45551</v>
      </c>
      <c r="B17" s="63">
        <v>278.12699500000002</v>
      </c>
      <c r="C17" s="63">
        <v>278.54492299999998</v>
      </c>
      <c r="D17" s="63">
        <v>280.0182375</v>
      </c>
      <c r="E17" s="63">
        <v>309.29112844000002</v>
      </c>
      <c r="F17" s="63">
        <v>309.85253671039999</v>
      </c>
      <c r="G17" s="63">
        <v>311.8032476477</v>
      </c>
      <c r="H17" s="63">
        <v>1.9879703939</v>
      </c>
      <c r="I17" s="63">
        <v>1.9929191091</v>
      </c>
      <c r="J17" s="63">
        <v>2.0100137928000001</v>
      </c>
      <c r="K17" s="63">
        <v>366.58528940999997</v>
      </c>
      <c r="L17" s="63">
        <v>367.14880955410001</v>
      </c>
      <c r="M17" s="63">
        <v>369.12340089140002</v>
      </c>
    </row>
    <row r="18" spans="1:13" ht="33" customHeight="1" x14ac:dyDescent="0.2">
      <c r="A18" s="94">
        <v>45553</v>
      </c>
      <c r="B18" s="63">
        <v>278.04225000000002</v>
      </c>
      <c r="C18" s="63">
        <v>278.50508600000001</v>
      </c>
      <c r="D18" s="63">
        <v>279.8452575</v>
      </c>
      <c r="E18" s="63">
        <v>309.47492925</v>
      </c>
      <c r="F18" s="63">
        <v>310.08449919650002</v>
      </c>
      <c r="G18" s="63">
        <v>311.91552400950002</v>
      </c>
      <c r="H18" s="63">
        <v>1.9592168015</v>
      </c>
      <c r="I18" s="63">
        <v>1.9643717158</v>
      </c>
      <c r="J18" s="63">
        <v>1.9805014961</v>
      </c>
      <c r="K18" s="63">
        <v>366.97406654999997</v>
      </c>
      <c r="L18" s="63">
        <v>367.5960779605</v>
      </c>
      <c r="M18" s="63">
        <v>369.39182206639998</v>
      </c>
    </row>
    <row r="19" spans="1:13" ht="33" customHeight="1" x14ac:dyDescent="0.2">
      <c r="A19" s="94">
        <v>45554</v>
      </c>
      <c r="B19" s="63">
        <v>277.91323749999998</v>
      </c>
      <c r="C19" s="63">
        <v>278.31193999999999</v>
      </c>
      <c r="D19" s="63">
        <v>279.63795499999998</v>
      </c>
      <c r="E19" s="63">
        <v>309.831577165</v>
      </c>
      <c r="F19" s="63">
        <v>310.36262132230001</v>
      </c>
      <c r="G19" s="63">
        <v>312.1296482674</v>
      </c>
      <c r="H19" s="63">
        <v>1.9506105695</v>
      </c>
      <c r="I19" s="63">
        <v>1.9553893854</v>
      </c>
      <c r="J19" s="63">
        <v>1.9708080555</v>
      </c>
      <c r="K19" s="63">
        <v>368.19335704000002</v>
      </c>
      <c r="L19" s="63">
        <v>368.7233827366</v>
      </c>
      <c r="M19" s="63">
        <v>370.47806504379997</v>
      </c>
    </row>
    <row r="20" spans="1:13" ht="33" customHeight="1" x14ac:dyDescent="0.2">
      <c r="A20" s="94">
        <v>45555</v>
      </c>
      <c r="B20" s="63">
        <v>277.83785499999999</v>
      </c>
      <c r="C20" s="63">
        <v>278.24967450000003</v>
      </c>
      <c r="D20" s="63">
        <v>279.58945249999999</v>
      </c>
      <c r="E20" s="63">
        <v>310.19207632199999</v>
      </c>
      <c r="F20" s="63">
        <v>310.74144549070002</v>
      </c>
      <c r="G20" s="63">
        <v>312.52313287829998</v>
      </c>
      <c r="H20" s="63">
        <v>1.9354106388000001</v>
      </c>
      <c r="I20" s="63">
        <v>1.9402484671</v>
      </c>
      <c r="J20" s="63">
        <v>1.9555648445</v>
      </c>
      <c r="K20" s="63">
        <v>369.816080005</v>
      </c>
      <c r="L20" s="63">
        <v>370.361864121</v>
      </c>
      <c r="M20" s="63">
        <v>372.13440004590001</v>
      </c>
    </row>
    <row r="21" spans="1:13" ht="33" customHeight="1" x14ac:dyDescent="0.2">
      <c r="A21" s="94">
        <v>45558</v>
      </c>
      <c r="B21" s="63">
        <v>277.86892749999998</v>
      </c>
      <c r="C21" s="63">
        <v>278.25174800000002</v>
      </c>
      <c r="D21" s="63">
        <v>279.57880999999998</v>
      </c>
      <c r="E21" s="63">
        <v>308.40673073950001</v>
      </c>
      <c r="F21" s="63">
        <v>308.92009916109998</v>
      </c>
      <c r="G21" s="63">
        <v>310.67747935149998</v>
      </c>
      <c r="H21" s="63">
        <v>1.9349530355</v>
      </c>
      <c r="I21" s="63">
        <v>1.9395920922000001</v>
      </c>
      <c r="J21" s="63">
        <v>1.9548962991000001</v>
      </c>
      <c r="K21" s="63">
        <v>368.52366915049998</v>
      </c>
      <c r="L21" s="63">
        <v>369.02804176400002</v>
      </c>
      <c r="M21" s="63">
        <v>370.77727803260001</v>
      </c>
    </row>
    <row r="22" spans="1:13" ht="33" customHeight="1" x14ac:dyDescent="0.2">
      <c r="A22" s="94">
        <v>45559</v>
      </c>
      <c r="B22" s="63">
        <v>277.80291499999998</v>
      </c>
      <c r="C22" s="63">
        <v>278.13109750000001</v>
      </c>
      <c r="D22" s="63">
        <v>279.4429935</v>
      </c>
      <c r="E22" s="63">
        <v>309.31966056099998</v>
      </c>
      <c r="F22" s="63">
        <v>309.77379433150003</v>
      </c>
      <c r="G22" s="63">
        <v>311.54945651669999</v>
      </c>
      <c r="H22" s="63">
        <v>1.9247093129999999</v>
      </c>
      <c r="I22" s="63">
        <v>1.9289509511</v>
      </c>
      <c r="J22" s="63">
        <v>1.9446202084999999</v>
      </c>
      <c r="K22" s="63">
        <v>371.01968798249999</v>
      </c>
      <c r="L22" s="63">
        <v>371.45464969300002</v>
      </c>
      <c r="M22" s="63">
        <v>373.19611781930001</v>
      </c>
    </row>
    <row r="23" spans="1:13" ht="33" customHeight="1" x14ac:dyDescent="0.2">
      <c r="A23" s="94">
        <v>45560</v>
      </c>
      <c r="B23" s="63">
        <v>277.84612499999997</v>
      </c>
      <c r="C23" s="63">
        <v>278.1659985</v>
      </c>
      <c r="D23" s="63">
        <v>279.51021850000001</v>
      </c>
      <c r="E23" s="63">
        <v>310.95149348749999</v>
      </c>
      <c r="F23" s="63">
        <v>311.39807309179997</v>
      </c>
      <c r="G23" s="63">
        <v>313.20741142190002</v>
      </c>
      <c r="H23" s="63">
        <v>1.9306266004999999</v>
      </c>
      <c r="I23" s="63">
        <v>1.9348571686</v>
      </c>
      <c r="J23" s="63">
        <v>1.9505630152</v>
      </c>
      <c r="K23" s="63">
        <v>372.04985637499999</v>
      </c>
      <c r="L23" s="63">
        <v>372.47553771439999</v>
      </c>
      <c r="M23" s="63">
        <v>374.26418257149999</v>
      </c>
    </row>
    <row r="24" spans="1:13" ht="33" customHeight="1" x14ac:dyDescent="0.2">
      <c r="A24" s="94">
        <v>45561</v>
      </c>
      <c r="B24" s="63">
        <v>277.68691749999999</v>
      </c>
      <c r="C24" s="63">
        <v>277.9811995</v>
      </c>
      <c r="D24" s="63">
        <v>279.30427250000002</v>
      </c>
      <c r="E24" s="63">
        <v>309.02388929400001</v>
      </c>
      <c r="F24" s="63">
        <v>309.4367180918</v>
      </c>
      <c r="G24" s="63">
        <v>311.21464598099999</v>
      </c>
      <c r="H24" s="63">
        <v>1.9150161719000001</v>
      </c>
      <c r="I24" s="63">
        <v>1.9189545788</v>
      </c>
      <c r="J24" s="63">
        <v>1.9343546484</v>
      </c>
      <c r="K24" s="63">
        <v>370.32327948630001</v>
      </c>
      <c r="L24" s="63">
        <v>370.71239187880002</v>
      </c>
      <c r="M24" s="63">
        <v>372.4650953753</v>
      </c>
    </row>
    <row r="25" spans="1:13" ht="33" customHeight="1" x14ac:dyDescent="0.2">
      <c r="A25" s="94">
        <v>45562</v>
      </c>
      <c r="B25" s="63">
        <v>277.63897750000001</v>
      </c>
      <c r="C25" s="63">
        <v>277.91638749999998</v>
      </c>
      <c r="D25" s="63">
        <v>278.90530000000001</v>
      </c>
      <c r="E25" s="63">
        <v>309.19265056379999</v>
      </c>
      <c r="F25" s="63">
        <v>309.58607152119998</v>
      </c>
      <c r="G25" s="63">
        <v>310.99711998660001</v>
      </c>
      <c r="H25" s="63">
        <v>1.9328806975999999</v>
      </c>
      <c r="I25" s="63">
        <v>1.9366550280999999</v>
      </c>
      <c r="J25" s="63">
        <v>1.9498781086999999</v>
      </c>
      <c r="K25" s="63">
        <v>371.24496203500001</v>
      </c>
      <c r="L25" s="63">
        <v>371.6129794236</v>
      </c>
      <c r="M25" s="63">
        <v>372.92399772469997</v>
      </c>
    </row>
    <row r="26" spans="1:13" s="51" customFormat="1" ht="33" customHeight="1" x14ac:dyDescent="0.2">
      <c r="A26" s="94">
        <v>45565</v>
      </c>
      <c r="B26" s="63">
        <v>277.71309000000002</v>
      </c>
      <c r="C26" s="63">
        <v>278.0250795</v>
      </c>
      <c r="D26" s="63">
        <v>279.03505899999999</v>
      </c>
      <c r="E26" s="63">
        <v>310.66375247399998</v>
      </c>
      <c r="F26" s="63">
        <v>311.09755283189997</v>
      </c>
      <c r="G26" s="63">
        <v>312.56767866270002</v>
      </c>
      <c r="H26" s="63">
        <v>1.9498900712</v>
      </c>
      <c r="I26" s="63">
        <v>1.9539683731999999</v>
      </c>
      <c r="J26" s="63">
        <v>1.9683221703</v>
      </c>
      <c r="K26" s="63">
        <v>372.12165929100001</v>
      </c>
      <c r="L26" s="63">
        <v>372.53692502519999</v>
      </c>
      <c r="M26" s="63">
        <v>373.881168317</v>
      </c>
    </row>
    <row r="27" spans="1:13" x14ac:dyDescent="0.2">
      <c r="F27" s="63"/>
      <c r="G27" s="63"/>
      <c r="H27" s="63"/>
    </row>
  </sheetData>
  <mergeCells count="8">
    <mergeCell ref="A1:M1"/>
    <mergeCell ref="A2:M2"/>
    <mergeCell ref="A3:M3"/>
    <mergeCell ref="A4:A5"/>
    <mergeCell ref="B4:D4"/>
    <mergeCell ref="E4:G4"/>
    <mergeCell ref="H4:J4"/>
    <mergeCell ref="K4:M4"/>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135</vt:lpstr>
      <vt:lpstr>136</vt:lpstr>
      <vt:lpstr>137</vt:lpstr>
      <vt:lpstr>138</vt:lpstr>
      <vt:lpstr>139</vt:lpstr>
      <vt:lpstr>140</vt:lpstr>
      <vt:lpstr>141</vt:lpstr>
      <vt:lpstr>142</vt:lpstr>
      <vt:lpstr>143</vt:lpstr>
      <vt:lpstr>144</vt:lpstr>
      <vt:lpstr>145</vt:lpstr>
      <vt:lpstr>'137'!Print_Area</vt:lpstr>
      <vt:lpstr>'139'!Print_Area</vt:lpstr>
      <vt:lpstr>'140'!Print_Area</vt:lpstr>
      <vt:lpstr>'143'!Print_Area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2024-10-30T06:26:41Z</cp:lastPrinted>
  <dcterms:created xsi:type="dcterms:W3CDTF">2024-02-01T11:08:02Z</dcterms:created>
  <dcterms:modified xsi:type="dcterms:W3CDTF">2024-10-31T09:00:53Z</dcterms:modified>
</cp:coreProperties>
</file>