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124\MSB Excel files\"/>
    </mc:Choice>
  </mc:AlternateContent>
  <bookViews>
    <workbookView xWindow="0" yWindow="0" windowWidth="19200" windowHeight="606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2">'138'!$A$1:$K$46</definedName>
    <definedName name="_xlnm.Print_Area" localSheetId="4">'140'!$A$1:$H$73</definedName>
    <definedName name="_xlnm.Print_Area" localSheetId="5">'141'!$A$1:$K$90</definedName>
    <definedName name="_xlnm.Print_Area" localSheetId="8">'144'!$A$1:$M$30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2" l="1"/>
  <c r="E39" i="12" s="1"/>
  <c r="B36" i="12"/>
  <c r="B39" i="12" s="1"/>
  <c r="E34" i="12"/>
  <c r="B34" i="12"/>
  <c r="E30" i="12"/>
  <c r="E28" i="12"/>
  <c r="E27" i="12"/>
  <c r="B27" i="12"/>
  <c r="B30" i="12" s="1"/>
  <c r="E25" i="12"/>
  <c r="B25" i="12"/>
  <c r="E18" i="12"/>
  <c r="E21" i="12" s="1"/>
  <c r="B18" i="12"/>
  <c r="B19" i="12" s="1"/>
  <c r="E16" i="12"/>
  <c r="B16" i="12"/>
  <c r="E9" i="12"/>
  <c r="E10" i="12" s="1"/>
  <c r="B9" i="12"/>
  <c r="B12" i="12" s="1"/>
  <c r="E7" i="12"/>
  <c r="B7" i="12"/>
  <c r="E37" i="12" l="1"/>
  <c r="B37" i="12"/>
  <c r="B28" i="12"/>
  <c r="E19" i="12"/>
  <c r="B21" i="12"/>
  <c r="B10" i="12"/>
  <c r="J21" i="2"/>
  <c r="F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<sst xmlns="http://schemas.openxmlformats.org/spreadsheetml/2006/main" count="725" uniqueCount="185">
  <si>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</si>
  <si>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</si>
  <si>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</si>
  <si>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</si>
  <si>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</si>
  <si>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</si>
  <si>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</si>
  <si>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</si>
  <si>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</si>
  <si>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</si>
  <si>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</si>
  <si>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</si>
  <si>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</si>
  <si>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</si>
  <si>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</si>
  <si>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</si>
  <si>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</si>
  <si>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</si>
  <si>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</si>
  <si>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</si>
  <si>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</si>
  <si>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</si>
  <si>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</si>
  <si>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</si>
  <si>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</si>
  <si>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</si>
  <si>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</si>
  <si>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</si>
  <si>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</si>
  <si>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</si>
  <si>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</si>
  <si>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</si>
  <si>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</si>
  <si>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</si>
  <si>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</si>
  <si>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</si>
  <si>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</si>
  <si>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</si>
  <si>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</si>
  <si>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</si>
  <si>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</si>
  <si>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</si>
  <si>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</si>
  <si>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</si>
  <si>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</si>
  <si>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</si>
  <si>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</si>
  <si>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</si>
  <si>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</si>
  <si>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</si>
  <si>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</si>
  <si>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</si>
  <si>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</si>
  <si>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</si>
  <si>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</si>
  <si>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</si>
  <si>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</si>
  <si>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</si>
  <si>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</si>
  <si>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</si>
  <si>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</si>
  <si>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</si>
  <si>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</si>
  <si>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</si>
  <si>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</si>
  <si>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</si>
  <si>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</si>
  <si>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</si>
  <si>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</si>
  <si>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</si>
  <si>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</si>
  <si>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</si>
  <si>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</si>
  <si>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</si>
  <si>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</si>
  <si>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</si>
  <si>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</si>
  <si>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</si>
  <si>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</si>
  <si>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</si>
  <si>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</si>
  <si>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</si>
  <si>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</si>
  <si>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</si>
  <si>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</si>
  <si>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</si>
  <si>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</si>
  <si>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</si>
  <si>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</si>
  <si>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</si>
  <si>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</si>
  <si>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</si>
  <si>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</si>
  <si>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</si>
  <si>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</si>
  <si>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</si>
  <si>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</si>
  <si>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</si>
  <si>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</si>
  <si>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</si>
  <si>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</si>
  <si>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</si>
  <si>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</si>
  <si>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</si>
  <si>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</si>
  <si>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</si>
  <si>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</si>
  <si>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</si>
  <si>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</si>
  <si>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</si>
  <si>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</si>
  <si>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</si>
  <si>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</si>
  <si>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</si>
  <si>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</si>
  <si>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</si>
  <si>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</si>
  <si>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</si>
  <si>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</si>
  <si>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</si>
  <si>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</si>
  <si>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</si>
  <si>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</si>
  <si>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</si>
  <si>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</si>
  <si>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</si>
  <si>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</si>
  <si>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</si>
  <si>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</si>
  <si>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</si>
  <si>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</si>
  <si>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</si>
  <si>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</si>
  <si>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</si>
  <si>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</si>
  <si>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</si>
  <si>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</si>
  <si>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</si>
  <si>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</si>
  <si>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</si>
  <si>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</si>
  <si>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</si>
  <si>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</si>
  <si>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</si>
  <si>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</si>
  <si>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</si>
  <si>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</si>
  <si>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</si>
  <si>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</si>
  <si>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</si>
  <si>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</si>
  <si>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</si>
  <si>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</si>
  <si>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</si>
  <si>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</si>
  <si>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</si>
  <si>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</si>
  <si>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</si>
  <si>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</si>
  <si>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</si>
  <si>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</si>
  <si>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</si>
  <si>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</si>
  <si>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</si>
  <si>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May-24</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</si>
  <si>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</si>
  <si>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</si>
  <si>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</si>
  <si>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</si>
  <si>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</si>
  <si>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</si>
  <si>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</si>
  <si>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</si>
  <si>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</si>
  <si>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</si>
  <si>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</si>
  <si>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</si>
  <si>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</si>
  <si>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R= Bid Rejected        NBR= No Bids Received                                                                                                                                                                     Source:  Domestic Markets &amp; Monetary Management Department, SBP</t>
  </si>
  <si>
    <t>2-Years</t>
  </si>
  <si>
    <t>Sep-24</t>
  </si>
  <si>
    <t>R= Bids Rejected</t>
  </si>
  <si>
    <t xml:space="preserve">R= Bid Rejected          NBR= No Bids Recived                                                                 </t>
  </si>
  <si>
    <t xml:space="preserve">             Source:  Domestic Markets &amp; Monetary Management Department, SBP</t>
  </si>
  <si>
    <t>Oct-24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</si>
</sst>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33">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1" fillId="0" borderId="4" xfId="0" applyFont="1" applyBorder="1" applyAlignment="1"/>
    <xf numFmtId="0" fontId="27" fillId="0" borderId="4" xfId="0" applyFont="1" applyBorder="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49" fontId="8" fillId="0" borderId="5"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6" fillId="0" borderId="15"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9" fillId="0" borderId="15"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167" fontId="31" fillId="0" borderId="0" xfId="12" applyNumberFormat="1" applyFont="1" applyAlignment="1">
      <alignment horizontal="right" vertical="center"/>
    </xf>
    <xf numFmtId="0" fontId="33" fillId="0" borderId="0" xfId="0" applyFont="1" applyAlignment="1"/>
    <xf numFmtId="168" fontId="36" fillId="0" borderId="4" xfId="12" applyNumberFormat="1" applyFont="1" applyBorder="1" applyAlignment="1">
      <alignment horizontal="right" vertical="center"/>
    </xf>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0" fontId="8" fillId="0" borderId="0" xfId="0" applyFont="1" applyFill="1" applyAlignment="1">
      <alignment horizontal="lef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27" fillId="0" borderId="4" xfId="0" applyFont="1" applyFill="1" applyBorder="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5" fontId="7" fillId="0" borderId="1" xfId="0" applyNumberFormat="1" applyFont="1" applyBorder="1" applyAlignment="1">
      <alignment horizontal="left" vertical="center"/>
    </xf>
    <xf numFmtId="169" fontId="12" fillId="0" borderId="1" xfId="12" applyNumberFormat="1"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0" fillId="0" borderId="13"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8" xfId="0" applyFont="1" applyFill="1" applyBorder="1" applyAlignment="1">
      <alignment horizontal="left" vertic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 fillId="0" borderId="8" xfId="0" applyFont="1" applyBorder="1" applyAlignment="1">
      <alignment vertical="center"/>
    </xf>
    <xf numFmtId="0" fontId="12" fillId="0" borderId="8" xfId="0" applyFont="1" applyBorder="1" applyAlignment="1">
      <alignment horizontal="right" vertical="center"/>
    </xf>
    <xf numFmtId="167" fontId="0" fillId="0" borderId="0" xfId="12" applyNumberFormat="1" applyFont="1" applyAlignment="1"/>
    <xf numFmtId="167" fontId="0" fillId="0" borderId="0" xfId="12" applyNumberFormat="1" applyFont="1" applyFill="1" applyAlignment="1"/>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view="pageBreakPreview" zoomScaleNormal="100" zoomScaleSheetLayoutView="100" workbookViewId="0">
      <selection activeCell="H21" sqref="H21"/>
    </sheetView>
  </sheetViews>
  <sheetFormatPr defaultColWidth="9.125" defaultRowHeight="14.25" x14ac:dyDescent="0.2"/>
  <cols>
    <col min="1" max="1" width="19.875" style="7" bestFit="1" customWidth="1"/>
    <col min="2" max="3" width="9.75" style="7" bestFit="1" customWidth="1"/>
    <col min="4" max="4" width="10.375" style="149" bestFit="1" customWidth="1"/>
    <col min="5" max="9" width="9.75" style="7" bestFit="1" customWidth="1"/>
    <col min="10" max="10" width="9.75" style="137" bestFit="1" customWidth="1"/>
    <col min="11" max="16384" width="9.125" style="7"/>
  </cols>
  <sheetData>
    <row r="1" spans="1:11" ht="18.75" x14ac:dyDescent="0.2">
      <c r="A1" s="234" t="s">
        <v>0</v>
      </c>
      <c r="B1" s="234"/>
      <c r="C1" s="234"/>
      <c r="D1" s="234"/>
      <c r="E1" s="234"/>
      <c r="F1" s="234"/>
      <c r="G1" s="234"/>
      <c r="H1" s="234"/>
      <c r="I1" s="234"/>
      <c r="J1" s="234"/>
    </row>
    <row r="2" spans="1:11" ht="15" thickBot="1" x14ac:dyDescent="0.25">
      <c r="A2" s="235" t="s">
        <v>1</v>
      </c>
      <c r="B2" s="235"/>
      <c r="C2" s="235"/>
      <c r="D2" s="235"/>
      <c r="E2" s="235"/>
      <c r="F2" s="235"/>
      <c r="G2" s="235"/>
      <c r="H2" s="235"/>
      <c r="I2" s="235"/>
      <c r="J2" s="235"/>
    </row>
    <row r="3" spans="1:11" ht="15.75" thickTop="1" thickBot="1" x14ac:dyDescent="0.25">
      <c r="A3" s="134"/>
      <c r="B3" s="241" t="s">
        <v>167</v>
      </c>
      <c r="C3" s="241" t="s">
        <v>166</v>
      </c>
      <c r="D3" s="146">
        <v>2023</v>
      </c>
      <c r="E3" s="238">
        <v>2024</v>
      </c>
      <c r="F3" s="239"/>
      <c r="G3" s="239"/>
      <c r="H3" s="239"/>
      <c r="I3" s="239"/>
      <c r="J3" s="240"/>
    </row>
    <row r="4" spans="1:11" ht="15" thickBot="1" x14ac:dyDescent="0.25">
      <c r="A4" s="28"/>
      <c r="B4" s="242"/>
      <c r="C4" s="242"/>
      <c r="D4" s="211" t="s">
        <v>6</v>
      </c>
      <c r="E4" s="102" t="s">
        <v>39</v>
      </c>
      <c r="F4" s="102" t="s">
        <v>126</v>
      </c>
      <c r="G4" s="136" t="s">
        <v>3</v>
      </c>
      <c r="H4" s="136" t="s">
        <v>4</v>
      </c>
      <c r="I4" s="207" t="s">
        <v>5</v>
      </c>
      <c r="J4" s="207" t="s">
        <v>6</v>
      </c>
    </row>
    <row r="5" spans="1:11" ht="15" thickTop="1" x14ac:dyDescent="0.2">
      <c r="A5" s="2"/>
      <c r="B5" s="8"/>
      <c r="C5" s="8"/>
      <c r="D5" s="147"/>
      <c r="J5" s="208"/>
    </row>
    <row r="6" spans="1:11" ht="25.5" customHeight="1" x14ac:dyDescent="0.2">
      <c r="A6" s="3" t="s">
        <v>8</v>
      </c>
      <c r="B6" s="9"/>
      <c r="C6" s="9"/>
      <c r="D6" s="133"/>
      <c r="J6" s="208"/>
    </row>
    <row r="7" spans="1:11" ht="25.5" customHeight="1" x14ac:dyDescent="0.2">
      <c r="A7" s="10" t="s">
        <v>9</v>
      </c>
      <c r="B7" s="86">
        <v>6332706</v>
      </c>
      <c r="C7" s="86">
        <v>413946.97070599999</v>
      </c>
      <c r="D7" s="86">
        <v>553433</v>
      </c>
      <c r="E7" s="86">
        <v>405246.37300000002</v>
      </c>
      <c r="F7" s="86">
        <v>413946.97070599999</v>
      </c>
      <c r="G7" s="86">
        <v>211369.80356999999</v>
      </c>
      <c r="H7" s="86">
        <v>136397.71288599999</v>
      </c>
      <c r="I7" s="105">
        <v>97323.520999999993</v>
      </c>
      <c r="J7" s="105">
        <v>392933.83825699997</v>
      </c>
      <c r="K7" s="148"/>
    </row>
    <row r="8" spans="1:11" ht="25.5" customHeight="1" x14ac:dyDescent="0.2">
      <c r="A8" s="10" t="s">
        <v>10</v>
      </c>
      <c r="B8" s="86">
        <v>329836</v>
      </c>
      <c r="C8" s="86">
        <v>19045.689293999996</v>
      </c>
      <c r="D8" s="86">
        <v>28462</v>
      </c>
      <c r="E8" s="86">
        <v>19890.667000000001</v>
      </c>
      <c r="F8" s="86">
        <v>19045.689293999996</v>
      </c>
      <c r="G8" s="86">
        <v>9577.2864300000074</v>
      </c>
      <c r="H8" s="86">
        <v>5681.2971140000154</v>
      </c>
      <c r="I8" s="105">
        <v>3899.4890000000014</v>
      </c>
      <c r="J8" s="105">
        <v>13159.11674300005</v>
      </c>
      <c r="K8" s="148"/>
    </row>
    <row r="9" spans="1:11" ht="25.5" customHeight="1" x14ac:dyDescent="0.2">
      <c r="A9" s="10" t="s">
        <v>11</v>
      </c>
      <c r="B9" s="86">
        <v>4478121</v>
      </c>
      <c r="C9" s="86">
        <v>735246.46600000001</v>
      </c>
      <c r="D9" s="86">
        <v>926183</v>
      </c>
      <c r="E9" s="86">
        <v>546140.51099999994</v>
      </c>
      <c r="F9" s="86">
        <v>735246.46600000001</v>
      </c>
      <c r="G9" s="86">
        <v>147918.07990499999</v>
      </c>
      <c r="H9" s="86">
        <v>336108.93599999999</v>
      </c>
      <c r="I9" s="105">
        <v>413946.97070599999</v>
      </c>
      <c r="J9" s="105">
        <v>271754.69586799998</v>
      </c>
      <c r="K9" s="148"/>
    </row>
    <row r="10" spans="1:11" ht="25.5" customHeight="1" x14ac:dyDescent="0.2">
      <c r="A10" s="10" t="s">
        <v>12</v>
      </c>
      <c r="B10" s="86">
        <v>210109</v>
      </c>
      <c r="C10" s="86">
        <v>36326.50900000002</v>
      </c>
      <c r="D10" s="86">
        <v>49353</v>
      </c>
      <c r="E10" s="86">
        <v>26713.333999999966</v>
      </c>
      <c r="F10" s="86">
        <v>36326.50900000002</v>
      </c>
      <c r="G10" s="86">
        <v>7357.8000950000132</v>
      </c>
      <c r="H10" s="86">
        <v>16455.584000000032</v>
      </c>
      <c r="I10" s="105">
        <v>19045.68929400004</v>
      </c>
      <c r="J10" s="105">
        <v>12203.209131999989</v>
      </c>
      <c r="K10" s="148"/>
    </row>
    <row r="11" spans="1:11" ht="25.5" customHeight="1" x14ac:dyDescent="0.2">
      <c r="A11" s="10" t="s">
        <v>13</v>
      </c>
      <c r="B11" s="86">
        <v>7847152</v>
      </c>
      <c r="C11" s="86">
        <v>897973.9868766088</v>
      </c>
      <c r="D11" s="86">
        <v>7111859</v>
      </c>
      <c r="E11" s="86">
        <v>1219273.4821706088</v>
      </c>
      <c r="F11" s="86">
        <v>897973.9868766088</v>
      </c>
      <c r="G11" s="86">
        <v>961425.71054160874</v>
      </c>
      <c r="H11" s="86">
        <v>761714.48742760881</v>
      </c>
      <c r="I11" s="105">
        <v>445091.03772160877</v>
      </c>
      <c r="J11" s="105">
        <v>566270.18011060869</v>
      </c>
      <c r="K11" s="148"/>
    </row>
    <row r="12" spans="1:11" ht="25.5" customHeight="1" x14ac:dyDescent="0.2">
      <c r="A12" s="3" t="s">
        <v>14</v>
      </c>
      <c r="B12" s="86"/>
      <c r="C12" s="331"/>
      <c r="D12" s="86"/>
      <c r="E12" s="86"/>
      <c r="F12" s="331"/>
      <c r="G12" s="331"/>
      <c r="H12" s="331"/>
      <c r="I12" s="332"/>
      <c r="J12" s="332"/>
      <c r="K12" s="149"/>
    </row>
    <row r="13" spans="1:11" ht="25.5" customHeight="1" x14ac:dyDescent="0.2">
      <c r="A13" s="10" t="s">
        <v>9</v>
      </c>
      <c r="B13" s="86">
        <v>29491</v>
      </c>
      <c r="C13" s="86">
        <v>892341.07945999992</v>
      </c>
      <c r="D13" s="86">
        <v>62142</v>
      </c>
      <c r="E13" s="54">
        <v>413003.01699999999</v>
      </c>
      <c r="F13" s="86">
        <v>892341.07945999992</v>
      </c>
      <c r="G13" s="86">
        <v>365091.44107499998</v>
      </c>
      <c r="H13" s="86">
        <v>258492.855713</v>
      </c>
      <c r="I13" s="105">
        <v>244151.26500000001</v>
      </c>
      <c r="J13" s="105">
        <v>418555.85003199999</v>
      </c>
      <c r="K13" s="148"/>
    </row>
    <row r="14" spans="1:11" ht="25.5" customHeight="1" x14ac:dyDescent="0.2">
      <c r="A14" s="10" t="s">
        <v>10</v>
      </c>
      <c r="B14" s="86">
        <v>3272</v>
      </c>
      <c r="C14" s="54">
        <v>88700.69054000004</v>
      </c>
      <c r="D14" s="54">
        <v>6975</v>
      </c>
      <c r="E14" s="86">
        <v>43644.228000000046</v>
      </c>
      <c r="F14" s="54">
        <v>88700.69054000004</v>
      </c>
      <c r="G14" s="54">
        <v>35328.028924999991</v>
      </c>
      <c r="H14" s="54">
        <v>23334.579287</v>
      </c>
      <c r="I14" s="209">
        <v>21448.700000000012</v>
      </c>
      <c r="J14" s="209">
        <v>29081.789968000012</v>
      </c>
      <c r="K14" s="148"/>
    </row>
    <row r="15" spans="1:11" ht="25.5" customHeight="1" x14ac:dyDescent="0.2">
      <c r="A15" s="10" t="s">
        <v>11</v>
      </c>
      <c r="B15" s="86">
        <v>53116</v>
      </c>
      <c r="C15" s="86">
        <v>73857.044999999998</v>
      </c>
      <c r="D15" s="86">
        <v>29481</v>
      </c>
      <c r="E15" s="86">
        <v>236442.83199999999</v>
      </c>
      <c r="F15" s="86">
        <v>73857.044999999998</v>
      </c>
      <c r="G15" s="86">
        <v>20017.699000000001</v>
      </c>
      <c r="H15" s="86">
        <v>15219.602999999999</v>
      </c>
      <c r="I15" s="105">
        <v>17248.514999999999</v>
      </c>
      <c r="J15" s="105">
        <v>615401.32673600002</v>
      </c>
      <c r="K15" s="148"/>
    </row>
    <row r="16" spans="1:11" ht="25.5" customHeight="1" x14ac:dyDescent="0.2">
      <c r="A16" s="10" t="s">
        <v>12</v>
      </c>
      <c r="B16" s="86">
        <v>4453</v>
      </c>
      <c r="C16" s="86">
        <v>7866.6450000000004</v>
      </c>
      <c r="D16" s="86">
        <v>3225</v>
      </c>
      <c r="E16" s="86">
        <v>25396.30799999999</v>
      </c>
      <c r="F16" s="86">
        <v>7866.6450000000004</v>
      </c>
      <c r="G16" s="86">
        <v>2064.4459999999999</v>
      </c>
      <c r="H16" s="54">
        <v>1552.1769999999997</v>
      </c>
      <c r="I16" s="209">
        <v>1753.8950000000004</v>
      </c>
      <c r="J16" s="209">
        <v>32608.463264000013</v>
      </c>
      <c r="K16" s="148"/>
    </row>
    <row r="17" spans="1:11" ht="25.5" customHeight="1" x14ac:dyDescent="0.2">
      <c r="A17" s="10" t="s">
        <v>13</v>
      </c>
      <c r="B17" s="86">
        <v>115017</v>
      </c>
      <c r="C17" s="86">
        <v>1501942.6841042142</v>
      </c>
      <c r="D17" s="86">
        <v>179921</v>
      </c>
      <c r="E17" s="86">
        <v>683458.64964421419</v>
      </c>
      <c r="F17" s="86">
        <v>1501942.6841042142</v>
      </c>
      <c r="G17" s="86">
        <v>1847016.4261792141</v>
      </c>
      <c r="H17" s="86">
        <v>2090289.6788922141</v>
      </c>
      <c r="I17" s="105">
        <v>2317192.4288922139</v>
      </c>
      <c r="J17" s="105">
        <v>2120346.9521882138</v>
      </c>
      <c r="K17" s="148"/>
    </row>
    <row r="18" spans="1:11" ht="25.5" customHeight="1" x14ac:dyDescent="0.2">
      <c r="A18" s="3" t="s">
        <v>15</v>
      </c>
      <c r="B18" s="86"/>
      <c r="C18" s="331"/>
      <c r="D18" s="331"/>
      <c r="E18" s="86"/>
      <c r="F18" s="331"/>
      <c r="G18" s="331"/>
      <c r="H18" s="331"/>
      <c r="I18" s="332"/>
      <c r="J18" s="332"/>
      <c r="K18" s="149"/>
    </row>
    <row r="19" spans="1:11" ht="25.5" customHeight="1" x14ac:dyDescent="0.2">
      <c r="A19" s="10" t="s">
        <v>9</v>
      </c>
      <c r="B19" s="86">
        <v>216303</v>
      </c>
      <c r="C19" s="86">
        <v>481277.721272</v>
      </c>
      <c r="D19" s="86">
        <v>818338</v>
      </c>
      <c r="E19" s="86">
        <v>424927.76899999997</v>
      </c>
      <c r="F19" s="86">
        <v>481277.721272</v>
      </c>
      <c r="G19" s="86">
        <v>255094.69719099998</v>
      </c>
      <c r="H19" s="86">
        <v>279451.24948300002</v>
      </c>
      <c r="I19" s="105">
        <v>401109.00099999999</v>
      </c>
      <c r="J19" s="105">
        <v>818753.70086400001</v>
      </c>
      <c r="K19" s="148"/>
    </row>
    <row r="20" spans="1:11" ht="25.5" customHeight="1" x14ac:dyDescent="0.2">
      <c r="A20" s="10" t="s">
        <v>10</v>
      </c>
      <c r="B20" s="86">
        <v>47624</v>
      </c>
      <c r="C20" s="86">
        <v>89796.238727999938</v>
      </c>
      <c r="D20" s="86">
        <v>180491</v>
      </c>
      <c r="E20" s="86">
        <v>86233.555999999997</v>
      </c>
      <c r="F20" s="86">
        <v>89796.238727999938</v>
      </c>
      <c r="G20" s="86">
        <v>46462.877809000027</v>
      </c>
      <c r="H20" s="86">
        <v>48117.225516999955</v>
      </c>
      <c r="I20" s="105">
        <v>67311.999000000011</v>
      </c>
      <c r="J20" s="105">
        <v>108038.20913599999</v>
      </c>
      <c r="K20" s="148"/>
    </row>
    <row r="21" spans="1:11" ht="25.5" customHeight="1" x14ac:dyDescent="0.2">
      <c r="A21" s="10" t="s">
        <v>11</v>
      </c>
      <c r="B21" s="86">
        <v>155401</v>
      </c>
      <c r="C21" s="86">
        <v>211357.00100000002</v>
      </c>
      <c r="D21" s="86">
        <v>371091</v>
      </c>
      <c r="E21" s="86">
        <v>50928.363000000005</v>
      </c>
      <c r="F21" s="86">
        <v>211357.00100000002</v>
      </c>
      <c r="G21" s="86">
        <v>227866.12899999999</v>
      </c>
      <c r="H21" s="86">
        <v>16344.143</v>
      </c>
      <c r="I21" s="105">
        <v>36317.959000000003</v>
      </c>
      <c r="J21" s="105">
        <v>1828962.4989999998</v>
      </c>
      <c r="K21" s="148"/>
    </row>
    <row r="22" spans="1:11" ht="25.5" customHeight="1" x14ac:dyDescent="0.2">
      <c r="A22" s="10" t="s">
        <v>12</v>
      </c>
      <c r="B22" s="86">
        <v>23376</v>
      </c>
      <c r="C22" s="86">
        <v>46538.579000000005</v>
      </c>
      <c r="D22" s="86">
        <v>58019</v>
      </c>
      <c r="E22" s="86">
        <v>11165.451999999997</v>
      </c>
      <c r="F22" s="86">
        <v>46538.579000000005</v>
      </c>
      <c r="G22" s="86">
        <v>52040.631000000023</v>
      </c>
      <c r="H22" s="86">
        <v>3739.0669999999991</v>
      </c>
      <c r="I22" s="105">
        <v>8930.580999999991</v>
      </c>
      <c r="J22" s="105">
        <v>337091.19099999999</v>
      </c>
      <c r="K22" s="148"/>
    </row>
    <row r="23" spans="1:11" ht="25.5" customHeight="1" x14ac:dyDescent="0.2">
      <c r="A23" s="10" t="s">
        <v>13</v>
      </c>
      <c r="B23" s="86">
        <v>1363483</v>
      </c>
      <c r="C23" s="86">
        <v>7989616.6646252489</v>
      </c>
      <c r="D23" s="86">
        <v>1698674</v>
      </c>
      <c r="E23" s="86">
        <v>7719695.9443532489</v>
      </c>
      <c r="F23" s="86">
        <v>7989616.6646252489</v>
      </c>
      <c r="G23" s="86">
        <v>8016845.2328162491</v>
      </c>
      <c r="H23" s="86">
        <v>8279952.3392992495</v>
      </c>
      <c r="I23" s="105">
        <v>8644743.381299248</v>
      </c>
      <c r="J23" s="105">
        <v>7634534.5831632484</v>
      </c>
      <c r="K23" s="148"/>
    </row>
    <row r="24" spans="1:11" ht="15" thickBot="1" x14ac:dyDescent="0.25">
      <c r="A24" s="5"/>
      <c r="B24" s="56"/>
      <c r="C24" s="56"/>
      <c r="D24" s="150"/>
      <c r="E24" s="57"/>
      <c r="F24" s="56"/>
      <c r="G24" s="58"/>
      <c r="H24" s="58"/>
      <c r="I24" s="58"/>
      <c r="J24" s="210"/>
      <c r="K24" s="86"/>
    </row>
    <row r="25" spans="1:11" x14ac:dyDescent="0.2">
      <c r="A25" s="236" t="s">
        <v>16</v>
      </c>
      <c r="B25" s="236"/>
      <c r="C25" s="236"/>
      <c r="D25" s="236"/>
      <c r="E25" s="236"/>
      <c r="F25" s="236"/>
      <c r="G25" s="236"/>
      <c r="H25" s="236"/>
      <c r="I25" s="236"/>
      <c r="J25" s="236"/>
      <c r="K25" s="86"/>
    </row>
    <row r="26" spans="1:11" x14ac:dyDescent="0.2">
      <c r="A26" s="237"/>
      <c r="B26" s="237"/>
      <c r="C26" s="237"/>
      <c r="D26" s="237"/>
      <c r="E26" s="237"/>
      <c r="F26" s="237"/>
      <c r="G26" s="237"/>
      <c r="H26" s="237"/>
      <c r="I26" s="237"/>
      <c r="J26" s="237"/>
    </row>
  </sheetData>
  <mergeCells count="7">
    <mergeCell ref="A1:J1"/>
    <mergeCell ref="A2:J2"/>
    <mergeCell ref="A25:J25"/>
    <mergeCell ref="A26:J26"/>
    <mergeCell ref="E3:J3"/>
    <mergeCell ref="B3:B4"/>
    <mergeCell ref="C3:C4"/>
  </mergeCells>
  <pageMargins left="0.7" right="0.7" top="0.75" bottom="0.75" header="0.3" footer="0.3"/>
  <pageSetup paperSize="9" scale="7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topLeftCell="A25" zoomScaleNormal="100" zoomScaleSheetLayoutView="100" workbookViewId="0">
      <selection activeCell="I36" sqref="I36"/>
    </sheetView>
  </sheetViews>
  <sheetFormatPr defaultRowHeight="14.25" x14ac:dyDescent="0.2"/>
  <cols>
    <col min="1" max="1" width="19.375" customWidth="1"/>
    <col min="2" max="13" width="7.875" customWidth="1"/>
  </cols>
  <sheetData>
    <row r="1" spans="1:14" ht="18.75" x14ac:dyDescent="0.2">
      <c r="A1" s="234" t="s">
        <v>135</v>
      </c>
      <c r="B1" s="234"/>
      <c r="C1" s="234"/>
      <c r="D1" s="234"/>
      <c r="E1" s="234"/>
      <c r="F1" s="234"/>
      <c r="G1" s="234"/>
      <c r="H1" s="234"/>
      <c r="I1" s="234"/>
      <c r="J1" s="234"/>
      <c r="K1" s="234"/>
      <c r="L1" s="234"/>
      <c r="M1" s="234"/>
    </row>
    <row r="2" spans="1:14" ht="18.75" x14ac:dyDescent="0.2">
      <c r="A2" s="326" t="s">
        <v>136</v>
      </c>
      <c r="B2" s="326"/>
      <c r="C2" s="326"/>
      <c r="D2" s="326"/>
      <c r="E2" s="326"/>
      <c r="F2" s="326"/>
      <c r="G2" s="326"/>
      <c r="H2" s="326"/>
      <c r="I2" s="326"/>
      <c r="J2" s="326"/>
      <c r="K2" s="326"/>
      <c r="L2" s="326"/>
      <c r="M2" s="326"/>
    </row>
    <row r="3" spans="1:14" ht="19.5" thickBot="1" x14ac:dyDescent="0.25">
      <c r="A3" s="327"/>
      <c r="B3" s="327"/>
      <c r="C3" s="327"/>
      <c r="D3" s="327"/>
      <c r="E3" s="327"/>
      <c r="F3" s="327"/>
      <c r="G3" s="327"/>
      <c r="H3" s="327"/>
      <c r="I3" s="327"/>
      <c r="J3" s="327"/>
      <c r="K3" s="327"/>
      <c r="L3" s="327"/>
      <c r="M3" s="327"/>
    </row>
    <row r="4" spans="1:14" ht="15.75" thickTop="1" thickBot="1" x14ac:dyDescent="0.25">
      <c r="A4" s="247" t="s">
        <v>84</v>
      </c>
      <c r="B4" s="313" t="s">
        <v>143</v>
      </c>
      <c r="C4" s="314"/>
      <c r="D4" s="323"/>
      <c r="E4" s="313" t="s">
        <v>144</v>
      </c>
      <c r="F4" s="314"/>
      <c r="G4" s="323"/>
      <c r="H4" s="321" t="s">
        <v>145</v>
      </c>
      <c r="I4" s="328"/>
      <c r="J4" s="322"/>
      <c r="K4" s="313" t="s">
        <v>146</v>
      </c>
      <c r="L4" s="314"/>
      <c r="M4" s="314"/>
    </row>
    <row r="5" spans="1:14" ht="15" thickBot="1" x14ac:dyDescent="0.25">
      <c r="A5" s="320"/>
      <c r="B5" s="45" t="s">
        <v>141</v>
      </c>
      <c r="C5" s="46" t="s">
        <v>142</v>
      </c>
      <c r="D5" s="47" t="s">
        <v>133</v>
      </c>
      <c r="E5" s="46" t="s">
        <v>141</v>
      </c>
      <c r="F5" s="46" t="s">
        <v>142</v>
      </c>
      <c r="G5" s="47" t="s">
        <v>133</v>
      </c>
      <c r="H5" s="46" t="s">
        <v>141</v>
      </c>
      <c r="I5" s="46" t="s">
        <v>142</v>
      </c>
      <c r="J5" s="47" t="s">
        <v>133</v>
      </c>
      <c r="K5" s="46" t="s">
        <v>141</v>
      </c>
      <c r="L5" s="46" t="s">
        <v>142</v>
      </c>
      <c r="M5" s="46" t="s">
        <v>133</v>
      </c>
    </row>
    <row r="6" spans="1:14" ht="33" customHeight="1" thickTop="1" x14ac:dyDescent="0.2">
      <c r="A6" s="94">
        <v>45566</v>
      </c>
      <c r="B6" s="63">
        <v>327.55756082160002</v>
      </c>
      <c r="C6" s="63">
        <v>327.91168965470001</v>
      </c>
      <c r="D6" s="63">
        <v>329.93169072199998</v>
      </c>
      <c r="E6" s="63">
        <v>191.81224141729999</v>
      </c>
      <c r="F6" s="63">
        <v>191.8870034926</v>
      </c>
      <c r="G6" s="63">
        <v>192.5927909008</v>
      </c>
      <c r="H6" s="63">
        <v>74.0162911157</v>
      </c>
      <c r="I6" s="63">
        <v>74.027954905900003</v>
      </c>
      <c r="J6" s="63">
        <v>74.249552387899996</v>
      </c>
      <c r="K6" s="63">
        <v>908.98862569510004</v>
      </c>
      <c r="L6" s="63">
        <v>909.97064980590005</v>
      </c>
      <c r="M6" s="63">
        <v>915.10342551609995</v>
      </c>
      <c r="N6" s="94"/>
    </row>
    <row r="7" spans="1:14" ht="33" customHeight="1" x14ac:dyDescent="0.2">
      <c r="A7" s="94">
        <v>45567</v>
      </c>
      <c r="B7" s="63">
        <v>328.35130125860002</v>
      </c>
      <c r="C7" s="63">
        <v>328.61261759230001</v>
      </c>
      <c r="D7" s="63">
        <v>329.97905134019999</v>
      </c>
      <c r="E7" s="63">
        <v>191.44487856000001</v>
      </c>
      <c r="F7" s="63">
        <v>191.46534841600001</v>
      </c>
      <c r="G7" s="63">
        <v>191.8046327193</v>
      </c>
      <c r="H7" s="63">
        <v>73.974502203599997</v>
      </c>
      <c r="I7" s="63">
        <v>73.9622415571</v>
      </c>
      <c r="J7" s="63">
        <v>74.036784149799999</v>
      </c>
      <c r="K7" s="63">
        <v>908.64817616020002</v>
      </c>
      <c r="L7" s="63">
        <v>909.39676378579998</v>
      </c>
      <c r="M7" s="63">
        <v>912.88533902480003</v>
      </c>
      <c r="N7" s="94"/>
    </row>
    <row r="8" spans="1:14" ht="33" customHeight="1" x14ac:dyDescent="0.2">
      <c r="A8" s="94">
        <v>45568</v>
      </c>
      <c r="B8" s="63">
        <v>326.35245209039999</v>
      </c>
      <c r="C8" s="63">
        <v>326.95606109340002</v>
      </c>
      <c r="D8" s="63">
        <v>328.76988254129998</v>
      </c>
      <c r="E8" s="63">
        <v>190.26733125000001</v>
      </c>
      <c r="F8" s="63">
        <v>190.46822523279999</v>
      </c>
      <c r="G8" s="63">
        <v>191.09594244249999</v>
      </c>
      <c r="H8" s="63">
        <v>73.999481487200001</v>
      </c>
      <c r="I8" s="63">
        <v>74.059652480899999</v>
      </c>
      <c r="J8" s="63">
        <v>74.251587238200003</v>
      </c>
      <c r="K8" s="63">
        <v>907.89182419619999</v>
      </c>
      <c r="L8" s="63">
        <v>909.67562867100003</v>
      </c>
      <c r="M8" s="63">
        <v>914.59921435479998</v>
      </c>
      <c r="N8" s="94"/>
    </row>
    <row r="9" spans="1:14" ht="33" customHeight="1" x14ac:dyDescent="0.2">
      <c r="A9" s="94">
        <v>45569</v>
      </c>
      <c r="B9" s="63">
        <v>325.5532676565</v>
      </c>
      <c r="C9" s="63">
        <v>326.52587269079999</v>
      </c>
      <c r="D9" s="63">
        <v>328.70103042419998</v>
      </c>
      <c r="E9" s="63">
        <v>189.83610799030001</v>
      </c>
      <c r="F9" s="63">
        <v>190.27395647020001</v>
      </c>
      <c r="G9" s="63">
        <v>191.09266736169999</v>
      </c>
      <c r="H9" s="63">
        <v>73.876718424700002</v>
      </c>
      <c r="I9" s="63">
        <v>74.034941571100006</v>
      </c>
      <c r="J9" s="63">
        <v>74.305309764</v>
      </c>
      <c r="K9" s="63">
        <v>907.06944799660005</v>
      </c>
      <c r="L9" s="63">
        <v>909.95277277929995</v>
      </c>
      <c r="M9" s="63">
        <v>915.98849277759996</v>
      </c>
      <c r="N9" s="94"/>
    </row>
    <row r="10" spans="1:14" ht="33" customHeight="1" x14ac:dyDescent="0.2">
      <c r="A10" s="94">
        <v>45572</v>
      </c>
      <c r="B10" s="63">
        <v>323.68668529270002</v>
      </c>
      <c r="C10" s="63">
        <v>324.53685527120001</v>
      </c>
      <c r="D10" s="63">
        <v>326.66265739160002</v>
      </c>
      <c r="E10" s="63">
        <v>188.61626542499999</v>
      </c>
      <c r="F10" s="63">
        <v>188.9843780674</v>
      </c>
      <c r="G10" s="63">
        <v>189.72078004170001</v>
      </c>
      <c r="H10" s="63">
        <v>73.919662902599995</v>
      </c>
      <c r="I10" s="63">
        <v>74.052577106900003</v>
      </c>
      <c r="J10" s="63">
        <v>74.294843625200002</v>
      </c>
      <c r="K10" s="63">
        <v>906.37982117959996</v>
      </c>
      <c r="L10" s="63">
        <v>908.95186717369995</v>
      </c>
      <c r="M10" s="63">
        <v>914.69322833850003</v>
      </c>
      <c r="N10" s="94"/>
    </row>
    <row r="11" spans="1:14" ht="33" customHeight="1" x14ac:dyDescent="0.2">
      <c r="A11" s="94">
        <v>45573</v>
      </c>
      <c r="B11" s="63">
        <v>325.12156563590003</v>
      </c>
      <c r="C11" s="63">
        <v>325.85562745269999</v>
      </c>
      <c r="D11" s="63">
        <v>327.86596179520001</v>
      </c>
      <c r="E11" s="63">
        <v>186.91360993430001</v>
      </c>
      <c r="F11" s="63">
        <v>187.2092968421</v>
      </c>
      <c r="G11" s="63">
        <v>187.8858520517</v>
      </c>
      <c r="H11" s="63">
        <v>73.944787767299999</v>
      </c>
      <c r="I11" s="63">
        <v>74.050555755299996</v>
      </c>
      <c r="J11" s="63">
        <v>74.265196991899998</v>
      </c>
      <c r="K11" s="63">
        <v>906.20450756069999</v>
      </c>
      <c r="L11" s="63">
        <v>908.53840858460001</v>
      </c>
      <c r="M11" s="63">
        <v>914.46486078429996</v>
      </c>
      <c r="N11" s="94"/>
    </row>
    <row r="12" spans="1:14" ht="33" customHeight="1" x14ac:dyDescent="0.2">
      <c r="A12" s="94">
        <v>45574</v>
      </c>
      <c r="B12" s="63">
        <v>324.15548351170003</v>
      </c>
      <c r="C12" s="63">
        <v>324.5713679127</v>
      </c>
      <c r="D12" s="63">
        <v>326.08136174560002</v>
      </c>
      <c r="E12" s="63">
        <v>186.891797064</v>
      </c>
      <c r="F12" s="63">
        <v>187.00370969880001</v>
      </c>
      <c r="G12" s="63">
        <v>187.41030245140001</v>
      </c>
      <c r="H12" s="63">
        <v>73.973890309300003</v>
      </c>
      <c r="I12" s="63">
        <v>74.010699862699994</v>
      </c>
      <c r="J12" s="63">
        <v>74.118153739600004</v>
      </c>
      <c r="K12" s="63">
        <v>905.89585561850004</v>
      </c>
      <c r="L12" s="63">
        <v>907.31216455410004</v>
      </c>
      <c r="M12" s="63">
        <v>911.99995151120004</v>
      </c>
      <c r="N12" s="94"/>
    </row>
    <row r="13" spans="1:14" ht="33" customHeight="1" x14ac:dyDescent="0.2">
      <c r="A13" s="94">
        <v>45575</v>
      </c>
      <c r="B13" s="63">
        <v>323.06890374160002</v>
      </c>
      <c r="C13" s="63">
        <v>323.41195880459998</v>
      </c>
      <c r="D13" s="63">
        <v>324.88065506229998</v>
      </c>
      <c r="E13" s="63">
        <v>186.77264229779999</v>
      </c>
      <c r="F13" s="63">
        <v>186.8446467146</v>
      </c>
      <c r="G13" s="63">
        <v>187.25168105009999</v>
      </c>
      <c r="H13" s="63">
        <v>73.988759889299999</v>
      </c>
      <c r="I13" s="63">
        <v>73.995341925899993</v>
      </c>
      <c r="J13" s="63">
        <v>74.108872309600002</v>
      </c>
      <c r="K13" s="63">
        <v>906.45056907239996</v>
      </c>
      <c r="L13" s="63">
        <v>907.72196070099994</v>
      </c>
      <c r="M13" s="63">
        <v>912.43338140579999</v>
      </c>
      <c r="N13" s="94"/>
    </row>
    <row r="14" spans="1:14" ht="33" customHeight="1" x14ac:dyDescent="0.2">
      <c r="A14" s="94">
        <v>45576</v>
      </c>
      <c r="B14" s="63">
        <v>324.05938067210002</v>
      </c>
      <c r="C14" s="63">
        <v>324.5876891268</v>
      </c>
      <c r="D14" s="63">
        <v>326.03781568459999</v>
      </c>
      <c r="E14" s="63">
        <v>187.14179927000001</v>
      </c>
      <c r="F14" s="63">
        <v>187.31979238790001</v>
      </c>
      <c r="G14" s="63">
        <v>187.71063806390001</v>
      </c>
      <c r="H14" s="63">
        <v>73.9381788914</v>
      </c>
      <c r="I14" s="63">
        <v>73.988828475000005</v>
      </c>
      <c r="J14" s="63">
        <v>74.096383128799999</v>
      </c>
      <c r="K14" s="63">
        <v>905.921965731</v>
      </c>
      <c r="L14" s="63">
        <v>907.64374561069997</v>
      </c>
      <c r="M14" s="63">
        <v>912.08763690139995</v>
      </c>
      <c r="N14" s="94"/>
    </row>
    <row r="15" spans="1:14" ht="33" customHeight="1" x14ac:dyDescent="0.2">
      <c r="A15" s="94">
        <v>45579</v>
      </c>
      <c r="B15" s="63">
        <v>323.12418401629998</v>
      </c>
      <c r="C15" s="63">
        <v>323.64845559780002</v>
      </c>
      <c r="D15" s="63">
        <v>325.14891674820001</v>
      </c>
      <c r="E15" s="63">
        <v>186.97666365399999</v>
      </c>
      <c r="F15" s="63">
        <v>187.15215114439999</v>
      </c>
      <c r="G15" s="63">
        <v>187.5400202756</v>
      </c>
      <c r="H15" s="63">
        <v>73.942266832300007</v>
      </c>
      <c r="I15" s="63">
        <v>73.994505731499999</v>
      </c>
      <c r="J15" s="63">
        <v>74.090318858700002</v>
      </c>
      <c r="K15" s="63">
        <v>905.37581590929994</v>
      </c>
      <c r="L15" s="63">
        <v>907.08513326039997</v>
      </c>
      <c r="M15" s="63">
        <v>911.62234612170005</v>
      </c>
      <c r="N15" s="94"/>
    </row>
    <row r="16" spans="1:14" ht="33" customHeight="1" x14ac:dyDescent="0.2">
      <c r="A16" s="94">
        <v>45580</v>
      </c>
      <c r="B16" s="63">
        <v>322.44993822279997</v>
      </c>
      <c r="C16" s="63">
        <v>322.90881385159997</v>
      </c>
      <c r="D16" s="63">
        <v>324.31112339679999</v>
      </c>
      <c r="E16" s="63">
        <v>186.51782242499999</v>
      </c>
      <c r="F16" s="63">
        <v>186.6559172776</v>
      </c>
      <c r="G16" s="63">
        <v>187.00725874739999</v>
      </c>
      <c r="H16" s="63">
        <v>73.9797708933</v>
      </c>
      <c r="I16" s="63">
        <v>74.012592010700004</v>
      </c>
      <c r="J16" s="63">
        <v>74.095500319400003</v>
      </c>
      <c r="K16" s="63">
        <v>905.67146052359999</v>
      </c>
      <c r="L16" s="63">
        <v>907.09861872709996</v>
      </c>
      <c r="M16" s="63">
        <v>911.32626746769995</v>
      </c>
      <c r="N16" s="94"/>
    </row>
    <row r="17" spans="1:14" ht="33" customHeight="1" x14ac:dyDescent="0.2">
      <c r="A17" s="94">
        <v>45581</v>
      </c>
      <c r="B17" s="63">
        <v>321.98664771220001</v>
      </c>
      <c r="C17" s="63">
        <v>322.4787594567</v>
      </c>
      <c r="D17" s="63">
        <v>323.91497082590001</v>
      </c>
      <c r="E17" s="63">
        <v>185.86257602500001</v>
      </c>
      <c r="F17" s="63">
        <v>186.0197697724</v>
      </c>
      <c r="G17" s="63">
        <v>186.40878828269999</v>
      </c>
      <c r="H17" s="63">
        <v>74.004435825900003</v>
      </c>
      <c r="I17" s="63">
        <v>74.046234670600001</v>
      </c>
      <c r="J17" s="63">
        <v>74.149280314099997</v>
      </c>
      <c r="K17" s="63">
        <v>905.99764689860001</v>
      </c>
      <c r="L17" s="63">
        <v>907.45386806559998</v>
      </c>
      <c r="M17" s="63">
        <v>911.47358922759997</v>
      </c>
      <c r="N17" s="94"/>
    </row>
    <row r="18" spans="1:14" ht="33" customHeight="1" x14ac:dyDescent="0.2">
      <c r="A18" s="94">
        <v>45582</v>
      </c>
      <c r="B18" s="63">
        <v>321.0172233943</v>
      </c>
      <c r="C18" s="63">
        <v>321.53591231780001</v>
      </c>
      <c r="D18" s="63">
        <v>322.97820741110002</v>
      </c>
      <c r="E18" s="63">
        <v>185.56523455000001</v>
      </c>
      <c r="F18" s="63">
        <v>185.73786281630001</v>
      </c>
      <c r="G18" s="63">
        <v>186.1167514951</v>
      </c>
      <c r="H18" s="63">
        <v>73.967477713799994</v>
      </c>
      <c r="I18" s="63">
        <v>74.017804134599999</v>
      </c>
      <c r="J18" s="63">
        <v>74.125443475899999</v>
      </c>
      <c r="K18" s="63">
        <v>906.60323891259998</v>
      </c>
      <c r="L18" s="63">
        <v>908.01957966589998</v>
      </c>
      <c r="M18" s="63">
        <v>911.91454929439999</v>
      </c>
      <c r="N18" s="94"/>
    </row>
    <row r="19" spans="1:14" ht="33" customHeight="1" x14ac:dyDescent="0.2">
      <c r="A19" s="94">
        <v>45583</v>
      </c>
      <c r="B19" s="63">
        <v>320.40273639349999</v>
      </c>
      <c r="C19" s="63">
        <v>320.81725731490002</v>
      </c>
      <c r="D19" s="63">
        <v>322.18511289039998</v>
      </c>
      <c r="E19" s="63">
        <v>186.43097756750001</v>
      </c>
      <c r="F19" s="63">
        <v>186.54554344460001</v>
      </c>
      <c r="G19" s="63">
        <v>186.89985254059999</v>
      </c>
      <c r="H19" s="63">
        <v>73.9118629978</v>
      </c>
      <c r="I19" s="63">
        <v>73.941699100199997</v>
      </c>
      <c r="J19" s="63">
        <v>74.036769656600001</v>
      </c>
      <c r="K19" s="63">
        <v>905.78148256149996</v>
      </c>
      <c r="L19" s="63">
        <v>906.94105682760005</v>
      </c>
      <c r="M19" s="63">
        <v>910.61664691019996</v>
      </c>
      <c r="N19" s="94"/>
    </row>
    <row r="20" spans="1:14" ht="33" customHeight="1" x14ac:dyDescent="0.2">
      <c r="A20" s="94">
        <v>45586</v>
      </c>
      <c r="B20" s="63">
        <v>321.0073458713</v>
      </c>
      <c r="C20" s="63">
        <v>321.0933519518</v>
      </c>
      <c r="D20" s="63">
        <v>322.22931743100003</v>
      </c>
      <c r="E20" s="63">
        <v>185.74511437999999</v>
      </c>
      <c r="F20" s="63">
        <v>185.66966315209999</v>
      </c>
      <c r="G20" s="63">
        <v>185.85497811760001</v>
      </c>
      <c r="H20" s="63">
        <v>73.941527565599998</v>
      </c>
      <c r="I20" s="63">
        <v>73.894685765299997</v>
      </c>
      <c r="J20" s="63">
        <v>73.921619823300006</v>
      </c>
      <c r="K20" s="63">
        <v>906.37927216280002</v>
      </c>
      <c r="L20" s="63">
        <v>906.54310815769998</v>
      </c>
      <c r="M20" s="63">
        <v>909.18268974240004</v>
      </c>
      <c r="N20" s="94"/>
    </row>
    <row r="21" spans="1:14" ht="33" customHeight="1" x14ac:dyDescent="0.2">
      <c r="A21" s="94">
        <v>45587</v>
      </c>
      <c r="B21" s="63">
        <v>321.1023079899</v>
      </c>
      <c r="C21" s="63">
        <v>321.35972892820001</v>
      </c>
      <c r="D21" s="63">
        <v>322.64520335690003</v>
      </c>
      <c r="E21" s="63">
        <v>185.62579442000001</v>
      </c>
      <c r="F21" s="63">
        <v>185.64949980919999</v>
      </c>
      <c r="G21" s="63">
        <v>185.94011080830001</v>
      </c>
      <c r="H21" s="63">
        <v>73.952872994499998</v>
      </c>
      <c r="I21" s="63">
        <v>73.945377990200001</v>
      </c>
      <c r="J21" s="63">
        <v>74.0144558593</v>
      </c>
      <c r="K21" s="63">
        <v>906.45371283099996</v>
      </c>
      <c r="L21" s="63">
        <v>907.13656242349998</v>
      </c>
      <c r="M21" s="63">
        <v>910.44201997050004</v>
      </c>
      <c r="N21" s="94"/>
    </row>
    <row r="22" spans="1:14" ht="33" customHeight="1" x14ac:dyDescent="0.2">
      <c r="A22" s="94">
        <v>45588</v>
      </c>
      <c r="B22" s="63">
        <v>320.05548402869999</v>
      </c>
      <c r="C22" s="63">
        <v>320.31260783520003</v>
      </c>
      <c r="D22" s="63">
        <v>321.63461238259998</v>
      </c>
      <c r="E22" s="63">
        <v>185.00857907529999</v>
      </c>
      <c r="F22" s="63">
        <v>185.03030058280001</v>
      </c>
      <c r="G22" s="63">
        <v>185.36097007430001</v>
      </c>
      <c r="H22" s="63">
        <v>73.962212281600003</v>
      </c>
      <c r="I22" s="63">
        <v>73.953276794000004</v>
      </c>
      <c r="J22" s="63">
        <v>74.037772498600006</v>
      </c>
      <c r="K22" s="63">
        <v>906.06851630560004</v>
      </c>
      <c r="L22" s="63">
        <v>906.7156298461</v>
      </c>
      <c r="M22" s="63">
        <v>910.57225750479995</v>
      </c>
      <c r="N22" s="94"/>
    </row>
    <row r="23" spans="1:14" s="51" customFormat="1" ht="33" customHeight="1" x14ac:dyDescent="0.2">
      <c r="A23" s="94">
        <v>45589</v>
      </c>
      <c r="B23" s="63">
        <v>320.77844976</v>
      </c>
      <c r="C23" s="63">
        <v>320.95840800399998</v>
      </c>
      <c r="D23" s="63">
        <v>322.15747552570002</v>
      </c>
      <c r="E23" s="63">
        <v>184.945702375</v>
      </c>
      <c r="F23" s="63">
        <v>184.92353185589999</v>
      </c>
      <c r="G23" s="63">
        <v>185.16585054660001</v>
      </c>
      <c r="H23" s="63">
        <v>73.984729686199998</v>
      </c>
      <c r="I23" s="63">
        <v>73.960969313700005</v>
      </c>
      <c r="J23" s="63">
        <v>74.0109457967</v>
      </c>
      <c r="K23" s="63">
        <v>906.86997113999996</v>
      </c>
      <c r="L23" s="63">
        <v>907.302923857</v>
      </c>
      <c r="M23" s="63">
        <v>910.21350245500003</v>
      </c>
      <c r="N23" s="94"/>
    </row>
    <row r="24" spans="1:14" s="51" customFormat="1" ht="33" customHeight="1" x14ac:dyDescent="0.2">
      <c r="A24" s="94">
        <v>45590</v>
      </c>
      <c r="B24" s="63">
        <v>320.36264900769999</v>
      </c>
      <c r="C24" s="63">
        <v>320.57876512619998</v>
      </c>
      <c r="D24" s="63">
        <v>321.70005534069998</v>
      </c>
      <c r="E24" s="63">
        <v>183.97965139999999</v>
      </c>
      <c r="F24" s="63">
        <v>183.9779789024</v>
      </c>
      <c r="G24" s="63">
        <v>184.19205660029999</v>
      </c>
      <c r="H24" s="63">
        <v>73.919662902599995</v>
      </c>
      <c r="I24" s="63">
        <v>73.904357022100001</v>
      </c>
      <c r="J24" s="63">
        <v>73.947606850100001</v>
      </c>
      <c r="K24" s="63">
        <v>906.36514295699999</v>
      </c>
      <c r="L24" s="63">
        <v>906.88346373100001</v>
      </c>
      <c r="M24" s="63">
        <v>909.61789835499997</v>
      </c>
      <c r="N24" s="94"/>
    </row>
    <row r="25" spans="1:14" s="51" customFormat="1" ht="33" customHeight="1" x14ac:dyDescent="0.2">
      <c r="A25" s="94">
        <v>45593</v>
      </c>
      <c r="B25" s="63">
        <v>320.00139930799998</v>
      </c>
      <c r="C25" s="63">
        <v>320.15128880409998</v>
      </c>
      <c r="D25" s="63">
        <v>321.09588419459999</v>
      </c>
      <c r="E25" s="63">
        <v>183.14465071800001</v>
      </c>
      <c r="F25" s="63">
        <v>183.1054584341</v>
      </c>
      <c r="G25" s="63">
        <v>183.23772028529999</v>
      </c>
      <c r="H25" s="63">
        <v>73.937909751500001</v>
      </c>
      <c r="I25" s="63">
        <v>73.906149361000004</v>
      </c>
      <c r="J25" s="63">
        <v>73.922477375599996</v>
      </c>
      <c r="K25" s="63">
        <v>905.76777507600002</v>
      </c>
      <c r="L25" s="63">
        <v>906.15491610629999</v>
      </c>
      <c r="M25" s="63">
        <v>908.74056663040005</v>
      </c>
      <c r="N25" s="94"/>
    </row>
    <row r="26" spans="1:14" s="51" customFormat="1" ht="33" customHeight="1" x14ac:dyDescent="0.2">
      <c r="A26" s="94">
        <v>45594</v>
      </c>
      <c r="B26" s="63">
        <v>320.62597894219999</v>
      </c>
      <c r="C26" s="63">
        <v>320.91400129049998</v>
      </c>
      <c r="D26" s="63">
        <v>321.97854952500001</v>
      </c>
      <c r="E26" s="63">
        <v>182.29612867500001</v>
      </c>
      <c r="F26" s="63">
        <v>182.33555668919999</v>
      </c>
      <c r="G26" s="63">
        <v>182.5521773703</v>
      </c>
      <c r="H26" s="63">
        <v>73.952193128999994</v>
      </c>
      <c r="I26" s="63">
        <v>73.952732924200006</v>
      </c>
      <c r="J26" s="63">
        <v>74.004845621499996</v>
      </c>
      <c r="K26" s="63">
        <v>905.61250239230003</v>
      </c>
      <c r="L26" s="63">
        <v>906.51857028819995</v>
      </c>
      <c r="M26" s="63">
        <v>909.4316056655</v>
      </c>
      <c r="N26" s="94"/>
    </row>
    <row r="27" spans="1:14" s="51" customFormat="1" ht="33" customHeight="1" x14ac:dyDescent="0.2">
      <c r="A27" s="94">
        <v>45595</v>
      </c>
      <c r="B27" s="63">
        <v>320.24007637519998</v>
      </c>
      <c r="C27" s="63">
        <v>320.5343997905</v>
      </c>
      <c r="D27" s="63">
        <v>321.6620977709</v>
      </c>
      <c r="E27" s="63">
        <v>182.38450462500001</v>
      </c>
      <c r="F27" s="63">
        <v>182.4265156875</v>
      </c>
      <c r="G27" s="63">
        <v>182.637706826</v>
      </c>
      <c r="H27" s="63">
        <v>73.965506793200007</v>
      </c>
      <c r="I27" s="63">
        <v>73.969030484599998</v>
      </c>
      <c r="J27" s="63">
        <v>74.021196332100004</v>
      </c>
      <c r="K27" s="63">
        <v>906.04141678689996</v>
      </c>
      <c r="L27" s="63">
        <v>906.97030441519996</v>
      </c>
      <c r="M27" s="63">
        <v>909.8322672992</v>
      </c>
      <c r="N27" s="94"/>
    </row>
    <row r="28" spans="1:14" s="51" customFormat="1" ht="33" customHeight="1" thickBot="1" x14ac:dyDescent="0.25">
      <c r="A28" s="94">
        <v>45596</v>
      </c>
      <c r="B28" s="63">
        <v>321.12106768810003</v>
      </c>
      <c r="C28" s="63">
        <v>321.48130057880002</v>
      </c>
      <c r="D28" s="63">
        <v>322.60692197629999</v>
      </c>
      <c r="E28" s="63">
        <v>182.67248499999999</v>
      </c>
      <c r="F28" s="63">
        <v>182.7347061529</v>
      </c>
      <c r="G28" s="63">
        <v>182.98063216540001</v>
      </c>
      <c r="H28" s="63">
        <v>73.978913022100002</v>
      </c>
      <c r="I28" s="63">
        <v>73.992096085</v>
      </c>
      <c r="J28" s="63">
        <v>74.057566010100004</v>
      </c>
      <c r="K28" s="63">
        <v>906.76211053329996</v>
      </c>
      <c r="L28" s="63">
        <v>907.73933173290004</v>
      </c>
      <c r="M28" s="63">
        <v>910.83993681870004</v>
      </c>
      <c r="N28" s="94"/>
    </row>
    <row r="29" spans="1:14" ht="15" thickTop="1" x14ac:dyDescent="0.2">
      <c r="A29" s="265" t="s">
        <v>73</v>
      </c>
      <c r="B29" s="265"/>
      <c r="C29" s="265"/>
      <c r="D29" s="265"/>
      <c r="E29" s="265"/>
      <c r="F29" s="265"/>
      <c r="G29" s="265"/>
      <c r="H29" s="265"/>
      <c r="I29" s="265"/>
      <c r="J29" s="265"/>
      <c r="K29" s="265"/>
      <c r="L29" s="265"/>
      <c r="M29" s="265"/>
      <c r="N29" s="94"/>
    </row>
    <row r="30" spans="1:14" x14ac:dyDescent="0.2">
      <c r="A30" s="317" t="s">
        <v>147</v>
      </c>
      <c r="B30" s="317"/>
      <c r="C30" s="317"/>
      <c r="D30" s="317"/>
      <c r="E30" s="317"/>
      <c r="F30" s="317"/>
      <c r="G30" s="317"/>
      <c r="H30" s="317"/>
      <c r="I30" s="317"/>
      <c r="J30" s="317"/>
      <c r="K30" s="317"/>
      <c r="L30" s="317"/>
      <c r="M30" s="317"/>
    </row>
  </sheetData>
  <mergeCells count="10">
    <mergeCell ref="A29:M29"/>
    <mergeCell ref="A30:M30"/>
    <mergeCell ref="A1:M1"/>
    <mergeCell ref="A2:M2"/>
    <mergeCell ref="A3:M3"/>
    <mergeCell ref="A4:A5"/>
    <mergeCell ref="B4:D4"/>
    <mergeCell ref="E4:G4"/>
    <mergeCell ref="H4:J4"/>
    <mergeCell ref="K4:M4"/>
  </mergeCells>
  <hyperlinks>
    <hyperlink ref="A30"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120" zoomScaleNormal="100" zoomScaleSheetLayoutView="120" workbookViewId="0">
      <selection activeCell="G6" sqref="G6:G39"/>
    </sheetView>
  </sheetViews>
  <sheetFormatPr defaultColWidth="9.125" defaultRowHeight="14.25" x14ac:dyDescent="0.2"/>
  <cols>
    <col min="1" max="1" width="31.375" style="7" customWidth="1"/>
    <col min="2" max="6" width="10.125" style="7" customWidth="1"/>
    <col min="7" max="7" width="10.125" style="137" customWidth="1"/>
    <col min="8" max="16384" width="9.125" style="7"/>
  </cols>
  <sheetData>
    <row r="1" spans="1:7" ht="18.75" x14ac:dyDescent="0.2">
      <c r="A1" s="234" t="s">
        <v>148</v>
      </c>
      <c r="B1" s="234"/>
      <c r="C1" s="234"/>
      <c r="D1" s="234"/>
      <c r="E1" s="234"/>
      <c r="F1" s="234"/>
      <c r="G1" s="234"/>
    </row>
    <row r="2" spans="1:7" ht="15" thickBot="1" x14ac:dyDescent="0.25">
      <c r="A2" s="318" t="s">
        <v>1</v>
      </c>
      <c r="B2" s="318"/>
      <c r="C2" s="318"/>
      <c r="D2" s="318"/>
      <c r="E2" s="318"/>
      <c r="F2" s="318"/>
      <c r="G2" s="318"/>
    </row>
    <row r="3" spans="1:7" ht="15.75" thickTop="1" thickBot="1" x14ac:dyDescent="0.25">
      <c r="A3" s="48" t="s">
        <v>149</v>
      </c>
      <c r="B3" s="77" t="s">
        <v>164</v>
      </c>
      <c r="C3" s="77" t="s">
        <v>166</v>
      </c>
      <c r="D3" s="77" t="s">
        <v>169</v>
      </c>
      <c r="E3" s="77" t="s">
        <v>171</v>
      </c>
      <c r="F3" s="214" t="s">
        <v>180</v>
      </c>
      <c r="G3" s="214" t="s">
        <v>184</v>
      </c>
    </row>
    <row r="4" spans="1:7" ht="15" thickTop="1" x14ac:dyDescent="0.2">
      <c r="A4" s="41"/>
    </row>
    <row r="5" spans="1:7" x14ac:dyDescent="0.2">
      <c r="A5" s="13" t="s">
        <v>150</v>
      </c>
    </row>
    <row r="6" spans="1:7" x14ac:dyDescent="0.2">
      <c r="A6" s="13" t="s">
        <v>151</v>
      </c>
      <c r="B6" s="121">
        <v>3993819.79</v>
      </c>
      <c r="C6" s="121">
        <v>4076078.84</v>
      </c>
      <c r="D6" s="121">
        <v>2534678.9</v>
      </c>
      <c r="E6" s="121">
        <v>2514914.0599999996</v>
      </c>
      <c r="F6" s="215">
        <v>2498418.41</v>
      </c>
      <c r="G6" s="215">
        <v>4766875.43</v>
      </c>
    </row>
    <row r="7" spans="1:7" x14ac:dyDescent="0.2">
      <c r="A7" s="19" t="s">
        <v>152</v>
      </c>
      <c r="B7" s="86">
        <f>B6-B8</f>
        <v>1379602.6</v>
      </c>
      <c r="C7" s="86">
        <v>1838112.6400000001</v>
      </c>
      <c r="D7" s="86">
        <v>931107.48000000021</v>
      </c>
      <c r="E7" s="86">
        <f t="shared" ref="E7" si="0">E6-E8</f>
        <v>878404.89999999967</v>
      </c>
      <c r="F7" s="105">
        <v>1039059.5100000005</v>
      </c>
      <c r="G7" s="105">
        <v>1936285.7999999993</v>
      </c>
    </row>
    <row r="8" spans="1:7" x14ac:dyDescent="0.2">
      <c r="A8" s="19" t="s">
        <v>153</v>
      </c>
      <c r="B8" s="86">
        <v>2614217.19</v>
      </c>
      <c r="C8" s="86">
        <v>2237966.1999999997</v>
      </c>
      <c r="D8" s="86">
        <v>1603571.4199999997</v>
      </c>
      <c r="E8" s="86">
        <v>1636509.16</v>
      </c>
      <c r="F8" s="105">
        <v>1459358.8999999997</v>
      </c>
      <c r="G8" s="105">
        <v>2830589.6300000004</v>
      </c>
    </row>
    <row r="9" spans="1:7" x14ac:dyDescent="0.2">
      <c r="A9" s="13" t="s">
        <v>154</v>
      </c>
      <c r="B9" s="121">
        <f>B6</f>
        <v>3993819.79</v>
      </c>
      <c r="C9" s="121">
        <v>4076078.84</v>
      </c>
      <c r="D9" s="121">
        <v>2534678.9</v>
      </c>
      <c r="E9" s="121">
        <f t="shared" ref="E9" si="1">E6</f>
        <v>2514914.0599999996</v>
      </c>
      <c r="F9" s="215">
        <v>2498418.41</v>
      </c>
      <c r="G9" s="215">
        <v>4766875.43</v>
      </c>
    </row>
    <row r="10" spans="1:7" x14ac:dyDescent="0.2">
      <c r="A10" s="19" t="s">
        <v>152</v>
      </c>
      <c r="B10" s="86">
        <f>B9-B11</f>
        <v>1310477.6900000004</v>
      </c>
      <c r="C10" s="86">
        <v>1905219.8999999994</v>
      </c>
      <c r="D10" s="86">
        <v>684291.71999999974</v>
      </c>
      <c r="E10" s="86">
        <f t="shared" ref="E10" si="2">E9-E11</f>
        <v>928894.76999999979</v>
      </c>
      <c r="F10" s="105">
        <v>1080611.4000000001</v>
      </c>
      <c r="G10" s="105">
        <v>1853158.8599999994</v>
      </c>
    </row>
    <row r="11" spans="1:7" x14ac:dyDescent="0.2">
      <c r="A11" s="19" t="s">
        <v>153</v>
      </c>
      <c r="B11" s="86">
        <v>2683342.0999999996</v>
      </c>
      <c r="C11" s="86">
        <v>2170858.9400000004</v>
      </c>
      <c r="D11" s="86">
        <v>1850387.1800000002</v>
      </c>
      <c r="E11" s="86">
        <v>1586019.2899999998</v>
      </c>
      <c r="F11" s="105">
        <v>1417807.01</v>
      </c>
      <c r="G11" s="105">
        <v>2913716.5700000003</v>
      </c>
    </row>
    <row r="12" spans="1:7" x14ac:dyDescent="0.2">
      <c r="A12" s="13" t="s">
        <v>155</v>
      </c>
      <c r="B12" s="121">
        <f t="shared" ref="B12" si="3">B6-B9</f>
        <v>0</v>
      </c>
      <c r="C12" s="121">
        <v>0</v>
      </c>
      <c r="D12" s="121">
        <v>0</v>
      </c>
      <c r="E12" s="121"/>
      <c r="F12" s="215">
        <v>0</v>
      </c>
      <c r="G12" s="215"/>
    </row>
    <row r="13" spans="1:7" x14ac:dyDescent="0.2">
      <c r="A13" s="19"/>
      <c r="B13" s="121"/>
      <c r="C13" s="121"/>
      <c r="D13" s="121"/>
      <c r="E13" s="121"/>
      <c r="F13" s="121"/>
      <c r="G13" s="121"/>
    </row>
    <row r="14" spans="1:7" x14ac:dyDescent="0.2">
      <c r="A14" s="13" t="s">
        <v>156</v>
      </c>
      <c r="B14" s="121"/>
      <c r="C14" s="121"/>
      <c r="D14" s="121"/>
      <c r="E14" s="121"/>
      <c r="F14" s="121"/>
      <c r="G14" s="121"/>
    </row>
    <row r="15" spans="1:7" x14ac:dyDescent="0.2">
      <c r="A15" s="13" t="s">
        <v>151</v>
      </c>
      <c r="B15" s="121">
        <v>387518.8</v>
      </c>
      <c r="C15" s="121">
        <v>261444.78</v>
      </c>
      <c r="D15" s="121">
        <v>702679.29000000015</v>
      </c>
      <c r="E15" s="121">
        <v>601485.50000000012</v>
      </c>
      <c r="F15" s="215">
        <v>475740.45999999996</v>
      </c>
      <c r="G15" s="215">
        <v>1041571.5800000001</v>
      </c>
    </row>
    <row r="16" spans="1:7" x14ac:dyDescent="0.2">
      <c r="A16" s="19" t="s">
        <v>152</v>
      </c>
      <c r="B16" s="86">
        <f>B15-B17</f>
        <v>175035.30000000005</v>
      </c>
      <c r="C16" s="86">
        <v>90274.409999999974</v>
      </c>
      <c r="D16" s="86">
        <v>235259.3400000002</v>
      </c>
      <c r="E16" s="86">
        <f>E15-E17</f>
        <v>155461.03000000014</v>
      </c>
      <c r="F16" s="105">
        <v>187132.39999999991</v>
      </c>
      <c r="G16" s="105">
        <v>642786.63000000012</v>
      </c>
    </row>
    <row r="17" spans="1:7" x14ac:dyDescent="0.2">
      <c r="A17" s="19" t="s">
        <v>153</v>
      </c>
      <c r="B17" s="86">
        <v>212483.49999999994</v>
      </c>
      <c r="C17" s="86">
        <v>171170.37000000002</v>
      </c>
      <c r="D17" s="86">
        <v>467419.94999999995</v>
      </c>
      <c r="E17" s="86">
        <v>446024.47</v>
      </c>
      <c r="F17" s="105">
        <v>288608.06000000006</v>
      </c>
      <c r="G17" s="105">
        <v>398784.94999999995</v>
      </c>
    </row>
    <row r="18" spans="1:7" x14ac:dyDescent="0.2">
      <c r="A18" s="13" t="s">
        <v>154</v>
      </c>
      <c r="B18" s="121">
        <f>B15</f>
        <v>387518.8</v>
      </c>
      <c r="C18" s="121">
        <v>261444.78</v>
      </c>
      <c r="D18" s="121">
        <v>702679.29000000015</v>
      </c>
      <c r="E18" s="121">
        <f>E15</f>
        <v>601485.50000000012</v>
      </c>
      <c r="F18" s="215">
        <v>475740.45999999996</v>
      </c>
      <c r="G18" s="215">
        <v>1041571.5800000001</v>
      </c>
    </row>
    <row r="19" spans="1:7" x14ac:dyDescent="0.2">
      <c r="A19" s="19" t="s">
        <v>152</v>
      </c>
      <c r="B19" s="86">
        <f>B18-B20</f>
        <v>237834.6</v>
      </c>
      <c r="C19" s="86">
        <v>111291.66999999995</v>
      </c>
      <c r="D19" s="86">
        <v>294449.35000000015</v>
      </c>
      <c r="E19" s="86">
        <f>E18-E20</f>
        <v>290993.67000000004</v>
      </c>
      <c r="F19" s="105">
        <v>257213.10999999996</v>
      </c>
      <c r="G19" s="105">
        <v>527323.53</v>
      </c>
    </row>
    <row r="20" spans="1:7" x14ac:dyDescent="0.2">
      <c r="A20" s="19" t="s">
        <v>153</v>
      </c>
      <c r="B20" s="86">
        <v>149684.19999999998</v>
      </c>
      <c r="C20" s="86">
        <v>150153.11000000004</v>
      </c>
      <c r="D20" s="86">
        <v>408229.94</v>
      </c>
      <c r="E20" s="86">
        <v>310491.83000000007</v>
      </c>
      <c r="F20" s="105">
        <v>218527.35</v>
      </c>
      <c r="G20" s="105">
        <v>514248.05000000005</v>
      </c>
    </row>
    <row r="21" spans="1:7" x14ac:dyDescent="0.2">
      <c r="A21" s="13" t="s">
        <v>155</v>
      </c>
      <c r="B21" s="121">
        <f>B18-B15</f>
        <v>0</v>
      </c>
      <c r="C21" s="121">
        <v>0</v>
      </c>
      <c r="D21" s="121">
        <v>0</v>
      </c>
      <c r="E21" s="121">
        <f>E18-E15</f>
        <v>0</v>
      </c>
      <c r="F21" s="215">
        <v>0</v>
      </c>
      <c r="G21" s="215">
        <v>0</v>
      </c>
    </row>
    <row r="22" spans="1:7" x14ac:dyDescent="0.2">
      <c r="A22" s="19"/>
      <c r="B22" s="121"/>
      <c r="C22" s="121"/>
      <c r="D22" s="121"/>
      <c r="E22" s="121"/>
      <c r="F22" s="121"/>
      <c r="G22" s="121"/>
    </row>
    <row r="23" spans="1:7" x14ac:dyDescent="0.2">
      <c r="A23" s="13" t="s">
        <v>157</v>
      </c>
      <c r="B23" s="121"/>
      <c r="C23" s="121"/>
      <c r="D23" s="121"/>
      <c r="E23" s="121"/>
      <c r="F23" s="121"/>
      <c r="G23" s="121"/>
    </row>
    <row r="24" spans="1:7" x14ac:dyDescent="0.2">
      <c r="A24" s="13" t="s">
        <v>151</v>
      </c>
      <c r="B24" s="121">
        <v>2208416.08</v>
      </c>
      <c r="C24" s="121">
        <v>2606292.5900000003</v>
      </c>
      <c r="D24" s="121">
        <v>2297449.6999999997</v>
      </c>
      <c r="E24" s="121">
        <v>2414930.0500000003</v>
      </c>
      <c r="F24" s="215">
        <v>3639488.96</v>
      </c>
      <c r="G24" s="215">
        <v>4990721.6099999994</v>
      </c>
    </row>
    <row r="25" spans="1:7" x14ac:dyDescent="0.2">
      <c r="A25" s="19" t="s">
        <v>152</v>
      </c>
      <c r="B25" s="86">
        <f>B24-B26</f>
        <v>846282.77</v>
      </c>
      <c r="C25" s="86">
        <v>869447.95000000042</v>
      </c>
      <c r="D25" s="86">
        <v>967387.52999999956</v>
      </c>
      <c r="E25" s="86">
        <f t="shared" ref="E25" si="4">E24-E26</f>
        <v>892949.20000000019</v>
      </c>
      <c r="F25" s="105">
        <v>1141219.44</v>
      </c>
      <c r="G25" s="105">
        <v>2263419.8499999987</v>
      </c>
    </row>
    <row r="26" spans="1:7" x14ac:dyDescent="0.2">
      <c r="A26" s="19" t="s">
        <v>153</v>
      </c>
      <c r="B26" s="86">
        <v>1362133.31</v>
      </c>
      <c r="C26" s="86">
        <v>1736844.64</v>
      </c>
      <c r="D26" s="86">
        <v>1330062.1700000002</v>
      </c>
      <c r="E26" s="86">
        <v>1521980.85</v>
      </c>
      <c r="F26" s="105">
        <v>2498269.52</v>
      </c>
      <c r="G26" s="105">
        <v>2727301.7600000007</v>
      </c>
    </row>
    <row r="27" spans="1:7" x14ac:dyDescent="0.2">
      <c r="A27" s="13" t="s">
        <v>154</v>
      </c>
      <c r="B27" s="121">
        <f>B24</f>
        <v>2208416.08</v>
      </c>
      <c r="C27" s="121">
        <v>2606292.5900000003</v>
      </c>
      <c r="D27" s="121">
        <v>2297449.6999999997</v>
      </c>
      <c r="E27" s="121">
        <f t="shared" ref="E27" si="5">E24</f>
        <v>2414930.0500000003</v>
      </c>
      <c r="F27" s="215">
        <v>3639488.96</v>
      </c>
      <c r="G27" s="215">
        <v>4990721.6099999994</v>
      </c>
    </row>
    <row r="28" spans="1:7" x14ac:dyDescent="0.2">
      <c r="A28" s="19" t="s">
        <v>152</v>
      </c>
      <c r="B28" s="86">
        <f>B27-B29</f>
        <v>687926.62000000011</v>
      </c>
      <c r="C28" s="86">
        <v>929008.09000000032</v>
      </c>
      <c r="D28" s="86">
        <v>767493.84999999963</v>
      </c>
      <c r="E28" s="86">
        <f t="shared" ref="E28" si="6">E27-E29</f>
        <v>817626.08000000007</v>
      </c>
      <c r="F28" s="105">
        <v>1038128.9099999997</v>
      </c>
      <c r="G28" s="105">
        <v>1396465.3999999994</v>
      </c>
    </row>
    <row r="29" spans="1:7" x14ac:dyDescent="0.2">
      <c r="A29" s="19" t="s">
        <v>153</v>
      </c>
      <c r="B29" s="86">
        <v>1520489.46</v>
      </c>
      <c r="C29" s="86">
        <v>1677284.5</v>
      </c>
      <c r="D29" s="86">
        <v>1529955.85</v>
      </c>
      <c r="E29" s="86">
        <v>1597303.9700000002</v>
      </c>
      <c r="F29" s="105">
        <v>2601360.0500000003</v>
      </c>
      <c r="G29" s="105">
        <v>3594256.21</v>
      </c>
    </row>
    <row r="30" spans="1:7" x14ac:dyDescent="0.2">
      <c r="A30" s="13" t="s">
        <v>155</v>
      </c>
      <c r="B30" s="121">
        <f>B27-B24</f>
        <v>0</v>
      </c>
      <c r="C30" s="121">
        <v>0</v>
      </c>
      <c r="D30" s="121">
        <v>0</v>
      </c>
      <c r="E30" s="121">
        <f t="shared" ref="E30" si="7">E27-E24</f>
        <v>0</v>
      </c>
      <c r="F30" s="215">
        <v>0</v>
      </c>
      <c r="G30" s="215">
        <v>0</v>
      </c>
    </row>
    <row r="31" spans="1:7" x14ac:dyDescent="0.2">
      <c r="A31" s="13"/>
      <c r="B31" s="121"/>
      <c r="C31" s="121"/>
      <c r="D31" s="121"/>
      <c r="E31" s="121"/>
      <c r="F31" s="215"/>
      <c r="G31" s="215"/>
    </row>
    <row r="32" spans="1:7" x14ac:dyDescent="0.2">
      <c r="A32" s="13" t="s">
        <v>158</v>
      </c>
      <c r="B32" s="121"/>
      <c r="C32" s="121"/>
      <c r="D32" s="121"/>
      <c r="E32" s="121"/>
      <c r="F32" s="215"/>
      <c r="G32" s="215"/>
    </row>
    <row r="33" spans="1:7" x14ac:dyDescent="0.2">
      <c r="A33" s="13" t="s">
        <v>159</v>
      </c>
      <c r="B33" s="121">
        <v>4395410</v>
      </c>
      <c r="C33" s="121">
        <v>3817390.9</v>
      </c>
      <c r="D33" s="121">
        <v>4293378.5</v>
      </c>
      <c r="E33" s="121">
        <v>5685083.2000000002</v>
      </c>
      <c r="F33" s="215">
        <v>4749050.3999999994</v>
      </c>
      <c r="G33" s="215">
        <v>6089326.2000000002</v>
      </c>
    </row>
    <row r="34" spans="1:7" x14ac:dyDescent="0.2">
      <c r="A34" s="19" t="s">
        <v>152</v>
      </c>
      <c r="B34" s="86">
        <f>B33-B35</f>
        <v>320411.5</v>
      </c>
      <c r="C34" s="86">
        <v>249471.5</v>
      </c>
      <c r="D34" s="86">
        <v>245229</v>
      </c>
      <c r="E34" s="86">
        <f t="shared" ref="E34" si="8">E33-E35</f>
        <v>243950</v>
      </c>
      <c r="F34" s="105">
        <v>460658.99999999907</v>
      </c>
      <c r="G34" s="105">
        <v>402844</v>
      </c>
    </row>
    <row r="35" spans="1:7" x14ac:dyDescent="0.2">
      <c r="A35" s="19" t="s">
        <v>153</v>
      </c>
      <c r="B35" s="86">
        <v>4074998.5</v>
      </c>
      <c r="C35" s="86">
        <v>3567919.4</v>
      </c>
      <c r="D35" s="86">
        <v>4048149.5</v>
      </c>
      <c r="E35" s="86">
        <v>5441133.2000000002</v>
      </c>
      <c r="F35" s="105">
        <v>4288391.4000000004</v>
      </c>
      <c r="G35" s="105">
        <v>5686482.2000000002</v>
      </c>
    </row>
    <row r="36" spans="1:7" x14ac:dyDescent="0.2">
      <c r="A36" s="13" t="s">
        <v>160</v>
      </c>
      <c r="B36" s="121">
        <f t="shared" ref="B36" si="9">B33</f>
        <v>4395410</v>
      </c>
      <c r="C36" s="121">
        <v>3817390.9</v>
      </c>
      <c r="D36" s="121">
        <v>4293378.5</v>
      </c>
      <c r="E36" s="121">
        <f t="shared" ref="E36" si="10">E33</f>
        <v>5685083.2000000002</v>
      </c>
      <c r="F36" s="215">
        <v>4749050.3999999994</v>
      </c>
      <c r="G36" s="215">
        <v>6089326.2000000002</v>
      </c>
    </row>
    <row r="37" spans="1:7" x14ac:dyDescent="0.2">
      <c r="A37" s="19" t="s">
        <v>152</v>
      </c>
      <c r="B37" s="86">
        <f t="shared" ref="B37" si="11">B36-B38</f>
        <v>459761.5</v>
      </c>
      <c r="C37" s="86">
        <v>300514.39999999991</v>
      </c>
      <c r="D37" s="86">
        <v>462459.5</v>
      </c>
      <c r="E37" s="86">
        <f t="shared" ref="E37" si="12">E36-E38</f>
        <v>612247.20000000019</v>
      </c>
      <c r="F37" s="105">
        <v>404642.39999999944</v>
      </c>
      <c r="G37" s="105">
        <v>612802.20000000019</v>
      </c>
    </row>
    <row r="38" spans="1:7" x14ac:dyDescent="0.2">
      <c r="A38" s="19" t="s">
        <v>153</v>
      </c>
      <c r="B38" s="86">
        <v>3935648.5</v>
      </c>
      <c r="C38" s="86">
        <v>3516876.5</v>
      </c>
      <c r="D38" s="86">
        <v>3830919</v>
      </c>
      <c r="E38" s="86">
        <v>5072836</v>
      </c>
      <c r="F38" s="105">
        <v>4344408</v>
      </c>
      <c r="G38" s="105">
        <v>5476524</v>
      </c>
    </row>
    <row r="39" spans="1:7" x14ac:dyDescent="0.2">
      <c r="A39" s="13" t="s">
        <v>155</v>
      </c>
      <c r="B39" s="121">
        <f t="shared" ref="B39" si="13">B36-B33</f>
        <v>0</v>
      </c>
      <c r="C39" s="121">
        <v>0</v>
      </c>
      <c r="D39" s="121">
        <v>0</v>
      </c>
      <c r="E39" s="121">
        <f t="shared" ref="E39:F39" si="14">E36-E33</f>
        <v>0</v>
      </c>
      <c r="F39" s="215">
        <f t="shared" si="14"/>
        <v>0</v>
      </c>
      <c r="G39" s="215">
        <v>0</v>
      </c>
    </row>
    <row r="40" spans="1:7" ht="15" thickBot="1" x14ac:dyDescent="0.25">
      <c r="A40" s="49"/>
      <c r="B40" s="50"/>
      <c r="C40" s="50"/>
      <c r="D40" s="50"/>
      <c r="E40" s="50"/>
      <c r="F40" s="50"/>
      <c r="G40" s="216"/>
    </row>
    <row r="41" spans="1:7" x14ac:dyDescent="0.2">
      <c r="A41" s="329"/>
      <c r="B41" s="329"/>
      <c r="C41" s="330" t="s">
        <v>73</v>
      </c>
      <c r="D41" s="330"/>
      <c r="E41" s="330"/>
      <c r="F41" s="330"/>
      <c r="G41" s="330"/>
    </row>
    <row r="42" spans="1:7" x14ac:dyDescent="0.2">
      <c r="A42" s="266"/>
      <c r="B42" s="266"/>
      <c r="C42" s="266"/>
      <c r="D42" s="266"/>
      <c r="E42" s="266"/>
      <c r="F42" s="266"/>
      <c r="G42" s="266"/>
    </row>
  </sheetData>
  <mergeCells count="5">
    <mergeCell ref="A1:G1"/>
    <mergeCell ref="A2:G2"/>
    <mergeCell ref="A42:G42"/>
    <mergeCell ref="A41:B41"/>
    <mergeCell ref="C41:G41"/>
  </mergeCells>
  <pageMargins left="0.7" right="0.7" top="0.75" bottom="0.75" header="0.3" footer="0.3"/>
  <pageSetup paperSize="9" scale="79" orientation="portrait" verticalDpi="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22" zoomScale="120" zoomScaleNormal="100" zoomScaleSheetLayoutView="120" workbookViewId="0">
      <selection activeCell="A29" sqref="A29:XFD43"/>
    </sheetView>
  </sheetViews>
  <sheetFormatPr defaultRowHeight="14.25" x14ac:dyDescent="0.2"/>
  <cols>
    <col min="1" max="1" width="15.25" customWidth="1"/>
    <col min="2" max="11" width="9.25" customWidth="1"/>
    <col min="12" max="12" width="10.625" bestFit="1" customWidth="1"/>
    <col min="13" max="13" width="12" customWidth="1"/>
  </cols>
  <sheetData>
    <row r="1" spans="1:11" ht="18.75" x14ac:dyDescent="0.2">
      <c r="A1" s="234" t="s">
        <v>17</v>
      </c>
      <c r="B1" s="234"/>
      <c r="C1" s="234"/>
      <c r="D1" s="234"/>
      <c r="E1" s="234"/>
      <c r="F1" s="234"/>
      <c r="G1" s="234"/>
      <c r="H1" s="234"/>
      <c r="I1" s="234"/>
      <c r="J1" s="234"/>
      <c r="K1" s="234"/>
    </row>
    <row r="2" spans="1:11" ht="18.75" x14ac:dyDescent="0.2">
      <c r="A2" s="234" t="s">
        <v>18</v>
      </c>
      <c r="B2" s="234"/>
      <c r="C2" s="234"/>
      <c r="D2" s="234"/>
      <c r="E2" s="234"/>
      <c r="F2" s="234"/>
      <c r="G2" s="234"/>
      <c r="H2" s="234"/>
      <c r="I2" s="234"/>
      <c r="J2" s="234"/>
      <c r="K2" s="234"/>
    </row>
    <row r="3" spans="1:11" x14ac:dyDescent="0.2">
      <c r="A3" s="248"/>
      <c r="B3" s="248"/>
      <c r="C3" s="248"/>
      <c r="D3" s="248"/>
      <c r="E3" s="248"/>
      <c r="F3" s="248"/>
      <c r="G3" s="248"/>
      <c r="H3" s="248"/>
      <c r="I3" s="248"/>
      <c r="J3" s="248"/>
      <c r="K3" s="248"/>
    </row>
    <row r="4" spans="1:11" ht="16.5" thickBot="1" x14ac:dyDescent="0.25">
      <c r="A4" s="249" t="s">
        <v>19</v>
      </c>
      <c r="B4" s="249"/>
      <c r="C4" s="249"/>
      <c r="D4" s="249"/>
      <c r="E4" s="249"/>
      <c r="F4" s="250" t="s">
        <v>165</v>
      </c>
      <c r="G4" s="250"/>
      <c r="H4" s="250"/>
      <c r="I4" s="250"/>
      <c r="J4" s="250"/>
      <c r="K4" s="250"/>
    </row>
    <row r="5" spans="1:11" ht="15" thickTop="1" x14ac:dyDescent="0.2">
      <c r="A5" s="243" t="s">
        <v>20</v>
      </c>
      <c r="B5" s="246" t="s">
        <v>21</v>
      </c>
      <c r="C5" s="247"/>
      <c r="D5" s="246" t="s">
        <v>22</v>
      </c>
      <c r="E5" s="247"/>
      <c r="F5" s="246" t="s">
        <v>23</v>
      </c>
      <c r="G5" s="247"/>
      <c r="H5" s="246" t="s">
        <v>24</v>
      </c>
      <c r="I5" s="247"/>
      <c r="J5" s="246" t="s">
        <v>168</v>
      </c>
      <c r="K5" s="247"/>
    </row>
    <row r="6" spans="1:11" ht="15" thickBot="1" x14ac:dyDescent="0.25">
      <c r="A6" s="244"/>
      <c r="B6" s="251" t="s">
        <v>25</v>
      </c>
      <c r="C6" s="253"/>
      <c r="D6" s="251" t="s">
        <v>25</v>
      </c>
      <c r="E6" s="253"/>
      <c r="F6" s="251" t="s">
        <v>25</v>
      </c>
      <c r="G6" s="253"/>
      <c r="H6" s="251" t="s">
        <v>25</v>
      </c>
      <c r="I6" s="252"/>
      <c r="J6" s="251" t="s">
        <v>25</v>
      </c>
      <c r="K6" s="252"/>
    </row>
    <row r="7" spans="1:11" ht="15" thickBot="1" x14ac:dyDescent="0.25">
      <c r="A7" s="245"/>
      <c r="B7" s="135" t="s">
        <v>26</v>
      </c>
      <c r="C7" s="89" t="s">
        <v>27</v>
      </c>
      <c r="D7" s="152" t="s">
        <v>26</v>
      </c>
      <c r="E7" s="17" t="s">
        <v>27</v>
      </c>
      <c r="F7" s="12" t="s">
        <v>26</v>
      </c>
      <c r="G7" s="18" t="s">
        <v>27</v>
      </c>
      <c r="H7" s="12" t="s">
        <v>26</v>
      </c>
      <c r="I7" s="12" t="s">
        <v>27</v>
      </c>
      <c r="J7" s="153" t="s">
        <v>26</v>
      </c>
      <c r="K7" s="12" t="s">
        <v>27</v>
      </c>
    </row>
    <row r="8" spans="1:11" ht="16.5" customHeight="1" thickTop="1" x14ac:dyDescent="0.2">
      <c r="A8" s="19" t="s">
        <v>28</v>
      </c>
      <c r="B8" s="86">
        <v>0</v>
      </c>
      <c r="C8" s="95">
        <v>0</v>
      </c>
      <c r="D8" s="86">
        <v>0</v>
      </c>
      <c r="E8" s="86">
        <v>0</v>
      </c>
      <c r="F8" s="59">
        <v>1783</v>
      </c>
      <c r="G8" s="59">
        <v>1773</v>
      </c>
      <c r="H8" s="60">
        <v>1225.5</v>
      </c>
      <c r="I8" s="60">
        <v>1225.5</v>
      </c>
      <c r="J8" s="60">
        <v>345</v>
      </c>
      <c r="K8" s="60">
        <v>345</v>
      </c>
    </row>
    <row r="9" spans="1:11" ht="16.5" customHeight="1" x14ac:dyDescent="0.2">
      <c r="A9" s="19" t="s">
        <v>30</v>
      </c>
      <c r="B9" s="86">
        <v>68</v>
      </c>
      <c r="C9" s="96">
        <v>47.5</v>
      </c>
      <c r="D9" s="86">
        <v>0</v>
      </c>
      <c r="E9" s="86">
        <v>0</v>
      </c>
      <c r="F9" s="60">
        <v>0</v>
      </c>
      <c r="G9" s="60">
        <v>0</v>
      </c>
      <c r="H9" s="60">
        <v>757.6</v>
      </c>
      <c r="I9" s="60">
        <v>757.6</v>
      </c>
      <c r="J9" s="60">
        <v>0</v>
      </c>
      <c r="K9" s="60">
        <v>0</v>
      </c>
    </row>
    <row r="10" spans="1:11" ht="16.5" customHeight="1" x14ac:dyDescent="0.2">
      <c r="A10" s="19" t="s">
        <v>31</v>
      </c>
      <c r="B10" s="86">
        <v>88</v>
      </c>
      <c r="C10" s="96">
        <v>88</v>
      </c>
      <c r="D10" s="86">
        <v>203</v>
      </c>
      <c r="E10" s="86">
        <v>203</v>
      </c>
      <c r="F10" s="60">
        <v>869.2</v>
      </c>
      <c r="G10" s="60">
        <v>824.2</v>
      </c>
      <c r="H10" s="60">
        <v>2511</v>
      </c>
      <c r="I10" s="60">
        <v>2393</v>
      </c>
      <c r="J10" s="60">
        <v>0</v>
      </c>
      <c r="K10" s="60">
        <v>0</v>
      </c>
    </row>
    <row r="11" spans="1:11" ht="16.5" customHeight="1" x14ac:dyDescent="0.2">
      <c r="A11" s="19" t="s">
        <v>32</v>
      </c>
      <c r="B11" s="86">
        <v>57.4</v>
      </c>
      <c r="C11" s="96">
        <v>57.4</v>
      </c>
      <c r="D11" s="86">
        <v>99.3</v>
      </c>
      <c r="E11" s="86">
        <v>95.3</v>
      </c>
      <c r="F11" s="60">
        <v>0</v>
      </c>
      <c r="G11" s="60">
        <v>0</v>
      </c>
      <c r="H11" s="60">
        <v>0</v>
      </c>
      <c r="I11" s="60">
        <v>0</v>
      </c>
      <c r="J11" s="60">
        <v>0</v>
      </c>
      <c r="K11" s="60">
        <v>0</v>
      </c>
    </row>
    <row r="12" spans="1:11" ht="16.5" customHeight="1" x14ac:dyDescent="0.2">
      <c r="A12" s="19" t="s">
        <v>33</v>
      </c>
      <c r="B12" s="86">
        <v>15.3</v>
      </c>
      <c r="C12" s="96">
        <v>15.3</v>
      </c>
      <c r="D12" s="86">
        <v>0</v>
      </c>
      <c r="E12" s="86">
        <v>0</v>
      </c>
      <c r="F12" s="60">
        <v>399.6</v>
      </c>
      <c r="G12" s="60">
        <v>384.6</v>
      </c>
      <c r="H12" s="60">
        <v>0</v>
      </c>
      <c r="I12" s="60">
        <v>0</v>
      </c>
      <c r="J12" s="60"/>
      <c r="K12" s="60"/>
    </row>
    <row r="13" spans="1:11" ht="16.5" customHeight="1" x14ac:dyDescent="0.2">
      <c r="A13" s="19" t="s">
        <v>34</v>
      </c>
      <c r="B13" s="86">
        <v>0</v>
      </c>
      <c r="C13" s="96">
        <v>0</v>
      </c>
      <c r="D13" s="86">
        <v>0</v>
      </c>
      <c r="E13" s="86">
        <v>0</v>
      </c>
      <c r="F13" s="60">
        <v>506.5</v>
      </c>
      <c r="G13" s="60">
        <v>506.5</v>
      </c>
      <c r="H13" s="60">
        <v>0</v>
      </c>
      <c r="I13" s="60">
        <v>0</v>
      </c>
      <c r="J13" s="60"/>
      <c r="K13" s="60"/>
    </row>
    <row r="14" spans="1:11" ht="16.5" customHeight="1" x14ac:dyDescent="0.2">
      <c r="A14" s="19" t="s">
        <v>35</v>
      </c>
      <c r="B14" s="86">
        <v>0</v>
      </c>
      <c r="C14" s="96">
        <v>0</v>
      </c>
      <c r="D14" s="86">
        <v>0</v>
      </c>
      <c r="E14" s="86">
        <v>0</v>
      </c>
      <c r="F14" s="60">
        <v>1126.5</v>
      </c>
      <c r="G14" s="60">
        <v>1124.5</v>
      </c>
      <c r="H14" s="60">
        <v>0</v>
      </c>
      <c r="I14" s="60">
        <v>0</v>
      </c>
      <c r="J14" s="60"/>
      <c r="K14" s="60"/>
    </row>
    <row r="15" spans="1:11" ht="16.5" customHeight="1" x14ac:dyDescent="0.2">
      <c r="A15" s="19" t="s">
        <v>36</v>
      </c>
      <c r="B15" s="86">
        <v>244.1</v>
      </c>
      <c r="C15" s="96">
        <v>147</v>
      </c>
      <c r="D15" s="86">
        <v>0</v>
      </c>
      <c r="E15" s="86">
        <v>0</v>
      </c>
      <c r="F15" s="60">
        <v>0</v>
      </c>
      <c r="G15" s="60">
        <v>0</v>
      </c>
      <c r="H15" s="60">
        <v>780.8</v>
      </c>
      <c r="I15" s="60">
        <v>753.3</v>
      </c>
      <c r="J15" s="60"/>
      <c r="K15" s="60"/>
    </row>
    <row r="16" spans="1:11" ht="16.5" customHeight="1" x14ac:dyDescent="0.2">
      <c r="A16" s="19" t="s">
        <v>37</v>
      </c>
      <c r="B16" s="86">
        <v>0</v>
      </c>
      <c r="C16" s="96">
        <v>0</v>
      </c>
      <c r="D16" s="86">
        <v>0</v>
      </c>
      <c r="E16" s="86">
        <v>0</v>
      </c>
      <c r="F16" s="60">
        <v>893.9</v>
      </c>
      <c r="G16" s="60">
        <v>887.9</v>
      </c>
      <c r="H16" s="60">
        <v>0</v>
      </c>
      <c r="I16" s="60">
        <v>0</v>
      </c>
      <c r="J16" s="60"/>
      <c r="K16" s="60"/>
    </row>
    <row r="17" spans="1:13" ht="16.5" customHeight="1" x14ac:dyDescent="0.2">
      <c r="A17" s="19" t="s">
        <v>38</v>
      </c>
      <c r="B17" s="86">
        <v>258.5</v>
      </c>
      <c r="C17" s="96">
        <v>258.5</v>
      </c>
      <c r="D17" s="86">
        <v>0</v>
      </c>
      <c r="E17" s="86">
        <v>0</v>
      </c>
      <c r="F17" s="60">
        <v>254</v>
      </c>
      <c r="G17" s="60">
        <v>251</v>
      </c>
      <c r="H17" s="60">
        <v>0</v>
      </c>
      <c r="I17" s="60">
        <v>0</v>
      </c>
      <c r="J17" s="60"/>
      <c r="K17" s="60"/>
    </row>
    <row r="18" spans="1:13" ht="16.5" customHeight="1" x14ac:dyDescent="0.2">
      <c r="A18" s="19" t="s">
        <v>39</v>
      </c>
      <c r="B18" s="86">
        <v>251.1</v>
      </c>
      <c r="C18" s="96">
        <v>251.1</v>
      </c>
      <c r="D18" s="86">
        <v>0</v>
      </c>
      <c r="E18" s="86">
        <v>0</v>
      </c>
      <c r="F18" s="60">
        <v>428.8</v>
      </c>
      <c r="G18" s="60">
        <v>421.8</v>
      </c>
      <c r="H18" s="60"/>
      <c r="I18" s="60"/>
      <c r="J18" s="60"/>
      <c r="K18" s="60"/>
    </row>
    <row r="19" spans="1:13" ht="16.5" customHeight="1" thickBot="1" x14ac:dyDescent="0.25">
      <c r="A19" s="20" t="s">
        <v>40</v>
      </c>
      <c r="B19" s="86">
        <v>516.29999999999995</v>
      </c>
      <c r="C19" s="97">
        <v>487.6</v>
      </c>
      <c r="D19" s="86">
        <v>624.5</v>
      </c>
      <c r="E19" s="87">
        <v>592.5</v>
      </c>
      <c r="F19" s="62">
        <v>618.20000000000005</v>
      </c>
      <c r="G19" s="62">
        <v>560.79999999999995</v>
      </c>
      <c r="H19" s="62">
        <v>177</v>
      </c>
      <c r="I19" s="62">
        <v>177</v>
      </c>
      <c r="J19" s="62"/>
      <c r="K19" s="62"/>
    </row>
    <row r="20" spans="1:13" ht="16.5" customHeight="1" x14ac:dyDescent="0.2">
      <c r="A20" s="103" t="s">
        <v>41</v>
      </c>
      <c r="B20" s="104"/>
      <c r="C20" s="106"/>
      <c r="D20" s="104"/>
      <c r="E20" s="105"/>
      <c r="F20" s="107"/>
      <c r="G20" s="107"/>
      <c r="H20" s="107"/>
      <c r="I20" s="107"/>
      <c r="J20" s="107"/>
      <c r="K20" s="107"/>
    </row>
    <row r="21" spans="1:13" ht="16.5" customHeight="1" x14ac:dyDescent="0.2">
      <c r="A21" s="108" t="s">
        <v>42</v>
      </c>
      <c r="B21" s="111">
        <f t="shared" ref="B21:G21" si="0">AVERAGE(B8:B19)</f>
        <v>124.89166666666665</v>
      </c>
      <c r="C21" s="111">
        <f t="shared" si="0"/>
        <v>112.7</v>
      </c>
      <c r="D21" s="111">
        <f t="shared" si="0"/>
        <v>77.233333333333334</v>
      </c>
      <c r="E21" s="111">
        <f t="shared" si="0"/>
        <v>74.233333333333334</v>
      </c>
      <c r="F21" s="111">
        <f t="shared" si="0"/>
        <v>573.30833333333328</v>
      </c>
      <c r="G21" s="111">
        <f t="shared" si="0"/>
        <v>561.19166666666661</v>
      </c>
      <c r="H21" s="111">
        <f>AVERAGE(H8:H19)</f>
        <v>495.62727272727278</v>
      </c>
      <c r="I21" s="111">
        <f t="shared" ref="I21" si="1">AVERAGE(I8:I19)</f>
        <v>482.40000000000003</v>
      </c>
      <c r="J21" s="111">
        <f>AVERAGE(J8:J19)</f>
        <v>86.25</v>
      </c>
      <c r="K21" s="111">
        <f t="shared" ref="K21" si="2">AVERAGE(K8:K19)</f>
        <v>86.25</v>
      </c>
    </row>
    <row r="22" spans="1:13" ht="16.5" customHeight="1" thickBot="1" x14ac:dyDescent="0.25">
      <c r="A22" s="109" t="s">
        <v>43</v>
      </c>
      <c r="B22" s="112">
        <f t="shared" ref="B22:G22" si="3">+B21/30</f>
        <v>4.1630555555555553</v>
      </c>
      <c r="C22" s="112">
        <f t="shared" si="3"/>
        <v>3.7566666666666668</v>
      </c>
      <c r="D22" s="112">
        <f t="shared" si="3"/>
        <v>2.5744444444444445</v>
      </c>
      <c r="E22" s="112">
        <f t="shared" si="3"/>
        <v>2.4744444444444444</v>
      </c>
      <c r="F22" s="112">
        <f t="shared" si="3"/>
        <v>19.110277777777775</v>
      </c>
      <c r="G22" s="112">
        <f t="shared" si="3"/>
        <v>18.706388888888888</v>
      </c>
      <c r="H22" s="112">
        <f>+H21/30</f>
        <v>16.520909090909093</v>
      </c>
      <c r="I22" s="112">
        <f t="shared" ref="I22" si="4">+I21/30</f>
        <v>16.080000000000002</v>
      </c>
      <c r="J22" s="112">
        <f>+J21/30</f>
        <v>2.875</v>
      </c>
      <c r="K22" s="112">
        <f t="shared" ref="K22" si="5">+K21/30</f>
        <v>2.875</v>
      </c>
    </row>
    <row r="23" spans="1:13" ht="15.75" thickTop="1" x14ac:dyDescent="0.2">
      <c r="A23" s="255"/>
      <c r="B23" s="255"/>
      <c r="C23" s="255"/>
      <c r="D23" s="255"/>
      <c r="E23" s="255"/>
      <c r="F23" s="255"/>
      <c r="G23" s="255"/>
      <c r="H23" s="255"/>
      <c r="I23" s="255"/>
      <c r="J23" s="255"/>
      <c r="K23" s="255"/>
    </row>
    <row r="24" spans="1:13" x14ac:dyDescent="0.2">
      <c r="A24" s="256"/>
      <c r="B24" s="256"/>
      <c r="C24" s="256"/>
      <c r="D24" s="256"/>
      <c r="E24" s="256"/>
      <c r="F24" s="256"/>
      <c r="G24" s="256"/>
      <c r="H24" s="256"/>
      <c r="I24" s="256"/>
      <c r="J24" s="256"/>
      <c r="K24" s="256"/>
    </row>
    <row r="25" spans="1:13" ht="16.5" thickBot="1" x14ac:dyDescent="0.25">
      <c r="A25" s="249" t="s">
        <v>44</v>
      </c>
      <c r="B25" s="249"/>
      <c r="C25" s="249"/>
      <c r="D25" s="249"/>
      <c r="E25" s="249"/>
      <c r="F25" s="249"/>
      <c r="G25" s="249"/>
      <c r="H25" s="249"/>
      <c r="I25" s="249"/>
      <c r="J25" s="249"/>
      <c r="K25" s="249"/>
    </row>
    <row r="26" spans="1:13" ht="15" thickTop="1" x14ac:dyDescent="0.2">
      <c r="A26" s="243" t="s">
        <v>20</v>
      </c>
      <c r="B26" s="246" t="s">
        <v>21</v>
      </c>
      <c r="C26" s="247"/>
      <c r="D26" s="246" t="s">
        <v>22</v>
      </c>
      <c r="E26" s="247"/>
      <c r="F26" s="246" t="s">
        <v>23</v>
      </c>
      <c r="G26" s="247"/>
      <c r="H26" s="246" t="s">
        <v>24</v>
      </c>
      <c r="I26" s="257"/>
      <c r="J26" s="246" t="s">
        <v>168</v>
      </c>
      <c r="K26" s="257"/>
    </row>
    <row r="27" spans="1:13" ht="15" thickBot="1" x14ac:dyDescent="0.25">
      <c r="A27" s="244"/>
      <c r="B27" s="251" t="s">
        <v>45</v>
      </c>
      <c r="C27" s="253"/>
      <c r="D27" s="251" t="s">
        <v>45</v>
      </c>
      <c r="E27" s="253"/>
      <c r="F27" s="251" t="s">
        <v>45</v>
      </c>
      <c r="G27" s="253"/>
      <c r="H27" s="251" t="s">
        <v>45</v>
      </c>
      <c r="I27" s="252"/>
      <c r="J27" s="251" t="s">
        <v>45</v>
      </c>
      <c r="K27" s="252"/>
    </row>
    <row r="28" spans="1:13" ht="15" thickBot="1" x14ac:dyDescent="0.25">
      <c r="A28" s="245"/>
      <c r="B28" s="151" t="s">
        <v>26</v>
      </c>
      <c r="C28" s="89" t="s">
        <v>46</v>
      </c>
      <c r="D28" s="152" t="s">
        <v>26</v>
      </c>
      <c r="E28" s="154" t="s">
        <v>46</v>
      </c>
      <c r="F28" s="151" t="s">
        <v>26</v>
      </c>
      <c r="G28" s="89" t="s">
        <v>46</v>
      </c>
      <c r="H28" s="155" t="s">
        <v>26</v>
      </c>
      <c r="I28" s="21" t="s">
        <v>46</v>
      </c>
      <c r="J28" s="155" t="s">
        <v>26</v>
      </c>
      <c r="K28" s="21" t="s">
        <v>46</v>
      </c>
    </row>
    <row r="29" spans="1:13" ht="18" customHeight="1" thickTop="1" x14ac:dyDescent="0.2">
      <c r="A29" s="90" t="s">
        <v>28</v>
      </c>
      <c r="B29" s="54">
        <v>4337.1000000000004</v>
      </c>
      <c r="C29" s="99">
        <v>4062.4</v>
      </c>
      <c r="D29" s="54">
        <v>12226</v>
      </c>
      <c r="E29" s="54">
        <v>11285.8</v>
      </c>
      <c r="F29" s="59">
        <v>4476.8999999999996</v>
      </c>
      <c r="G29" s="59">
        <v>2353.4</v>
      </c>
      <c r="H29" s="59">
        <v>3013.9</v>
      </c>
      <c r="I29" s="59">
        <v>2566.9</v>
      </c>
      <c r="J29" s="59">
        <v>29652.3</v>
      </c>
      <c r="K29" s="59">
        <v>29449.65</v>
      </c>
    </row>
    <row r="30" spans="1:13" ht="18" customHeight="1" x14ac:dyDescent="0.2">
      <c r="A30" s="88" t="s">
        <v>30</v>
      </c>
      <c r="B30" s="54">
        <v>5966.4</v>
      </c>
      <c r="C30" s="100">
        <v>5802.4</v>
      </c>
      <c r="D30" s="54">
        <v>9787.7000000000007</v>
      </c>
      <c r="E30" s="54">
        <v>9199.4</v>
      </c>
      <c r="F30" s="59">
        <v>4106.8</v>
      </c>
      <c r="G30" s="59">
        <v>3452.3</v>
      </c>
      <c r="H30" s="60">
        <v>6859.7</v>
      </c>
      <c r="I30" s="60">
        <v>6433.4</v>
      </c>
      <c r="J30" s="60">
        <v>25241.75</v>
      </c>
      <c r="K30" s="60">
        <v>23791.7</v>
      </c>
    </row>
    <row r="31" spans="1:13" ht="18" customHeight="1" x14ac:dyDescent="0.2">
      <c r="A31" s="88" t="s">
        <v>31</v>
      </c>
      <c r="B31" s="54">
        <v>4009.5</v>
      </c>
      <c r="C31" s="100">
        <v>3938.6</v>
      </c>
      <c r="D31" s="54">
        <v>8396.9</v>
      </c>
      <c r="E31" s="54">
        <v>8190.1</v>
      </c>
      <c r="F31" s="59">
        <v>3875.5</v>
      </c>
      <c r="G31" s="59">
        <v>3376.1</v>
      </c>
      <c r="H31" s="60">
        <v>3016.9</v>
      </c>
      <c r="I31" s="60">
        <v>3016.9</v>
      </c>
      <c r="J31" s="60">
        <v>27079.95</v>
      </c>
      <c r="K31" s="60">
        <v>26959.9</v>
      </c>
      <c r="L31" s="110"/>
      <c r="M31" s="110"/>
    </row>
    <row r="32" spans="1:13" ht="18" customHeight="1" x14ac:dyDescent="0.2">
      <c r="A32" s="88" t="s">
        <v>32</v>
      </c>
      <c r="B32" s="54">
        <v>3513.1</v>
      </c>
      <c r="C32" s="100">
        <v>3312.3</v>
      </c>
      <c r="D32" s="54">
        <v>10429.1</v>
      </c>
      <c r="E32" s="54">
        <v>10076.799999999999</v>
      </c>
      <c r="F32" s="59">
        <v>6884.3</v>
      </c>
      <c r="G32" s="59">
        <v>5894.8</v>
      </c>
      <c r="H32" s="59">
        <v>4125</v>
      </c>
      <c r="I32" s="60">
        <v>3502.5</v>
      </c>
      <c r="J32" s="231">
        <v>17937.05</v>
      </c>
      <c r="K32" s="231">
        <v>17937.05</v>
      </c>
    </row>
    <row r="33" spans="1:11" ht="18" customHeight="1" x14ac:dyDescent="0.2">
      <c r="A33" s="88" t="s">
        <v>33</v>
      </c>
      <c r="B33" s="54">
        <v>3947.7</v>
      </c>
      <c r="C33" s="100">
        <v>3895.7</v>
      </c>
      <c r="D33" s="54">
        <v>10810.8</v>
      </c>
      <c r="E33" s="54">
        <v>9744.9</v>
      </c>
      <c r="F33" s="59">
        <v>2504.4</v>
      </c>
      <c r="G33" s="59">
        <v>2313.4</v>
      </c>
      <c r="H33" s="60">
        <v>12170.5</v>
      </c>
      <c r="I33" s="60">
        <v>11995.4</v>
      </c>
      <c r="J33" s="60"/>
      <c r="K33" s="60"/>
    </row>
    <row r="34" spans="1:11" ht="18" customHeight="1" x14ac:dyDescent="0.2">
      <c r="A34" s="88" t="s">
        <v>34</v>
      </c>
      <c r="B34" s="54">
        <v>3784.9</v>
      </c>
      <c r="C34" s="100">
        <v>3620.8</v>
      </c>
      <c r="D34" s="54">
        <v>7999.3</v>
      </c>
      <c r="E34" s="54">
        <v>7125.4</v>
      </c>
      <c r="F34" s="59">
        <v>5367</v>
      </c>
      <c r="G34" s="59">
        <v>4971.8</v>
      </c>
      <c r="H34" s="60">
        <v>19140.3</v>
      </c>
      <c r="I34" s="60">
        <v>17873.3</v>
      </c>
      <c r="J34" s="60"/>
      <c r="K34" s="60"/>
    </row>
    <row r="35" spans="1:11" ht="18" customHeight="1" x14ac:dyDescent="0.2">
      <c r="A35" s="88" t="s">
        <v>35</v>
      </c>
      <c r="B35" s="54">
        <v>5367.4</v>
      </c>
      <c r="C35" s="100">
        <v>5126.3</v>
      </c>
      <c r="D35" s="54">
        <v>3805</v>
      </c>
      <c r="E35" s="54">
        <v>3159.8</v>
      </c>
      <c r="F35" s="59">
        <v>5074.2</v>
      </c>
      <c r="G35" s="59">
        <v>3803</v>
      </c>
      <c r="H35" s="59">
        <v>17580</v>
      </c>
      <c r="I35" s="60">
        <v>16746.599999999999</v>
      </c>
      <c r="J35" s="59"/>
      <c r="K35" s="60"/>
    </row>
    <row r="36" spans="1:11" ht="18" customHeight="1" x14ac:dyDescent="0.2">
      <c r="A36" s="88" t="s">
        <v>36</v>
      </c>
      <c r="B36" s="54">
        <v>4849.6000000000004</v>
      </c>
      <c r="C36" s="100">
        <v>4849.6000000000004</v>
      </c>
      <c r="D36" s="54">
        <v>6699.2</v>
      </c>
      <c r="E36" s="54">
        <v>6699.2</v>
      </c>
      <c r="F36" s="59">
        <v>2663.6</v>
      </c>
      <c r="G36" s="59">
        <v>2343.1999999999998</v>
      </c>
      <c r="H36" s="59">
        <v>11286.15</v>
      </c>
      <c r="I36" s="60">
        <v>11042.45</v>
      </c>
      <c r="J36" s="59"/>
      <c r="K36" s="60"/>
    </row>
    <row r="37" spans="1:11" ht="18" customHeight="1" x14ac:dyDescent="0.2">
      <c r="A37" s="88" t="s">
        <v>37</v>
      </c>
      <c r="B37" s="54">
        <v>5772.2</v>
      </c>
      <c r="C37" s="100">
        <v>5553.9</v>
      </c>
      <c r="D37" s="54">
        <v>14252.9</v>
      </c>
      <c r="E37" s="54">
        <v>14152.8</v>
      </c>
      <c r="F37" s="59">
        <v>8606.6</v>
      </c>
      <c r="G37" s="59">
        <v>7909.6</v>
      </c>
      <c r="H37" s="59">
        <v>33281.550000000003</v>
      </c>
      <c r="I37" s="60">
        <v>33251.050000000003</v>
      </c>
      <c r="J37" s="59"/>
      <c r="K37" s="60"/>
    </row>
    <row r="38" spans="1:11" ht="18" customHeight="1" x14ac:dyDescent="0.2">
      <c r="A38" s="88" t="s">
        <v>38</v>
      </c>
      <c r="B38" s="54">
        <v>9622.9</v>
      </c>
      <c r="C38" s="100">
        <v>9245.7999999999993</v>
      </c>
      <c r="D38" s="54">
        <v>16310.1</v>
      </c>
      <c r="E38" s="54">
        <v>16150</v>
      </c>
      <c r="F38" s="59">
        <v>4584.6000000000004</v>
      </c>
      <c r="G38" s="59">
        <v>4266.3999999999996</v>
      </c>
      <c r="H38" s="59">
        <v>19206</v>
      </c>
      <c r="I38" s="60">
        <v>18798.599999999999</v>
      </c>
      <c r="J38" s="59"/>
      <c r="K38" s="60"/>
    </row>
    <row r="39" spans="1:11" ht="18" customHeight="1" x14ac:dyDescent="0.2">
      <c r="A39" s="88" t="s">
        <v>39</v>
      </c>
      <c r="B39" s="54">
        <v>10651.9</v>
      </c>
      <c r="C39" s="100">
        <v>10523.9</v>
      </c>
      <c r="D39" s="54">
        <v>14225.9</v>
      </c>
      <c r="E39" s="54">
        <v>14149.9</v>
      </c>
      <c r="F39" s="59">
        <v>4061.4</v>
      </c>
      <c r="G39" s="59">
        <v>4039.4</v>
      </c>
      <c r="H39" s="59">
        <v>24040.5</v>
      </c>
      <c r="I39" s="60">
        <v>23464.6</v>
      </c>
      <c r="J39" s="59"/>
      <c r="K39" s="60"/>
    </row>
    <row r="40" spans="1:11" ht="18" customHeight="1" thickBot="1" x14ac:dyDescent="0.25">
      <c r="A40" s="91" t="s">
        <v>40</v>
      </c>
      <c r="B40" s="55">
        <v>8937.2999999999993</v>
      </c>
      <c r="C40" s="101">
        <v>8561.7999999999993</v>
      </c>
      <c r="D40" s="55">
        <v>3283</v>
      </c>
      <c r="E40" s="55">
        <v>3188.2</v>
      </c>
      <c r="F40" s="61">
        <v>12548.6</v>
      </c>
      <c r="G40" s="61">
        <v>12459.3</v>
      </c>
      <c r="H40" s="61">
        <v>27067.5</v>
      </c>
      <c r="I40" s="61">
        <v>27062.5</v>
      </c>
      <c r="J40" s="61"/>
      <c r="K40" s="61"/>
    </row>
    <row r="41" spans="1:11" ht="18" customHeight="1" x14ac:dyDescent="0.2">
      <c r="A41" s="92" t="s">
        <v>41</v>
      </c>
      <c r="B41" s="86"/>
      <c r="C41" s="98"/>
      <c r="D41" s="86"/>
      <c r="E41" s="86"/>
      <c r="F41" s="60"/>
      <c r="G41" s="60"/>
      <c r="H41" s="60"/>
      <c r="I41" s="60"/>
      <c r="J41" s="60"/>
      <c r="K41" s="60"/>
    </row>
    <row r="42" spans="1:11" ht="18" customHeight="1" x14ac:dyDescent="0.2">
      <c r="A42" s="88" t="s">
        <v>42</v>
      </c>
      <c r="B42" s="75">
        <f t="shared" ref="B42:G42" si="6">AVERAGE(B29:B40)</f>
        <v>5896.666666666667</v>
      </c>
      <c r="C42" s="75">
        <f t="shared" si="6"/>
        <v>5707.791666666667</v>
      </c>
      <c r="D42" s="75">
        <f t="shared" si="6"/>
        <v>9852.1583333333328</v>
      </c>
      <c r="E42" s="75">
        <f t="shared" si="6"/>
        <v>9426.8583333333318</v>
      </c>
      <c r="F42" s="75">
        <f t="shared" si="6"/>
        <v>5396.1583333333338</v>
      </c>
      <c r="G42" s="75">
        <f t="shared" si="6"/>
        <v>4765.2250000000013</v>
      </c>
      <c r="H42" s="75">
        <f>AVERAGE(H29:H40)</f>
        <v>15065.666666666666</v>
      </c>
      <c r="I42" s="75">
        <f>AVERAGE(I29:I40)</f>
        <v>14646.183333333334</v>
      </c>
      <c r="J42" s="75">
        <f>AVERAGE(J29:J40)</f>
        <v>24977.762500000001</v>
      </c>
      <c r="K42" s="75">
        <f>AVERAGE(K29:K40)</f>
        <v>24534.575000000001</v>
      </c>
    </row>
    <row r="43" spans="1:11" ht="18" customHeight="1" thickBot="1" x14ac:dyDescent="0.25">
      <c r="A43" s="93" t="s">
        <v>43</v>
      </c>
      <c r="B43" s="113">
        <f t="shared" ref="B43:G43" si="7">B42/30</f>
        <v>196.55555555555557</v>
      </c>
      <c r="C43" s="113">
        <f t="shared" si="7"/>
        <v>190.25972222222222</v>
      </c>
      <c r="D43" s="113">
        <f t="shared" si="7"/>
        <v>328.40527777777777</v>
      </c>
      <c r="E43" s="113">
        <f t="shared" si="7"/>
        <v>314.22861111111104</v>
      </c>
      <c r="F43" s="113">
        <f t="shared" si="7"/>
        <v>179.87194444444447</v>
      </c>
      <c r="G43" s="113">
        <f t="shared" si="7"/>
        <v>158.84083333333336</v>
      </c>
      <c r="H43" s="113">
        <f>H42/30</f>
        <v>502.18888888888887</v>
      </c>
      <c r="I43" s="113">
        <f>I42/30</f>
        <v>488.20611111111117</v>
      </c>
      <c r="J43" s="113">
        <f>J42/30</f>
        <v>832.59208333333333</v>
      </c>
      <c r="K43" s="113">
        <f t="shared" ref="K43" si="8">K42/30</f>
        <v>817.81916666666666</v>
      </c>
    </row>
    <row r="44" spans="1:11" ht="15" thickTop="1" x14ac:dyDescent="0.2">
      <c r="A44" s="254" t="s">
        <v>47</v>
      </c>
      <c r="B44" s="254"/>
      <c r="C44" s="254"/>
      <c r="D44" s="254"/>
      <c r="E44" s="254"/>
      <c r="F44" s="254"/>
      <c r="G44" s="254"/>
      <c r="H44" s="254"/>
      <c r="I44" s="254"/>
      <c r="J44" s="254"/>
      <c r="K44" s="254"/>
    </row>
    <row r="45" spans="1:11" x14ac:dyDescent="0.2">
      <c r="J45" s="110"/>
      <c r="K45" s="110"/>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topLeftCell="A31" zoomScaleNormal="100" zoomScaleSheetLayoutView="100" workbookViewId="0">
      <selection activeCell="A29" sqref="A29:XFD40"/>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34" t="s">
        <v>48</v>
      </c>
      <c r="B1" s="234"/>
      <c r="C1" s="234"/>
      <c r="D1" s="234"/>
      <c r="E1" s="234"/>
      <c r="F1" s="234"/>
      <c r="G1" s="234"/>
      <c r="H1" s="234"/>
      <c r="I1" s="234"/>
      <c r="J1" s="234"/>
      <c r="K1" s="234"/>
    </row>
    <row r="2" spans="1:11" x14ac:dyDescent="0.2">
      <c r="A2" s="258"/>
      <c r="B2" s="258"/>
      <c r="C2" s="258"/>
      <c r="D2" s="258"/>
      <c r="E2" s="258"/>
      <c r="F2" s="258"/>
      <c r="G2" s="258"/>
      <c r="H2" s="258"/>
      <c r="I2" s="258"/>
      <c r="J2" s="258"/>
      <c r="K2" s="258"/>
    </row>
    <row r="3" spans="1:11" ht="16.5" thickBot="1" x14ac:dyDescent="0.25">
      <c r="A3" s="249" t="s">
        <v>49</v>
      </c>
      <c r="B3" s="249"/>
      <c r="C3" s="249"/>
      <c r="D3" s="249"/>
      <c r="E3" s="249"/>
      <c r="F3" s="249"/>
      <c r="G3" s="249"/>
      <c r="H3" s="259" t="s">
        <v>1</v>
      </c>
      <c r="I3" s="259"/>
      <c r="J3" s="259"/>
      <c r="K3" s="259"/>
    </row>
    <row r="4" spans="1:11" ht="15.75" thickTop="1" thickBot="1" x14ac:dyDescent="0.25">
      <c r="A4" s="260" t="s">
        <v>20</v>
      </c>
      <c r="B4" s="262" t="s">
        <v>21</v>
      </c>
      <c r="C4" s="264"/>
      <c r="D4" s="262" t="s">
        <v>22</v>
      </c>
      <c r="E4" s="264"/>
      <c r="F4" s="262" t="s">
        <v>23</v>
      </c>
      <c r="G4" s="264"/>
      <c r="H4" s="262" t="s">
        <v>24</v>
      </c>
      <c r="I4" s="263"/>
      <c r="J4" s="262" t="s">
        <v>168</v>
      </c>
      <c r="K4" s="263"/>
    </row>
    <row r="5" spans="1:11" ht="30" customHeight="1" thickBot="1" x14ac:dyDescent="0.25">
      <c r="A5" s="261"/>
      <c r="B5" s="80" t="s">
        <v>50</v>
      </c>
      <c r="C5" s="80" t="s">
        <v>51</v>
      </c>
      <c r="D5" s="80" t="s">
        <v>50</v>
      </c>
      <c r="E5" s="80" t="s">
        <v>51</v>
      </c>
      <c r="F5" s="80" t="s">
        <v>50</v>
      </c>
      <c r="G5" s="80" t="s">
        <v>51</v>
      </c>
      <c r="H5" s="80" t="s">
        <v>50</v>
      </c>
      <c r="I5" s="80" t="s">
        <v>51</v>
      </c>
      <c r="J5" s="80" t="s">
        <v>50</v>
      </c>
      <c r="K5" s="217" t="s">
        <v>51</v>
      </c>
    </row>
    <row r="6" spans="1:11" x14ac:dyDescent="0.2">
      <c r="A6" s="2"/>
      <c r="B6" s="11"/>
      <c r="C6" s="11"/>
      <c r="D6" s="11"/>
      <c r="E6" s="11"/>
      <c r="F6" s="11"/>
      <c r="G6" s="11"/>
      <c r="H6" s="11"/>
      <c r="I6" s="11"/>
      <c r="J6" s="11"/>
      <c r="K6" s="11"/>
    </row>
    <row r="7" spans="1:11" ht="23.25" customHeight="1" x14ac:dyDescent="0.2">
      <c r="A7" s="23" t="s">
        <v>28</v>
      </c>
      <c r="B7" s="86">
        <v>32900</v>
      </c>
      <c r="C7" s="86">
        <v>0</v>
      </c>
      <c r="D7" s="86">
        <v>249600</v>
      </c>
      <c r="E7" s="86">
        <v>0</v>
      </c>
      <c r="F7" s="114">
        <v>420750</v>
      </c>
      <c r="G7" s="114">
        <v>3838450</v>
      </c>
      <c r="H7" s="86">
        <v>324100</v>
      </c>
      <c r="I7" s="86">
        <v>5290100</v>
      </c>
      <c r="J7" s="86">
        <v>912100</v>
      </c>
      <c r="K7" s="86">
        <v>5081650</v>
      </c>
    </row>
    <row r="8" spans="1:11" ht="23.25" customHeight="1" x14ac:dyDescent="0.2">
      <c r="A8" s="23" t="s">
        <v>30</v>
      </c>
      <c r="B8" s="86">
        <v>154700</v>
      </c>
      <c r="C8" s="86">
        <v>77500</v>
      </c>
      <c r="D8" s="86">
        <v>96500</v>
      </c>
      <c r="E8" s="86">
        <v>10000</v>
      </c>
      <c r="F8" s="86">
        <v>496350</v>
      </c>
      <c r="G8" s="86">
        <v>63300</v>
      </c>
      <c r="H8" s="86">
        <v>1906950</v>
      </c>
      <c r="I8" s="86">
        <v>5828500</v>
      </c>
      <c r="J8" s="86">
        <v>1765750</v>
      </c>
      <c r="K8" s="86">
        <v>6684750</v>
      </c>
    </row>
    <row r="9" spans="1:11" ht="23.25" customHeight="1" x14ac:dyDescent="0.2">
      <c r="A9" s="23" t="s">
        <v>31</v>
      </c>
      <c r="B9" s="86">
        <v>25300</v>
      </c>
      <c r="C9" s="86">
        <v>169250</v>
      </c>
      <c r="D9" s="86">
        <v>214465</v>
      </c>
      <c r="E9" s="86">
        <v>117500</v>
      </c>
      <c r="F9" s="86">
        <v>338700</v>
      </c>
      <c r="G9" s="86">
        <v>635750</v>
      </c>
      <c r="H9" s="86">
        <v>876150</v>
      </c>
      <c r="I9" s="86">
        <v>13180100</v>
      </c>
      <c r="J9" s="86">
        <v>1435980</v>
      </c>
      <c r="K9" s="86">
        <v>6297900</v>
      </c>
    </row>
    <row r="10" spans="1:11" ht="23.25" customHeight="1" x14ac:dyDescent="0.2">
      <c r="A10" s="23" t="s">
        <v>32</v>
      </c>
      <c r="B10" s="86">
        <v>20500</v>
      </c>
      <c r="C10" s="86">
        <v>34500</v>
      </c>
      <c r="D10" s="86">
        <v>0</v>
      </c>
      <c r="E10" s="86">
        <v>23900</v>
      </c>
      <c r="F10" s="86">
        <v>378350</v>
      </c>
      <c r="G10" s="86">
        <v>40500</v>
      </c>
      <c r="H10" s="86">
        <v>1795190</v>
      </c>
      <c r="I10" s="86">
        <v>4950050</v>
      </c>
      <c r="J10" s="86">
        <v>2192100</v>
      </c>
      <c r="K10" s="86">
        <v>6297950</v>
      </c>
    </row>
    <row r="11" spans="1:11" ht="23.25" customHeight="1" x14ac:dyDescent="0.2">
      <c r="A11" s="23" t="s">
        <v>33</v>
      </c>
      <c r="B11" s="86">
        <v>11000</v>
      </c>
      <c r="C11" s="86">
        <v>58900</v>
      </c>
      <c r="D11" s="86">
        <v>315450</v>
      </c>
      <c r="E11" s="86">
        <v>13000</v>
      </c>
      <c r="F11" s="86">
        <v>147550</v>
      </c>
      <c r="G11" s="86">
        <v>73750</v>
      </c>
      <c r="H11" s="86">
        <v>938400</v>
      </c>
      <c r="I11" s="86">
        <v>3640100</v>
      </c>
      <c r="J11" s="86"/>
      <c r="K11" s="86"/>
    </row>
    <row r="12" spans="1:11" ht="23.25" customHeight="1" x14ac:dyDescent="0.2">
      <c r="A12" s="23" t="s">
        <v>34</v>
      </c>
      <c r="B12" s="86">
        <v>73500</v>
      </c>
      <c r="C12" s="86">
        <v>78500</v>
      </c>
      <c r="D12" s="86">
        <v>474013</v>
      </c>
      <c r="E12" s="86">
        <v>419700</v>
      </c>
      <c r="F12" s="86" t="s">
        <v>52</v>
      </c>
      <c r="G12" s="86">
        <v>1752250</v>
      </c>
      <c r="H12" s="86">
        <v>1882700</v>
      </c>
      <c r="I12" s="86">
        <v>5983000</v>
      </c>
      <c r="J12" s="86"/>
      <c r="K12" s="86"/>
    </row>
    <row r="13" spans="1:11" ht="23.25" customHeight="1" x14ac:dyDescent="0.2">
      <c r="A13" s="23" t="s">
        <v>35</v>
      </c>
      <c r="B13" s="86">
        <v>30325</v>
      </c>
      <c r="C13" s="86">
        <v>30500</v>
      </c>
      <c r="D13" s="86">
        <v>106150</v>
      </c>
      <c r="E13" s="86">
        <v>260300</v>
      </c>
      <c r="F13" s="86">
        <v>615650</v>
      </c>
      <c r="G13" s="86">
        <v>2338800</v>
      </c>
      <c r="H13" s="86">
        <v>2527850</v>
      </c>
      <c r="I13" s="86">
        <v>11078540</v>
      </c>
      <c r="J13" s="86"/>
      <c r="K13" s="86"/>
    </row>
    <row r="14" spans="1:11" ht="23.25" customHeight="1" x14ac:dyDescent="0.2">
      <c r="A14" s="23" t="s">
        <v>36</v>
      </c>
      <c r="B14" s="86">
        <v>75800</v>
      </c>
      <c r="C14" s="86">
        <v>72000</v>
      </c>
      <c r="D14" s="86">
        <v>56150</v>
      </c>
      <c r="E14" s="86">
        <v>32500</v>
      </c>
      <c r="F14" s="86">
        <v>412650</v>
      </c>
      <c r="G14" s="86">
        <v>722600</v>
      </c>
      <c r="H14" s="86">
        <v>526150</v>
      </c>
      <c r="I14" s="86">
        <v>6495550</v>
      </c>
      <c r="J14" s="86"/>
      <c r="K14" s="86"/>
    </row>
    <row r="15" spans="1:11" ht="23.25" customHeight="1" x14ac:dyDescent="0.2">
      <c r="A15" s="23" t="s">
        <v>37</v>
      </c>
      <c r="B15" s="86">
        <v>32100</v>
      </c>
      <c r="C15" s="86">
        <v>142800</v>
      </c>
      <c r="D15" s="86">
        <v>469350</v>
      </c>
      <c r="E15" s="86">
        <v>647550</v>
      </c>
      <c r="F15" s="86">
        <v>212225</v>
      </c>
      <c r="G15" s="86">
        <v>2233500</v>
      </c>
      <c r="H15" s="86">
        <v>783200</v>
      </c>
      <c r="I15" s="86">
        <v>4421750</v>
      </c>
      <c r="J15" s="86"/>
      <c r="K15" s="86"/>
    </row>
    <row r="16" spans="1:11" ht="23.25" customHeight="1" x14ac:dyDescent="0.2">
      <c r="A16" s="23" t="s">
        <v>38</v>
      </c>
      <c r="B16" s="86">
        <v>135600</v>
      </c>
      <c r="C16" s="86">
        <v>78000</v>
      </c>
      <c r="D16" s="86">
        <v>316850</v>
      </c>
      <c r="E16" s="86">
        <v>974800</v>
      </c>
      <c r="F16" s="86">
        <v>1028800</v>
      </c>
      <c r="G16" s="86">
        <v>488750</v>
      </c>
      <c r="H16" s="86">
        <v>1501700</v>
      </c>
      <c r="I16" s="86">
        <v>3122200</v>
      </c>
      <c r="J16" s="86"/>
      <c r="K16" s="86"/>
    </row>
    <row r="17" spans="1:11" ht="23.25" customHeight="1" x14ac:dyDescent="0.2">
      <c r="A17" s="23" t="s">
        <v>39</v>
      </c>
      <c r="B17" s="86">
        <v>50400</v>
      </c>
      <c r="C17" s="86">
        <v>55100</v>
      </c>
      <c r="D17" s="86">
        <v>180600</v>
      </c>
      <c r="E17" s="86">
        <v>663950</v>
      </c>
      <c r="F17" s="86">
        <v>833250</v>
      </c>
      <c r="G17" s="86">
        <v>3266300</v>
      </c>
      <c r="H17" s="86">
        <v>904350</v>
      </c>
      <c r="I17" s="86">
        <v>3416200</v>
      </c>
      <c r="J17" s="86"/>
      <c r="K17" s="86"/>
    </row>
    <row r="18" spans="1:11" ht="23.25" customHeight="1" x14ac:dyDescent="0.2">
      <c r="A18" s="23" t="s">
        <v>40</v>
      </c>
      <c r="B18" s="86">
        <v>204500</v>
      </c>
      <c r="C18" s="86">
        <v>301300</v>
      </c>
      <c r="D18" s="86">
        <v>527050</v>
      </c>
      <c r="E18" s="86" t="s">
        <v>53</v>
      </c>
      <c r="F18" s="86">
        <v>1209100</v>
      </c>
      <c r="G18" s="86">
        <v>2856500</v>
      </c>
      <c r="H18" s="86">
        <v>929000</v>
      </c>
      <c r="I18" s="86">
        <v>4141200</v>
      </c>
      <c r="J18" s="86"/>
      <c r="K18" s="86"/>
    </row>
    <row r="19" spans="1:11" ht="23.25" customHeight="1" thickBot="1" x14ac:dyDescent="0.25">
      <c r="A19" s="5"/>
      <c r="B19" s="6"/>
      <c r="C19" s="6"/>
      <c r="D19" s="6"/>
      <c r="E19" s="6"/>
      <c r="F19" s="6"/>
      <c r="G19" s="6"/>
      <c r="H19" s="6"/>
      <c r="I19" s="6"/>
      <c r="J19" s="6"/>
      <c r="K19" s="6"/>
    </row>
    <row r="20" spans="1:11" ht="23.25" customHeight="1" x14ac:dyDescent="0.2">
      <c r="A20" s="24" t="s">
        <v>41</v>
      </c>
      <c r="B20" s="11"/>
      <c r="C20" s="11"/>
      <c r="D20" s="11"/>
      <c r="E20" s="11"/>
      <c r="F20" s="11"/>
      <c r="G20" s="11"/>
      <c r="H20" s="11"/>
      <c r="I20" s="11"/>
      <c r="J20" s="11"/>
      <c r="K20" s="11"/>
    </row>
    <row r="21" spans="1:11" ht="23.25" customHeight="1" x14ac:dyDescent="0.2">
      <c r="A21" s="23" t="s">
        <v>42</v>
      </c>
      <c r="B21" s="74">
        <f t="shared" ref="B21:I21" si="0">+AVERAGE(B7:B18)</f>
        <v>70552.083333333328</v>
      </c>
      <c r="C21" s="74">
        <f t="shared" si="0"/>
        <v>91529.166666666672</v>
      </c>
      <c r="D21" s="74">
        <f t="shared" si="0"/>
        <v>250514.83333333334</v>
      </c>
      <c r="E21" s="74">
        <f t="shared" si="0"/>
        <v>287563.63636363635</v>
      </c>
      <c r="F21" s="74">
        <f t="shared" si="0"/>
        <v>553943.18181818177</v>
      </c>
      <c r="G21" s="74">
        <f t="shared" si="0"/>
        <v>1525870.8333333333</v>
      </c>
      <c r="H21" s="74">
        <f t="shared" si="0"/>
        <v>1241311.6666666667</v>
      </c>
      <c r="I21" s="74">
        <f t="shared" si="0"/>
        <v>5962274.166666667</v>
      </c>
      <c r="J21" s="74">
        <f>+AVERAGE(J7:J18)</f>
        <v>1576482.5</v>
      </c>
      <c r="K21" s="74">
        <f>+AVERAGE(K7:K18)</f>
        <v>6090562.5</v>
      </c>
    </row>
    <row r="22" spans="1:11" ht="23.25" customHeight="1" thickBot="1" x14ac:dyDescent="0.25">
      <c r="A22" s="25" t="s">
        <v>43</v>
      </c>
      <c r="B22" s="115">
        <f t="shared" ref="B22:I22" si="1">+B21/30</f>
        <v>2351.7361111111109</v>
      </c>
      <c r="C22" s="115">
        <f t="shared" si="1"/>
        <v>3050.9722222222222</v>
      </c>
      <c r="D22" s="115">
        <f t="shared" si="1"/>
        <v>8350.4944444444445</v>
      </c>
      <c r="E22" s="115">
        <f t="shared" si="1"/>
        <v>9585.454545454546</v>
      </c>
      <c r="F22" s="115">
        <f t="shared" si="1"/>
        <v>18464.772727272724</v>
      </c>
      <c r="G22" s="115">
        <f t="shared" si="1"/>
        <v>50862.361111111109</v>
      </c>
      <c r="H22" s="115">
        <f t="shared" si="1"/>
        <v>41377.055555555555</v>
      </c>
      <c r="I22" s="115">
        <f t="shared" si="1"/>
        <v>198742.47222222222</v>
      </c>
      <c r="J22" s="115">
        <f>+J21/30</f>
        <v>52549.416666666664</v>
      </c>
      <c r="K22" s="115">
        <f>+K21/30</f>
        <v>203018.75</v>
      </c>
    </row>
    <row r="23" spans="1:11" ht="18.75" customHeight="1" thickTop="1" x14ac:dyDescent="0.2">
      <c r="A23" s="2"/>
      <c r="B23" s="2"/>
      <c r="C23" s="29"/>
      <c r="D23" s="2"/>
      <c r="E23" s="29"/>
      <c r="F23" s="2"/>
      <c r="G23" s="2"/>
      <c r="H23" s="2"/>
      <c r="I23" s="2"/>
      <c r="J23" s="2"/>
      <c r="K23" s="2"/>
    </row>
    <row r="24" spans="1:11" ht="18.75" customHeight="1" x14ac:dyDescent="0.2">
      <c r="A24" s="234" t="s">
        <v>54</v>
      </c>
      <c r="B24" s="234"/>
      <c r="C24" s="234"/>
      <c r="D24" s="234"/>
      <c r="E24" s="234"/>
      <c r="F24" s="234"/>
      <c r="G24" s="234"/>
      <c r="H24" s="234"/>
      <c r="I24" s="234"/>
      <c r="J24" s="234"/>
      <c r="K24" s="234"/>
    </row>
    <row r="25" spans="1:11" ht="18.75" customHeight="1" thickBot="1" x14ac:dyDescent="0.25">
      <c r="A25" s="30"/>
      <c r="B25" s="267"/>
      <c r="C25" s="267"/>
      <c r="D25" s="267"/>
      <c r="E25" s="267"/>
      <c r="F25" s="267"/>
      <c r="G25" s="267"/>
      <c r="H25" s="267"/>
      <c r="I25" s="267"/>
      <c r="J25" s="268" t="s">
        <v>55</v>
      </c>
      <c r="K25" s="268"/>
    </row>
    <row r="26" spans="1:11" ht="18.75" customHeight="1" thickTop="1" thickBot="1" x14ac:dyDescent="0.25">
      <c r="A26" s="260" t="s">
        <v>20</v>
      </c>
      <c r="B26" s="262" t="s">
        <v>21</v>
      </c>
      <c r="C26" s="264"/>
      <c r="D26" s="262" t="s">
        <v>22</v>
      </c>
      <c r="E26" s="264"/>
      <c r="F26" s="262" t="s">
        <v>23</v>
      </c>
      <c r="G26" s="264"/>
      <c r="H26" s="262" t="s">
        <v>24</v>
      </c>
      <c r="I26" s="263"/>
      <c r="J26" s="262" t="s">
        <v>168</v>
      </c>
      <c r="K26" s="263"/>
    </row>
    <row r="27" spans="1:11" ht="18.75" customHeight="1" thickBot="1" x14ac:dyDescent="0.25">
      <c r="A27" s="261"/>
      <c r="B27" s="80" t="s">
        <v>56</v>
      </c>
      <c r="C27" s="80" t="s">
        <v>57</v>
      </c>
      <c r="D27" s="80" t="s">
        <v>56</v>
      </c>
      <c r="E27" s="80" t="s">
        <v>57</v>
      </c>
      <c r="F27" s="80" t="s">
        <v>56</v>
      </c>
      <c r="G27" s="80" t="s">
        <v>57</v>
      </c>
      <c r="H27" s="80" t="s">
        <v>56</v>
      </c>
      <c r="I27" s="80" t="s">
        <v>57</v>
      </c>
      <c r="J27" s="80" t="s">
        <v>56</v>
      </c>
      <c r="K27" s="80" t="s">
        <v>57</v>
      </c>
    </row>
    <row r="28" spans="1:11" ht="18.75" customHeight="1" x14ac:dyDescent="0.2">
      <c r="A28" s="2"/>
      <c r="B28" s="27"/>
      <c r="C28" s="27"/>
      <c r="D28" s="27"/>
      <c r="E28" s="27"/>
      <c r="F28" s="27"/>
      <c r="G28" s="27"/>
      <c r="H28" s="27"/>
      <c r="I28" s="27"/>
      <c r="J28" s="27"/>
      <c r="K28" s="27"/>
    </row>
    <row r="29" spans="1:11" ht="22.5" customHeight="1" x14ac:dyDescent="0.2">
      <c r="A29" s="23" t="s">
        <v>28</v>
      </c>
      <c r="B29" s="53">
        <v>8</v>
      </c>
      <c r="C29" s="53">
        <v>6</v>
      </c>
      <c r="D29" s="53">
        <v>8</v>
      </c>
      <c r="E29" s="53">
        <v>6</v>
      </c>
      <c r="F29" s="52">
        <v>16</v>
      </c>
      <c r="G29" s="52">
        <v>14</v>
      </c>
      <c r="H29" s="53">
        <v>23</v>
      </c>
      <c r="I29" s="53">
        <v>21</v>
      </c>
      <c r="J29" s="53">
        <v>20.5</v>
      </c>
      <c r="K29" s="53">
        <v>18.5</v>
      </c>
    </row>
    <row r="30" spans="1:11" ht="22.5" customHeight="1" x14ac:dyDescent="0.2">
      <c r="A30" s="23" t="s">
        <v>30</v>
      </c>
      <c r="B30" s="53">
        <v>8</v>
      </c>
      <c r="C30" s="53">
        <v>6</v>
      </c>
      <c r="D30" s="53">
        <v>8</v>
      </c>
      <c r="E30" s="53">
        <v>6</v>
      </c>
      <c r="F30" s="52">
        <v>16</v>
      </c>
      <c r="G30" s="52">
        <v>14</v>
      </c>
      <c r="H30" s="53">
        <v>23</v>
      </c>
      <c r="I30" s="53">
        <v>21</v>
      </c>
      <c r="J30" s="53">
        <v>20.5</v>
      </c>
      <c r="K30" s="53">
        <v>18.5</v>
      </c>
    </row>
    <row r="31" spans="1:11" ht="22.5" customHeight="1" x14ac:dyDescent="0.2">
      <c r="A31" s="23" t="s">
        <v>31</v>
      </c>
      <c r="B31" s="53">
        <v>8</v>
      </c>
      <c r="C31" s="53">
        <v>6</v>
      </c>
      <c r="D31" s="53">
        <v>8.25</v>
      </c>
      <c r="E31" s="53">
        <v>6.25</v>
      </c>
      <c r="F31" s="52">
        <v>16</v>
      </c>
      <c r="G31" s="52">
        <v>14</v>
      </c>
      <c r="H31" s="53">
        <v>23</v>
      </c>
      <c r="I31" s="53">
        <v>21</v>
      </c>
      <c r="J31" s="53">
        <v>18.5</v>
      </c>
      <c r="K31" s="53">
        <v>16.5</v>
      </c>
    </row>
    <row r="32" spans="1:11" ht="22.5" customHeight="1" x14ac:dyDescent="0.2">
      <c r="A32" s="23" t="s">
        <v>32</v>
      </c>
      <c r="B32" s="53">
        <v>8</v>
      </c>
      <c r="C32" s="53">
        <v>6</v>
      </c>
      <c r="D32" s="53">
        <v>8.25</v>
      </c>
      <c r="E32" s="53">
        <v>6.25</v>
      </c>
      <c r="F32" s="52">
        <v>16</v>
      </c>
      <c r="G32" s="52">
        <v>14</v>
      </c>
      <c r="H32" s="53">
        <v>23</v>
      </c>
      <c r="I32" s="53">
        <v>21</v>
      </c>
      <c r="J32" s="53">
        <v>18.5</v>
      </c>
      <c r="K32" s="53">
        <v>16.5</v>
      </c>
    </row>
    <row r="33" spans="1:11" ht="22.5" customHeight="1" x14ac:dyDescent="0.2">
      <c r="A33" s="23" t="s">
        <v>33</v>
      </c>
      <c r="B33" s="53">
        <v>8</v>
      </c>
      <c r="C33" s="53">
        <v>6</v>
      </c>
      <c r="D33" s="53">
        <v>9.75</v>
      </c>
      <c r="E33" s="53">
        <v>7.75</v>
      </c>
      <c r="F33" s="52">
        <v>16</v>
      </c>
      <c r="G33" s="52">
        <v>14</v>
      </c>
      <c r="H33" s="53">
        <v>23</v>
      </c>
      <c r="I33" s="53">
        <v>21</v>
      </c>
      <c r="J33" s="53"/>
      <c r="K33" s="53"/>
    </row>
    <row r="34" spans="1:11" ht="22.5" customHeight="1" x14ac:dyDescent="0.2">
      <c r="A34" s="23" t="s">
        <v>34</v>
      </c>
      <c r="B34" s="53">
        <v>8</v>
      </c>
      <c r="C34" s="53">
        <v>6</v>
      </c>
      <c r="D34" s="53">
        <v>10.75</v>
      </c>
      <c r="E34" s="53">
        <v>8.75</v>
      </c>
      <c r="F34" s="52">
        <v>17</v>
      </c>
      <c r="G34" s="52">
        <v>15</v>
      </c>
      <c r="H34" s="53">
        <v>23</v>
      </c>
      <c r="I34" s="53">
        <v>21</v>
      </c>
      <c r="J34" s="53"/>
      <c r="K34" s="53"/>
    </row>
    <row r="35" spans="1:11" ht="22.5" customHeight="1" x14ac:dyDescent="0.2">
      <c r="A35" s="23" t="s">
        <v>35</v>
      </c>
      <c r="B35" s="53">
        <v>8</v>
      </c>
      <c r="C35" s="53">
        <v>6</v>
      </c>
      <c r="D35" s="53">
        <v>10.75</v>
      </c>
      <c r="E35" s="53">
        <v>8.75</v>
      </c>
      <c r="F35" s="52">
        <v>18</v>
      </c>
      <c r="G35" s="52">
        <v>16</v>
      </c>
      <c r="H35" s="52">
        <v>23</v>
      </c>
      <c r="I35" s="52">
        <v>21</v>
      </c>
      <c r="J35" s="52"/>
      <c r="K35" s="52"/>
    </row>
    <row r="36" spans="1:11" ht="22.5" customHeight="1" x14ac:dyDescent="0.2">
      <c r="A36" s="23" t="s">
        <v>36</v>
      </c>
      <c r="B36" s="53">
        <v>8</v>
      </c>
      <c r="C36" s="53">
        <v>6</v>
      </c>
      <c r="D36" s="53">
        <v>10.75</v>
      </c>
      <c r="E36" s="53">
        <v>8.75</v>
      </c>
      <c r="F36" s="52">
        <v>18</v>
      </c>
      <c r="G36" s="52">
        <v>16</v>
      </c>
      <c r="H36" s="52">
        <v>23</v>
      </c>
      <c r="I36" s="52">
        <v>21</v>
      </c>
      <c r="J36" s="52"/>
      <c r="K36" s="52"/>
    </row>
    <row r="37" spans="1:11" ht="22.5" customHeight="1" x14ac:dyDescent="0.2">
      <c r="A37" s="23" t="s">
        <v>37</v>
      </c>
      <c r="B37" s="53">
        <v>8</v>
      </c>
      <c r="C37" s="53">
        <v>6</v>
      </c>
      <c r="D37" s="53">
        <v>10.75</v>
      </c>
      <c r="E37" s="53">
        <v>8.75</v>
      </c>
      <c r="F37" s="52">
        <v>21</v>
      </c>
      <c r="G37" s="52">
        <v>19</v>
      </c>
      <c r="H37" s="52">
        <v>23</v>
      </c>
      <c r="I37" s="52">
        <v>21</v>
      </c>
      <c r="J37" s="52"/>
      <c r="K37" s="52"/>
    </row>
    <row r="38" spans="1:11" ht="22.5" customHeight="1" x14ac:dyDescent="0.2">
      <c r="A38" s="23" t="s">
        <v>38</v>
      </c>
      <c r="B38" s="53">
        <v>8</v>
      </c>
      <c r="C38" s="53">
        <v>6</v>
      </c>
      <c r="D38" s="53">
        <v>13.25</v>
      </c>
      <c r="E38" s="53">
        <v>11.25</v>
      </c>
      <c r="F38" s="53">
        <v>22</v>
      </c>
      <c r="G38" s="53">
        <v>20</v>
      </c>
      <c r="H38" s="52">
        <v>23</v>
      </c>
      <c r="I38" s="52">
        <v>21</v>
      </c>
      <c r="J38" s="52"/>
      <c r="K38" s="52"/>
    </row>
    <row r="39" spans="1:11" ht="22.5" customHeight="1" x14ac:dyDescent="0.2">
      <c r="A39" s="23" t="s">
        <v>39</v>
      </c>
      <c r="B39" s="53">
        <v>8</v>
      </c>
      <c r="C39" s="53">
        <v>6</v>
      </c>
      <c r="D39" s="53">
        <v>14.75</v>
      </c>
      <c r="E39" s="53">
        <v>12.75</v>
      </c>
      <c r="F39" s="53">
        <v>22</v>
      </c>
      <c r="G39" s="53">
        <v>20</v>
      </c>
      <c r="H39" s="52">
        <v>23</v>
      </c>
      <c r="I39" s="52">
        <v>21</v>
      </c>
      <c r="J39" s="52"/>
      <c r="K39" s="52"/>
    </row>
    <row r="40" spans="1:11" ht="22.5" customHeight="1" x14ac:dyDescent="0.2">
      <c r="A40" s="23" t="s">
        <v>40</v>
      </c>
      <c r="B40" s="53">
        <v>8</v>
      </c>
      <c r="C40" s="53">
        <v>6</v>
      </c>
      <c r="D40" s="53">
        <v>16</v>
      </c>
      <c r="E40" s="53">
        <v>14</v>
      </c>
      <c r="F40" s="53">
        <v>23</v>
      </c>
      <c r="G40" s="53">
        <v>21</v>
      </c>
      <c r="H40" s="52">
        <v>21.5</v>
      </c>
      <c r="I40" s="52">
        <v>19.5</v>
      </c>
      <c r="J40" s="52"/>
      <c r="K40" s="52"/>
    </row>
    <row r="41" spans="1:11" ht="18.75" customHeight="1" thickBot="1" x14ac:dyDescent="0.25">
      <c r="A41" s="28"/>
      <c r="B41" s="28"/>
      <c r="C41" s="16"/>
      <c r="D41" s="28"/>
      <c r="E41" s="16"/>
      <c r="F41" s="28"/>
      <c r="G41" s="28"/>
      <c r="H41" s="28"/>
      <c r="I41" s="28"/>
      <c r="J41" s="28"/>
      <c r="K41" s="28"/>
    </row>
    <row r="42" spans="1:11" ht="18.75" customHeight="1" thickTop="1" x14ac:dyDescent="0.2">
      <c r="A42" s="265" t="s">
        <v>47</v>
      </c>
      <c r="B42" s="265"/>
      <c r="C42" s="265"/>
      <c r="D42" s="265"/>
      <c r="E42" s="265"/>
      <c r="F42" s="265"/>
      <c r="G42" s="265"/>
      <c r="H42" s="265"/>
      <c r="I42" s="265"/>
      <c r="J42" s="265"/>
      <c r="K42" s="265"/>
    </row>
    <row r="43" spans="1:11" ht="18.75" customHeight="1" x14ac:dyDescent="0.2">
      <c r="A43" s="266" t="s">
        <v>163</v>
      </c>
      <c r="B43" s="266"/>
      <c r="C43" s="266"/>
      <c r="D43" s="266"/>
      <c r="E43" s="266"/>
      <c r="F43" s="266"/>
      <c r="G43" s="266"/>
      <c r="H43" s="266"/>
      <c r="I43" s="266"/>
      <c r="J43" s="266"/>
      <c r="K43" s="266"/>
    </row>
    <row r="44" spans="1:11" ht="18.75" customHeight="1" x14ac:dyDescent="0.2">
      <c r="A44" s="269" t="s">
        <v>162</v>
      </c>
      <c r="B44" s="269"/>
      <c r="C44" s="269"/>
      <c r="D44" s="269"/>
      <c r="E44" s="269"/>
      <c r="F44" s="269"/>
      <c r="G44" s="269"/>
      <c r="H44" s="269"/>
      <c r="I44" s="269"/>
      <c r="J44" s="269"/>
      <c r="K44" s="269"/>
    </row>
    <row r="45" spans="1:11" ht="18.75" customHeight="1" x14ac:dyDescent="0.2">
      <c r="A45" s="266" t="s">
        <v>58</v>
      </c>
      <c r="B45" s="266"/>
      <c r="C45" s="266"/>
      <c r="D45" s="266"/>
      <c r="E45" s="266"/>
      <c r="F45" s="266"/>
      <c r="G45" s="266"/>
      <c r="H45" s="266"/>
      <c r="I45" s="266"/>
      <c r="J45" s="266"/>
      <c r="K45" s="266"/>
    </row>
    <row r="46" spans="1:11" ht="18.75" customHeight="1" x14ac:dyDescent="0.2">
      <c r="A46" s="266" t="s">
        <v>59</v>
      </c>
      <c r="B46" s="266"/>
      <c r="C46" s="266"/>
      <c r="D46" s="266"/>
      <c r="E46" s="266"/>
      <c r="F46" s="266"/>
      <c r="G46" s="266"/>
      <c r="H46" s="266"/>
      <c r="I46" s="266"/>
      <c r="J46" s="266"/>
      <c r="K46" s="266"/>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zoomScaleNormal="100" zoomScaleSheetLayoutView="100" workbookViewId="0">
      <pane ySplit="5" topLeftCell="A39" activePane="bottomLeft" state="frozen"/>
      <selection activeCell="K5" sqref="K5"/>
      <selection pane="bottomLeft" activeCell="A7" sqref="A7:XFD49"/>
    </sheetView>
  </sheetViews>
  <sheetFormatPr defaultRowHeight="14.25" x14ac:dyDescent="0.2"/>
  <cols>
    <col min="1" max="1" width="9.125" bestFit="1" customWidth="1"/>
    <col min="2" max="3" width="9.375" style="130" bestFit="1" customWidth="1"/>
    <col min="4" max="5" width="8.75" style="130" bestFit="1" customWidth="1"/>
    <col min="6" max="6" width="11.25" style="130" customWidth="1"/>
    <col min="7" max="7" width="9.625" style="130" bestFit="1" customWidth="1"/>
    <col min="8" max="9" width="8.75" style="130" bestFit="1" customWidth="1"/>
    <col min="10" max="11" width="9.375" bestFit="1" customWidth="1"/>
    <col min="12" max="13" width="8.75" bestFit="1" customWidth="1"/>
  </cols>
  <sheetData>
    <row r="1" spans="1:13" ht="18.75" x14ac:dyDescent="0.2">
      <c r="A1" s="234" t="s">
        <v>60</v>
      </c>
      <c r="B1" s="234"/>
      <c r="C1" s="234"/>
      <c r="D1" s="234"/>
      <c r="E1" s="234"/>
      <c r="F1" s="234"/>
      <c r="G1" s="234"/>
      <c r="H1" s="234"/>
      <c r="I1" s="234"/>
      <c r="J1" s="234"/>
      <c r="K1" s="234"/>
      <c r="L1" s="234"/>
      <c r="M1" s="234"/>
    </row>
    <row r="2" spans="1:13" ht="18.75" x14ac:dyDescent="0.2">
      <c r="A2" s="272" t="s">
        <v>61</v>
      </c>
      <c r="B2" s="272"/>
      <c r="C2" s="272"/>
      <c r="D2" s="272"/>
      <c r="E2" s="272"/>
      <c r="F2" s="272"/>
      <c r="G2" s="272"/>
      <c r="H2" s="272"/>
      <c r="I2" s="272"/>
      <c r="J2" s="272"/>
      <c r="K2" s="272"/>
      <c r="L2" s="272"/>
      <c r="M2" s="272"/>
    </row>
    <row r="3" spans="1:13" ht="15" thickBot="1" x14ac:dyDescent="0.25">
      <c r="A3" s="273" t="s">
        <v>1</v>
      </c>
      <c r="B3" s="273"/>
      <c r="C3" s="273"/>
      <c r="D3" s="273"/>
      <c r="E3" s="273"/>
      <c r="F3" s="273"/>
      <c r="G3" s="273"/>
      <c r="H3" s="273"/>
      <c r="I3" s="273"/>
      <c r="J3" s="273"/>
      <c r="K3" s="273"/>
      <c r="L3" s="273"/>
      <c r="M3" s="273"/>
    </row>
    <row r="4" spans="1:13" ht="15.75" thickTop="1" thickBot="1" x14ac:dyDescent="0.25">
      <c r="A4" s="31" t="s">
        <v>62</v>
      </c>
      <c r="B4" s="274" t="s">
        <v>8</v>
      </c>
      <c r="C4" s="275"/>
      <c r="D4" s="275"/>
      <c r="E4" s="276"/>
      <c r="F4" s="277" t="s">
        <v>14</v>
      </c>
      <c r="G4" s="278"/>
      <c r="H4" s="278"/>
      <c r="I4" s="279"/>
      <c r="J4" s="280" t="s">
        <v>63</v>
      </c>
      <c r="K4" s="281"/>
      <c r="L4" s="281"/>
      <c r="M4" s="281"/>
    </row>
    <row r="5" spans="1:13" ht="23.25" thickBot="1" x14ac:dyDescent="0.25">
      <c r="A5" s="32" t="s">
        <v>64</v>
      </c>
      <c r="B5" s="122" t="s">
        <v>65</v>
      </c>
      <c r="C5" s="122" t="s">
        <v>66</v>
      </c>
      <c r="D5" s="122" t="s">
        <v>67</v>
      </c>
      <c r="E5" s="123" t="s">
        <v>68</v>
      </c>
      <c r="F5" s="122" t="s">
        <v>65</v>
      </c>
      <c r="G5" s="122" t="s">
        <v>66</v>
      </c>
      <c r="H5" s="122" t="s">
        <v>67</v>
      </c>
      <c r="I5" s="123" t="s">
        <v>68</v>
      </c>
      <c r="J5" s="33" t="s">
        <v>65</v>
      </c>
      <c r="K5" s="33" t="s">
        <v>69</v>
      </c>
      <c r="L5" s="33" t="s">
        <v>70</v>
      </c>
      <c r="M5" s="33" t="s">
        <v>71</v>
      </c>
    </row>
    <row r="6" spans="1:13" ht="15" thickTop="1" x14ac:dyDescent="0.2">
      <c r="A6" s="34"/>
      <c r="B6" s="124"/>
      <c r="C6" s="124"/>
      <c r="D6" s="124"/>
      <c r="E6" s="124"/>
      <c r="F6" s="124"/>
      <c r="G6" s="124"/>
      <c r="H6" s="124"/>
      <c r="I6" s="124"/>
      <c r="J6" s="34"/>
      <c r="K6" s="34"/>
      <c r="L6" s="34"/>
      <c r="M6" s="34"/>
    </row>
    <row r="7" spans="1:13" ht="16.5" customHeight="1" x14ac:dyDescent="0.2">
      <c r="A7" s="81">
        <v>2023</v>
      </c>
      <c r="B7" s="125"/>
      <c r="C7" s="125"/>
      <c r="D7" s="125"/>
      <c r="E7" s="125"/>
      <c r="F7" s="125"/>
      <c r="G7" s="125"/>
      <c r="H7" s="125"/>
      <c r="I7" s="125"/>
      <c r="J7" s="4"/>
      <c r="K7" s="4"/>
      <c r="L7" s="4"/>
      <c r="M7" s="4"/>
    </row>
    <row r="8" spans="1:13" ht="16.5" customHeight="1" x14ac:dyDescent="0.2">
      <c r="A8" s="82">
        <v>45204</v>
      </c>
      <c r="B8" s="126">
        <v>2339429</v>
      </c>
      <c r="C8" s="126">
        <v>471498</v>
      </c>
      <c r="D8" s="127">
        <v>22.5002</v>
      </c>
      <c r="E8" s="127">
        <v>22.395600000000002</v>
      </c>
      <c r="F8" s="126">
        <v>128359</v>
      </c>
      <c r="G8" s="126">
        <v>18359</v>
      </c>
      <c r="H8" s="127">
        <v>22.85</v>
      </c>
      <c r="I8" s="127">
        <v>22.85</v>
      </c>
      <c r="J8" s="73">
        <v>449288</v>
      </c>
      <c r="K8" s="73">
        <v>67531</v>
      </c>
      <c r="L8" s="78">
        <v>22.84</v>
      </c>
      <c r="M8" s="78">
        <v>22.7531</v>
      </c>
    </row>
    <row r="9" spans="1:13" ht="16.5" customHeight="1" x14ac:dyDescent="0.2">
      <c r="A9" s="82">
        <v>45218</v>
      </c>
      <c r="B9" s="126">
        <v>1756263</v>
      </c>
      <c r="C9" s="126">
        <v>110398</v>
      </c>
      <c r="D9" s="127">
        <v>22.2</v>
      </c>
      <c r="E9" s="127">
        <v>22.1403</v>
      </c>
      <c r="F9" s="126">
        <v>463858</v>
      </c>
      <c r="G9" s="126">
        <v>50758</v>
      </c>
      <c r="H9" s="127">
        <v>22.399899999999999</v>
      </c>
      <c r="I9" s="127">
        <v>22.387599999999999</v>
      </c>
      <c r="J9" s="73">
        <v>2204645</v>
      </c>
      <c r="K9" s="73">
        <v>931298</v>
      </c>
      <c r="L9" s="78">
        <v>22.4</v>
      </c>
      <c r="M9" s="78">
        <v>22.070699999999999</v>
      </c>
    </row>
    <row r="10" spans="1:13" ht="16.5" customHeight="1" x14ac:dyDescent="0.2">
      <c r="A10" s="83"/>
      <c r="B10" s="126"/>
      <c r="C10" s="126"/>
      <c r="D10" s="127"/>
      <c r="E10" s="127"/>
      <c r="F10" s="126"/>
      <c r="G10" s="126"/>
      <c r="H10" s="127"/>
      <c r="I10" s="127"/>
      <c r="J10" s="73"/>
      <c r="K10" s="73"/>
      <c r="L10" s="78"/>
      <c r="M10" s="78"/>
    </row>
    <row r="11" spans="1:13" ht="16.5" customHeight="1" x14ac:dyDescent="0.2">
      <c r="A11" s="82">
        <v>45232</v>
      </c>
      <c r="B11" s="126">
        <v>1213840</v>
      </c>
      <c r="C11" s="126">
        <v>255437</v>
      </c>
      <c r="D11" s="127">
        <v>21.9495</v>
      </c>
      <c r="E11" s="127">
        <v>21.8428</v>
      </c>
      <c r="F11" s="126">
        <v>670821</v>
      </c>
      <c r="G11" s="126">
        <v>85626</v>
      </c>
      <c r="H11" s="127">
        <v>21.989799999999999</v>
      </c>
      <c r="I11" s="127">
        <v>21.841699999999999</v>
      </c>
      <c r="J11" s="73">
        <v>2524432</v>
      </c>
      <c r="K11" s="73">
        <v>807224</v>
      </c>
      <c r="L11" s="78">
        <v>21.9999</v>
      </c>
      <c r="M11" s="78">
        <v>21.910399999999999</v>
      </c>
    </row>
    <row r="12" spans="1:13" ht="16.5" customHeight="1" x14ac:dyDescent="0.2">
      <c r="A12" s="82">
        <v>45246</v>
      </c>
      <c r="B12" s="126">
        <v>1109762</v>
      </c>
      <c r="C12" s="126">
        <v>472672</v>
      </c>
      <c r="D12" s="127">
        <v>21.499700000000001</v>
      </c>
      <c r="E12" s="127">
        <v>21.287800000000001</v>
      </c>
      <c r="F12" s="126">
        <v>405026</v>
      </c>
      <c r="G12" s="126">
        <v>92039</v>
      </c>
      <c r="H12" s="127">
        <v>21.4999</v>
      </c>
      <c r="I12" s="127">
        <v>21.458300000000001</v>
      </c>
      <c r="J12" s="73">
        <v>2671363</v>
      </c>
      <c r="K12" s="73">
        <v>596068</v>
      </c>
      <c r="L12" s="78">
        <v>21.5001</v>
      </c>
      <c r="M12" s="78">
        <v>21.433399999999999</v>
      </c>
    </row>
    <row r="13" spans="1:13" ht="16.5" customHeight="1" x14ac:dyDescent="0.2">
      <c r="A13" s="82">
        <v>45260</v>
      </c>
      <c r="B13" s="126">
        <v>562926</v>
      </c>
      <c r="C13" s="126">
        <v>366175</v>
      </c>
      <c r="D13" s="127">
        <v>21.4499</v>
      </c>
      <c r="E13" s="127">
        <v>21.339500000000001</v>
      </c>
      <c r="F13" s="126">
        <v>256636</v>
      </c>
      <c r="G13" s="126">
        <v>84174</v>
      </c>
      <c r="H13" s="127">
        <v>21.4299</v>
      </c>
      <c r="I13" s="127">
        <v>21.3263</v>
      </c>
      <c r="J13" s="73">
        <v>1358959</v>
      </c>
      <c r="K13" s="73">
        <v>715309</v>
      </c>
      <c r="L13" s="78">
        <v>21.43</v>
      </c>
      <c r="M13" s="78">
        <v>21.256900000000002</v>
      </c>
    </row>
    <row r="14" spans="1:13" ht="16.5" customHeight="1" x14ac:dyDescent="0.2">
      <c r="A14" s="83"/>
      <c r="B14" s="126"/>
      <c r="C14" s="126"/>
      <c r="D14" s="127"/>
      <c r="E14" s="127"/>
      <c r="F14" s="126"/>
      <c r="G14" s="126"/>
      <c r="H14" s="127"/>
      <c r="I14" s="127"/>
      <c r="J14" s="73"/>
      <c r="K14" s="73"/>
      <c r="L14" s="78"/>
      <c r="M14" s="78"/>
    </row>
    <row r="15" spans="1:13" ht="16.5" customHeight="1" x14ac:dyDescent="0.2">
      <c r="A15" s="82">
        <v>45274</v>
      </c>
      <c r="B15" s="126">
        <v>997826</v>
      </c>
      <c r="C15" s="126">
        <v>213014</v>
      </c>
      <c r="D15" s="127">
        <v>21.4499</v>
      </c>
      <c r="E15" s="127">
        <v>21.359000000000002</v>
      </c>
      <c r="F15" s="126">
        <v>426230</v>
      </c>
      <c r="G15" s="126">
        <v>25649</v>
      </c>
      <c r="H15" s="127">
        <v>21.420100000000001</v>
      </c>
      <c r="I15" s="127">
        <v>21.355399999999999</v>
      </c>
      <c r="J15" s="73">
        <v>3362416</v>
      </c>
      <c r="K15" s="73">
        <v>1912350</v>
      </c>
      <c r="L15" s="78">
        <v>21.43</v>
      </c>
      <c r="M15" s="78">
        <v>21.411000000000001</v>
      </c>
    </row>
    <row r="16" spans="1:13" ht="16.5" customHeight="1" x14ac:dyDescent="0.2">
      <c r="A16" s="84">
        <v>45288</v>
      </c>
      <c r="B16" s="128">
        <v>732067</v>
      </c>
      <c r="C16" s="128">
        <v>210467</v>
      </c>
      <c r="D16" s="129">
        <v>21.448</v>
      </c>
      <c r="E16" s="129">
        <v>21.320799999999998</v>
      </c>
      <c r="F16" s="128">
        <v>150595</v>
      </c>
      <c r="G16" s="128">
        <v>56074</v>
      </c>
      <c r="H16" s="129">
        <v>21.399899999999999</v>
      </c>
      <c r="I16" s="129">
        <v>21.363399999999999</v>
      </c>
      <c r="J16" s="116">
        <v>1996115</v>
      </c>
      <c r="K16" s="116">
        <v>1731390</v>
      </c>
      <c r="L16" s="79">
        <v>21.43</v>
      </c>
      <c r="M16" s="79">
        <v>21.3371</v>
      </c>
    </row>
    <row r="17" spans="1:13" ht="16.5" customHeight="1" x14ac:dyDescent="0.2">
      <c r="A17" s="84"/>
      <c r="B17" s="128"/>
      <c r="C17" s="128"/>
      <c r="D17" s="129"/>
      <c r="E17" s="129"/>
      <c r="F17" s="128"/>
      <c r="G17" s="128"/>
      <c r="H17" s="129"/>
      <c r="I17" s="129"/>
      <c r="J17" s="116"/>
      <c r="K17" s="116"/>
      <c r="L17" s="79"/>
      <c r="M17" s="79"/>
    </row>
    <row r="18" spans="1:13" ht="16.5" customHeight="1" x14ac:dyDescent="0.2">
      <c r="A18" s="81">
        <v>2024</v>
      </c>
      <c r="B18" s="126"/>
      <c r="C18" s="126"/>
      <c r="D18" s="127"/>
      <c r="E18" s="127"/>
      <c r="F18" s="126"/>
      <c r="G18" s="126"/>
      <c r="H18" s="127"/>
      <c r="I18" s="127"/>
      <c r="J18" s="73"/>
      <c r="K18" s="73"/>
      <c r="L18" s="78"/>
      <c r="M18" s="78"/>
    </row>
    <row r="19" spans="1:13" ht="16.5" customHeight="1" x14ac:dyDescent="0.2">
      <c r="A19" s="82">
        <v>45302</v>
      </c>
      <c r="B19" s="126">
        <v>588577.66499999992</v>
      </c>
      <c r="C19" s="126">
        <v>26082.965</v>
      </c>
      <c r="D19" s="127">
        <v>20.999630589210209</v>
      </c>
      <c r="E19" s="127">
        <v>20.967182755561126</v>
      </c>
      <c r="F19" s="126">
        <v>88017.65</v>
      </c>
      <c r="G19" s="126">
        <v>11259.95</v>
      </c>
      <c r="H19" s="127">
        <v>20.960121771276484</v>
      </c>
      <c r="I19" s="127">
        <v>20.960121771276484</v>
      </c>
      <c r="J19" s="73">
        <v>2144501.6799999997</v>
      </c>
      <c r="K19" s="73">
        <v>245892.56999999998</v>
      </c>
      <c r="L19" s="78">
        <v>20.844935933207676</v>
      </c>
      <c r="M19" s="78">
        <v>20.792530003549299</v>
      </c>
    </row>
    <row r="20" spans="1:13" ht="16.5" customHeight="1" x14ac:dyDescent="0.2">
      <c r="A20" s="84">
        <v>45316</v>
      </c>
      <c r="B20" s="126">
        <v>496263.94500000001</v>
      </c>
      <c r="C20" s="126">
        <v>57747.144999999997</v>
      </c>
      <c r="D20" s="127">
        <v>20.499720054564939</v>
      </c>
      <c r="E20" s="127">
        <v>20.474451660022634</v>
      </c>
      <c r="F20" s="126">
        <v>71087.695000000007</v>
      </c>
      <c r="G20" s="126">
        <v>10822.195</v>
      </c>
      <c r="H20" s="127">
        <v>20.400046073720787</v>
      </c>
      <c r="I20" s="127">
        <v>20.395100115976859</v>
      </c>
      <c r="J20" s="73">
        <v>636563.32499999995</v>
      </c>
      <c r="K20" s="73">
        <v>116088.845</v>
      </c>
      <c r="L20" s="78">
        <v>20.229821252865896</v>
      </c>
      <c r="M20" s="78">
        <v>20.141073335567896</v>
      </c>
    </row>
    <row r="21" spans="1:13" ht="16.5" customHeight="1" x14ac:dyDescent="0.2">
      <c r="A21" s="85"/>
      <c r="B21" s="126"/>
      <c r="C21" s="126"/>
      <c r="D21" s="127"/>
      <c r="E21" s="127"/>
      <c r="F21" s="126"/>
      <c r="G21" s="126"/>
      <c r="H21" s="127"/>
      <c r="I21" s="127"/>
      <c r="J21" s="73"/>
      <c r="K21" s="73"/>
      <c r="L21" s="78"/>
      <c r="M21" s="78"/>
    </row>
    <row r="22" spans="1:13" ht="16.5" customHeight="1" x14ac:dyDescent="0.2">
      <c r="A22" s="82">
        <v>45329</v>
      </c>
      <c r="B22" s="126">
        <v>500520.23</v>
      </c>
      <c r="C22" s="126">
        <v>35387.630000000005</v>
      </c>
      <c r="D22" s="127">
        <v>20.439910569486962</v>
      </c>
      <c r="E22" s="127">
        <v>20.439910569486962</v>
      </c>
      <c r="F22" s="126">
        <v>89254.36</v>
      </c>
      <c r="G22" s="126">
        <v>8965.66</v>
      </c>
      <c r="H22" s="127">
        <v>20.395143637482672</v>
      </c>
      <c r="I22" s="127">
        <v>20.395143637482672</v>
      </c>
      <c r="J22" s="73">
        <v>604369.40999999992</v>
      </c>
      <c r="K22" s="73">
        <v>19491.41</v>
      </c>
      <c r="L22" s="78">
        <v>20.080021326211789</v>
      </c>
      <c r="M22" s="78">
        <v>19.994979765174513</v>
      </c>
    </row>
    <row r="23" spans="1:13" ht="16.5" customHeight="1" x14ac:dyDescent="0.2">
      <c r="A23" s="82">
        <v>45344</v>
      </c>
      <c r="B23" s="126">
        <v>668311.19500000007</v>
      </c>
      <c r="C23" s="126">
        <v>329311.09499999997</v>
      </c>
      <c r="D23" s="127">
        <v>21.699820750360622</v>
      </c>
      <c r="E23" s="127">
        <v>21.313018233593102</v>
      </c>
      <c r="F23" s="126">
        <v>73856.12999999999</v>
      </c>
      <c r="G23" s="126">
        <v>7806.12</v>
      </c>
      <c r="H23" s="127">
        <v>20.395177687967866</v>
      </c>
      <c r="I23" s="127">
        <v>20.390986642315937</v>
      </c>
      <c r="J23" s="73">
        <v>584400.34499999997</v>
      </c>
      <c r="K23" s="73">
        <v>24200.334999999999</v>
      </c>
      <c r="L23" s="78">
        <v>20.328956620210338</v>
      </c>
      <c r="M23" s="78">
        <v>20.086799328109343</v>
      </c>
    </row>
    <row r="24" spans="1:13" ht="16.5" customHeight="1" x14ac:dyDescent="0.2">
      <c r="A24" s="85"/>
      <c r="B24" s="126"/>
      <c r="C24" s="126"/>
      <c r="D24" s="127"/>
      <c r="E24" s="127"/>
      <c r="F24" s="126"/>
      <c r="G24" s="126"/>
      <c r="H24" s="127"/>
      <c r="I24" s="127"/>
      <c r="J24" s="73"/>
      <c r="K24" s="73"/>
      <c r="L24" s="78"/>
      <c r="M24" s="78"/>
    </row>
    <row r="25" spans="1:13" ht="16.5" customHeight="1" x14ac:dyDescent="0.2">
      <c r="A25" s="82">
        <v>45358</v>
      </c>
      <c r="B25" s="126">
        <v>691526.2699999999</v>
      </c>
      <c r="C25" s="126">
        <v>208155.12</v>
      </c>
      <c r="D25" s="127">
        <v>21.400159246123078</v>
      </c>
      <c r="E25" s="127">
        <v>21.257866289598716</v>
      </c>
      <c r="F25" s="126">
        <v>80289.48</v>
      </c>
      <c r="G25" s="126">
        <v>9589.48</v>
      </c>
      <c r="H25" s="127">
        <v>20.394934274311865</v>
      </c>
      <c r="I25" s="127">
        <v>20.39493054491469</v>
      </c>
      <c r="J25" s="73">
        <v>638051.34</v>
      </c>
      <c r="K25" s="73">
        <v>309231.22000000003</v>
      </c>
      <c r="L25" s="78">
        <v>20.299807816747208</v>
      </c>
      <c r="M25" s="78">
        <v>20.259258131299806</v>
      </c>
    </row>
    <row r="26" spans="1:13" ht="16.5" customHeight="1" x14ac:dyDescent="0.2">
      <c r="A26" s="82">
        <v>45372</v>
      </c>
      <c r="B26" s="126">
        <v>781769.08999999973</v>
      </c>
      <c r="C26" s="126">
        <v>583088.98999999976</v>
      </c>
      <c r="D26" s="127">
        <v>21.660066623342917</v>
      </c>
      <c r="E26" s="127">
        <v>21.425964035611521</v>
      </c>
      <c r="F26" s="126">
        <v>86912.93</v>
      </c>
      <c r="G26" s="126">
        <v>9412.93</v>
      </c>
      <c r="H26" s="127">
        <v>20.394447448608862</v>
      </c>
      <c r="I26" s="127">
        <v>20.390288548031243</v>
      </c>
      <c r="J26" s="73">
        <v>178881.92000000001</v>
      </c>
      <c r="K26" s="73">
        <v>111881.92</v>
      </c>
      <c r="L26" s="78">
        <v>20.899822471651888</v>
      </c>
      <c r="M26" s="78">
        <v>20.719142747638806</v>
      </c>
    </row>
    <row r="27" spans="1:13" ht="16.5" customHeight="1" x14ac:dyDescent="0.2">
      <c r="A27" s="85"/>
      <c r="B27" s="126"/>
      <c r="C27" s="126"/>
      <c r="D27" s="127"/>
      <c r="E27" s="127"/>
      <c r="F27" s="126"/>
      <c r="G27" s="126"/>
      <c r="H27" s="127"/>
      <c r="I27" s="127"/>
      <c r="J27" s="73"/>
      <c r="K27" s="73"/>
      <c r="L27" s="78"/>
      <c r="M27" s="78"/>
    </row>
    <row r="28" spans="1:13" ht="16.5" customHeight="1" x14ac:dyDescent="0.2">
      <c r="A28" s="82">
        <v>45386</v>
      </c>
      <c r="B28" s="126">
        <v>452533.98499999999</v>
      </c>
      <c r="C28" s="126">
        <v>188483.98500000002</v>
      </c>
      <c r="D28" s="127">
        <v>21.660066623342917</v>
      </c>
      <c r="E28" s="127">
        <v>21.600833000627869</v>
      </c>
      <c r="F28" s="126">
        <v>198116.64</v>
      </c>
      <c r="G28" s="126">
        <v>146366.64000000001</v>
      </c>
      <c r="H28" s="127">
        <v>21.399913813109304</v>
      </c>
      <c r="I28" s="127">
        <v>21.303453617591028</v>
      </c>
      <c r="J28" s="73">
        <v>387691.38500000001</v>
      </c>
      <c r="K28" s="73">
        <v>222781.38500000001</v>
      </c>
      <c r="L28" s="78">
        <v>20.899822471651888</v>
      </c>
      <c r="M28" s="78">
        <v>20.839225948907249</v>
      </c>
    </row>
    <row r="29" spans="1:13" ht="16.5" customHeight="1" x14ac:dyDescent="0.2">
      <c r="A29" s="82">
        <v>45400</v>
      </c>
      <c r="B29" s="126">
        <v>644630.36</v>
      </c>
      <c r="C29" s="126">
        <v>82703.360000000001</v>
      </c>
      <c r="D29" s="127">
        <v>21.660066623342917</v>
      </c>
      <c r="E29" s="127">
        <v>21.636348741363204</v>
      </c>
      <c r="F29" s="126">
        <v>130955.29</v>
      </c>
      <c r="G29" s="126">
        <v>13055.29</v>
      </c>
      <c r="H29" s="127">
        <v>21.387387248029803</v>
      </c>
      <c r="I29" s="127">
        <v>21.316795690807965</v>
      </c>
      <c r="J29" s="73">
        <v>642854.3899999999</v>
      </c>
      <c r="K29" s="73">
        <v>442254.39</v>
      </c>
      <c r="L29" s="78">
        <v>20.898943895449161</v>
      </c>
      <c r="M29" s="78">
        <v>20.847897052044249</v>
      </c>
    </row>
    <row r="30" spans="1:13" ht="16.5" customHeight="1" x14ac:dyDescent="0.2">
      <c r="A30" s="51"/>
      <c r="D30" s="126"/>
      <c r="E30" s="126"/>
      <c r="F30" s="126"/>
      <c r="H30" s="126"/>
      <c r="I30" s="126"/>
      <c r="J30" s="51"/>
      <c r="K30" s="51"/>
      <c r="L30" s="73"/>
      <c r="M30" s="73"/>
    </row>
    <row r="31" spans="1:13" ht="16.5" customHeight="1" x14ac:dyDescent="0.2">
      <c r="A31" s="82">
        <v>45414</v>
      </c>
      <c r="B31" s="126">
        <v>412694.88999999996</v>
      </c>
      <c r="C31" s="126">
        <v>72572.51999999999</v>
      </c>
      <c r="D31" s="127">
        <v>21.660066623342917</v>
      </c>
      <c r="E31" s="127">
        <v>21.589296553578759</v>
      </c>
      <c r="F31" s="126">
        <v>163437.85999999999</v>
      </c>
      <c r="G31" s="126">
        <v>22587.86</v>
      </c>
      <c r="H31" s="127">
        <v>21.384931224602422</v>
      </c>
      <c r="I31" s="127">
        <v>21.352887819850025</v>
      </c>
      <c r="J31" s="73">
        <v>376702.14500000002</v>
      </c>
      <c r="K31" s="73">
        <v>157756.14499999999</v>
      </c>
      <c r="L31" s="78">
        <v>20.898956279310436</v>
      </c>
      <c r="M31" s="78">
        <v>20.835820992847186</v>
      </c>
    </row>
    <row r="32" spans="1:13" ht="16.5" customHeight="1" x14ac:dyDescent="0.2">
      <c r="A32" s="82">
        <v>45428</v>
      </c>
      <c r="B32" s="126">
        <v>338648.45999999996</v>
      </c>
      <c r="C32" s="126">
        <v>187063.83500000002</v>
      </c>
      <c r="D32" s="127">
        <v>21.597336252508661</v>
      </c>
      <c r="E32" s="127">
        <v>21.571930295616781</v>
      </c>
      <c r="F32" s="126">
        <v>451859.13</v>
      </c>
      <c r="G32" s="126">
        <v>332174.63</v>
      </c>
      <c r="H32" s="127">
        <v>21.289924857837413</v>
      </c>
      <c r="I32" s="127">
        <v>21.284504084638058</v>
      </c>
      <c r="J32" s="73">
        <v>1173738.6500000001</v>
      </c>
      <c r="K32" s="73">
        <v>120280.47500000001</v>
      </c>
      <c r="L32" s="78">
        <v>20.405158076430116</v>
      </c>
      <c r="M32" s="78">
        <v>20.361236336150931</v>
      </c>
    </row>
    <row r="33" spans="1:15" ht="16.5" customHeight="1" x14ac:dyDescent="0.2">
      <c r="A33" s="82">
        <v>45442</v>
      </c>
      <c r="B33" s="126">
        <v>433742.19500000007</v>
      </c>
      <c r="C33" s="126">
        <v>165500.685</v>
      </c>
      <c r="D33" s="127">
        <v>21.000108127649948</v>
      </c>
      <c r="E33" s="127">
        <v>20.937446011516606</v>
      </c>
      <c r="F33" s="126">
        <v>286470.35499999998</v>
      </c>
      <c r="G33" s="126">
        <v>101884.755</v>
      </c>
      <c r="H33" s="127">
        <v>21.000008582765357</v>
      </c>
      <c r="I33" s="127">
        <v>20.860451666500158</v>
      </c>
      <c r="J33" s="73">
        <v>589326.20500000007</v>
      </c>
      <c r="K33" s="73">
        <v>233124.70499999999</v>
      </c>
      <c r="L33" s="78">
        <v>20.10006152503761</v>
      </c>
      <c r="M33" s="78">
        <v>19.978393198839157</v>
      </c>
    </row>
    <row r="34" spans="1:15" ht="16.5" customHeight="1" x14ac:dyDescent="0.2">
      <c r="A34" s="51"/>
      <c r="J34" s="51"/>
      <c r="K34" s="51"/>
      <c r="L34" s="51"/>
      <c r="M34" s="51"/>
    </row>
    <row r="35" spans="1:15" ht="16.5" customHeight="1" x14ac:dyDescent="0.2">
      <c r="A35" s="82">
        <v>45456</v>
      </c>
      <c r="B35" s="126">
        <v>634561.68500000006</v>
      </c>
      <c r="C35" s="126">
        <v>337737.685</v>
      </c>
      <c r="D35" s="127">
        <v>20.149768978486268</v>
      </c>
      <c r="E35" s="127">
        <v>19.986261370853338</v>
      </c>
      <c r="F35" s="126">
        <v>715903.71499999997</v>
      </c>
      <c r="G35" s="126">
        <v>521523.71500000003</v>
      </c>
      <c r="H35" s="127">
        <v>19.969295573950724</v>
      </c>
      <c r="I35" s="127">
        <v>19.92832518574448</v>
      </c>
      <c r="J35" s="73">
        <v>951839.625</v>
      </c>
      <c r="K35" s="73">
        <v>349144.22499999998</v>
      </c>
      <c r="L35" s="78">
        <v>18.948931040044211</v>
      </c>
      <c r="M35" s="78">
        <v>18.848945867966837</v>
      </c>
    </row>
    <row r="36" spans="1:15" s="51" customFormat="1" ht="16.5" customHeight="1" x14ac:dyDescent="0.2">
      <c r="A36" s="82">
        <v>45470</v>
      </c>
      <c r="B36" s="126">
        <v>252305.30499999999</v>
      </c>
      <c r="C36" s="126">
        <v>95254.975000000006</v>
      </c>
      <c r="D36" s="127">
        <v>20.149768978486268</v>
      </c>
      <c r="E36" s="127">
        <v>20.014480569994202</v>
      </c>
      <c r="F36" s="126">
        <v>1010069.4299999999</v>
      </c>
      <c r="G36" s="126">
        <v>459518.05499999999</v>
      </c>
      <c r="H36" s="127">
        <v>19.963961221248454</v>
      </c>
      <c r="I36" s="127">
        <v>19.942725053808111</v>
      </c>
      <c r="J36" s="73">
        <v>470874.19499999995</v>
      </c>
      <c r="K36" s="73">
        <v>221929.73499999999</v>
      </c>
      <c r="L36" s="78">
        <v>18.539962731120124</v>
      </c>
      <c r="M36" s="78">
        <v>18.489956667703549</v>
      </c>
    </row>
    <row r="37" spans="1:15" ht="16.5" customHeight="1" x14ac:dyDescent="0.2">
      <c r="A37" s="82"/>
      <c r="B37" s="126"/>
      <c r="C37" s="126"/>
      <c r="D37" s="127"/>
      <c r="E37" s="127"/>
      <c r="F37" s="126"/>
      <c r="G37" s="126"/>
      <c r="H37" s="127"/>
      <c r="I37" s="127"/>
      <c r="J37" s="73"/>
      <c r="K37" s="73"/>
      <c r="L37" s="78"/>
      <c r="M37" s="78"/>
    </row>
    <row r="38" spans="1:15" s="51" customFormat="1" ht="16.5" customHeight="1" x14ac:dyDescent="0.2">
      <c r="A38" s="82">
        <v>45484</v>
      </c>
      <c r="B38" s="126">
        <v>320951.01</v>
      </c>
      <c r="C38" s="126">
        <v>127270.81</v>
      </c>
      <c r="D38" s="127">
        <v>20.04940625514665</v>
      </c>
      <c r="E38" s="127">
        <v>19.838373526926866</v>
      </c>
      <c r="F38" s="126">
        <v>771053.94499999995</v>
      </c>
      <c r="G38" s="126">
        <v>175120.94500000001</v>
      </c>
      <c r="H38" s="127">
        <v>19.78492527736929</v>
      </c>
      <c r="I38" s="127">
        <v>19.683885382219028</v>
      </c>
      <c r="J38" s="73">
        <v>224401.67</v>
      </c>
      <c r="K38" s="73">
        <v>139366.67000000001</v>
      </c>
      <c r="L38" s="127">
        <v>18.539962731120124</v>
      </c>
      <c r="M38" s="127">
        <v>18.423632714883563</v>
      </c>
    </row>
    <row r="39" spans="1:15" s="51" customFormat="1" ht="16.5" customHeight="1" x14ac:dyDescent="0.2">
      <c r="A39" s="82">
        <v>45498</v>
      </c>
      <c r="B39" s="126">
        <v>280748.46499999997</v>
      </c>
      <c r="C39" s="126">
        <v>93676.28</v>
      </c>
      <c r="D39" s="127">
        <v>19.489900545871254</v>
      </c>
      <c r="E39" s="127">
        <v>19.485167543825956</v>
      </c>
      <c r="F39" s="126">
        <v>1043719.375</v>
      </c>
      <c r="G39" s="126">
        <v>225298.52499999999</v>
      </c>
      <c r="H39" s="127">
        <v>19.289071611440924</v>
      </c>
      <c r="I39" s="127">
        <v>19.190797232609683</v>
      </c>
      <c r="J39" s="73">
        <v>527071.495</v>
      </c>
      <c r="K39" s="73">
        <v>162190.905</v>
      </c>
      <c r="L39" s="127">
        <v>18.238889822639091</v>
      </c>
      <c r="M39" s="127">
        <v>18.127307882026916</v>
      </c>
    </row>
    <row r="40" spans="1:15" s="51" customFormat="1" ht="16.5" customHeight="1" x14ac:dyDescent="0.2">
      <c r="A40" s="82"/>
      <c r="B40" s="126"/>
      <c r="C40" s="126"/>
      <c r="D40" s="127"/>
      <c r="E40" s="127"/>
      <c r="F40" s="126"/>
      <c r="G40" s="126"/>
      <c r="H40" s="127"/>
      <c r="I40" s="127"/>
      <c r="J40" s="73"/>
      <c r="K40" s="73"/>
      <c r="L40" s="127"/>
      <c r="M40" s="127"/>
    </row>
    <row r="41" spans="1:15" s="51" customFormat="1" ht="16.5" customHeight="1" x14ac:dyDescent="0.2">
      <c r="A41" s="82">
        <v>45512</v>
      </c>
      <c r="B41" s="126">
        <v>373572.61499999999</v>
      </c>
      <c r="C41" s="126">
        <v>63010.815000000002</v>
      </c>
      <c r="D41" s="127">
        <v>18.974836863490999</v>
      </c>
      <c r="E41" s="127">
        <v>18.895934589963101</v>
      </c>
      <c r="F41" s="126">
        <v>716528.21499999997</v>
      </c>
      <c r="G41" s="126">
        <v>111292.84</v>
      </c>
      <c r="H41" s="127">
        <v>18.7501126538852</v>
      </c>
      <c r="I41" s="127">
        <v>18.7320664429967</v>
      </c>
      <c r="J41" s="73">
        <v>783308.03499999992</v>
      </c>
      <c r="K41" s="73">
        <v>180366.935</v>
      </c>
      <c r="L41" s="127">
        <v>17.739274354225799</v>
      </c>
      <c r="M41" s="127">
        <v>17.596552696717101</v>
      </c>
      <c r="N41" s="127"/>
      <c r="O41" s="127"/>
    </row>
    <row r="42" spans="1:15" s="51" customFormat="1" ht="16.5" customHeight="1" x14ac:dyDescent="0.2">
      <c r="A42" s="82">
        <v>45526</v>
      </c>
      <c r="B42" s="126">
        <v>305777.185</v>
      </c>
      <c r="C42" s="126">
        <v>79068.195000000007</v>
      </c>
      <c r="D42" s="127">
        <v>17.490231295460799</v>
      </c>
      <c r="E42" s="127">
        <v>17.465971056601301</v>
      </c>
      <c r="F42" s="126">
        <v>429739.59499999997</v>
      </c>
      <c r="G42" s="126">
        <v>170534.595</v>
      </c>
      <c r="H42" s="127">
        <v>17.7449320686421</v>
      </c>
      <c r="I42" s="127">
        <v>17.6959329651947</v>
      </c>
      <c r="J42" s="73">
        <v>546401.53999999992</v>
      </c>
      <c r="K42" s="73">
        <v>147201.53999999998</v>
      </c>
      <c r="L42" s="127">
        <v>16.999894305044201</v>
      </c>
      <c r="M42" s="127">
        <v>16.8631189016001</v>
      </c>
      <c r="N42" s="127"/>
      <c r="O42" s="127"/>
    </row>
    <row r="43" spans="1:15" s="51" customFormat="1" ht="16.5" customHeight="1" x14ac:dyDescent="0.2">
      <c r="A43" s="82"/>
      <c r="B43" s="126"/>
      <c r="C43" s="126"/>
      <c r="D43" s="127"/>
      <c r="E43" s="127"/>
      <c r="F43" s="126"/>
      <c r="G43" s="126"/>
      <c r="H43" s="127"/>
      <c r="I43" s="127"/>
      <c r="J43" s="73"/>
      <c r="K43" s="73"/>
      <c r="L43" s="127"/>
      <c r="M43" s="127"/>
    </row>
    <row r="44" spans="1:15" s="51" customFormat="1" ht="16.5" customHeight="1" x14ac:dyDescent="0.2">
      <c r="A44" s="212">
        <v>45540</v>
      </c>
      <c r="B44" s="126">
        <v>373034.35000000003</v>
      </c>
      <c r="C44" s="126">
        <v>101223.01</v>
      </c>
      <c r="D44" s="127">
        <v>17.479886950036562</v>
      </c>
      <c r="E44" s="127">
        <v>17.410154295764588</v>
      </c>
      <c r="F44" s="126">
        <v>423154.96500000003</v>
      </c>
      <c r="G44" s="126">
        <v>265599.96500000003</v>
      </c>
      <c r="H44" s="127">
        <v>17.739942384996667</v>
      </c>
      <c r="I44" s="127">
        <v>17.618316750628225</v>
      </c>
      <c r="J44" s="126">
        <v>902191</v>
      </c>
      <c r="K44" s="126">
        <v>468421</v>
      </c>
      <c r="L44" s="127">
        <v>16.99893421698253</v>
      </c>
      <c r="M44" s="127">
        <v>16.827786020244748</v>
      </c>
    </row>
    <row r="45" spans="1:15" s="51" customFormat="1" ht="16.5" customHeight="1" x14ac:dyDescent="0.2">
      <c r="A45" s="212">
        <v>45554</v>
      </c>
      <c r="B45" s="126">
        <v>240051.43</v>
      </c>
      <c r="C45" s="126" t="s">
        <v>176</v>
      </c>
      <c r="D45" s="126" t="s">
        <v>176</v>
      </c>
      <c r="E45" s="126" t="s">
        <v>176</v>
      </c>
      <c r="F45" s="126">
        <v>310069.86499999999</v>
      </c>
      <c r="G45" s="126" t="s">
        <v>176</v>
      </c>
      <c r="H45" s="126" t="s">
        <v>176</v>
      </c>
      <c r="I45" s="126" t="s">
        <v>176</v>
      </c>
      <c r="J45" s="126">
        <v>955258.47499999998</v>
      </c>
      <c r="K45" s="126" t="s">
        <v>176</v>
      </c>
      <c r="L45" s="126" t="s">
        <v>176</v>
      </c>
      <c r="M45" s="126" t="s">
        <v>176</v>
      </c>
    </row>
    <row r="46" spans="1:15" s="51" customFormat="1" ht="16.5" customHeight="1" x14ac:dyDescent="0.2"/>
    <row r="47" spans="1:15" s="51" customFormat="1" ht="16.5" customHeight="1" x14ac:dyDescent="0.2">
      <c r="A47" s="212">
        <v>45568</v>
      </c>
      <c r="B47" s="126">
        <v>211732.52</v>
      </c>
      <c r="C47" s="126" t="s">
        <v>176</v>
      </c>
      <c r="D47" s="127" t="s">
        <v>176</v>
      </c>
      <c r="E47" s="127" t="s">
        <v>176</v>
      </c>
      <c r="F47" s="126">
        <v>253179.63500000001</v>
      </c>
      <c r="G47" s="126">
        <v>90273.235000000001</v>
      </c>
      <c r="H47" s="127">
        <v>14.398042901305455</v>
      </c>
      <c r="I47" s="127">
        <v>14.232964782586608</v>
      </c>
      <c r="J47" s="126">
        <v>518423.39499999996</v>
      </c>
      <c r="K47" s="126">
        <v>154173.39500000002</v>
      </c>
      <c r="L47" s="127">
        <v>13.734976832229002</v>
      </c>
      <c r="M47" s="127">
        <v>13.497570156042556</v>
      </c>
    </row>
    <row r="48" spans="1:15" s="51" customFormat="1" ht="16.5" customHeight="1" x14ac:dyDescent="0.2">
      <c r="A48" s="212">
        <v>45582</v>
      </c>
      <c r="B48" s="126">
        <v>354806.01</v>
      </c>
      <c r="C48" s="126">
        <v>232590.01</v>
      </c>
      <c r="D48" s="127">
        <v>15.299386544681532</v>
      </c>
      <c r="E48" s="127">
        <v>15.063886685774094</v>
      </c>
      <c r="F48" s="126">
        <v>334298.85499999998</v>
      </c>
      <c r="G48" s="126">
        <v>215048.85500000001</v>
      </c>
      <c r="H48" s="127">
        <v>14.342996369612878</v>
      </c>
      <c r="I48" s="127">
        <v>14.154534855526332</v>
      </c>
      <c r="J48" s="126">
        <v>722366.02500000002</v>
      </c>
      <c r="K48" s="126">
        <v>268566.02500000002</v>
      </c>
      <c r="L48" s="127">
        <v>13.734976832229002</v>
      </c>
      <c r="M48" s="127">
        <v>13.640941742581408</v>
      </c>
    </row>
    <row r="49" spans="1:13" s="51" customFormat="1" ht="16.5" customHeight="1" x14ac:dyDescent="0.2">
      <c r="A49" s="212">
        <v>45596</v>
      </c>
      <c r="B49" s="126">
        <v>752903.94499999995</v>
      </c>
      <c r="C49" s="126">
        <v>173502.94500000001</v>
      </c>
      <c r="D49" s="127">
        <v>13.899786196543785</v>
      </c>
      <c r="E49" s="127">
        <v>13.867576440515197</v>
      </c>
      <c r="F49" s="126">
        <v>428765.55</v>
      </c>
      <c r="G49" s="126">
        <v>142315.54999999999</v>
      </c>
      <c r="H49" s="127">
        <v>13.499975945002863</v>
      </c>
      <c r="I49" s="127">
        <v>13.341319039787486</v>
      </c>
      <c r="J49" s="126">
        <v>1128568.49</v>
      </c>
      <c r="K49" s="126">
        <v>504052.49</v>
      </c>
      <c r="L49" s="127">
        <v>13.09973911324346</v>
      </c>
      <c r="M49" s="127">
        <v>12.934422208092009</v>
      </c>
    </row>
    <row r="50" spans="1:13" s="51" customFormat="1" ht="15" thickBot="1" x14ac:dyDescent="0.25">
      <c r="B50" s="126"/>
      <c r="C50" s="126"/>
      <c r="D50" s="127"/>
      <c r="E50" s="127"/>
      <c r="F50" s="126"/>
      <c r="G50" s="126"/>
      <c r="H50" s="127"/>
      <c r="I50" s="127"/>
      <c r="J50" s="126"/>
      <c r="K50" s="126"/>
      <c r="L50" s="127"/>
      <c r="M50" s="127"/>
    </row>
    <row r="51" spans="1:13" x14ac:dyDescent="0.2">
      <c r="A51" s="270" t="s">
        <v>73</v>
      </c>
      <c r="B51" s="270"/>
      <c r="C51" s="270"/>
      <c r="D51" s="270"/>
      <c r="E51" s="270"/>
      <c r="F51" s="270"/>
      <c r="G51" s="270"/>
      <c r="H51" s="270"/>
      <c r="I51" s="270"/>
      <c r="J51" s="270"/>
      <c r="K51" s="270"/>
      <c r="L51" s="270"/>
      <c r="M51" s="270"/>
    </row>
    <row r="52" spans="1:13" x14ac:dyDescent="0.2">
      <c r="A52" s="271" t="s">
        <v>181</v>
      </c>
      <c r="B52" s="271"/>
      <c r="C52" s="271"/>
      <c r="D52" s="271"/>
      <c r="E52" s="271"/>
      <c r="F52" s="271"/>
      <c r="G52" s="271"/>
      <c r="H52" s="271"/>
      <c r="I52" s="271"/>
      <c r="J52" s="271"/>
      <c r="K52" s="271"/>
      <c r="L52" s="271"/>
      <c r="M52" s="271"/>
    </row>
    <row r="53" spans="1:13" x14ac:dyDescent="0.2">
      <c r="D53" s="213"/>
      <c r="E53" s="213"/>
      <c r="H53" s="213"/>
      <c r="I53" s="213"/>
      <c r="L53" s="213"/>
      <c r="M53" s="213"/>
    </row>
    <row r="54" spans="1:13" x14ac:dyDescent="0.2">
      <c r="D54" s="127"/>
      <c r="E54" s="127"/>
      <c r="F54" s="131"/>
      <c r="G54" s="131"/>
      <c r="H54" s="127"/>
      <c r="I54" s="127"/>
      <c r="J54" s="132"/>
      <c r="K54" s="132"/>
      <c r="L54" s="127"/>
      <c r="M54" s="127"/>
    </row>
  </sheetData>
  <mergeCells count="8">
    <mergeCell ref="A51:M51"/>
    <mergeCell ref="A52:M52"/>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view="pageBreakPreview" zoomScale="120" zoomScaleNormal="100" zoomScaleSheetLayoutView="120" workbookViewId="0">
      <pane ySplit="6" topLeftCell="A7" activePane="bottomLeft" state="frozen"/>
      <selection activeCell="K5" sqref="K5"/>
      <selection pane="bottomLeft" activeCell="E13" sqref="E13"/>
    </sheetView>
  </sheetViews>
  <sheetFormatPr defaultColWidth="9.125" defaultRowHeight="14.25" x14ac:dyDescent="0.2"/>
  <cols>
    <col min="1" max="1" width="31.875" style="137" customWidth="1"/>
    <col min="2" max="8" width="10.25" style="137" customWidth="1"/>
    <col min="9" max="16384" width="9.125" style="137"/>
  </cols>
  <sheetData>
    <row r="1" spans="1:8" ht="18.75" x14ac:dyDescent="0.2">
      <c r="A1" s="283" t="s">
        <v>74</v>
      </c>
      <c r="B1" s="283"/>
      <c r="C1" s="283"/>
      <c r="D1" s="283"/>
      <c r="E1" s="283"/>
      <c r="F1" s="283"/>
      <c r="G1" s="283"/>
      <c r="H1" s="283"/>
    </row>
    <row r="2" spans="1:8" x14ac:dyDescent="0.2">
      <c r="A2" s="284" t="s">
        <v>75</v>
      </c>
      <c r="B2" s="284"/>
      <c r="C2" s="284"/>
      <c r="D2" s="284"/>
      <c r="E2" s="284"/>
      <c r="F2" s="284"/>
      <c r="G2" s="284"/>
      <c r="H2" s="284"/>
    </row>
    <row r="3" spans="1:8" ht="15" thickBot="1" x14ac:dyDescent="0.25">
      <c r="A3" s="285" t="s">
        <v>1</v>
      </c>
      <c r="B3" s="285"/>
      <c r="C3" s="285"/>
      <c r="D3" s="285"/>
      <c r="E3" s="285"/>
      <c r="F3" s="285"/>
      <c r="G3" s="285"/>
      <c r="H3" s="285"/>
    </row>
    <row r="4" spans="1:8" ht="15" thickTop="1" x14ac:dyDescent="0.2">
      <c r="A4" s="180" t="s">
        <v>76</v>
      </c>
      <c r="B4" s="184"/>
      <c r="C4" s="184"/>
      <c r="D4" s="184"/>
      <c r="E4" s="184"/>
      <c r="F4" s="184" t="s">
        <v>77</v>
      </c>
      <c r="G4" s="184" t="s">
        <v>78</v>
      </c>
      <c r="H4" s="65" t="s">
        <v>79</v>
      </c>
    </row>
    <row r="5" spans="1:8" x14ac:dyDescent="0.2">
      <c r="A5" s="180" t="s">
        <v>80</v>
      </c>
      <c r="B5" s="184"/>
      <c r="C5" s="184" t="s">
        <v>81</v>
      </c>
      <c r="D5" s="184" t="s">
        <v>45</v>
      </c>
      <c r="E5" s="184" t="s">
        <v>45</v>
      </c>
      <c r="F5" s="184" t="s">
        <v>27</v>
      </c>
      <c r="G5" s="184" t="s">
        <v>82</v>
      </c>
      <c r="H5" s="194" t="s">
        <v>83</v>
      </c>
    </row>
    <row r="6" spans="1:8" ht="15" thickBot="1" x14ac:dyDescent="0.25">
      <c r="A6" s="186" t="s">
        <v>84</v>
      </c>
      <c r="B6" s="187" t="s">
        <v>85</v>
      </c>
      <c r="C6" s="187" t="s">
        <v>86</v>
      </c>
      <c r="D6" s="187" t="s">
        <v>87</v>
      </c>
      <c r="E6" s="187" t="s">
        <v>88</v>
      </c>
      <c r="F6" s="64" t="s">
        <v>161</v>
      </c>
      <c r="G6" s="187" t="s">
        <v>89</v>
      </c>
      <c r="H6" s="188" t="s">
        <v>89</v>
      </c>
    </row>
    <row r="7" spans="1:8" ht="15" thickTop="1" x14ac:dyDescent="0.2">
      <c r="A7" s="68">
        <v>45308</v>
      </c>
      <c r="B7" s="71" t="s">
        <v>90</v>
      </c>
      <c r="C7" s="156">
        <v>0.12</v>
      </c>
      <c r="D7" s="118">
        <v>200300</v>
      </c>
      <c r="E7" s="118">
        <v>97353.5</v>
      </c>
      <c r="F7" s="70">
        <v>90.612099999999998</v>
      </c>
      <c r="G7" s="157">
        <f>100*0.168000036705632</f>
        <v>16.8000036705632</v>
      </c>
      <c r="H7" s="157">
        <v>16.597707897324401</v>
      </c>
    </row>
    <row r="8" spans="1:8" x14ac:dyDescent="0.2">
      <c r="A8" s="69"/>
      <c r="B8" s="71" t="s">
        <v>91</v>
      </c>
      <c r="C8" s="156">
        <v>0.14000000000000001</v>
      </c>
      <c r="D8" s="118">
        <v>137778.79999999999</v>
      </c>
      <c r="E8" s="118">
        <v>61954.1</v>
      </c>
      <c r="F8" s="70">
        <v>94.910200000000003</v>
      </c>
      <c r="G8" s="157">
        <f>100*0.154999980541036</f>
        <v>15.4999980541036</v>
      </c>
      <c r="H8" s="157">
        <v>15.376388707868898</v>
      </c>
    </row>
    <row r="9" spans="1:8" x14ac:dyDescent="0.2">
      <c r="A9" s="69"/>
      <c r="B9" s="71" t="s">
        <v>92</v>
      </c>
      <c r="C9" s="156">
        <v>0.14000000000000001</v>
      </c>
      <c r="D9" s="118">
        <v>121960</v>
      </c>
      <c r="E9" s="118">
        <v>2771</v>
      </c>
      <c r="F9" s="70">
        <v>97.367599999999996</v>
      </c>
      <c r="G9" s="157">
        <v>14.499993184079901</v>
      </c>
      <c r="H9" s="157">
        <v>14.3749999737396</v>
      </c>
    </row>
    <row r="10" spans="1:8" x14ac:dyDescent="0.2">
      <c r="A10" s="69"/>
      <c r="B10" s="71" t="s">
        <v>93</v>
      </c>
      <c r="C10" s="156">
        <v>0.105</v>
      </c>
      <c r="D10" s="117" t="s">
        <v>177</v>
      </c>
      <c r="E10" s="118" t="s">
        <v>29</v>
      </c>
      <c r="F10" s="70" t="s">
        <v>29</v>
      </c>
      <c r="G10" s="157" t="s">
        <v>29</v>
      </c>
      <c r="H10" s="157" t="s">
        <v>29</v>
      </c>
    </row>
    <row r="11" spans="1:8" x14ac:dyDescent="0.2">
      <c r="A11" s="69"/>
      <c r="B11" s="71" t="s">
        <v>95</v>
      </c>
      <c r="C11" s="156">
        <v>0.11</v>
      </c>
      <c r="D11" s="117" t="s">
        <v>177</v>
      </c>
      <c r="E11" s="118" t="s">
        <v>29</v>
      </c>
      <c r="F11" s="70" t="s">
        <v>29</v>
      </c>
      <c r="G11" s="157" t="s">
        <v>29</v>
      </c>
      <c r="H11" s="157" t="s">
        <v>29</v>
      </c>
    </row>
    <row r="12" spans="1:8" x14ac:dyDescent="0.2">
      <c r="A12" s="69"/>
      <c r="B12" s="71" t="s">
        <v>96</v>
      </c>
      <c r="C12" s="156">
        <v>0.11</v>
      </c>
      <c r="D12" s="117" t="s">
        <v>177</v>
      </c>
      <c r="E12" s="118" t="s">
        <v>29</v>
      </c>
      <c r="F12" s="70" t="s">
        <v>29</v>
      </c>
      <c r="G12" s="157" t="s">
        <v>29</v>
      </c>
      <c r="H12" s="157" t="s">
        <v>29</v>
      </c>
    </row>
    <row r="13" spans="1:8" x14ac:dyDescent="0.2">
      <c r="A13" s="69"/>
      <c r="B13" s="71"/>
      <c r="C13" s="71"/>
      <c r="D13" s="117"/>
      <c r="E13" s="118"/>
      <c r="F13" s="70"/>
      <c r="G13" s="195"/>
      <c r="H13" s="195"/>
    </row>
    <row r="14" spans="1:8" x14ac:dyDescent="0.2">
      <c r="A14" s="68">
        <v>45337</v>
      </c>
      <c r="B14" s="71" t="s">
        <v>90</v>
      </c>
      <c r="C14" s="156">
        <v>0.14000000000000001</v>
      </c>
      <c r="D14" s="118">
        <v>152918</v>
      </c>
      <c r="E14" s="118">
        <v>70074.3</v>
      </c>
      <c r="F14" s="70">
        <v>93.605999999999995</v>
      </c>
      <c r="G14" s="157">
        <v>16.799890351612294</v>
      </c>
      <c r="H14" s="157">
        <v>16.727328012622614</v>
      </c>
    </row>
    <row r="15" spans="1:8" x14ac:dyDescent="0.2">
      <c r="A15" s="69"/>
      <c r="B15" s="71" t="s">
        <v>91</v>
      </c>
      <c r="C15" s="156">
        <v>0.14000000000000001</v>
      </c>
      <c r="D15" s="118">
        <v>40100</v>
      </c>
      <c r="E15" s="118">
        <v>13724.7</v>
      </c>
      <c r="F15" s="70">
        <v>94.768500000000003</v>
      </c>
      <c r="G15" s="157">
        <v>15.549930345509292</v>
      </c>
      <c r="H15" s="157">
        <v>15.547577152129769</v>
      </c>
    </row>
    <row r="16" spans="1:8" x14ac:dyDescent="0.2">
      <c r="A16" s="69"/>
      <c r="B16" s="71" t="s">
        <v>92</v>
      </c>
      <c r="C16" s="156">
        <v>0.14000000000000001</v>
      </c>
      <c r="D16" s="118">
        <v>30294</v>
      </c>
      <c r="E16" s="118">
        <v>1544</v>
      </c>
      <c r="F16" s="70">
        <v>97.373500000000007</v>
      </c>
      <c r="G16" s="157">
        <v>14.499999010441266</v>
      </c>
      <c r="H16" s="157">
        <v>14.489999588940247</v>
      </c>
    </row>
    <row r="17" spans="1:8" x14ac:dyDescent="0.2">
      <c r="A17" s="69"/>
      <c r="B17" s="71" t="s">
        <v>93</v>
      </c>
      <c r="C17" s="156">
        <v>0.105</v>
      </c>
      <c r="D17" s="117" t="s">
        <v>177</v>
      </c>
      <c r="E17" s="70" t="s">
        <v>29</v>
      </c>
      <c r="F17" s="70" t="s">
        <v>29</v>
      </c>
      <c r="G17" s="157" t="s">
        <v>29</v>
      </c>
      <c r="H17" s="157" t="s">
        <v>29</v>
      </c>
    </row>
    <row r="18" spans="1:8" x14ac:dyDescent="0.2">
      <c r="A18" s="69"/>
      <c r="B18" s="71" t="s">
        <v>95</v>
      </c>
      <c r="C18" s="156">
        <v>0.11</v>
      </c>
      <c r="D18" s="117" t="s">
        <v>177</v>
      </c>
      <c r="E18" s="70" t="s">
        <v>29</v>
      </c>
      <c r="F18" s="70" t="s">
        <v>29</v>
      </c>
      <c r="G18" s="157" t="s">
        <v>29</v>
      </c>
      <c r="H18" s="157" t="s">
        <v>29</v>
      </c>
    </row>
    <row r="19" spans="1:8" x14ac:dyDescent="0.2">
      <c r="A19" s="69"/>
      <c r="B19" s="71" t="s">
        <v>96</v>
      </c>
      <c r="C19" s="156">
        <v>0.11</v>
      </c>
      <c r="D19" s="117" t="s">
        <v>177</v>
      </c>
      <c r="E19" s="70" t="s">
        <v>29</v>
      </c>
      <c r="F19" s="70" t="s">
        <v>29</v>
      </c>
      <c r="G19" s="157" t="s">
        <v>29</v>
      </c>
      <c r="H19" s="157" t="s">
        <v>29</v>
      </c>
    </row>
    <row r="20" spans="1:8" x14ac:dyDescent="0.2">
      <c r="A20" s="69"/>
      <c r="B20" s="71"/>
      <c r="C20" s="71"/>
      <c r="D20" s="117"/>
      <c r="E20" s="118"/>
      <c r="F20" s="70"/>
      <c r="G20" s="195"/>
      <c r="H20" s="195"/>
    </row>
    <row r="21" spans="1:8" x14ac:dyDescent="0.2">
      <c r="A21" s="68">
        <v>45365</v>
      </c>
      <c r="B21" s="71" t="s">
        <v>90</v>
      </c>
      <c r="C21" s="156">
        <v>0.14000000000000001</v>
      </c>
      <c r="D21" s="118">
        <v>151044.79999999999</v>
      </c>
      <c r="E21" s="118">
        <v>42916.9</v>
      </c>
      <c r="F21" s="70">
        <v>93.740600000000001</v>
      </c>
      <c r="G21" s="157">
        <f>100*0.167799905790187</f>
        <v>16.779990579018701</v>
      </c>
      <c r="H21" s="157">
        <f>100*0.166746753070503</f>
        <v>16.6746753070503</v>
      </c>
    </row>
    <row r="22" spans="1:8" x14ac:dyDescent="0.2">
      <c r="A22" s="69"/>
      <c r="B22" s="71" t="s">
        <v>91</v>
      </c>
      <c r="C22" s="156">
        <v>0.14000000000000001</v>
      </c>
      <c r="D22" s="118">
        <v>62943.7</v>
      </c>
      <c r="E22" s="118">
        <v>11812.9</v>
      </c>
      <c r="F22" s="70">
        <v>94.995400000000004</v>
      </c>
      <c r="G22" s="157">
        <f>100*0.154898513825623</f>
        <v>15.4898513825623</v>
      </c>
      <c r="H22" s="157">
        <f>100*0.154628681999032</f>
        <v>15.462868199903202</v>
      </c>
    </row>
    <row r="23" spans="1:8" x14ac:dyDescent="0.2">
      <c r="A23" s="69"/>
      <c r="B23" s="71" t="s">
        <v>92</v>
      </c>
      <c r="C23" s="156">
        <v>0.14000000000000001</v>
      </c>
      <c r="D23" s="118">
        <v>39558</v>
      </c>
      <c r="E23" s="118">
        <v>1218</v>
      </c>
      <c r="F23" s="70">
        <v>98.148300000000006</v>
      </c>
      <c r="G23" s="157">
        <f>100*0.143500087693011</f>
        <v>14.3500087693011</v>
      </c>
      <c r="H23" s="157">
        <f>100*0.142749989242619</f>
        <v>14.274998924261901</v>
      </c>
    </row>
    <row r="24" spans="1:8" x14ac:dyDescent="0.2">
      <c r="A24" s="69"/>
      <c r="B24" s="71" t="s">
        <v>93</v>
      </c>
      <c r="C24" s="156">
        <v>0.105</v>
      </c>
      <c r="D24" s="117" t="s">
        <v>177</v>
      </c>
      <c r="E24" s="70" t="s">
        <v>29</v>
      </c>
      <c r="F24" s="70" t="s">
        <v>29</v>
      </c>
      <c r="G24" s="157" t="s">
        <v>29</v>
      </c>
      <c r="H24" s="157" t="s">
        <v>29</v>
      </c>
    </row>
    <row r="25" spans="1:8" x14ac:dyDescent="0.2">
      <c r="A25" s="69"/>
      <c r="B25" s="71" t="s">
        <v>95</v>
      </c>
      <c r="C25" s="156">
        <v>0.11</v>
      </c>
      <c r="D25" s="117" t="s">
        <v>177</v>
      </c>
      <c r="E25" s="70" t="s">
        <v>29</v>
      </c>
      <c r="F25" s="70" t="s">
        <v>29</v>
      </c>
      <c r="G25" s="157" t="s">
        <v>29</v>
      </c>
      <c r="H25" s="157" t="s">
        <v>29</v>
      </c>
    </row>
    <row r="26" spans="1:8" x14ac:dyDescent="0.2">
      <c r="A26" s="69"/>
      <c r="B26" s="71" t="s">
        <v>96</v>
      </c>
      <c r="C26" s="156">
        <v>0.11</v>
      </c>
      <c r="D26" s="117" t="s">
        <v>177</v>
      </c>
      <c r="E26" s="70" t="s">
        <v>29</v>
      </c>
      <c r="F26" s="70" t="s">
        <v>29</v>
      </c>
      <c r="G26" s="157" t="s">
        <v>29</v>
      </c>
      <c r="H26" s="157" t="s">
        <v>29</v>
      </c>
    </row>
    <row r="28" spans="1:8" x14ac:dyDescent="0.2">
      <c r="A28" s="68">
        <v>45399</v>
      </c>
      <c r="B28" s="71" t="s">
        <v>90</v>
      </c>
      <c r="C28" s="156">
        <v>0.14000000000000001</v>
      </c>
      <c r="D28" s="118">
        <v>61411</v>
      </c>
      <c r="E28" s="118">
        <v>4135.7</v>
      </c>
      <c r="F28" s="70">
        <v>94.144000000000005</v>
      </c>
      <c r="G28" s="157">
        <v>16.650023060991316</v>
      </c>
      <c r="H28" s="157">
        <v>16.650023060991316</v>
      </c>
    </row>
    <row r="29" spans="1:8" x14ac:dyDescent="0.2">
      <c r="B29" s="71" t="s">
        <v>91</v>
      </c>
      <c r="C29" s="156">
        <v>0.14000000000000001</v>
      </c>
      <c r="D29" s="118">
        <v>40008.199999999997</v>
      </c>
      <c r="E29" s="118">
        <v>1643.2</v>
      </c>
      <c r="F29" s="70">
        <v>95.082800000000006</v>
      </c>
      <c r="G29" s="157">
        <v>15.480013985562158</v>
      </c>
      <c r="H29" s="157">
        <v>15.420003360595233</v>
      </c>
    </row>
    <row r="30" spans="1:8" x14ac:dyDescent="0.2">
      <c r="B30" s="71" t="s">
        <v>92</v>
      </c>
      <c r="C30" s="156">
        <v>0.14000000000000001</v>
      </c>
      <c r="D30" s="118">
        <v>43542</v>
      </c>
      <c r="E30" s="118">
        <v>1052</v>
      </c>
      <c r="F30" s="70">
        <v>98.182100000000005</v>
      </c>
      <c r="G30" s="157">
        <v>14.349992547459999</v>
      </c>
      <c r="H30" s="157">
        <v>14.275002251879689</v>
      </c>
    </row>
    <row r="31" spans="1:8" x14ac:dyDescent="0.2">
      <c r="B31" s="71" t="s">
        <v>93</v>
      </c>
      <c r="C31" s="156">
        <v>0.105</v>
      </c>
      <c r="D31" s="117" t="s">
        <v>177</v>
      </c>
      <c r="E31" s="70" t="s">
        <v>29</v>
      </c>
      <c r="F31" s="70" t="s">
        <v>29</v>
      </c>
      <c r="G31" s="157" t="s">
        <v>29</v>
      </c>
      <c r="H31" s="157" t="s">
        <v>29</v>
      </c>
    </row>
    <row r="32" spans="1:8" x14ac:dyDescent="0.2">
      <c r="B32" s="71" t="s">
        <v>95</v>
      </c>
      <c r="C32" s="156">
        <v>0.11</v>
      </c>
      <c r="D32" s="117" t="s">
        <v>177</v>
      </c>
      <c r="E32" s="70" t="s">
        <v>29</v>
      </c>
      <c r="F32" s="70" t="s">
        <v>29</v>
      </c>
      <c r="G32" s="157" t="s">
        <v>29</v>
      </c>
      <c r="H32" s="157" t="s">
        <v>29</v>
      </c>
    </row>
    <row r="33" spans="1:8" x14ac:dyDescent="0.2">
      <c r="B33" s="71" t="s">
        <v>96</v>
      </c>
      <c r="C33" s="156">
        <v>0.11</v>
      </c>
      <c r="D33" s="117" t="s">
        <v>177</v>
      </c>
      <c r="E33" s="70" t="s">
        <v>29</v>
      </c>
      <c r="F33" s="70" t="s">
        <v>29</v>
      </c>
      <c r="G33" s="157" t="s">
        <v>29</v>
      </c>
      <c r="H33" s="157" t="s">
        <v>29</v>
      </c>
    </row>
    <row r="35" spans="1:8" x14ac:dyDescent="0.2">
      <c r="A35" s="68">
        <v>45435</v>
      </c>
      <c r="B35" s="71" t="s">
        <v>90</v>
      </c>
      <c r="C35" s="156">
        <v>0.14000000000000001</v>
      </c>
      <c r="D35" s="118">
        <v>63200</v>
      </c>
      <c r="E35" s="118">
        <v>32541.4</v>
      </c>
      <c r="F35" s="70">
        <v>94.308700000000002</v>
      </c>
      <c r="G35" s="157">
        <v>16.644979389142794</v>
      </c>
      <c r="H35" s="157">
        <v>16.601904757179213</v>
      </c>
    </row>
    <row r="36" spans="1:8" x14ac:dyDescent="0.2">
      <c r="B36" s="71" t="s">
        <v>91</v>
      </c>
      <c r="C36" s="156">
        <v>0.14000000000000001</v>
      </c>
      <c r="D36" s="118">
        <v>82300</v>
      </c>
      <c r="E36" s="118">
        <v>49115</v>
      </c>
      <c r="F36" s="70">
        <v>95.256799999999998</v>
      </c>
      <c r="G36" s="157">
        <v>15.449984285350485</v>
      </c>
      <c r="H36" s="157">
        <v>15.377898841023796</v>
      </c>
    </row>
    <row r="37" spans="1:8" x14ac:dyDescent="0.2">
      <c r="B37" s="71" t="s">
        <v>92</v>
      </c>
      <c r="C37" s="156">
        <v>0.14000000000000001</v>
      </c>
      <c r="D37" s="118">
        <v>58400</v>
      </c>
      <c r="E37" s="118">
        <v>15225</v>
      </c>
      <c r="F37" s="70">
        <v>98.454499999999996</v>
      </c>
      <c r="G37" s="157">
        <v>14.299900541659138</v>
      </c>
      <c r="H37" s="157">
        <v>14.257575556207719</v>
      </c>
    </row>
    <row r="38" spans="1:8" x14ac:dyDescent="0.2">
      <c r="B38" s="71" t="s">
        <v>93</v>
      </c>
      <c r="C38" s="156">
        <v>0.105</v>
      </c>
      <c r="D38" s="117" t="s">
        <v>177</v>
      </c>
      <c r="E38" s="70" t="s">
        <v>29</v>
      </c>
      <c r="F38" s="70" t="s">
        <v>29</v>
      </c>
      <c r="G38" s="157" t="s">
        <v>29</v>
      </c>
      <c r="H38" s="157" t="s">
        <v>29</v>
      </c>
    </row>
    <row r="39" spans="1:8" x14ac:dyDescent="0.2">
      <c r="B39" s="71" t="s">
        <v>95</v>
      </c>
      <c r="C39" s="156">
        <v>0.11</v>
      </c>
      <c r="D39" s="117" t="s">
        <v>177</v>
      </c>
      <c r="E39" s="70" t="s">
        <v>29</v>
      </c>
      <c r="F39" s="70" t="s">
        <v>29</v>
      </c>
      <c r="G39" s="157" t="s">
        <v>29</v>
      </c>
      <c r="H39" s="157" t="s">
        <v>29</v>
      </c>
    </row>
    <row r="40" spans="1:8" x14ac:dyDescent="0.2">
      <c r="B40" s="71" t="s">
        <v>96</v>
      </c>
      <c r="C40" s="156">
        <v>0.11</v>
      </c>
      <c r="D40" s="117" t="s">
        <v>177</v>
      </c>
      <c r="E40" s="70" t="s">
        <v>29</v>
      </c>
      <c r="F40" s="70" t="s">
        <v>29</v>
      </c>
      <c r="G40" s="157" t="s">
        <v>29</v>
      </c>
      <c r="H40" s="157" t="s">
        <v>29</v>
      </c>
    </row>
    <row r="41" spans="1:8" x14ac:dyDescent="0.2">
      <c r="B41" s="71"/>
      <c r="C41" s="156"/>
      <c r="D41" s="117"/>
      <c r="E41" s="117"/>
      <c r="F41" s="70"/>
      <c r="G41" s="157"/>
      <c r="H41" s="157"/>
    </row>
    <row r="42" spans="1:8" x14ac:dyDescent="0.2">
      <c r="A42" s="68">
        <v>45469</v>
      </c>
      <c r="B42" s="141" t="s">
        <v>90</v>
      </c>
      <c r="C42" s="158">
        <v>0.14000000000000001</v>
      </c>
      <c r="D42" s="138">
        <v>154300</v>
      </c>
      <c r="E42" s="138">
        <v>116025.1</v>
      </c>
      <c r="F42" s="139">
        <v>94.566500000000005</v>
      </c>
      <c r="G42" s="159">
        <v>16.600022017364193</v>
      </c>
      <c r="H42" s="159">
        <v>16.555662135341777</v>
      </c>
    </row>
    <row r="43" spans="1:8" x14ac:dyDescent="0.2">
      <c r="B43" s="141" t="s">
        <v>91</v>
      </c>
      <c r="C43" s="158">
        <v>0.14000000000000001</v>
      </c>
      <c r="D43" s="138">
        <v>45000</v>
      </c>
      <c r="E43" s="138">
        <v>1475.1</v>
      </c>
      <c r="F43" s="139">
        <v>95.358599999999996</v>
      </c>
      <c r="G43" s="159">
        <v>15.447493214702499</v>
      </c>
      <c r="H43" s="159">
        <v>15.447493214702499</v>
      </c>
    </row>
    <row r="44" spans="1:8" x14ac:dyDescent="0.2">
      <c r="B44" s="141" t="s">
        <v>92</v>
      </c>
      <c r="C44" s="158">
        <v>0.14000000000000001</v>
      </c>
      <c r="D44" s="138">
        <v>47374.9</v>
      </c>
      <c r="E44" s="138">
        <v>13900</v>
      </c>
      <c r="F44" s="139">
        <v>98.683400000000006</v>
      </c>
      <c r="G44" s="159">
        <v>14.249907681904544</v>
      </c>
      <c r="H44" s="159">
        <v>14.247106529556955</v>
      </c>
    </row>
    <row r="45" spans="1:8" x14ac:dyDescent="0.2">
      <c r="B45" s="71" t="s">
        <v>93</v>
      </c>
      <c r="C45" s="156">
        <v>0.105</v>
      </c>
      <c r="D45" s="117" t="s">
        <v>177</v>
      </c>
      <c r="E45" s="70" t="s">
        <v>29</v>
      </c>
      <c r="F45" s="70" t="s">
        <v>29</v>
      </c>
      <c r="G45" s="157" t="s">
        <v>29</v>
      </c>
      <c r="H45" s="157" t="s">
        <v>29</v>
      </c>
    </row>
    <row r="46" spans="1:8" x14ac:dyDescent="0.2">
      <c r="B46" s="71" t="s">
        <v>95</v>
      </c>
      <c r="C46" s="156">
        <v>0.11</v>
      </c>
      <c r="D46" s="117" t="s">
        <v>177</v>
      </c>
      <c r="E46" s="70" t="s">
        <v>29</v>
      </c>
      <c r="F46" s="70" t="s">
        <v>29</v>
      </c>
      <c r="G46" s="157" t="s">
        <v>29</v>
      </c>
      <c r="H46" s="157" t="s">
        <v>29</v>
      </c>
    </row>
    <row r="47" spans="1:8" x14ac:dyDescent="0.2">
      <c r="B47" s="71" t="s">
        <v>96</v>
      </c>
      <c r="C47" s="156">
        <v>0.11</v>
      </c>
      <c r="D47" s="117" t="s">
        <v>177</v>
      </c>
      <c r="E47" s="70" t="s">
        <v>29</v>
      </c>
      <c r="F47" s="70" t="s">
        <v>29</v>
      </c>
      <c r="G47" s="157" t="s">
        <v>29</v>
      </c>
      <c r="H47" s="157" t="s">
        <v>29</v>
      </c>
    </row>
    <row r="48" spans="1:8" x14ac:dyDescent="0.2">
      <c r="B48" s="71"/>
      <c r="C48" s="156"/>
      <c r="D48" s="117"/>
      <c r="E48" s="117"/>
      <c r="F48" s="70"/>
      <c r="G48" s="157"/>
      <c r="H48" s="157"/>
    </row>
    <row r="49" spans="1:8" x14ac:dyDescent="0.2">
      <c r="A49" s="68">
        <v>45483</v>
      </c>
      <c r="B49" s="141" t="s">
        <v>90</v>
      </c>
      <c r="C49" s="158">
        <v>0.14000000000000001</v>
      </c>
      <c r="D49" s="138">
        <v>114884</v>
      </c>
      <c r="E49" s="138">
        <v>63211.5</v>
      </c>
      <c r="F49" s="139">
        <v>94.641099999999994</v>
      </c>
      <c r="G49" s="159">
        <v>16.600009965179161</v>
      </c>
      <c r="H49" s="159">
        <v>16.466467102315956</v>
      </c>
    </row>
    <row r="50" spans="1:8" x14ac:dyDescent="0.2">
      <c r="B50" s="141" t="s">
        <v>91</v>
      </c>
      <c r="C50" s="158">
        <v>0.14000000000000001</v>
      </c>
      <c r="D50" s="138">
        <v>53500</v>
      </c>
      <c r="E50" s="138">
        <v>17855</v>
      </c>
      <c r="F50" s="139">
        <v>95.403000000000006</v>
      </c>
      <c r="G50" s="159">
        <v>15.447489080186177</v>
      </c>
      <c r="H50" s="159">
        <v>15.405293905504827</v>
      </c>
    </row>
    <row r="51" spans="1:8" x14ac:dyDescent="0.2">
      <c r="B51" s="141" t="s">
        <v>92</v>
      </c>
      <c r="C51" s="158">
        <v>0.14000000000000001</v>
      </c>
      <c r="D51" s="138">
        <v>37250</v>
      </c>
      <c r="E51" s="138" t="s">
        <v>170</v>
      </c>
      <c r="F51" s="139" t="s">
        <v>29</v>
      </c>
      <c r="G51" s="159" t="s">
        <v>29</v>
      </c>
      <c r="H51" s="159" t="s">
        <v>29</v>
      </c>
    </row>
    <row r="52" spans="1:8" x14ac:dyDescent="0.2">
      <c r="B52" s="71" t="s">
        <v>93</v>
      </c>
      <c r="C52" s="156">
        <v>0.105</v>
      </c>
      <c r="D52" s="117" t="s">
        <v>177</v>
      </c>
      <c r="E52" s="70" t="s">
        <v>29</v>
      </c>
      <c r="F52" s="70" t="s">
        <v>29</v>
      </c>
      <c r="G52" s="157" t="s">
        <v>29</v>
      </c>
      <c r="H52" s="157" t="s">
        <v>29</v>
      </c>
    </row>
    <row r="53" spans="1:8" x14ac:dyDescent="0.2">
      <c r="B53" s="71" t="s">
        <v>95</v>
      </c>
      <c r="C53" s="156">
        <v>0.11</v>
      </c>
      <c r="D53" s="117" t="s">
        <v>177</v>
      </c>
      <c r="E53" s="70" t="s">
        <v>29</v>
      </c>
      <c r="F53" s="70" t="s">
        <v>29</v>
      </c>
      <c r="G53" s="157" t="s">
        <v>29</v>
      </c>
      <c r="H53" s="157" t="s">
        <v>29</v>
      </c>
    </row>
    <row r="54" spans="1:8" x14ac:dyDescent="0.2">
      <c r="B54" s="71" t="s">
        <v>96</v>
      </c>
      <c r="C54" s="156">
        <v>0.11</v>
      </c>
      <c r="D54" s="117" t="s">
        <v>177</v>
      </c>
      <c r="E54" s="70" t="s">
        <v>29</v>
      </c>
      <c r="F54" s="70" t="s">
        <v>29</v>
      </c>
      <c r="G54" s="157" t="s">
        <v>29</v>
      </c>
      <c r="H54" s="157" t="s">
        <v>29</v>
      </c>
    </row>
    <row r="55" spans="1:8" x14ac:dyDescent="0.2">
      <c r="B55" s="71"/>
      <c r="C55" s="156"/>
      <c r="D55" s="117"/>
      <c r="E55" s="117"/>
      <c r="F55" s="70"/>
      <c r="G55" s="157"/>
      <c r="H55" s="157"/>
    </row>
    <row r="56" spans="1:8" x14ac:dyDescent="0.2">
      <c r="A56" s="68">
        <v>45505</v>
      </c>
      <c r="B56" s="71" t="s">
        <v>90</v>
      </c>
      <c r="C56" s="158">
        <v>0.14000000000000001</v>
      </c>
      <c r="D56" s="138">
        <v>254301.4</v>
      </c>
      <c r="E56" s="138">
        <v>106988.9</v>
      </c>
      <c r="F56" s="139">
        <v>95.456999999999994</v>
      </c>
      <c r="G56" s="139">
        <v>16.244990579308492</v>
      </c>
      <c r="H56" s="139">
        <v>16.159858515248331</v>
      </c>
    </row>
    <row r="57" spans="1:8" x14ac:dyDescent="0.2">
      <c r="B57" s="71" t="s">
        <v>91</v>
      </c>
      <c r="C57" s="158">
        <v>0.14000000000000001</v>
      </c>
      <c r="D57" s="138">
        <v>79055.8</v>
      </c>
      <c r="E57" s="138">
        <v>33697.1</v>
      </c>
      <c r="F57" s="139">
        <v>95.902299999999997</v>
      </c>
      <c r="G57" s="139">
        <v>15.295013753259054</v>
      </c>
      <c r="H57" s="139">
        <v>15.278613999867835</v>
      </c>
    </row>
    <row r="58" spans="1:8" x14ac:dyDescent="0.2">
      <c r="B58" s="71" t="s">
        <v>92</v>
      </c>
      <c r="C58" s="158">
        <v>0.14000000000000001</v>
      </c>
      <c r="D58" s="138">
        <v>26750</v>
      </c>
      <c r="E58" s="138" t="s">
        <v>170</v>
      </c>
      <c r="F58" s="139" t="s">
        <v>29</v>
      </c>
      <c r="G58" s="159" t="s">
        <v>29</v>
      </c>
      <c r="H58" s="159" t="s">
        <v>29</v>
      </c>
    </row>
    <row r="59" spans="1:8" x14ac:dyDescent="0.2">
      <c r="B59" s="71"/>
      <c r="C59" s="156"/>
      <c r="D59" s="117"/>
      <c r="E59" s="70"/>
      <c r="F59" s="70"/>
      <c r="G59" s="157"/>
      <c r="H59" s="157"/>
    </row>
    <row r="60" spans="1:8" x14ac:dyDescent="0.2">
      <c r="B60" s="71"/>
      <c r="C60" s="156"/>
      <c r="D60" s="117"/>
      <c r="E60" s="70"/>
      <c r="F60" s="70"/>
      <c r="G60" s="157"/>
      <c r="H60" s="157"/>
    </row>
    <row r="61" spans="1:8" x14ac:dyDescent="0.2">
      <c r="A61" s="68">
        <v>45555</v>
      </c>
      <c r="B61" s="71" t="s">
        <v>179</v>
      </c>
      <c r="C61" s="158">
        <v>0</v>
      </c>
      <c r="D61" s="138">
        <v>260501.2</v>
      </c>
      <c r="E61" s="138">
        <v>43310.400000000001</v>
      </c>
      <c r="F61" s="139">
        <v>76.973799999999997</v>
      </c>
      <c r="G61" s="139">
        <v>13.979969506856198</v>
      </c>
      <c r="H61" s="139">
        <v>13.979969506856198</v>
      </c>
    </row>
    <row r="62" spans="1:8" x14ac:dyDescent="0.2">
      <c r="B62" s="71" t="s">
        <v>90</v>
      </c>
      <c r="C62" s="158">
        <v>0.14000000000000001</v>
      </c>
      <c r="D62" s="138">
        <v>155957</v>
      </c>
      <c r="E62" s="138">
        <v>26375.200000000001</v>
      </c>
      <c r="F62" s="139">
        <v>102.6679</v>
      </c>
      <c r="G62" s="139">
        <v>12.899516828315965</v>
      </c>
      <c r="H62" s="139">
        <v>12.899516828315965</v>
      </c>
    </row>
    <row r="63" spans="1:8" x14ac:dyDescent="0.2">
      <c r="B63" s="71" t="s">
        <v>91</v>
      </c>
      <c r="C63" s="158">
        <v>0.14000000000000001</v>
      </c>
      <c r="D63" s="138">
        <v>183525.5</v>
      </c>
      <c r="E63" s="138">
        <v>26016.400000000001</v>
      </c>
      <c r="F63" s="139">
        <v>102.1366</v>
      </c>
      <c r="G63" s="159">
        <v>13.40000204677596</v>
      </c>
      <c r="H63" s="159">
        <v>13.40000204677596</v>
      </c>
    </row>
    <row r="64" spans="1:8" x14ac:dyDescent="0.2">
      <c r="B64" s="71" t="s">
        <v>92</v>
      </c>
      <c r="C64" s="156">
        <v>0.13</v>
      </c>
      <c r="D64" s="117">
        <v>30881</v>
      </c>
      <c r="E64" s="118">
        <v>17006</v>
      </c>
      <c r="F64" s="70">
        <v>98.906800000000004</v>
      </c>
      <c r="G64" s="157">
        <v>13.200008855296016</v>
      </c>
      <c r="H64" s="157">
        <v>13.141526143776385</v>
      </c>
    </row>
    <row r="65" spans="1:8" x14ac:dyDescent="0.2">
      <c r="A65" s="218"/>
      <c r="B65" s="196"/>
      <c r="C65" s="197"/>
      <c r="D65" s="198"/>
      <c r="E65" s="198"/>
      <c r="F65" s="198"/>
      <c r="G65" s="199"/>
      <c r="H65" s="199"/>
    </row>
    <row r="66" spans="1:8" x14ac:dyDescent="0.2">
      <c r="A66" s="68">
        <v>45583</v>
      </c>
      <c r="B66" s="71" t="s">
        <v>179</v>
      </c>
      <c r="C66" s="158">
        <v>0</v>
      </c>
      <c r="D66" s="138">
        <v>139000</v>
      </c>
      <c r="E66" s="138">
        <v>33011.5</v>
      </c>
      <c r="F66" s="139">
        <v>78.730400000000003</v>
      </c>
      <c r="G66" s="139">
        <v>13.240037383244696</v>
      </c>
      <c r="H66" s="139">
        <v>13.23412488720839</v>
      </c>
    </row>
    <row r="67" spans="1:8" x14ac:dyDescent="0.2">
      <c r="B67" s="71" t="s">
        <v>90</v>
      </c>
      <c r="C67" s="158">
        <v>0.14000000000000001</v>
      </c>
      <c r="D67" s="138">
        <v>107555</v>
      </c>
      <c r="E67" s="138">
        <v>30403.200000000001</v>
      </c>
      <c r="F67" s="139">
        <v>103.5531</v>
      </c>
      <c r="G67" s="139">
        <v>12.499983096158152</v>
      </c>
      <c r="H67" s="139">
        <v>12.430499566546557</v>
      </c>
    </row>
    <row r="68" spans="1:8" x14ac:dyDescent="0.2">
      <c r="B68" s="71" t="s">
        <v>91</v>
      </c>
      <c r="C68" s="158">
        <v>0.14000000000000001</v>
      </c>
      <c r="D68" s="138">
        <v>313061.5</v>
      </c>
      <c r="E68" s="138">
        <v>68032.100000000006</v>
      </c>
      <c r="F68" s="139">
        <v>104.3008</v>
      </c>
      <c r="G68" s="159">
        <v>12.788008574403747</v>
      </c>
      <c r="H68" s="159">
        <v>12.73853954491597</v>
      </c>
    </row>
    <row r="69" spans="1:8" ht="15" thickBot="1" x14ac:dyDescent="0.25">
      <c r="A69" s="219"/>
      <c r="B69" s="220" t="s">
        <v>92</v>
      </c>
      <c r="C69" s="221">
        <v>0.13</v>
      </c>
      <c r="D69" s="222">
        <v>98466.5</v>
      </c>
      <c r="E69" s="225">
        <v>65940</v>
      </c>
      <c r="F69" s="223">
        <v>100.0998</v>
      </c>
      <c r="G69" s="224">
        <v>12.977002350125019</v>
      </c>
      <c r="H69" s="224">
        <v>12.895101785456319</v>
      </c>
    </row>
    <row r="70" spans="1:8" ht="15" thickTop="1" x14ac:dyDescent="0.2">
      <c r="A70" s="287" t="s">
        <v>183</v>
      </c>
      <c r="B70" s="287"/>
      <c r="C70" s="287"/>
      <c r="D70" s="287"/>
      <c r="E70" s="287"/>
      <c r="F70" s="287"/>
      <c r="G70" s="287"/>
      <c r="H70" s="287"/>
    </row>
    <row r="71" spans="1:8" x14ac:dyDescent="0.2">
      <c r="A71" s="286" t="s">
        <v>182</v>
      </c>
      <c r="B71" s="286"/>
      <c r="C71" s="286"/>
      <c r="D71" s="286"/>
      <c r="E71" s="286"/>
      <c r="F71" s="286"/>
      <c r="G71" s="286"/>
      <c r="H71" s="286"/>
    </row>
    <row r="72" spans="1:8" x14ac:dyDescent="0.2">
      <c r="A72" s="282" t="s">
        <v>97</v>
      </c>
      <c r="B72" s="282"/>
      <c r="C72" s="282"/>
      <c r="D72" s="282"/>
      <c r="E72" s="282"/>
      <c r="F72" s="282"/>
      <c r="G72" s="282"/>
      <c r="H72" s="282"/>
    </row>
    <row r="73" spans="1:8" x14ac:dyDescent="0.2">
      <c r="A73" s="282" t="s">
        <v>98</v>
      </c>
      <c r="B73" s="282"/>
      <c r="C73" s="282"/>
      <c r="D73" s="282"/>
      <c r="E73" s="282"/>
      <c r="F73" s="282"/>
      <c r="G73" s="282"/>
      <c r="H73" s="282"/>
    </row>
  </sheetData>
  <mergeCells count="7">
    <mergeCell ref="A73:H73"/>
    <mergeCell ref="A1:H1"/>
    <mergeCell ref="A2:H2"/>
    <mergeCell ref="A3:H3"/>
    <mergeCell ref="A71:H71"/>
    <mergeCell ref="A72:H72"/>
    <mergeCell ref="A70:H70"/>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view="pageBreakPreview" zoomScale="115" zoomScaleNormal="100" zoomScaleSheetLayoutView="115" workbookViewId="0">
      <pane ySplit="9" topLeftCell="A69" activePane="bottomLeft" state="frozen"/>
      <selection activeCell="K5" sqref="K5"/>
      <selection pane="bottomLeft" activeCell="B86" sqref="B86"/>
    </sheetView>
  </sheetViews>
  <sheetFormatPr defaultColWidth="9.125" defaultRowHeight="14.25" x14ac:dyDescent="0.2"/>
  <cols>
    <col min="1" max="1" width="30.375" style="137" customWidth="1"/>
    <col min="2" max="2" width="5.75" style="137" bestFit="1" customWidth="1"/>
    <col min="3" max="3" width="12.375" style="137" bestFit="1" customWidth="1"/>
    <col min="4" max="4" width="12.25" style="137" bestFit="1" customWidth="1"/>
    <col min="5" max="5" width="8.375" style="137" bestFit="1" customWidth="1"/>
    <col min="6" max="6" width="10.875" style="137" customWidth="1"/>
    <col min="7" max="7" width="7.75" style="137" bestFit="1" customWidth="1"/>
    <col min="8" max="8" width="6" style="137" bestFit="1" customWidth="1"/>
    <col min="9" max="9" width="7.25" style="137" bestFit="1" customWidth="1"/>
    <col min="10" max="10" width="7.75" style="137" bestFit="1" customWidth="1"/>
    <col min="11" max="11" width="6" style="137" bestFit="1" customWidth="1"/>
    <col min="12" max="16384" width="9.125" style="137"/>
  </cols>
  <sheetData>
    <row r="1" spans="1:14" ht="18.75" x14ac:dyDescent="0.2">
      <c r="A1" s="283" t="s">
        <v>99</v>
      </c>
      <c r="B1" s="283"/>
      <c r="C1" s="283"/>
      <c r="D1" s="283"/>
      <c r="E1" s="283"/>
      <c r="F1" s="283"/>
      <c r="G1" s="283"/>
      <c r="H1" s="283"/>
      <c r="I1" s="283"/>
      <c r="J1" s="283"/>
      <c r="K1" s="283"/>
    </row>
    <row r="2" spans="1:14" ht="15.75" x14ac:dyDescent="0.2">
      <c r="A2" s="304" t="s">
        <v>172</v>
      </c>
      <c r="B2" s="304"/>
      <c r="C2" s="304"/>
      <c r="D2" s="304"/>
      <c r="E2" s="304"/>
      <c r="F2" s="304"/>
      <c r="G2" s="304"/>
      <c r="H2" s="304"/>
      <c r="I2" s="304"/>
      <c r="J2" s="304"/>
      <c r="K2" s="304"/>
    </row>
    <row r="3" spans="1:14" ht="15" thickBot="1" x14ac:dyDescent="0.25">
      <c r="A3" s="295" t="s">
        <v>1</v>
      </c>
      <c r="B3" s="295"/>
      <c r="C3" s="295"/>
      <c r="D3" s="295"/>
      <c r="E3" s="295"/>
      <c r="F3" s="295"/>
      <c r="G3" s="295"/>
      <c r="H3" s="295"/>
      <c r="I3" s="295"/>
      <c r="J3" s="295"/>
      <c r="K3" s="295"/>
    </row>
    <row r="4" spans="1:14" x14ac:dyDescent="0.2">
      <c r="A4" s="288"/>
      <c r="B4" s="289"/>
      <c r="C4" s="298" t="s">
        <v>173</v>
      </c>
      <c r="D4" s="299"/>
      <c r="E4" s="300"/>
      <c r="F4" s="305" t="s">
        <v>174</v>
      </c>
      <c r="G4" s="298"/>
      <c r="H4" s="306"/>
      <c r="I4" s="305" t="s">
        <v>175</v>
      </c>
      <c r="J4" s="298"/>
      <c r="K4" s="298"/>
    </row>
    <row r="5" spans="1:14" x14ac:dyDescent="0.2">
      <c r="A5" s="290"/>
      <c r="B5" s="291"/>
      <c r="C5" s="296"/>
      <c r="D5" s="296"/>
      <c r="E5" s="301"/>
      <c r="F5" s="307"/>
      <c r="G5" s="308"/>
      <c r="H5" s="309"/>
      <c r="I5" s="307"/>
      <c r="J5" s="308"/>
      <c r="K5" s="308"/>
      <c r="L5" s="296"/>
      <c r="M5" s="297"/>
      <c r="N5" s="297"/>
    </row>
    <row r="6" spans="1:14" ht="15" thickBot="1" x14ac:dyDescent="0.25">
      <c r="A6" s="292"/>
      <c r="B6" s="293"/>
      <c r="C6" s="302"/>
      <c r="D6" s="302"/>
      <c r="E6" s="303"/>
      <c r="F6" s="310"/>
      <c r="G6" s="311"/>
      <c r="H6" s="312"/>
      <c r="I6" s="310"/>
      <c r="J6" s="311"/>
      <c r="K6" s="311"/>
    </row>
    <row r="7" spans="1:14" ht="15" thickTop="1" x14ac:dyDescent="0.2">
      <c r="A7" s="180" t="s">
        <v>76</v>
      </c>
      <c r="B7" s="180"/>
      <c r="C7" s="65" t="s">
        <v>45</v>
      </c>
      <c r="D7" s="181" t="s">
        <v>45</v>
      </c>
      <c r="E7" s="182" t="s">
        <v>100</v>
      </c>
      <c r="F7" s="181" t="s">
        <v>45</v>
      </c>
      <c r="G7" s="181" t="s">
        <v>45</v>
      </c>
      <c r="H7" s="182" t="s">
        <v>100</v>
      </c>
      <c r="I7" s="183" t="s">
        <v>45</v>
      </c>
      <c r="J7" s="184" t="s">
        <v>45</v>
      </c>
      <c r="K7" s="185" t="s">
        <v>100</v>
      </c>
    </row>
    <row r="8" spans="1:14" x14ac:dyDescent="0.2">
      <c r="A8" s="180" t="s">
        <v>80</v>
      </c>
      <c r="B8" s="184" t="s">
        <v>85</v>
      </c>
      <c r="C8" s="65" t="s">
        <v>87</v>
      </c>
      <c r="D8" s="181" t="s">
        <v>88</v>
      </c>
      <c r="E8" s="182" t="s">
        <v>101</v>
      </c>
      <c r="F8" s="181" t="s">
        <v>87</v>
      </c>
      <c r="G8" s="181" t="s">
        <v>88</v>
      </c>
      <c r="H8" s="182" t="s">
        <v>102</v>
      </c>
      <c r="I8" s="183" t="s">
        <v>87</v>
      </c>
      <c r="J8" s="184" t="s">
        <v>88</v>
      </c>
      <c r="K8" s="185" t="s">
        <v>102</v>
      </c>
    </row>
    <row r="9" spans="1:14" ht="15" thickBot="1" x14ac:dyDescent="0.25">
      <c r="A9" s="186" t="s">
        <v>84</v>
      </c>
      <c r="B9" s="187"/>
      <c r="C9" s="188"/>
      <c r="D9" s="189"/>
      <c r="E9" s="189"/>
      <c r="F9" s="189"/>
      <c r="G9" s="189"/>
      <c r="H9" s="189"/>
      <c r="I9" s="190"/>
      <c r="J9" s="187"/>
      <c r="K9" s="188"/>
    </row>
    <row r="10" spans="1:14" ht="15" thickTop="1" x14ac:dyDescent="0.2">
      <c r="A10" s="69"/>
      <c r="B10" s="108"/>
      <c r="C10" s="65"/>
      <c r="D10" s="191"/>
      <c r="E10" s="65"/>
      <c r="F10" s="65"/>
      <c r="G10" s="65"/>
      <c r="H10" s="65"/>
      <c r="I10" s="65"/>
      <c r="J10" s="65"/>
      <c r="K10" s="65"/>
    </row>
    <row r="11" spans="1:14" hidden="1" x14ac:dyDescent="0.2">
      <c r="A11" s="68">
        <v>45329</v>
      </c>
      <c r="B11" s="66" t="s">
        <v>103</v>
      </c>
      <c r="C11" s="117"/>
      <c r="D11" s="117"/>
      <c r="E11" s="67"/>
      <c r="F11" s="117"/>
      <c r="G11" s="117"/>
      <c r="H11" s="67"/>
      <c r="I11" s="117">
        <v>3842.3</v>
      </c>
      <c r="J11" s="117" t="s">
        <v>72</v>
      </c>
      <c r="K11" s="71"/>
    </row>
    <row r="12" spans="1:14" hidden="1" x14ac:dyDescent="0.2">
      <c r="A12" s="69"/>
      <c r="B12" s="66" t="s">
        <v>104</v>
      </c>
      <c r="C12" s="117"/>
      <c r="D12" s="117"/>
      <c r="E12" s="67"/>
      <c r="F12" s="117">
        <v>0</v>
      </c>
      <c r="G12" s="117" t="s">
        <v>94</v>
      </c>
      <c r="H12" s="70"/>
      <c r="I12" s="117"/>
      <c r="J12" s="117"/>
      <c r="K12" s="66"/>
    </row>
    <row r="13" spans="1:14" hidden="1" x14ac:dyDescent="0.2">
      <c r="A13" s="69"/>
      <c r="B13" s="66" t="s">
        <v>105</v>
      </c>
      <c r="C13" s="118">
        <v>163500</v>
      </c>
      <c r="D13" s="118">
        <v>125135</v>
      </c>
      <c r="E13" s="70">
        <v>95.859800000000007</v>
      </c>
      <c r="F13" s="118"/>
      <c r="G13" s="118"/>
      <c r="H13" s="67"/>
      <c r="I13" s="118"/>
      <c r="J13" s="118"/>
      <c r="K13" s="66"/>
    </row>
    <row r="14" spans="1:14" hidden="1" x14ac:dyDescent="0.2">
      <c r="A14" s="65"/>
      <c r="B14" s="66" t="s">
        <v>106</v>
      </c>
      <c r="C14" s="118">
        <v>274000</v>
      </c>
      <c r="D14" s="118">
        <v>219800</v>
      </c>
      <c r="E14" s="70">
        <v>94.086799999999997</v>
      </c>
      <c r="F14" s="118"/>
      <c r="G14" s="118"/>
      <c r="H14" s="67"/>
      <c r="I14" s="118"/>
      <c r="J14" s="118"/>
      <c r="K14" s="66"/>
    </row>
    <row r="15" spans="1:14" hidden="1" x14ac:dyDescent="0.2">
      <c r="A15" s="65"/>
      <c r="B15" s="66"/>
      <c r="C15" s="117"/>
      <c r="D15" s="117"/>
      <c r="E15" s="67"/>
      <c r="F15" s="117"/>
      <c r="G15" s="117"/>
      <c r="H15" s="67"/>
      <c r="I15" s="117"/>
      <c r="J15" s="117"/>
      <c r="K15" s="66"/>
    </row>
    <row r="16" spans="1:14" hidden="1" x14ac:dyDescent="0.2">
      <c r="A16" s="68">
        <v>45344</v>
      </c>
      <c r="B16" s="66" t="s">
        <v>103</v>
      </c>
      <c r="C16" s="117"/>
      <c r="D16" s="117"/>
      <c r="E16" s="67"/>
      <c r="F16" s="117"/>
      <c r="G16" s="117"/>
      <c r="H16" s="67"/>
      <c r="I16" s="117">
        <v>0</v>
      </c>
      <c r="J16" s="117" t="s">
        <v>94</v>
      </c>
      <c r="K16" s="71"/>
    </row>
    <row r="17" spans="1:11" hidden="1" x14ac:dyDescent="0.2">
      <c r="A17" s="69"/>
      <c r="B17" s="66" t="s">
        <v>104</v>
      </c>
      <c r="C17" s="117"/>
      <c r="D17" s="117"/>
      <c r="E17" s="67"/>
      <c r="F17" s="117">
        <v>0</v>
      </c>
      <c r="G17" s="117" t="s">
        <v>94</v>
      </c>
      <c r="H17" s="70"/>
      <c r="I17" s="117"/>
      <c r="J17" s="117"/>
      <c r="K17" s="66"/>
    </row>
    <row r="18" spans="1:11" hidden="1" x14ac:dyDescent="0.2">
      <c r="A18" s="69"/>
      <c r="B18" s="66" t="s">
        <v>105</v>
      </c>
      <c r="C18" s="118">
        <v>228800</v>
      </c>
      <c r="D18" s="118">
        <v>4345</v>
      </c>
      <c r="E18" s="70">
        <v>95.855699999999999</v>
      </c>
      <c r="F18" s="118"/>
      <c r="G18" s="118"/>
      <c r="H18" s="67"/>
      <c r="I18" s="118"/>
      <c r="J18" s="118"/>
      <c r="K18" s="66"/>
    </row>
    <row r="19" spans="1:11" hidden="1" x14ac:dyDescent="0.2">
      <c r="A19" s="65"/>
      <c r="B19" s="66" t="s">
        <v>106</v>
      </c>
      <c r="C19" s="118">
        <v>23000</v>
      </c>
      <c r="D19" s="118">
        <v>2005.5</v>
      </c>
      <c r="E19" s="70">
        <v>93.634200000000007</v>
      </c>
      <c r="F19" s="118"/>
      <c r="G19" s="118"/>
      <c r="H19" s="67"/>
      <c r="I19" s="118"/>
      <c r="J19" s="118"/>
      <c r="K19" s="66"/>
    </row>
    <row r="20" spans="1:11" hidden="1" x14ac:dyDescent="0.2">
      <c r="A20" s="65"/>
      <c r="B20" s="66"/>
      <c r="C20" s="117"/>
      <c r="D20" s="117"/>
      <c r="E20" s="67"/>
      <c r="F20" s="117"/>
      <c r="G20" s="117"/>
      <c r="H20" s="67"/>
      <c r="I20" s="117"/>
      <c r="J20" s="117"/>
      <c r="K20" s="66"/>
    </row>
    <row r="21" spans="1:11" hidden="1" x14ac:dyDescent="0.2">
      <c r="A21" s="68">
        <v>45358</v>
      </c>
      <c r="B21" s="160" t="s">
        <v>103</v>
      </c>
      <c r="C21" s="161"/>
      <c r="D21" s="161"/>
      <c r="E21" s="161"/>
      <c r="F21" s="161"/>
      <c r="G21" s="161"/>
      <c r="H21" s="161"/>
      <c r="I21" s="161">
        <v>4271.3999999999996</v>
      </c>
      <c r="J21" s="162" t="s">
        <v>176</v>
      </c>
      <c r="K21" s="163">
        <v>0</v>
      </c>
    </row>
    <row r="22" spans="1:11" hidden="1" x14ac:dyDescent="0.2">
      <c r="A22" s="69"/>
      <c r="B22" s="160" t="s">
        <v>104</v>
      </c>
      <c r="C22" s="161"/>
      <c r="D22" s="161"/>
      <c r="E22" s="161"/>
      <c r="F22" s="161">
        <v>6800.6</v>
      </c>
      <c r="G22" s="162" t="s">
        <v>176</v>
      </c>
      <c r="H22" s="164">
        <v>0</v>
      </c>
      <c r="I22" s="161"/>
      <c r="J22" s="161"/>
      <c r="K22" s="165"/>
    </row>
    <row r="23" spans="1:11" hidden="1" x14ac:dyDescent="0.2">
      <c r="A23" s="69"/>
      <c r="B23" s="160" t="s">
        <v>105</v>
      </c>
      <c r="C23" s="162">
        <v>129694.8</v>
      </c>
      <c r="D23" s="162">
        <v>34004.5</v>
      </c>
      <c r="E23" s="164">
        <v>95.870599999999996</v>
      </c>
      <c r="F23" s="162"/>
      <c r="G23" s="162"/>
      <c r="H23" s="166"/>
      <c r="I23" s="162"/>
      <c r="J23" s="162"/>
      <c r="K23" s="165"/>
    </row>
    <row r="24" spans="1:11" hidden="1" x14ac:dyDescent="0.2">
      <c r="A24" s="65"/>
      <c r="B24" s="160" t="s">
        <v>106</v>
      </c>
      <c r="C24" s="162">
        <v>60750</v>
      </c>
      <c r="D24" s="162">
        <v>31250</v>
      </c>
      <c r="E24" s="164">
        <v>93.652199999999993</v>
      </c>
      <c r="F24" s="162"/>
      <c r="G24" s="162"/>
      <c r="H24" s="166"/>
      <c r="I24" s="162"/>
      <c r="J24" s="162"/>
      <c r="K24" s="165"/>
    </row>
    <row r="25" spans="1:11" hidden="1" x14ac:dyDescent="0.2">
      <c r="A25" s="65"/>
      <c r="B25" s="160"/>
      <c r="C25" s="161"/>
      <c r="D25" s="161"/>
      <c r="E25" s="166"/>
      <c r="F25" s="161"/>
      <c r="G25" s="161"/>
      <c r="H25" s="166"/>
      <c r="I25" s="161"/>
      <c r="J25" s="161"/>
      <c r="K25" s="165"/>
    </row>
    <row r="26" spans="1:11" hidden="1" x14ac:dyDescent="0.2">
      <c r="A26" s="68">
        <v>45372</v>
      </c>
      <c r="B26" s="160" t="s">
        <v>103</v>
      </c>
      <c r="C26" s="161"/>
      <c r="D26" s="161"/>
      <c r="E26" s="166"/>
      <c r="F26" s="161"/>
      <c r="G26" s="161"/>
      <c r="H26" s="166"/>
      <c r="I26" s="161">
        <v>3480.4</v>
      </c>
      <c r="J26" s="162" t="s">
        <v>176</v>
      </c>
      <c r="K26" s="163">
        <v>0</v>
      </c>
    </row>
    <row r="27" spans="1:11" hidden="1" x14ac:dyDescent="0.2">
      <c r="A27" s="69"/>
      <c r="B27" s="160" t="s">
        <v>104</v>
      </c>
      <c r="C27" s="161"/>
      <c r="D27" s="161"/>
      <c r="E27" s="166"/>
      <c r="F27" s="161">
        <v>351</v>
      </c>
      <c r="G27" s="162" t="s">
        <v>176</v>
      </c>
      <c r="H27" s="164">
        <v>0</v>
      </c>
      <c r="I27" s="161"/>
      <c r="J27" s="161"/>
      <c r="K27" s="165"/>
    </row>
    <row r="28" spans="1:11" hidden="1" x14ac:dyDescent="0.2">
      <c r="A28" s="69"/>
      <c r="B28" s="160" t="s">
        <v>105</v>
      </c>
      <c r="C28" s="162">
        <v>99106.8</v>
      </c>
      <c r="D28" s="162">
        <v>7600.3</v>
      </c>
      <c r="E28" s="164">
        <v>95.822000000000003</v>
      </c>
      <c r="F28" s="162"/>
      <c r="G28" s="162"/>
      <c r="H28" s="166"/>
      <c r="I28" s="162"/>
      <c r="J28" s="162"/>
      <c r="K28" s="165"/>
    </row>
    <row r="29" spans="1:11" hidden="1" x14ac:dyDescent="0.2">
      <c r="A29" s="65"/>
      <c r="B29" s="160" t="s">
        <v>106</v>
      </c>
      <c r="C29" s="162">
        <v>61000</v>
      </c>
      <c r="D29" s="162">
        <v>10001.6</v>
      </c>
      <c r="E29" s="164">
        <v>93.555700000000002</v>
      </c>
      <c r="F29" s="162"/>
      <c r="G29" s="162"/>
      <c r="H29" s="166"/>
      <c r="I29" s="162"/>
      <c r="J29" s="162"/>
      <c r="K29" s="165"/>
    </row>
    <row r="30" spans="1:11" x14ac:dyDescent="0.2">
      <c r="B30" s="192"/>
      <c r="C30" s="174"/>
      <c r="D30" s="174"/>
      <c r="E30" s="175"/>
      <c r="F30" s="174"/>
      <c r="G30" s="174"/>
      <c r="H30" s="175"/>
      <c r="I30" s="174"/>
      <c r="J30" s="174"/>
      <c r="K30" s="176"/>
    </row>
    <row r="31" spans="1:11" x14ac:dyDescent="0.2">
      <c r="A31" s="68">
        <v>45428</v>
      </c>
      <c r="B31" s="160" t="s">
        <v>103</v>
      </c>
      <c r="C31" s="174"/>
      <c r="D31" s="174"/>
      <c r="E31" s="175"/>
      <c r="F31" s="174"/>
      <c r="G31" s="174"/>
      <c r="H31" s="175"/>
      <c r="I31" s="162">
        <v>638.20000000000005</v>
      </c>
      <c r="J31" s="162" t="s">
        <v>176</v>
      </c>
      <c r="K31" s="163">
        <v>0</v>
      </c>
    </row>
    <row r="32" spans="1:11" x14ac:dyDescent="0.2">
      <c r="A32" s="69"/>
      <c r="B32" s="160" t="s">
        <v>104</v>
      </c>
      <c r="C32" s="174"/>
      <c r="D32" s="174"/>
      <c r="E32" s="175"/>
      <c r="F32" s="174" t="s">
        <v>177</v>
      </c>
      <c r="G32" s="174">
        <v>0</v>
      </c>
      <c r="H32" s="175">
        <v>0</v>
      </c>
      <c r="I32" s="174"/>
      <c r="J32" s="174"/>
      <c r="K32" s="176"/>
    </row>
    <row r="33" spans="1:11" x14ac:dyDescent="0.2">
      <c r="A33" s="69"/>
      <c r="B33" s="160" t="s">
        <v>105</v>
      </c>
      <c r="C33" s="162">
        <v>1201321</v>
      </c>
      <c r="D33" s="162">
        <v>381784.2</v>
      </c>
      <c r="E33" s="164">
        <v>96.182299999999998</v>
      </c>
      <c r="F33" s="174"/>
      <c r="G33" s="174"/>
      <c r="H33" s="175"/>
      <c r="I33" s="174"/>
      <c r="J33" s="174"/>
      <c r="K33" s="176"/>
    </row>
    <row r="34" spans="1:11" x14ac:dyDescent="0.2">
      <c r="A34" s="65"/>
      <c r="B34" s="160" t="s">
        <v>106</v>
      </c>
      <c r="C34" s="162">
        <v>127900</v>
      </c>
      <c r="D34" s="162">
        <v>76750</v>
      </c>
      <c r="E34" s="164">
        <v>94.212400000000002</v>
      </c>
      <c r="F34" s="174"/>
      <c r="G34" s="174"/>
      <c r="H34" s="175"/>
      <c r="I34" s="174"/>
      <c r="J34" s="174"/>
      <c r="K34" s="176"/>
    </row>
    <row r="35" spans="1:11" x14ac:dyDescent="0.2">
      <c r="B35" s="192"/>
      <c r="C35" s="174"/>
      <c r="D35" s="174"/>
      <c r="E35" s="175"/>
      <c r="F35" s="174"/>
      <c r="G35" s="174"/>
      <c r="H35" s="175"/>
      <c r="I35" s="174"/>
      <c r="J35" s="174"/>
      <c r="K35" s="176"/>
    </row>
    <row r="36" spans="1:11" x14ac:dyDescent="0.2">
      <c r="A36" s="68">
        <v>45442</v>
      </c>
      <c r="B36" s="160" t="s">
        <v>103</v>
      </c>
      <c r="C36" s="174"/>
      <c r="D36" s="174"/>
      <c r="E36" s="175"/>
      <c r="F36" s="174"/>
      <c r="G36" s="174"/>
      <c r="H36" s="175"/>
      <c r="I36" s="162">
        <v>1500</v>
      </c>
      <c r="J36" s="162" t="s">
        <v>176</v>
      </c>
      <c r="K36" s="163">
        <v>0</v>
      </c>
    </row>
    <row r="37" spans="1:11" x14ac:dyDescent="0.2">
      <c r="A37" s="69"/>
      <c r="B37" s="160" t="s">
        <v>104</v>
      </c>
      <c r="C37" s="174"/>
      <c r="D37" s="174"/>
      <c r="E37" s="175"/>
      <c r="F37" s="162">
        <v>45000</v>
      </c>
      <c r="G37" s="162" t="s">
        <v>176</v>
      </c>
      <c r="H37" s="164">
        <v>0</v>
      </c>
      <c r="I37" s="174"/>
      <c r="J37" s="174"/>
      <c r="K37" s="176"/>
    </row>
    <row r="38" spans="1:11" x14ac:dyDescent="0.2">
      <c r="A38" s="69"/>
      <c r="B38" s="160" t="s">
        <v>105</v>
      </c>
      <c r="C38" s="162">
        <v>629850</v>
      </c>
      <c r="D38" s="162">
        <v>234492.1</v>
      </c>
      <c r="E38" s="164">
        <v>96.5929</v>
      </c>
      <c r="F38" s="174"/>
      <c r="G38" s="174"/>
      <c r="H38" s="175"/>
      <c r="I38" s="174"/>
      <c r="J38" s="174"/>
      <c r="K38" s="176"/>
    </row>
    <row r="39" spans="1:11" x14ac:dyDescent="0.2">
      <c r="A39" s="65"/>
      <c r="B39" s="160" t="s">
        <v>106</v>
      </c>
      <c r="C39" s="162">
        <v>457500</v>
      </c>
      <c r="D39" s="162">
        <v>186500</v>
      </c>
      <c r="E39" s="164">
        <v>94.472899999999996</v>
      </c>
      <c r="F39" s="174"/>
      <c r="G39" s="174"/>
      <c r="H39" s="175"/>
      <c r="I39" s="174"/>
      <c r="J39" s="174"/>
      <c r="K39" s="176"/>
    </row>
    <row r="40" spans="1:11" x14ac:dyDescent="0.2">
      <c r="A40" s="65"/>
      <c r="B40" s="160"/>
      <c r="C40" s="162"/>
      <c r="D40" s="162"/>
      <c r="E40" s="164"/>
      <c r="F40" s="174"/>
      <c r="G40" s="174"/>
      <c r="H40" s="175"/>
      <c r="I40" s="174"/>
      <c r="J40" s="174"/>
      <c r="K40" s="176"/>
    </row>
    <row r="41" spans="1:11" x14ac:dyDescent="0.2">
      <c r="A41" s="68">
        <v>45456</v>
      </c>
      <c r="B41" s="160" t="s">
        <v>103</v>
      </c>
      <c r="C41" s="174"/>
      <c r="D41" s="174"/>
      <c r="E41" s="175"/>
      <c r="F41" s="174"/>
      <c r="G41" s="174"/>
      <c r="H41" s="175"/>
      <c r="I41" s="162">
        <v>1000</v>
      </c>
      <c r="J41" s="162" t="s">
        <v>176</v>
      </c>
      <c r="K41" s="163">
        <v>0</v>
      </c>
    </row>
    <row r="42" spans="1:11" x14ac:dyDescent="0.2">
      <c r="A42" s="69"/>
      <c r="B42" s="160" t="s">
        <v>104</v>
      </c>
      <c r="C42" s="174"/>
      <c r="D42" s="174"/>
      <c r="E42" s="175"/>
      <c r="F42" s="162">
        <v>49000</v>
      </c>
      <c r="G42" s="162" t="s">
        <v>176</v>
      </c>
      <c r="H42" s="164">
        <v>0</v>
      </c>
      <c r="I42" s="174"/>
      <c r="J42" s="174"/>
      <c r="K42" s="176"/>
    </row>
    <row r="43" spans="1:11" x14ac:dyDescent="0.2">
      <c r="A43" s="69"/>
      <c r="B43" s="160" t="s">
        <v>105</v>
      </c>
      <c r="C43" s="162">
        <v>265250</v>
      </c>
      <c r="D43" s="162">
        <v>82126.399999999994</v>
      </c>
      <c r="E43" s="164">
        <v>96.587500000000006</v>
      </c>
      <c r="F43" s="174"/>
      <c r="G43" s="174"/>
      <c r="H43" s="175"/>
      <c r="I43" s="174"/>
      <c r="J43" s="174"/>
      <c r="K43" s="176"/>
    </row>
    <row r="44" spans="1:11" x14ac:dyDescent="0.2">
      <c r="A44" s="65"/>
      <c r="B44" s="160" t="s">
        <v>106</v>
      </c>
      <c r="C44" s="162">
        <v>22500</v>
      </c>
      <c r="D44" s="162">
        <v>8300</v>
      </c>
      <c r="E44" s="164">
        <v>94.458500000000001</v>
      </c>
      <c r="F44" s="174"/>
      <c r="G44" s="174"/>
      <c r="H44" s="175"/>
      <c r="I44" s="174"/>
      <c r="J44" s="174"/>
      <c r="K44" s="176"/>
    </row>
    <row r="45" spans="1:11" x14ac:dyDescent="0.2">
      <c r="A45" s="65"/>
      <c r="B45" s="160"/>
      <c r="C45" s="162"/>
      <c r="D45" s="162"/>
      <c r="E45" s="164"/>
      <c r="F45" s="174"/>
      <c r="G45" s="174"/>
      <c r="H45" s="175"/>
      <c r="I45" s="174"/>
      <c r="J45" s="174"/>
      <c r="K45" s="176"/>
    </row>
    <row r="46" spans="1:11" x14ac:dyDescent="0.2">
      <c r="A46" s="68">
        <v>45470</v>
      </c>
      <c r="B46" s="160" t="s">
        <v>103</v>
      </c>
      <c r="C46" s="174"/>
      <c r="D46" s="174"/>
      <c r="E46" s="175"/>
      <c r="F46" s="174"/>
      <c r="G46" s="174"/>
      <c r="H46" s="175"/>
      <c r="I46" s="162">
        <v>700</v>
      </c>
      <c r="J46" s="162" t="s">
        <v>176</v>
      </c>
      <c r="K46" s="163">
        <v>0</v>
      </c>
    </row>
    <row r="47" spans="1:11" x14ac:dyDescent="0.2">
      <c r="A47" s="69"/>
      <c r="B47" s="160" t="s">
        <v>104</v>
      </c>
      <c r="C47" s="174"/>
      <c r="D47" s="174"/>
      <c r="E47" s="175"/>
      <c r="F47" s="162">
        <v>136000</v>
      </c>
      <c r="G47" s="162" t="s">
        <v>176</v>
      </c>
      <c r="H47" s="164">
        <v>0</v>
      </c>
      <c r="I47" s="174"/>
      <c r="J47" s="174"/>
      <c r="K47" s="176"/>
    </row>
    <row r="48" spans="1:11" x14ac:dyDescent="0.2">
      <c r="A48" s="69"/>
      <c r="B48" s="160" t="s">
        <v>105</v>
      </c>
      <c r="C48" s="162">
        <v>344700</v>
      </c>
      <c r="D48" s="162">
        <v>81599.899999999994</v>
      </c>
      <c r="E48" s="164">
        <v>96.547200000000004</v>
      </c>
      <c r="F48" s="174"/>
      <c r="G48" s="174"/>
      <c r="H48" s="175"/>
      <c r="I48" s="174"/>
      <c r="J48" s="174"/>
      <c r="K48" s="176"/>
    </row>
    <row r="49" spans="1:11" x14ac:dyDescent="0.2">
      <c r="A49" s="65"/>
      <c r="B49" s="160" t="s">
        <v>106</v>
      </c>
      <c r="C49" s="162">
        <v>50000</v>
      </c>
      <c r="D49" s="162">
        <v>25000</v>
      </c>
      <c r="E49" s="164">
        <v>94.483999999999995</v>
      </c>
      <c r="F49" s="174"/>
      <c r="G49" s="174"/>
      <c r="H49" s="175"/>
      <c r="I49" s="174"/>
      <c r="J49" s="174"/>
      <c r="K49" s="176"/>
    </row>
    <row r="50" spans="1:11" x14ac:dyDescent="0.2">
      <c r="A50" s="65"/>
      <c r="B50" s="160"/>
      <c r="C50" s="162"/>
      <c r="D50" s="162"/>
      <c r="E50" s="164"/>
      <c r="F50" s="174"/>
      <c r="G50" s="174"/>
      <c r="H50" s="175"/>
      <c r="I50" s="174"/>
      <c r="J50" s="174"/>
      <c r="K50" s="176"/>
    </row>
    <row r="51" spans="1:11" x14ac:dyDescent="0.2">
      <c r="A51" s="68">
        <v>45483</v>
      </c>
      <c r="B51" s="160" t="s">
        <v>103</v>
      </c>
      <c r="C51" s="172"/>
      <c r="D51" s="172"/>
      <c r="E51" s="173"/>
      <c r="F51" s="177"/>
      <c r="G51" s="174"/>
      <c r="H51" s="175"/>
      <c r="I51" s="167">
        <v>1000</v>
      </c>
      <c r="J51" s="162" t="s">
        <v>176</v>
      </c>
      <c r="K51" s="163">
        <v>0</v>
      </c>
    </row>
    <row r="52" spans="1:11" x14ac:dyDescent="0.2">
      <c r="A52" s="69"/>
      <c r="B52" s="160" t="s">
        <v>104</v>
      </c>
      <c r="C52" s="172"/>
      <c r="D52" s="172"/>
      <c r="E52" s="173"/>
      <c r="F52" s="167">
        <v>35000</v>
      </c>
      <c r="G52" s="162" t="s">
        <v>176</v>
      </c>
      <c r="H52" s="164">
        <v>0</v>
      </c>
      <c r="I52" s="172"/>
      <c r="J52" s="174"/>
      <c r="K52" s="176"/>
    </row>
    <row r="53" spans="1:11" x14ac:dyDescent="0.2">
      <c r="A53" s="69"/>
      <c r="B53" s="160" t="s">
        <v>105</v>
      </c>
      <c r="C53" s="167">
        <v>165400</v>
      </c>
      <c r="D53" s="167">
        <v>28240.6</v>
      </c>
      <c r="E53" s="168">
        <v>96.557100000000005</v>
      </c>
      <c r="F53" s="172"/>
      <c r="G53" s="174"/>
      <c r="H53" s="175"/>
      <c r="I53" s="172"/>
      <c r="J53" s="174"/>
      <c r="K53" s="176"/>
    </row>
    <row r="54" spans="1:11" x14ac:dyDescent="0.2">
      <c r="A54" s="65"/>
      <c r="B54" s="160" t="s">
        <v>106</v>
      </c>
      <c r="C54" s="167">
        <v>49000</v>
      </c>
      <c r="D54" s="167">
        <v>36000</v>
      </c>
      <c r="E54" s="168">
        <v>94.482900000000001</v>
      </c>
      <c r="F54" s="172"/>
      <c r="G54" s="174"/>
      <c r="H54" s="175"/>
      <c r="I54" s="172"/>
      <c r="J54" s="174"/>
      <c r="K54" s="176"/>
    </row>
    <row r="55" spans="1:11" x14ac:dyDescent="0.2">
      <c r="A55" s="65"/>
      <c r="B55" s="160"/>
      <c r="C55" s="167"/>
      <c r="D55" s="167"/>
      <c r="E55" s="168"/>
      <c r="F55" s="172"/>
      <c r="G55" s="174"/>
      <c r="H55" s="175"/>
      <c r="I55" s="172"/>
      <c r="J55" s="174"/>
      <c r="K55" s="176"/>
    </row>
    <row r="56" spans="1:11" x14ac:dyDescent="0.2">
      <c r="A56" s="68">
        <v>45497</v>
      </c>
      <c r="B56" s="160" t="s">
        <v>103</v>
      </c>
      <c r="C56" s="172"/>
      <c r="D56" s="172"/>
      <c r="E56" s="173"/>
      <c r="F56" s="172"/>
      <c r="G56" s="174"/>
      <c r="H56" s="175"/>
      <c r="I56" s="174" t="s">
        <v>177</v>
      </c>
      <c r="J56" s="174">
        <v>0</v>
      </c>
      <c r="K56" s="176">
        <v>0</v>
      </c>
    </row>
    <row r="57" spans="1:11" x14ac:dyDescent="0.2">
      <c r="A57" s="69"/>
      <c r="B57" s="160" t="s">
        <v>104</v>
      </c>
      <c r="C57" s="172"/>
      <c r="D57" s="172"/>
      <c r="E57" s="173"/>
      <c r="F57" s="167">
        <v>186000</v>
      </c>
      <c r="G57" s="167">
        <v>25405</v>
      </c>
      <c r="H57" s="164">
        <v>98.814899999999994</v>
      </c>
      <c r="I57" s="174"/>
      <c r="J57" s="174"/>
      <c r="K57" s="176"/>
    </row>
    <row r="58" spans="1:11" x14ac:dyDescent="0.2">
      <c r="A58" s="69"/>
      <c r="B58" s="160" t="s">
        <v>105</v>
      </c>
      <c r="C58" s="167">
        <v>217872</v>
      </c>
      <c r="D58" s="167">
        <v>126055.8</v>
      </c>
      <c r="E58" s="168">
        <v>96.528800000000004</v>
      </c>
      <c r="F58" s="174"/>
      <c r="G58" s="174"/>
      <c r="H58" s="175"/>
      <c r="I58" s="174"/>
      <c r="J58" s="174"/>
      <c r="K58" s="176"/>
    </row>
    <row r="59" spans="1:11" x14ac:dyDescent="0.2">
      <c r="A59" s="65"/>
      <c r="B59" s="160" t="s">
        <v>106</v>
      </c>
      <c r="C59" s="167">
        <v>18500</v>
      </c>
      <c r="D59" s="167">
        <v>19000</v>
      </c>
      <c r="E59" s="168">
        <v>94.488399999999999</v>
      </c>
      <c r="F59" s="174"/>
      <c r="G59" s="174"/>
      <c r="H59" s="175"/>
      <c r="I59" s="174"/>
      <c r="J59" s="174"/>
      <c r="K59" s="176"/>
    </row>
    <row r="60" spans="1:11" x14ac:dyDescent="0.2">
      <c r="A60" s="65"/>
      <c r="B60" s="160"/>
      <c r="C60" s="167"/>
      <c r="D60" s="167"/>
      <c r="E60" s="168"/>
      <c r="F60" s="174"/>
      <c r="G60" s="174"/>
      <c r="H60" s="175"/>
      <c r="I60" s="174"/>
      <c r="J60" s="174"/>
      <c r="K60" s="176"/>
    </row>
    <row r="61" spans="1:11" x14ac:dyDescent="0.2">
      <c r="A61" s="140">
        <v>45512</v>
      </c>
      <c r="B61" s="169" t="s">
        <v>103</v>
      </c>
      <c r="C61" s="177"/>
      <c r="D61" s="177"/>
      <c r="E61" s="178"/>
      <c r="F61" s="177"/>
      <c r="G61" s="177"/>
      <c r="H61" s="178"/>
      <c r="I61" s="174" t="s">
        <v>177</v>
      </c>
      <c r="J61" s="174">
        <v>0</v>
      </c>
      <c r="K61" s="176">
        <v>0</v>
      </c>
    </row>
    <row r="62" spans="1:11" x14ac:dyDescent="0.2">
      <c r="A62" s="142"/>
      <c r="B62" s="169" t="s">
        <v>104</v>
      </c>
      <c r="C62" s="177"/>
      <c r="D62" s="177"/>
      <c r="E62" s="178"/>
      <c r="F62" s="167">
        <v>150000</v>
      </c>
      <c r="G62" s="162" t="s">
        <v>176</v>
      </c>
      <c r="H62" s="164">
        <v>0</v>
      </c>
      <c r="I62" s="172"/>
      <c r="J62" s="172"/>
      <c r="K62" s="179"/>
    </row>
    <row r="63" spans="1:11" x14ac:dyDescent="0.2">
      <c r="A63" s="142"/>
      <c r="B63" s="169" t="s">
        <v>105</v>
      </c>
      <c r="C63" s="167">
        <v>371325</v>
      </c>
      <c r="D63" s="167">
        <v>301713.3</v>
      </c>
      <c r="E63" s="168">
        <v>96.520899999999997</v>
      </c>
      <c r="F63" s="177"/>
      <c r="G63" s="177"/>
      <c r="H63" s="178"/>
      <c r="I63" s="172"/>
      <c r="J63" s="172"/>
      <c r="K63" s="179"/>
    </row>
    <row r="64" spans="1:11" x14ac:dyDescent="0.2">
      <c r="A64" s="143"/>
      <c r="B64" s="169" t="s">
        <v>106</v>
      </c>
      <c r="C64" s="167">
        <v>25490</v>
      </c>
      <c r="D64" s="167">
        <v>25990</v>
      </c>
      <c r="E64" s="168">
        <v>94.537700000000001</v>
      </c>
      <c r="F64" s="177"/>
      <c r="G64" s="177"/>
      <c r="H64" s="178"/>
      <c r="I64" s="172"/>
      <c r="J64" s="172"/>
      <c r="K64" s="179"/>
    </row>
    <row r="65" spans="1:11" x14ac:dyDescent="0.2">
      <c r="A65" s="143"/>
      <c r="B65" s="169"/>
      <c r="C65" s="170"/>
      <c r="D65" s="170"/>
      <c r="E65" s="171"/>
      <c r="F65" s="177"/>
      <c r="G65" s="177"/>
      <c r="H65" s="178"/>
      <c r="I65" s="172"/>
      <c r="J65" s="172"/>
      <c r="K65" s="179"/>
    </row>
    <row r="66" spans="1:11" x14ac:dyDescent="0.2">
      <c r="A66" s="140">
        <v>45526</v>
      </c>
      <c r="B66" s="169" t="s">
        <v>103</v>
      </c>
      <c r="C66" s="177"/>
      <c r="D66" s="177"/>
      <c r="E66" s="178"/>
      <c r="F66" s="177"/>
      <c r="G66" s="177"/>
      <c r="H66" s="178"/>
      <c r="I66" s="167">
        <v>60000</v>
      </c>
      <c r="J66" s="162" t="s">
        <v>176</v>
      </c>
      <c r="K66" s="163">
        <v>0</v>
      </c>
    </row>
    <row r="67" spans="1:11" x14ac:dyDescent="0.2">
      <c r="A67" s="142"/>
      <c r="B67" s="169" t="s">
        <v>104</v>
      </c>
      <c r="C67" s="177"/>
      <c r="D67" s="177"/>
      <c r="E67" s="178"/>
      <c r="F67" s="167">
        <v>255905.3</v>
      </c>
      <c r="G67" s="162" t="s">
        <v>176</v>
      </c>
      <c r="H67" s="164">
        <v>0</v>
      </c>
      <c r="I67" s="177"/>
      <c r="J67" s="177"/>
      <c r="K67" s="177"/>
    </row>
    <row r="68" spans="1:11" x14ac:dyDescent="0.2">
      <c r="A68" s="144"/>
      <c r="B68" s="160" t="s">
        <v>105</v>
      </c>
      <c r="C68" s="167">
        <v>489494.7</v>
      </c>
      <c r="D68" s="167">
        <v>171962.8</v>
      </c>
      <c r="E68" s="168">
        <v>96.738500000000002</v>
      </c>
      <c r="F68" s="167"/>
      <c r="G68" s="167"/>
      <c r="H68" s="167"/>
      <c r="I68" s="167"/>
      <c r="J68" s="167"/>
      <c r="K68" s="167"/>
    </row>
    <row r="69" spans="1:11" x14ac:dyDescent="0.2">
      <c r="A69" s="145"/>
      <c r="B69" s="160" t="s">
        <v>106</v>
      </c>
      <c r="C69" s="167">
        <v>29782</v>
      </c>
      <c r="D69" s="167">
        <v>29782</v>
      </c>
      <c r="E69" s="168">
        <v>94.556799999999996</v>
      </c>
      <c r="F69" s="167"/>
      <c r="G69" s="167"/>
      <c r="H69" s="167"/>
      <c r="I69" s="167"/>
      <c r="J69" s="167"/>
      <c r="K69" s="167"/>
    </row>
    <row r="70" spans="1:11" x14ac:dyDescent="0.2">
      <c r="A70" s="65"/>
      <c r="B70" s="160"/>
      <c r="C70" s="167"/>
      <c r="D70" s="167"/>
      <c r="E70" s="168"/>
      <c r="F70" s="174"/>
      <c r="G70" s="174"/>
      <c r="H70" s="175"/>
      <c r="I70" s="174"/>
      <c r="J70" s="174"/>
      <c r="K70" s="176"/>
    </row>
    <row r="71" spans="1:11" x14ac:dyDescent="0.2">
      <c r="A71" s="142"/>
      <c r="B71" s="201"/>
      <c r="C71" s="202"/>
      <c r="D71" s="202"/>
      <c r="E71" s="203"/>
      <c r="F71" s="204"/>
      <c r="G71" s="204"/>
      <c r="H71" s="205"/>
      <c r="I71" s="202"/>
      <c r="J71" s="202"/>
      <c r="K71" s="206"/>
    </row>
    <row r="72" spans="1:11" x14ac:dyDescent="0.2">
      <c r="A72" s="140">
        <v>45540</v>
      </c>
      <c r="B72" s="160" t="s">
        <v>105</v>
      </c>
      <c r="C72" s="167">
        <v>682252</v>
      </c>
      <c r="D72" s="167">
        <v>187998.3</v>
      </c>
      <c r="E72" s="168">
        <v>96.469800000000006</v>
      </c>
      <c r="F72" s="167"/>
      <c r="G72" s="167"/>
      <c r="H72" s="167"/>
      <c r="I72" s="167"/>
      <c r="J72" s="167"/>
      <c r="K72" s="167"/>
    </row>
    <row r="73" spans="1:11" x14ac:dyDescent="0.2">
      <c r="A73" s="143"/>
      <c r="B73" s="160" t="s">
        <v>106</v>
      </c>
      <c r="C73" s="167">
        <v>141650.9</v>
      </c>
      <c r="D73" s="167">
        <v>30450.9</v>
      </c>
      <c r="E73" s="168">
        <v>94.019199999999998</v>
      </c>
      <c r="F73" s="167"/>
      <c r="G73" s="167"/>
      <c r="H73" s="167"/>
      <c r="I73" s="167"/>
      <c r="J73" s="167"/>
      <c r="K73" s="167"/>
    </row>
    <row r="74" spans="1:11" x14ac:dyDescent="0.2">
      <c r="A74" s="143"/>
      <c r="B74" s="200"/>
      <c r="C74" s="170"/>
      <c r="D74" s="170"/>
      <c r="E74" s="171"/>
      <c r="F74" s="167"/>
      <c r="G74" s="167"/>
      <c r="H74" s="167"/>
      <c r="I74" s="167"/>
      <c r="J74" s="167"/>
      <c r="K74" s="167"/>
    </row>
    <row r="75" spans="1:11" x14ac:dyDescent="0.2">
      <c r="A75" s="140">
        <v>45554</v>
      </c>
      <c r="B75" s="160" t="s">
        <v>103</v>
      </c>
      <c r="C75" s="167">
        <v>566350</v>
      </c>
      <c r="D75" s="167">
        <v>0</v>
      </c>
      <c r="E75" s="167">
        <v>0</v>
      </c>
      <c r="F75" s="167"/>
      <c r="G75" s="167"/>
      <c r="H75" s="167"/>
      <c r="I75" s="167"/>
      <c r="J75" s="167"/>
      <c r="K75" s="167"/>
    </row>
    <row r="76" spans="1:11" x14ac:dyDescent="0.2">
      <c r="A76" s="144"/>
      <c r="B76" s="160" t="s">
        <v>105</v>
      </c>
      <c r="C76" s="167">
        <v>394900</v>
      </c>
      <c r="D76" s="167">
        <v>0</v>
      </c>
      <c r="E76" s="167">
        <v>0</v>
      </c>
      <c r="F76" s="167"/>
      <c r="G76" s="167"/>
      <c r="H76" s="167"/>
      <c r="I76" s="167"/>
      <c r="J76" s="167"/>
      <c r="K76" s="167"/>
    </row>
    <row r="77" spans="1:11" x14ac:dyDescent="0.2">
      <c r="A77" s="145"/>
      <c r="B77" s="160" t="s">
        <v>106</v>
      </c>
      <c r="C77" s="167">
        <v>51000</v>
      </c>
      <c r="D77" s="167">
        <v>0</v>
      </c>
      <c r="E77" s="167">
        <v>0</v>
      </c>
      <c r="F77" s="167"/>
      <c r="G77" s="167"/>
      <c r="H77" s="167"/>
      <c r="I77" s="167"/>
      <c r="J77" s="167"/>
      <c r="K77" s="167"/>
    </row>
    <row r="79" spans="1:11" x14ac:dyDescent="0.2">
      <c r="A79" s="140">
        <v>45568</v>
      </c>
      <c r="B79" s="160" t="s">
        <v>103</v>
      </c>
      <c r="C79" s="167">
        <v>605500</v>
      </c>
      <c r="D79" s="167">
        <v>22324.5</v>
      </c>
      <c r="E79" s="168">
        <v>99.666700000000006</v>
      </c>
    </row>
    <row r="80" spans="1:11" x14ac:dyDescent="0.2">
      <c r="B80" s="160" t="s">
        <v>105</v>
      </c>
      <c r="C80" s="167">
        <v>334400</v>
      </c>
      <c r="D80" s="167">
        <v>117399</v>
      </c>
      <c r="E80" s="168">
        <v>96.826899999999995</v>
      </c>
    </row>
    <row r="81" spans="1:11" x14ac:dyDescent="0.2">
      <c r="B81" s="160" t="s">
        <v>106</v>
      </c>
      <c r="C81" s="167">
        <v>209546.2</v>
      </c>
      <c r="D81" s="167">
        <v>164546.20000000001</v>
      </c>
      <c r="E81" s="168">
        <v>93.517600000000002</v>
      </c>
    </row>
    <row r="83" spans="1:11" x14ac:dyDescent="0.2">
      <c r="A83" s="140">
        <v>45582</v>
      </c>
      <c r="B83" s="160" t="s">
        <v>103</v>
      </c>
      <c r="C83" s="167">
        <v>71250</v>
      </c>
      <c r="D83" s="167">
        <v>3011</v>
      </c>
      <c r="E83" s="168">
        <v>99.653199999999998</v>
      </c>
    </row>
    <row r="84" spans="1:11" x14ac:dyDescent="0.2">
      <c r="A84" s="140"/>
      <c r="B84" s="160" t="s">
        <v>105</v>
      </c>
      <c r="C84" s="167">
        <v>344400</v>
      </c>
      <c r="D84" s="167">
        <v>232399.9</v>
      </c>
      <c r="E84" s="168">
        <v>96.822199999999995</v>
      </c>
    </row>
    <row r="85" spans="1:11" x14ac:dyDescent="0.2">
      <c r="B85" s="160" t="s">
        <v>106</v>
      </c>
      <c r="C85" s="167">
        <v>392497.1</v>
      </c>
      <c r="D85" s="167">
        <v>173497.1</v>
      </c>
      <c r="E85" s="168">
        <v>93.506500000000003</v>
      </c>
    </row>
    <row r="86" spans="1:11" ht="15" thickBot="1" x14ac:dyDescent="0.25"/>
    <row r="87" spans="1:11" x14ac:dyDescent="0.2">
      <c r="A87" s="294" t="s">
        <v>178</v>
      </c>
      <c r="B87" s="294"/>
      <c r="C87" s="294"/>
      <c r="D87" s="294"/>
      <c r="E87" s="294"/>
      <c r="F87" s="294"/>
      <c r="G87" s="294"/>
      <c r="H87" s="294"/>
      <c r="I87" s="294"/>
      <c r="J87" s="294"/>
      <c r="K87" s="294"/>
    </row>
    <row r="88" spans="1:11" x14ac:dyDescent="0.2">
      <c r="A88" s="193" t="s">
        <v>107</v>
      </c>
    </row>
    <row r="89" spans="1:11" x14ac:dyDescent="0.2">
      <c r="A89" s="193" t="s">
        <v>108</v>
      </c>
    </row>
    <row r="90" spans="1:11" x14ac:dyDescent="0.2">
      <c r="A90" s="193" t="s">
        <v>109</v>
      </c>
    </row>
    <row r="91" spans="1:11" x14ac:dyDescent="0.2">
      <c r="A91" s="193"/>
    </row>
  </sheetData>
  <mergeCells count="9">
    <mergeCell ref="A4:B6"/>
    <mergeCell ref="A87:K87"/>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topLeftCell="A19" zoomScaleNormal="100" zoomScaleSheetLayoutView="100" workbookViewId="0">
      <selection activeCell="U11" sqref="U11"/>
    </sheetView>
  </sheetViews>
  <sheetFormatPr defaultRowHeight="14.25" x14ac:dyDescent="0.2"/>
  <cols>
    <col min="1" max="1" width="4.375" bestFit="1" customWidth="1"/>
    <col min="2" max="2" width="3.375" bestFit="1" customWidth="1"/>
    <col min="3" max="3" width="10" bestFit="1" customWidth="1"/>
    <col min="4" max="13" width="6" bestFit="1" customWidth="1"/>
    <col min="14" max="17" width="5.75" bestFit="1" customWidth="1"/>
  </cols>
  <sheetData>
    <row r="1" spans="1:17" ht="18.75" x14ac:dyDescent="0.2">
      <c r="A1" s="234" t="s">
        <v>110</v>
      </c>
      <c r="B1" s="234"/>
      <c r="C1" s="234"/>
      <c r="D1" s="234"/>
      <c r="E1" s="234"/>
      <c r="F1" s="234"/>
      <c r="G1" s="234"/>
      <c r="H1" s="234"/>
      <c r="I1" s="234"/>
      <c r="J1" s="234"/>
      <c r="K1" s="234"/>
      <c r="L1" s="234"/>
      <c r="M1" s="234"/>
      <c r="N1" s="234"/>
      <c r="O1" s="234"/>
      <c r="P1" s="234"/>
      <c r="Q1" s="234"/>
    </row>
    <row r="2" spans="1:17" ht="15" thickBot="1" x14ac:dyDescent="0.25">
      <c r="A2" s="318" t="s">
        <v>55</v>
      </c>
      <c r="B2" s="318"/>
      <c r="C2" s="318"/>
      <c r="D2" s="318"/>
      <c r="E2" s="318"/>
      <c r="F2" s="318"/>
      <c r="G2" s="318"/>
      <c r="H2" s="318"/>
      <c r="I2" s="318"/>
      <c r="J2" s="318"/>
      <c r="K2" s="318"/>
      <c r="L2" s="318"/>
      <c r="M2" s="318"/>
      <c r="N2" s="318"/>
      <c r="O2" s="318"/>
      <c r="P2" s="318"/>
      <c r="Q2" s="318"/>
    </row>
    <row r="3" spans="1:17" ht="15.75" thickTop="1" thickBot="1" x14ac:dyDescent="0.25">
      <c r="A3" s="257" t="s">
        <v>20</v>
      </c>
      <c r="B3" s="257"/>
      <c r="C3" s="247"/>
      <c r="D3" s="321" t="s">
        <v>111</v>
      </c>
      <c r="E3" s="322"/>
      <c r="F3" s="321" t="s">
        <v>112</v>
      </c>
      <c r="G3" s="322"/>
      <c r="H3" s="321" t="s">
        <v>113</v>
      </c>
      <c r="I3" s="322"/>
      <c r="J3" s="321" t="s">
        <v>114</v>
      </c>
      <c r="K3" s="322"/>
      <c r="L3" s="321" t="s">
        <v>115</v>
      </c>
      <c r="M3" s="322"/>
      <c r="N3" s="313" t="s">
        <v>116</v>
      </c>
      <c r="O3" s="323"/>
      <c r="P3" s="313" t="s">
        <v>117</v>
      </c>
      <c r="Q3" s="314"/>
    </row>
    <row r="4" spans="1:17" ht="15" thickBot="1" x14ac:dyDescent="0.25">
      <c r="A4" s="319"/>
      <c r="B4" s="319"/>
      <c r="C4" s="320"/>
      <c r="D4" s="30" t="s">
        <v>118</v>
      </c>
      <c r="E4" s="37" t="s">
        <v>119</v>
      </c>
      <c r="F4" s="30" t="s">
        <v>118</v>
      </c>
      <c r="G4" s="37" t="s">
        <v>119</v>
      </c>
      <c r="H4" s="30" t="s">
        <v>118</v>
      </c>
      <c r="I4" s="37" t="s">
        <v>119</v>
      </c>
      <c r="J4" s="30" t="s">
        <v>118</v>
      </c>
      <c r="K4" s="37" t="s">
        <v>119</v>
      </c>
      <c r="L4" s="30" t="s">
        <v>118</v>
      </c>
      <c r="M4" s="37" t="s">
        <v>119</v>
      </c>
      <c r="N4" s="26" t="s">
        <v>118</v>
      </c>
      <c r="O4" s="38" t="s">
        <v>119</v>
      </c>
      <c r="P4" s="26" t="s">
        <v>118</v>
      </c>
      <c r="Q4" s="26" t="s">
        <v>119</v>
      </c>
    </row>
    <row r="5" spans="1:17" s="51" customFormat="1" ht="15" thickTop="1" x14ac:dyDescent="0.2">
      <c r="A5" s="119"/>
      <c r="B5" s="119"/>
      <c r="C5" s="119"/>
      <c r="D5" s="119"/>
      <c r="E5" s="119"/>
      <c r="F5" s="119"/>
      <c r="G5" s="119"/>
      <c r="H5" s="119"/>
      <c r="I5" s="119"/>
      <c r="J5" s="119"/>
      <c r="K5" s="119"/>
      <c r="L5" s="119"/>
      <c r="M5" s="119"/>
      <c r="N5" s="120"/>
      <c r="O5" s="120"/>
      <c r="P5" s="120"/>
      <c r="Q5" s="120"/>
    </row>
    <row r="6" spans="1:17" x14ac:dyDescent="0.2">
      <c r="A6" s="39">
        <v>2023</v>
      </c>
      <c r="B6" s="36" t="s">
        <v>6</v>
      </c>
      <c r="C6" s="88" t="s">
        <v>120</v>
      </c>
      <c r="D6" s="72">
        <v>21.63</v>
      </c>
      <c r="E6" s="72">
        <v>22.13</v>
      </c>
      <c r="F6" s="72">
        <v>21.68</v>
      </c>
      <c r="G6" s="72">
        <v>22.18</v>
      </c>
      <c r="H6" s="72">
        <v>21.74</v>
      </c>
      <c r="I6" s="72">
        <v>22.24</v>
      </c>
      <c r="J6" s="72">
        <v>21.99</v>
      </c>
      <c r="K6" s="72">
        <v>22.24</v>
      </c>
      <c r="L6" s="72">
        <v>22.24</v>
      </c>
      <c r="M6" s="72">
        <v>22.49</v>
      </c>
      <c r="N6" s="73">
        <v>22.23</v>
      </c>
      <c r="O6" s="73">
        <v>22.73</v>
      </c>
      <c r="P6" s="73">
        <v>22.24</v>
      </c>
      <c r="Q6" s="73">
        <v>22.74</v>
      </c>
    </row>
    <row r="7" spans="1:17" x14ac:dyDescent="0.2">
      <c r="A7" s="40"/>
      <c r="B7" s="36"/>
      <c r="C7" s="88" t="s">
        <v>121</v>
      </c>
      <c r="D7" s="72">
        <v>21.62</v>
      </c>
      <c r="E7" s="72">
        <v>22.12</v>
      </c>
      <c r="F7" s="72">
        <v>21.64</v>
      </c>
      <c r="G7" s="72">
        <v>22.14</v>
      </c>
      <c r="H7" s="72">
        <v>21.66</v>
      </c>
      <c r="I7" s="72">
        <v>22.16</v>
      </c>
      <c r="J7" s="72">
        <v>21.71</v>
      </c>
      <c r="K7" s="72">
        <v>21.96</v>
      </c>
      <c r="L7" s="72">
        <v>21.75</v>
      </c>
      <c r="M7" s="72">
        <v>22</v>
      </c>
      <c r="N7" s="73">
        <v>21.74</v>
      </c>
      <c r="O7" s="73">
        <v>22.24</v>
      </c>
      <c r="P7" s="73">
        <v>21.76</v>
      </c>
      <c r="Q7" s="73">
        <v>22.26</v>
      </c>
    </row>
    <row r="8" spans="1:17" x14ac:dyDescent="0.2">
      <c r="A8" s="39"/>
      <c r="B8" s="36"/>
      <c r="C8" s="88"/>
      <c r="D8" s="72"/>
      <c r="E8" s="72"/>
      <c r="F8" s="72"/>
      <c r="G8" s="72"/>
      <c r="H8" s="72"/>
      <c r="I8" s="72"/>
      <c r="J8" s="72"/>
      <c r="K8" s="72"/>
      <c r="L8" s="72"/>
      <c r="M8" s="72"/>
      <c r="N8" s="73"/>
      <c r="O8" s="73"/>
      <c r="P8" s="73"/>
      <c r="Q8" s="73"/>
    </row>
    <row r="9" spans="1:17" x14ac:dyDescent="0.2">
      <c r="A9" s="40"/>
      <c r="B9" s="36" t="s">
        <v>7</v>
      </c>
      <c r="C9" s="88" t="s">
        <v>120</v>
      </c>
      <c r="D9" s="72">
        <v>21.66</v>
      </c>
      <c r="E9" s="72">
        <v>22.16</v>
      </c>
      <c r="F9" s="72">
        <v>21.66</v>
      </c>
      <c r="G9" s="72">
        <v>22.16</v>
      </c>
      <c r="H9" s="72">
        <v>21.62</v>
      </c>
      <c r="I9" s="72">
        <v>22.12</v>
      </c>
      <c r="J9" s="72">
        <v>21.26</v>
      </c>
      <c r="K9" s="72">
        <v>21.51</v>
      </c>
      <c r="L9" s="72">
        <v>21.3</v>
      </c>
      <c r="M9" s="72">
        <v>21.55</v>
      </c>
      <c r="N9" s="73">
        <v>21.3</v>
      </c>
      <c r="O9" s="73">
        <v>21.8</v>
      </c>
      <c r="P9" s="73">
        <v>21.3</v>
      </c>
      <c r="Q9" s="73">
        <v>21.8</v>
      </c>
    </row>
    <row r="10" spans="1:17" x14ac:dyDescent="0.2">
      <c r="A10" s="40"/>
      <c r="B10" s="36"/>
      <c r="C10" s="88" t="s">
        <v>121</v>
      </c>
      <c r="D10" s="72">
        <v>21.81</v>
      </c>
      <c r="E10" s="72">
        <v>22.31</v>
      </c>
      <c r="F10" s="72">
        <v>21.8</v>
      </c>
      <c r="G10" s="72">
        <v>22.3</v>
      </c>
      <c r="H10" s="72">
        <v>21.77</v>
      </c>
      <c r="I10" s="72">
        <v>22.27</v>
      </c>
      <c r="J10" s="72">
        <v>21.22</v>
      </c>
      <c r="K10" s="72">
        <v>21.47</v>
      </c>
      <c r="L10" s="72">
        <v>21.22</v>
      </c>
      <c r="M10" s="72">
        <v>21.47</v>
      </c>
      <c r="N10" s="73">
        <v>21.18</v>
      </c>
      <c r="O10" s="73">
        <v>21.68</v>
      </c>
      <c r="P10" s="73">
        <v>21.16</v>
      </c>
      <c r="Q10" s="73">
        <v>21.66</v>
      </c>
    </row>
    <row r="11" spans="1:17" x14ac:dyDescent="0.2">
      <c r="A11" s="39"/>
      <c r="B11" s="36"/>
      <c r="C11" s="88"/>
      <c r="D11" s="72"/>
      <c r="E11" s="72"/>
      <c r="F11" s="72"/>
      <c r="G11" s="72"/>
      <c r="H11" s="72"/>
      <c r="I11" s="72"/>
      <c r="J11" s="72"/>
      <c r="K11" s="72"/>
      <c r="L11" s="72"/>
      <c r="M11" s="72"/>
      <c r="N11" s="73"/>
      <c r="O11" s="73"/>
      <c r="P11" s="73"/>
      <c r="Q11" s="73"/>
    </row>
    <row r="12" spans="1:17" x14ac:dyDescent="0.2">
      <c r="A12" s="40"/>
      <c r="B12" s="36" t="s">
        <v>2</v>
      </c>
      <c r="C12" s="88" t="s">
        <v>120</v>
      </c>
      <c r="D12" s="74">
        <v>21.77</v>
      </c>
      <c r="E12" s="74">
        <v>22.27</v>
      </c>
      <c r="F12" s="74">
        <v>21.76</v>
      </c>
      <c r="G12" s="74">
        <v>22.26</v>
      </c>
      <c r="H12" s="74">
        <v>21.68</v>
      </c>
      <c r="I12" s="74">
        <v>22.18</v>
      </c>
      <c r="J12" s="74">
        <v>21.3</v>
      </c>
      <c r="K12" s="74">
        <v>21.55</v>
      </c>
      <c r="L12" s="74">
        <v>21.29</v>
      </c>
      <c r="M12" s="74">
        <v>21.54</v>
      </c>
      <c r="N12" s="75">
        <v>21.23</v>
      </c>
      <c r="O12" s="75">
        <v>21.73</v>
      </c>
      <c r="P12" s="75">
        <v>21.21</v>
      </c>
      <c r="Q12" s="75">
        <v>21.71</v>
      </c>
    </row>
    <row r="13" spans="1:17" x14ac:dyDescent="0.2">
      <c r="A13" s="40"/>
      <c r="B13" s="36"/>
      <c r="C13" s="88" t="s">
        <v>121</v>
      </c>
      <c r="D13" s="74">
        <v>21.78</v>
      </c>
      <c r="E13" s="74">
        <v>22.28</v>
      </c>
      <c r="F13" s="74">
        <v>21.76</v>
      </c>
      <c r="G13" s="74">
        <v>22.26</v>
      </c>
      <c r="H13" s="74">
        <v>21.6</v>
      </c>
      <c r="I13" s="74">
        <v>22.1</v>
      </c>
      <c r="J13" s="74">
        <v>21.21</v>
      </c>
      <c r="K13" s="74">
        <v>21.46</v>
      </c>
      <c r="L13" s="74">
        <v>21.24</v>
      </c>
      <c r="M13" s="74">
        <v>21.49</v>
      </c>
      <c r="N13" s="75">
        <v>21.2</v>
      </c>
      <c r="O13" s="75">
        <v>21.7</v>
      </c>
      <c r="P13" s="75">
        <v>21.21</v>
      </c>
      <c r="Q13" s="75">
        <v>21.71</v>
      </c>
    </row>
    <row r="14" spans="1:17" x14ac:dyDescent="0.2">
      <c r="A14" s="39"/>
      <c r="B14" s="51"/>
      <c r="C14" s="51"/>
      <c r="D14" s="51"/>
      <c r="E14" s="51"/>
      <c r="F14" s="51"/>
      <c r="G14" s="51"/>
      <c r="H14" s="51"/>
      <c r="I14" s="51"/>
      <c r="J14" s="51"/>
      <c r="K14" s="51"/>
      <c r="L14" s="51"/>
      <c r="M14" s="51"/>
      <c r="N14" s="51"/>
      <c r="O14" s="51"/>
      <c r="P14" s="51"/>
      <c r="Q14" s="51"/>
    </row>
    <row r="15" spans="1:17" x14ac:dyDescent="0.2">
      <c r="A15" s="39">
        <v>2024</v>
      </c>
      <c r="B15" s="36" t="s">
        <v>122</v>
      </c>
      <c r="C15" s="88" t="s">
        <v>120</v>
      </c>
      <c r="D15" s="74">
        <v>21.600454545454546</v>
      </c>
      <c r="E15" s="74">
        <v>22.100454545454546</v>
      </c>
      <c r="F15" s="74">
        <v>21.557727272727274</v>
      </c>
      <c r="G15" s="74">
        <v>22.057727272727274</v>
      </c>
      <c r="H15" s="74">
        <v>21.230909090909094</v>
      </c>
      <c r="I15" s="74">
        <v>21.730909090909094</v>
      </c>
      <c r="J15" s="74">
        <v>20.707727272727279</v>
      </c>
      <c r="K15" s="74">
        <v>20.957727272727279</v>
      </c>
      <c r="L15" s="74">
        <v>20.736818181818183</v>
      </c>
      <c r="M15" s="74">
        <v>20.986818181818183</v>
      </c>
      <c r="N15" s="75">
        <v>20.715909090909097</v>
      </c>
      <c r="O15" s="75">
        <v>21.21590909090909</v>
      </c>
      <c r="P15" s="75">
        <v>20.694545454545452</v>
      </c>
      <c r="Q15" s="75">
        <v>21.194545454545452</v>
      </c>
    </row>
    <row r="16" spans="1:17" x14ac:dyDescent="0.2">
      <c r="A16" s="40"/>
      <c r="B16" s="36"/>
      <c r="C16" s="88" t="s">
        <v>121</v>
      </c>
      <c r="D16" s="74">
        <v>21.77</v>
      </c>
      <c r="E16" s="74">
        <v>22.27</v>
      </c>
      <c r="F16" s="74">
        <v>21.66</v>
      </c>
      <c r="G16" s="74">
        <v>22.16</v>
      </c>
      <c r="H16" s="74">
        <v>21.62</v>
      </c>
      <c r="I16" s="74">
        <v>22.12</v>
      </c>
      <c r="J16" s="74">
        <v>20.68</v>
      </c>
      <c r="K16" s="74">
        <v>20.93</v>
      </c>
      <c r="L16" s="74">
        <v>20.72</v>
      </c>
      <c r="M16" s="74">
        <v>20.97</v>
      </c>
      <c r="N16" s="75">
        <v>20.71</v>
      </c>
      <c r="O16" s="75">
        <v>21.21</v>
      </c>
      <c r="P16" s="75">
        <v>20.69</v>
      </c>
      <c r="Q16" s="75">
        <v>21.19</v>
      </c>
    </row>
    <row r="17" spans="1:17" x14ac:dyDescent="0.2">
      <c r="A17" s="39"/>
      <c r="B17" s="51"/>
      <c r="C17" s="51"/>
      <c r="D17" s="76"/>
      <c r="E17" s="76"/>
      <c r="F17" s="76"/>
      <c r="G17" s="76"/>
      <c r="H17" s="76"/>
      <c r="I17" s="76"/>
      <c r="J17" s="76"/>
      <c r="K17" s="76"/>
      <c r="L17" s="76"/>
      <c r="M17" s="76"/>
      <c r="N17" s="76"/>
      <c r="O17" s="76"/>
      <c r="P17" s="76"/>
      <c r="Q17" s="76"/>
    </row>
    <row r="18" spans="1:17" x14ac:dyDescent="0.2">
      <c r="B18" s="36" t="s">
        <v>123</v>
      </c>
      <c r="C18" s="88" t="s">
        <v>120</v>
      </c>
      <c r="D18" s="74">
        <v>21.782631578947367</v>
      </c>
      <c r="E18" s="74">
        <v>22.282631578947367</v>
      </c>
      <c r="F18" s="74">
        <v>21.786315789473683</v>
      </c>
      <c r="G18" s="74">
        <v>22.286315789473683</v>
      </c>
      <c r="H18" s="74">
        <v>21.792105263157897</v>
      </c>
      <c r="I18" s="74">
        <v>22.292105263157897</v>
      </c>
      <c r="J18" s="74">
        <v>21.3</v>
      </c>
      <c r="K18" s="74">
        <v>21.55</v>
      </c>
      <c r="L18" s="74">
        <v>21.236315789473689</v>
      </c>
      <c r="M18" s="74">
        <v>21.486315789473689</v>
      </c>
      <c r="N18" s="75">
        <v>20.92421052631579</v>
      </c>
      <c r="O18" s="75">
        <v>21.42421052631579</v>
      </c>
      <c r="P18" s="75">
        <v>20.844210526315788</v>
      </c>
      <c r="Q18" s="75">
        <v>21.344210526315788</v>
      </c>
    </row>
    <row r="19" spans="1:17" x14ac:dyDescent="0.2">
      <c r="A19" s="40"/>
      <c r="B19" s="36"/>
      <c r="C19" s="88" t="s">
        <v>121</v>
      </c>
      <c r="D19" s="74">
        <v>21.79</v>
      </c>
      <c r="E19" s="74">
        <v>22.29</v>
      </c>
      <c r="F19" s="74">
        <v>21.79</v>
      </c>
      <c r="G19" s="74">
        <v>22.29</v>
      </c>
      <c r="H19" s="74">
        <v>21.76</v>
      </c>
      <c r="I19" s="74">
        <v>22.26</v>
      </c>
      <c r="J19" s="74">
        <v>21.52</v>
      </c>
      <c r="K19" s="74">
        <v>21.77</v>
      </c>
      <c r="L19" s="74">
        <v>21.48</v>
      </c>
      <c r="M19" s="74">
        <v>21.73</v>
      </c>
      <c r="N19" s="75">
        <v>21.08</v>
      </c>
      <c r="O19" s="75">
        <v>21.58</v>
      </c>
      <c r="P19" s="75">
        <v>20.94</v>
      </c>
      <c r="Q19" s="75">
        <v>21.44</v>
      </c>
    </row>
    <row r="20" spans="1:17" x14ac:dyDescent="0.2">
      <c r="A20" s="40"/>
      <c r="B20" s="51"/>
      <c r="C20" s="51"/>
      <c r="D20" s="76"/>
      <c r="E20" s="76"/>
      <c r="F20" s="76"/>
      <c r="G20" s="76"/>
      <c r="H20" s="76"/>
      <c r="I20" s="76"/>
      <c r="J20" s="76"/>
      <c r="K20" s="76"/>
      <c r="L20" s="76"/>
      <c r="M20" s="76"/>
      <c r="N20" s="76"/>
      <c r="O20" s="76"/>
      <c r="P20" s="76"/>
      <c r="Q20" s="76"/>
    </row>
    <row r="21" spans="1:17" x14ac:dyDescent="0.2">
      <c r="A21" s="39"/>
      <c r="B21" s="36" t="s">
        <v>124</v>
      </c>
      <c r="C21" s="88" t="s">
        <v>120</v>
      </c>
      <c r="D21" s="74">
        <v>21.771000000000001</v>
      </c>
      <c r="E21" s="74">
        <v>22.271000000000001</v>
      </c>
      <c r="F21" s="74">
        <v>21.729499999999994</v>
      </c>
      <c r="G21" s="74">
        <v>22.229499999999994</v>
      </c>
      <c r="H21" s="74">
        <v>21.6675</v>
      </c>
      <c r="I21" s="74">
        <v>22.1675</v>
      </c>
      <c r="J21" s="74">
        <v>21.358499999999999</v>
      </c>
      <c r="K21" s="74">
        <v>21.608499999999999</v>
      </c>
      <c r="L21" s="74">
        <v>21.249500000000005</v>
      </c>
      <c r="M21" s="74">
        <v>21.499500000000005</v>
      </c>
      <c r="N21" s="75">
        <v>20.858499999999999</v>
      </c>
      <c r="O21" s="75">
        <v>21.358499999999999</v>
      </c>
      <c r="P21" s="75">
        <v>20.682500000000001</v>
      </c>
      <c r="Q21" s="75">
        <v>21.182500000000001</v>
      </c>
    </row>
    <row r="22" spans="1:17" x14ac:dyDescent="0.2">
      <c r="A22" s="40"/>
      <c r="B22" s="36"/>
      <c r="C22" s="88" t="s">
        <v>121</v>
      </c>
      <c r="D22" s="74">
        <v>21.83</v>
      </c>
      <c r="E22" s="74">
        <v>22.33</v>
      </c>
      <c r="F22" s="74">
        <v>21.82</v>
      </c>
      <c r="G22" s="74">
        <v>22.32</v>
      </c>
      <c r="H22" s="74">
        <v>21.84</v>
      </c>
      <c r="I22" s="74">
        <v>22.34</v>
      </c>
      <c r="J22" s="74">
        <v>21.74</v>
      </c>
      <c r="K22" s="74">
        <v>21.99</v>
      </c>
      <c r="L22" s="74">
        <v>21.46</v>
      </c>
      <c r="M22" s="74">
        <v>21.71</v>
      </c>
      <c r="N22" s="75">
        <v>21.13</v>
      </c>
      <c r="O22" s="75">
        <v>21.63</v>
      </c>
      <c r="P22" s="75">
        <v>20.87</v>
      </c>
      <c r="Q22" s="75">
        <v>21.37</v>
      </c>
    </row>
    <row r="23" spans="1:17" x14ac:dyDescent="0.2">
      <c r="A23" s="39"/>
      <c r="B23" s="51"/>
      <c r="C23" s="51"/>
      <c r="D23" s="51"/>
      <c r="E23" s="51"/>
      <c r="F23" s="51"/>
      <c r="G23" s="51"/>
      <c r="H23" s="51"/>
      <c r="I23" s="51"/>
      <c r="J23" s="51"/>
      <c r="K23" s="51"/>
      <c r="L23" s="51"/>
      <c r="M23" s="51"/>
      <c r="N23" s="51"/>
      <c r="O23" s="51"/>
      <c r="P23" s="51"/>
      <c r="Q23" s="51"/>
    </row>
    <row r="24" spans="1:17" x14ac:dyDescent="0.2">
      <c r="A24" s="39"/>
      <c r="B24" s="36" t="s">
        <v>125</v>
      </c>
      <c r="C24" s="88" t="s">
        <v>120</v>
      </c>
      <c r="D24" s="74">
        <v>21.814210526315787</v>
      </c>
      <c r="E24" s="74">
        <v>22.314210526315787</v>
      </c>
      <c r="F24" s="74">
        <v>21.789473684210531</v>
      </c>
      <c r="G24" s="74">
        <v>22.289473684210531</v>
      </c>
      <c r="H24" s="74">
        <v>21.768421052631577</v>
      </c>
      <c r="I24" s="74">
        <v>22.268421052631577</v>
      </c>
      <c r="J24" s="74">
        <v>21.610526315789482</v>
      </c>
      <c r="K24" s="74">
        <v>21.860526315789482</v>
      </c>
      <c r="L24" s="74">
        <v>21.374736842105268</v>
      </c>
      <c r="M24" s="74">
        <v>21.624736842105268</v>
      </c>
      <c r="N24" s="75">
        <v>21.067894736842106</v>
      </c>
      <c r="O24" s="75">
        <v>21.567894736842106</v>
      </c>
      <c r="P24" s="75">
        <v>20.752105263157897</v>
      </c>
      <c r="Q24" s="75">
        <v>21.252105263157897</v>
      </c>
    </row>
    <row r="25" spans="1:17" x14ac:dyDescent="0.2">
      <c r="A25" s="40"/>
      <c r="B25" s="36"/>
      <c r="C25" s="88" t="s">
        <v>121</v>
      </c>
      <c r="D25" s="74">
        <v>21.84</v>
      </c>
      <c r="E25" s="74">
        <v>22.34</v>
      </c>
      <c r="F25" s="74">
        <v>21.79</v>
      </c>
      <c r="G25" s="74">
        <v>22.29</v>
      </c>
      <c r="H25" s="74">
        <v>21.74</v>
      </c>
      <c r="I25" s="74">
        <v>22.24</v>
      </c>
      <c r="J25" s="74">
        <v>21.53</v>
      </c>
      <c r="K25" s="74">
        <v>21.78</v>
      </c>
      <c r="L25" s="74">
        <v>21.29</v>
      </c>
      <c r="M25" s="74">
        <v>21.54</v>
      </c>
      <c r="N25" s="75">
        <v>20.98</v>
      </c>
      <c r="O25" s="75">
        <v>21.48</v>
      </c>
      <c r="P25" s="75">
        <v>20.66</v>
      </c>
      <c r="Q25" s="75">
        <v>21.16</v>
      </c>
    </row>
    <row r="26" spans="1:17" x14ac:dyDescent="0.2">
      <c r="A26" s="39"/>
      <c r="B26" s="36"/>
      <c r="C26" s="88"/>
      <c r="D26" s="74"/>
      <c r="E26" s="74"/>
      <c r="F26" s="74"/>
      <c r="G26" s="74"/>
      <c r="H26" s="74"/>
      <c r="I26" s="74"/>
      <c r="J26" s="74"/>
      <c r="K26" s="74"/>
      <c r="L26" s="74"/>
      <c r="M26" s="74"/>
      <c r="N26" s="75"/>
      <c r="O26" s="75"/>
      <c r="P26" s="75"/>
      <c r="Q26" s="75"/>
    </row>
    <row r="27" spans="1:17" ht="22.5" x14ac:dyDescent="0.2">
      <c r="B27" s="36" t="s">
        <v>39</v>
      </c>
      <c r="C27" s="88" t="s">
        <v>120</v>
      </c>
      <c r="D27" s="74">
        <v>21.807619047619049</v>
      </c>
      <c r="E27" s="74">
        <v>22.307619047619049</v>
      </c>
      <c r="F27" s="74">
        <v>21.783809523809516</v>
      </c>
      <c r="G27" s="74">
        <v>22.283809523809516</v>
      </c>
      <c r="H27" s="74">
        <v>21.727142857142859</v>
      </c>
      <c r="I27" s="74">
        <v>22.227142857142859</v>
      </c>
      <c r="J27" s="74">
        <v>21.313333333333333</v>
      </c>
      <c r="K27" s="74">
        <v>21.563333333333333</v>
      </c>
      <c r="L27" s="74">
        <v>21.149523809523803</v>
      </c>
      <c r="M27" s="74">
        <v>21.399523809523803</v>
      </c>
      <c r="N27" s="75">
        <v>20.777142857142859</v>
      </c>
      <c r="O27" s="75">
        <v>21.277142857142859</v>
      </c>
      <c r="P27" s="75">
        <v>20.331428571428575</v>
      </c>
      <c r="Q27" s="75">
        <v>20.831428571428575</v>
      </c>
    </row>
    <row r="28" spans="1:17" x14ac:dyDescent="0.2">
      <c r="A28" s="40"/>
      <c r="B28" s="36"/>
      <c r="C28" s="88" t="s">
        <v>121</v>
      </c>
      <c r="D28" s="74">
        <v>21.82</v>
      </c>
      <c r="E28" s="74">
        <v>22.32</v>
      </c>
      <c r="F28" s="74">
        <v>21.74</v>
      </c>
      <c r="G28" s="74">
        <v>22.24</v>
      </c>
      <c r="H28" s="74">
        <v>21.61</v>
      </c>
      <c r="I28" s="74">
        <v>22.11</v>
      </c>
      <c r="J28" s="74">
        <v>20.79</v>
      </c>
      <c r="K28" s="74">
        <v>21.04</v>
      </c>
      <c r="L28" s="74">
        <v>20.77</v>
      </c>
      <c r="M28" s="74">
        <v>21.02</v>
      </c>
      <c r="N28" s="75">
        <v>20.350000000000001</v>
      </c>
      <c r="O28" s="75">
        <v>20.85</v>
      </c>
      <c r="P28" s="75">
        <v>19.899999999999999</v>
      </c>
      <c r="Q28" s="75">
        <v>20.399999999999999</v>
      </c>
    </row>
    <row r="29" spans="1:17" x14ac:dyDescent="0.2">
      <c r="A29" s="39"/>
      <c r="B29" s="51"/>
      <c r="C29" s="51"/>
      <c r="D29" s="51"/>
      <c r="E29" s="51"/>
      <c r="F29" s="51"/>
      <c r="G29" s="51"/>
      <c r="H29" s="51"/>
      <c r="I29" s="51"/>
      <c r="J29" s="51"/>
      <c r="K29" s="51"/>
      <c r="L29" s="51"/>
      <c r="M29" s="51"/>
      <c r="N29" s="51"/>
      <c r="O29" s="51"/>
      <c r="P29" s="51"/>
      <c r="Q29" s="51"/>
    </row>
    <row r="30" spans="1:17" x14ac:dyDescent="0.2">
      <c r="A30" s="39"/>
      <c r="B30" s="36" t="s">
        <v>126</v>
      </c>
      <c r="C30" s="88" t="s">
        <v>120</v>
      </c>
      <c r="D30" s="74">
        <v>20.850588235294115</v>
      </c>
      <c r="E30" s="74">
        <v>21.350588235294115</v>
      </c>
      <c r="F30" s="74">
        <v>20.822941176470586</v>
      </c>
      <c r="G30" s="74">
        <v>21.322941176470586</v>
      </c>
      <c r="H30" s="74">
        <v>20.701764705882354</v>
      </c>
      <c r="I30" s="74">
        <v>21.201764705882358</v>
      </c>
      <c r="J30" s="74">
        <v>20.178235294117645</v>
      </c>
      <c r="K30" s="74">
        <v>20.428235294117645</v>
      </c>
      <c r="L30" s="74">
        <v>20.097058823529409</v>
      </c>
      <c r="M30" s="74">
        <v>20.347058823529409</v>
      </c>
      <c r="N30" s="75">
        <v>19.698823529411769</v>
      </c>
      <c r="O30" s="75">
        <v>20.198823529411769</v>
      </c>
      <c r="P30" s="75">
        <v>19.283529411764704</v>
      </c>
      <c r="Q30" s="75">
        <v>19.783529411764704</v>
      </c>
    </row>
    <row r="31" spans="1:17" x14ac:dyDescent="0.2">
      <c r="A31" s="51"/>
      <c r="B31" s="36"/>
      <c r="C31" s="88" t="s">
        <v>121</v>
      </c>
      <c r="D31" s="74">
        <v>20.38</v>
      </c>
      <c r="E31" s="74">
        <v>20.88</v>
      </c>
      <c r="F31" s="74">
        <v>20.39</v>
      </c>
      <c r="G31" s="74">
        <v>20.89</v>
      </c>
      <c r="H31" s="74">
        <v>20.350000000000001</v>
      </c>
      <c r="I31" s="74">
        <v>20.85</v>
      </c>
      <c r="J31" s="74">
        <v>19.989999999999998</v>
      </c>
      <c r="K31" s="74">
        <v>20.239999999999998</v>
      </c>
      <c r="L31" s="74">
        <v>19.89</v>
      </c>
      <c r="M31" s="74">
        <v>20.14</v>
      </c>
      <c r="N31" s="75">
        <v>19.23</v>
      </c>
      <c r="O31" s="75">
        <v>19.73</v>
      </c>
      <c r="P31" s="75">
        <v>18.72</v>
      </c>
      <c r="Q31" s="75">
        <v>19.22</v>
      </c>
    </row>
    <row r="32" spans="1:17" s="51" customFormat="1" x14ac:dyDescent="0.2">
      <c r="A32" s="39"/>
      <c r="B32"/>
      <c r="C32"/>
      <c r="D32"/>
      <c r="E32"/>
      <c r="F32"/>
      <c r="G32"/>
      <c r="H32"/>
      <c r="I32"/>
      <c r="J32"/>
      <c r="K32"/>
      <c r="L32"/>
      <c r="M32"/>
      <c r="N32"/>
      <c r="O32"/>
      <c r="P32"/>
      <c r="Q32"/>
    </row>
    <row r="33" spans="1:17" x14ac:dyDescent="0.2">
      <c r="A33" s="39"/>
      <c r="B33" s="36" t="s">
        <v>3</v>
      </c>
      <c r="C33" s="88" t="s">
        <v>120</v>
      </c>
      <c r="D33" s="74">
        <v>20.178500000000003</v>
      </c>
      <c r="E33" s="74">
        <v>20.678500000000003</v>
      </c>
      <c r="F33" s="74">
        <v>20.152000000000005</v>
      </c>
      <c r="G33" s="74">
        <v>20.652000000000005</v>
      </c>
      <c r="H33" s="74">
        <v>20.074000000000002</v>
      </c>
      <c r="I33" s="74">
        <v>20.574000000000002</v>
      </c>
      <c r="J33" s="74">
        <v>19.748499999999996</v>
      </c>
      <c r="K33" s="74">
        <v>19.998499999999996</v>
      </c>
      <c r="L33" s="74">
        <v>19.589999999999996</v>
      </c>
      <c r="M33" s="74">
        <v>19.839999999999996</v>
      </c>
      <c r="N33" s="75">
        <v>18.970999999999997</v>
      </c>
      <c r="O33" s="75">
        <v>19.470999999999997</v>
      </c>
      <c r="P33" s="75">
        <v>18.436500000000002</v>
      </c>
      <c r="Q33" s="75">
        <v>18.936500000000002</v>
      </c>
    </row>
    <row r="34" spans="1:17" x14ac:dyDescent="0.2">
      <c r="B34" s="36"/>
      <c r="C34" s="88" t="s">
        <v>121</v>
      </c>
      <c r="D34" s="74">
        <v>19.510000000000002</v>
      </c>
      <c r="E34" s="74">
        <v>20.010000000000002</v>
      </c>
      <c r="F34" s="74">
        <v>19.48</v>
      </c>
      <c r="G34" s="74">
        <v>19.98</v>
      </c>
      <c r="H34" s="74">
        <v>19.440000000000001</v>
      </c>
      <c r="I34" s="74">
        <v>19.940000000000001</v>
      </c>
      <c r="J34" s="74">
        <v>19.260000000000002</v>
      </c>
      <c r="K34" s="74">
        <v>19.510000000000002</v>
      </c>
      <c r="L34" s="74">
        <v>19.14</v>
      </c>
      <c r="M34" s="74">
        <v>19.39</v>
      </c>
      <c r="N34" s="75">
        <v>18.579999999999998</v>
      </c>
      <c r="O34" s="75">
        <v>19.079999999999998</v>
      </c>
      <c r="P34" s="75">
        <v>18</v>
      </c>
      <c r="Q34" s="75">
        <v>18.5</v>
      </c>
    </row>
    <row r="35" spans="1:17" x14ac:dyDescent="0.2">
      <c r="B35" s="36"/>
      <c r="C35" s="88"/>
      <c r="D35" s="74"/>
      <c r="E35" s="74"/>
      <c r="F35" s="74"/>
      <c r="G35" s="74"/>
      <c r="H35" s="74"/>
      <c r="I35" s="74"/>
      <c r="J35" s="74"/>
      <c r="K35" s="74"/>
      <c r="L35" s="74"/>
      <c r="M35" s="74"/>
      <c r="N35" s="75"/>
      <c r="O35" s="75"/>
      <c r="P35" s="75"/>
      <c r="Q35" s="75"/>
    </row>
    <row r="36" spans="1:17" s="51" customFormat="1" x14ac:dyDescent="0.2">
      <c r="A36" s="39"/>
      <c r="B36" s="36" t="s">
        <v>4</v>
      </c>
      <c r="C36" s="88" t="s">
        <v>120</v>
      </c>
      <c r="D36" s="74">
        <v>19.436666666666671</v>
      </c>
      <c r="E36" s="74">
        <v>19.936666666666671</v>
      </c>
      <c r="F36" s="74">
        <v>19.433809523809522</v>
      </c>
      <c r="G36" s="74">
        <v>19.933809523809522</v>
      </c>
      <c r="H36" s="74">
        <v>19.347619047619048</v>
      </c>
      <c r="I36" s="74">
        <v>19.847619047619048</v>
      </c>
      <c r="J36" s="74">
        <v>18.545238095238094</v>
      </c>
      <c r="K36" s="74">
        <v>18.795238095238094</v>
      </c>
      <c r="L36" s="74">
        <v>18.344761904761906</v>
      </c>
      <c r="M36" s="74">
        <v>18.594761904761906</v>
      </c>
      <c r="N36" s="75">
        <v>17.837142857142858</v>
      </c>
      <c r="O36" s="75">
        <v>18.337142857142858</v>
      </c>
      <c r="P36" s="75">
        <v>17.320476190476192</v>
      </c>
      <c r="Q36" s="75">
        <v>17.820476190476192</v>
      </c>
    </row>
    <row r="37" spans="1:17" s="51" customFormat="1" x14ac:dyDescent="0.2">
      <c r="B37" s="36"/>
      <c r="C37" s="88" t="s">
        <v>121</v>
      </c>
      <c r="D37" s="74">
        <v>19.47</v>
      </c>
      <c r="E37" s="74">
        <v>19.97</v>
      </c>
      <c r="F37" s="74">
        <v>19.45</v>
      </c>
      <c r="G37" s="74">
        <v>19.95</v>
      </c>
      <c r="H37" s="74">
        <v>19.100000000000001</v>
      </c>
      <c r="I37" s="74">
        <v>19.600000000000001</v>
      </c>
      <c r="J37" s="74">
        <v>17.8</v>
      </c>
      <c r="K37" s="74">
        <v>18.05</v>
      </c>
      <c r="L37" s="74">
        <v>17.66</v>
      </c>
      <c r="M37" s="74">
        <v>17.91</v>
      </c>
      <c r="N37" s="75">
        <v>17.2</v>
      </c>
      <c r="O37" s="75">
        <v>17.7</v>
      </c>
      <c r="P37" s="75">
        <v>16.82</v>
      </c>
      <c r="Q37" s="75">
        <v>17.32</v>
      </c>
    </row>
    <row r="38" spans="1:17" s="51" customFormat="1" x14ac:dyDescent="0.2">
      <c r="B38" s="36"/>
      <c r="C38" s="88"/>
      <c r="D38" s="74"/>
      <c r="E38" s="74"/>
      <c r="F38" s="74"/>
      <c r="G38" s="74"/>
      <c r="H38" s="74"/>
      <c r="I38" s="74"/>
      <c r="J38" s="74"/>
      <c r="K38" s="74"/>
      <c r="L38" s="74"/>
      <c r="M38" s="74"/>
      <c r="N38" s="75"/>
      <c r="O38" s="75"/>
      <c r="P38" s="75"/>
      <c r="Q38" s="75"/>
    </row>
    <row r="39" spans="1:17" s="51" customFormat="1" x14ac:dyDescent="0.2">
      <c r="A39" s="39"/>
      <c r="B39" s="36" t="s">
        <v>5</v>
      </c>
      <c r="C39" s="88" t="s">
        <v>120</v>
      </c>
      <c r="D39" s="74">
        <v>18.189500000000002</v>
      </c>
      <c r="E39" s="74">
        <v>18.689500000000002</v>
      </c>
      <c r="F39" s="74">
        <v>18.051999999999996</v>
      </c>
      <c r="G39" s="74">
        <v>18.551999999999996</v>
      </c>
      <c r="H39" s="74">
        <v>17.910000000000004</v>
      </c>
      <c r="I39" s="74">
        <v>18.410000000000004</v>
      </c>
      <c r="J39" s="74">
        <v>17.111499999999999</v>
      </c>
      <c r="K39" s="74">
        <v>17.361499999999999</v>
      </c>
      <c r="L39" s="74">
        <v>16.701499999999999</v>
      </c>
      <c r="M39" s="74">
        <v>16.951499999999999</v>
      </c>
      <c r="N39" s="75">
        <v>16.299500000000002</v>
      </c>
      <c r="O39" s="75">
        <v>16.799500000000002</v>
      </c>
      <c r="P39" s="75">
        <v>15.9125</v>
      </c>
      <c r="Q39" s="75">
        <v>16.412500000000001</v>
      </c>
    </row>
    <row r="40" spans="1:17" s="51" customFormat="1" x14ac:dyDescent="0.2">
      <c r="B40" s="36"/>
      <c r="C40" s="88" t="s">
        <v>121</v>
      </c>
      <c r="D40" s="74">
        <v>17.23</v>
      </c>
      <c r="E40" s="74">
        <v>17.73</v>
      </c>
      <c r="F40" s="230">
        <v>17.2</v>
      </c>
      <c r="G40" s="230">
        <v>17.7</v>
      </c>
      <c r="H40" s="74">
        <v>17.14</v>
      </c>
      <c r="I40" s="74">
        <v>17.64</v>
      </c>
      <c r="J40" s="74">
        <v>15.88</v>
      </c>
      <c r="K40" s="74">
        <v>16.130000000000003</v>
      </c>
      <c r="L40" s="74">
        <v>14.95</v>
      </c>
      <c r="M40" s="74">
        <v>15.2</v>
      </c>
      <c r="N40" s="75">
        <v>14.37</v>
      </c>
      <c r="O40" s="75">
        <v>14.87</v>
      </c>
      <c r="P40" s="75">
        <v>13.9</v>
      </c>
      <c r="Q40" s="75">
        <v>14.4</v>
      </c>
    </row>
    <row r="41" spans="1:17" s="51" customFormat="1" x14ac:dyDescent="0.2">
      <c r="A41" s="39"/>
    </row>
    <row r="42" spans="1:17" s="51" customFormat="1" x14ac:dyDescent="0.2">
      <c r="B42" s="229" t="s">
        <v>6</v>
      </c>
      <c r="C42" s="228" t="s">
        <v>120</v>
      </c>
      <c r="D42" s="74">
        <v>17.29304347826087</v>
      </c>
      <c r="E42" s="74">
        <v>17.79304347826087</v>
      </c>
      <c r="F42" s="74">
        <v>17.128695652173914</v>
      </c>
      <c r="G42" s="74">
        <v>17.628695652173914</v>
      </c>
      <c r="H42" s="74">
        <v>16.887826086956522</v>
      </c>
      <c r="I42" s="74">
        <v>17.387826086956522</v>
      </c>
      <c r="J42" s="74">
        <v>15.316956521739129</v>
      </c>
      <c r="K42" s="74">
        <v>15.566956521739129</v>
      </c>
      <c r="L42" s="74">
        <v>14.252608695652174</v>
      </c>
      <c r="M42" s="74">
        <v>14.502608695652174</v>
      </c>
      <c r="N42" s="75">
        <v>13.94086956521739</v>
      </c>
      <c r="O42" s="75">
        <v>14.44086956521739</v>
      </c>
      <c r="P42" s="75">
        <v>13.440434782608698</v>
      </c>
      <c r="Q42" s="75">
        <v>13.940434782608698</v>
      </c>
    </row>
    <row r="43" spans="1:17" s="51" customFormat="1" ht="15" thickBot="1" x14ac:dyDescent="0.25">
      <c r="A43" s="39"/>
      <c r="B43" s="229"/>
      <c r="C43" s="228" t="s">
        <v>121</v>
      </c>
      <c r="D43" s="74">
        <v>17.13</v>
      </c>
      <c r="E43" s="74">
        <v>17.63</v>
      </c>
      <c r="F43" s="115">
        <v>16.29</v>
      </c>
      <c r="G43" s="115">
        <v>16.79</v>
      </c>
      <c r="H43" s="74">
        <v>15.88</v>
      </c>
      <c r="I43" s="74">
        <v>16.38</v>
      </c>
      <c r="J43" s="74">
        <v>14</v>
      </c>
      <c r="K43" s="74">
        <v>14.25</v>
      </c>
      <c r="L43" s="74">
        <v>13.31</v>
      </c>
      <c r="M43" s="74">
        <v>13.56</v>
      </c>
      <c r="N43" s="75">
        <v>13.09</v>
      </c>
      <c r="O43" s="75">
        <v>13.59</v>
      </c>
      <c r="P43" s="75">
        <v>12.86</v>
      </c>
      <c r="Q43" s="75">
        <v>13.36</v>
      </c>
    </row>
    <row r="44" spans="1:17" ht="15" thickTop="1" x14ac:dyDescent="0.2">
      <c r="A44" s="315" t="s">
        <v>127</v>
      </c>
      <c r="B44" s="315"/>
      <c r="C44" s="315"/>
      <c r="D44" s="315"/>
      <c r="E44" s="315"/>
      <c r="F44" s="41"/>
      <c r="G44" s="1"/>
      <c r="H44" s="316" t="s">
        <v>128</v>
      </c>
      <c r="I44" s="316"/>
      <c r="J44" s="316"/>
      <c r="K44" s="316"/>
      <c r="L44" s="316"/>
      <c r="M44" s="316"/>
      <c r="N44" s="316"/>
      <c r="O44" s="316"/>
      <c r="P44" s="316"/>
      <c r="Q44" s="316"/>
    </row>
    <row r="45" spans="1:17" x14ac:dyDescent="0.2">
      <c r="A45" s="317" t="s">
        <v>129</v>
      </c>
      <c r="B45" s="317"/>
      <c r="C45" s="317"/>
      <c r="D45" s="317"/>
      <c r="E45" s="317"/>
      <c r="F45" s="317"/>
      <c r="G45" s="317"/>
      <c r="H45" s="317"/>
      <c r="I45" s="317"/>
      <c r="J45" s="317"/>
      <c r="K45" s="317"/>
      <c r="L45" s="317"/>
      <c r="M45" s="317"/>
      <c r="N45" s="317"/>
      <c r="O45" s="317"/>
      <c r="P45" s="317"/>
      <c r="Q45" s="317"/>
    </row>
  </sheetData>
  <mergeCells count="13">
    <mergeCell ref="P3:Q3"/>
    <mergeCell ref="A44:E44"/>
    <mergeCell ref="H44:Q44"/>
    <mergeCell ref="A45:Q45"/>
    <mergeCell ref="A1:Q1"/>
    <mergeCell ref="A2:Q2"/>
    <mergeCell ref="A3:C4"/>
    <mergeCell ref="D3:E3"/>
    <mergeCell ref="F3:G3"/>
    <mergeCell ref="H3:I3"/>
    <mergeCell ref="J3:K3"/>
    <mergeCell ref="L3:M3"/>
    <mergeCell ref="N3:O3"/>
  </mergeCells>
  <hyperlinks>
    <hyperlink ref="A45"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topLeftCell="A19" zoomScale="115" zoomScaleNormal="100" zoomScaleSheetLayoutView="115" workbookViewId="0">
      <selection activeCell="A21" sqref="A21"/>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83" t="s">
        <v>130</v>
      </c>
      <c r="B1" s="283"/>
      <c r="C1" s="283"/>
      <c r="D1" s="283"/>
      <c r="E1" s="283"/>
      <c r="F1" s="283"/>
      <c r="G1" s="283"/>
      <c r="H1" s="283"/>
    </row>
    <row r="2" spans="1:8" ht="15" thickBot="1" x14ac:dyDescent="0.25">
      <c r="A2" s="318" t="s">
        <v>131</v>
      </c>
      <c r="B2" s="318"/>
      <c r="C2" s="318"/>
      <c r="D2" s="318"/>
      <c r="E2" s="318"/>
      <c r="F2" s="318"/>
      <c r="G2" s="318"/>
      <c r="H2" s="318"/>
    </row>
    <row r="3" spans="1:8" ht="15.75" thickTop="1" thickBot="1" x14ac:dyDescent="0.25">
      <c r="A3" s="324" t="s">
        <v>20</v>
      </c>
      <c r="B3" s="325"/>
      <c r="C3" s="42" t="s">
        <v>132</v>
      </c>
      <c r="D3" s="42" t="s">
        <v>111</v>
      </c>
      <c r="E3" s="42" t="s">
        <v>112</v>
      </c>
      <c r="F3" s="42" t="s">
        <v>133</v>
      </c>
      <c r="G3" s="42" t="s">
        <v>114</v>
      </c>
      <c r="H3" s="43" t="s">
        <v>115</v>
      </c>
    </row>
    <row r="4" spans="1:8" ht="15" thickTop="1" x14ac:dyDescent="0.2">
      <c r="A4" s="44"/>
      <c r="B4" s="44"/>
      <c r="C4" s="22"/>
      <c r="D4" s="22"/>
      <c r="E4" s="22"/>
      <c r="F4" s="22"/>
      <c r="G4" s="22"/>
      <c r="H4" s="22"/>
    </row>
    <row r="5" spans="1:8" ht="22.5" customHeight="1" x14ac:dyDescent="0.2">
      <c r="A5" s="14">
        <v>2023</v>
      </c>
      <c r="B5" s="15" t="s">
        <v>5</v>
      </c>
      <c r="C5" s="72">
        <v>21.69</v>
      </c>
      <c r="D5" s="72">
        <v>22.1</v>
      </c>
      <c r="E5" s="72">
        <v>21.25</v>
      </c>
      <c r="F5" s="72" t="s">
        <v>29</v>
      </c>
      <c r="G5" s="72" t="s">
        <v>29</v>
      </c>
      <c r="H5" s="72" t="s">
        <v>29</v>
      </c>
    </row>
    <row r="6" spans="1:8" ht="22.5" customHeight="1" x14ac:dyDescent="0.2">
      <c r="A6" s="14"/>
    </row>
    <row r="7" spans="1:8" ht="22.5" customHeight="1" x14ac:dyDescent="0.2">
      <c r="A7" s="14"/>
      <c r="B7" s="15" t="s">
        <v>6</v>
      </c>
      <c r="C7" s="72">
        <v>22.04</v>
      </c>
      <c r="D7" s="72">
        <v>21.67</v>
      </c>
      <c r="E7" s="72">
        <v>21.81</v>
      </c>
      <c r="F7" s="72" t="s">
        <v>29</v>
      </c>
      <c r="G7" s="72" t="s">
        <v>29</v>
      </c>
      <c r="H7" s="72" t="s">
        <v>29</v>
      </c>
    </row>
    <row r="8" spans="1:8" ht="22.5" customHeight="1" x14ac:dyDescent="0.2">
      <c r="A8" s="14"/>
      <c r="B8" s="15" t="s">
        <v>7</v>
      </c>
      <c r="C8" s="72">
        <v>22.1</v>
      </c>
      <c r="D8" s="72">
        <v>21.4</v>
      </c>
      <c r="E8" s="72" t="s">
        <v>29</v>
      </c>
      <c r="F8" s="72" t="s">
        <v>29</v>
      </c>
      <c r="G8" s="72" t="s">
        <v>29</v>
      </c>
      <c r="H8" s="72" t="s">
        <v>29</v>
      </c>
    </row>
    <row r="9" spans="1:8" ht="22.5" customHeight="1" x14ac:dyDescent="0.2">
      <c r="A9" s="14"/>
      <c r="B9" s="15" t="s">
        <v>2</v>
      </c>
      <c r="C9" s="72">
        <v>21.82</v>
      </c>
      <c r="D9" s="72">
        <v>21.64</v>
      </c>
      <c r="E9" s="72">
        <v>21.31</v>
      </c>
      <c r="F9" s="72" t="s">
        <v>29</v>
      </c>
      <c r="G9" s="72" t="s">
        <v>29</v>
      </c>
      <c r="H9" s="72" t="s">
        <v>29</v>
      </c>
    </row>
    <row r="10" spans="1:8" ht="22.5" customHeight="1" x14ac:dyDescent="0.2">
      <c r="A10" s="14"/>
      <c r="B10" s="15"/>
      <c r="C10" s="72"/>
      <c r="D10" s="72"/>
      <c r="E10" s="72"/>
      <c r="F10" s="72"/>
      <c r="G10" s="72"/>
      <c r="H10" s="72"/>
    </row>
    <row r="11" spans="1:8" ht="22.5" customHeight="1" x14ac:dyDescent="0.2">
      <c r="A11" s="226">
        <v>2024</v>
      </c>
      <c r="B11" s="15" t="s">
        <v>122</v>
      </c>
      <c r="C11" s="72">
        <v>21.76</v>
      </c>
      <c r="D11" s="72">
        <v>21.29</v>
      </c>
      <c r="E11" s="72">
        <v>21</v>
      </c>
      <c r="F11" s="72">
        <v>21.53</v>
      </c>
      <c r="G11" s="72">
        <v>20.73</v>
      </c>
      <c r="H11" s="72" t="s">
        <v>29</v>
      </c>
    </row>
    <row r="12" spans="1:8" ht="22.5" customHeight="1" x14ac:dyDescent="0.2">
      <c r="B12" s="15" t="s">
        <v>123</v>
      </c>
      <c r="C12" s="72">
        <v>21.62</v>
      </c>
      <c r="D12" s="72">
        <v>21.75</v>
      </c>
      <c r="E12" s="72">
        <v>21.4</v>
      </c>
      <c r="F12" s="72">
        <v>21.84</v>
      </c>
      <c r="G12" s="72">
        <v>21.12</v>
      </c>
      <c r="H12" s="72">
        <v>21</v>
      </c>
    </row>
    <row r="13" spans="1:8" ht="22.5" customHeight="1" x14ac:dyDescent="0.2">
      <c r="A13" s="14"/>
      <c r="B13" s="15" t="s">
        <v>124</v>
      </c>
      <c r="C13" s="72">
        <v>22.03</v>
      </c>
      <c r="D13" s="72">
        <v>21.82</v>
      </c>
      <c r="E13" s="72" t="s">
        <v>29</v>
      </c>
      <c r="F13" s="72" t="s">
        <v>29</v>
      </c>
      <c r="G13" s="72" t="s">
        <v>29</v>
      </c>
      <c r="H13" s="72" t="s">
        <v>29</v>
      </c>
    </row>
    <row r="14" spans="1:8" ht="22.5" customHeight="1" x14ac:dyDescent="0.2">
      <c r="B14" s="15"/>
      <c r="C14" s="72"/>
      <c r="D14" s="72"/>
      <c r="E14" s="72"/>
      <c r="F14" s="72"/>
      <c r="G14" s="72"/>
      <c r="H14" s="72"/>
    </row>
    <row r="15" spans="1:8" ht="22.5" customHeight="1" x14ac:dyDescent="0.2">
      <c r="B15" s="15" t="s">
        <v>125</v>
      </c>
      <c r="C15" s="72">
        <v>22.03</v>
      </c>
      <c r="D15" s="72">
        <v>21.82</v>
      </c>
      <c r="E15" s="72" t="s">
        <v>29</v>
      </c>
      <c r="F15" s="72" t="s">
        <v>29</v>
      </c>
      <c r="G15" s="72" t="s">
        <v>29</v>
      </c>
      <c r="H15" s="72" t="s">
        <v>29</v>
      </c>
    </row>
    <row r="16" spans="1:8" ht="22.5" customHeight="1" x14ac:dyDescent="0.2">
      <c r="A16" s="14"/>
      <c r="B16" s="15" t="s">
        <v>39</v>
      </c>
      <c r="C16" s="72">
        <v>21.96</v>
      </c>
      <c r="D16" s="72">
        <v>21.56</v>
      </c>
      <c r="E16" s="72" t="s">
        <v>29</v>
      </c>
      <c r="F16" s="72" t="s">
        <v>29</v>
      </c>
      <c r="G16" s="72">
        <v>21.4</v>
      </c>
      <c r="H16" s="72">
        <v>21</v>
      </c>
    </row>
    <row r="17" spans="1:8" ht="22.5" customHeight="1" x14ac:dyDescent="0.2">
      <c r="A17" s="14"/>
      <c r="B17" s="15" t="s">
        <v>126</v>
      </c>
      <c r="C17" s="72">
        <v>21.31</v>
      </c>
      <c r="D17" s="72">
        <v>21.15</v>
      </c>
      <c r="E17" s="72" t="s">
        <v>29</v>
      </c>
      <c r="F17" s="72" t="s">
        <v>29</v>
      </c>
      <c r="G17" s="72">
        <v>19.96</v>
      </c>
      <c r="H17" s="72" t="s">
        <v>29</v>
      </c>
    </row>
    <row r="18" spans="1:8" ht="22.5" customHeight="1" x14ac:dyDescent="0.2">
      <c r="A18" s="14"/>
      <c r="B18" s="15"/>
      <c r="C18" s="72"/>
      <c r="D18" s="72"/>
      <c r="E18" s="72"/>
      <c r="F18" s="72"/>
      <c r="G18" s="72"/>
      <c r="H18" s="72"/>
    </row>
    <row r="19" spans="1:8" ht="22.5" customHeight="1" x14ac:dyDescent="0.2">
      <c r="A19" s="14"/>
      <c r="B19" s="15" t="s">
        <v>3</v>
      </c>
      <c r="C19" s="72">
        <v>20.170000000000002</v>
      </c>
      <c r="D19" s="72">
        <v>20.22</v>
      </c>
      <c r="E19" s="72" t="s">
        <v>29</v>
      </c>
      <c r="F19" s="72">
        <v>19.5</v>
      </c>
      <c r="G19" s="72" t="s">
        <v>29</v>
      </c>
      <c r="H19" s="72" t="s">
        <v>29</v>
      </c>
    </row>
    <row r="20" spans="1:8" ht="22.5" customHeight="1" x14ac:dyDescent="0.2">
      <c r="A20" s="14"/>
      <c r="B20" s="15" t="s">
        <v>4</v>
      </c>
      <c r="C20" s="72">
        <v>19.53</v>
      </c>
      <c r="D20" s="72">
        <v>19.13</v>
      </c>
      <c r="E20" s="72">
        <v>19.72</v>
      </c>
      <c r="F20" s="72" t="s">
        <v>29</v>
      </c>
      <c r="G20" s="72">
        <v>17.88</v>
      </c>
      <c r="H20" s="72">
        <v>18.329999999999998</v>
      </c>
    </row>
    <row r="21" spans="1:8" ht="22.5" customHeight="1" x14ac:dyDescent="0.2">
      <c r="A21" s="14"/>
      <c r="B21" s="15" t="s">
        <v>5</v>
      </c>
      <c r="C21" s="72">
        <v>17.760000000000002</v>
      </c>
      <c r="D21" s="72">
        <v>18.329999999999998</v>
      </c>
      <c r="E21" s="72" t="s">
        <v>29</v>
      </c>
      <c r="F21" s="72">
        <v>16.95</v>
      </c>
      <c r="G21" s="72">
        <v>16.12</v>
      </c>
      <c r="H21" s="72">
        <v>15.82</v>
      </c>
    </row>
    <row r="22" spans="1:8" ht="22.5" customHeight="1" x14ac:dyDescent="0.2">
      <c r="A22" s="14"/>
    </row>
    <row r="23" spans="1:8" ht="22.5" customHeight="1" thickBot="1" x14ac:dyDescent="0.25">
      <c r="A23" s="14"/>
      <c r="B23" s="227" t="s">
        <v>6</v>
      </c>
      <c r="C23" s="72">
        <v>17.690000000000001</v>
      </c>
      <c r="D23" s="72">
        <v>17.22</v>
      </c>
      <c r="E23" s="72" t="s">
        <v>29</v>
      </c>
      <c r="F23" s="72" t="s">
        <v>29</v>
      </c>
      <c r="G23" s="72">
        <v>15.79</v>
      </c>
      <c r="H23" s="72">
        <v>15</v>
      </c>
    </row>
    <row r="24" spans="1:8" ht="15" thickTop="1" x14ac:dyDescent="0.2">
      <c r="A24" s="265" t="s">
        <v>134</v>
      </c>
      <c r="B24" s="265"/>
      <c r="C24" s="265"/>
      <c r="D24" s="265"/>
      <c r="E24" s="265"/>
      <c r="F24" s="265"/>
      <c r="G24" s="265"/>
      <c r="H24" s="265"/>
    </row>
    <row r="25" spans="1:8" x14ac:dyDescent="0.2">
      <c r="A25" s="266"/>
      <c r="B25" s="266"/>
      <c r="C25" s="266"/>
      <c r="D25" s="266"/>
      <c r="E25" s="266"/>
      <c r="F25" s="266"/>
      <c r="G25" s="266"/>
      <c r="H25" s="266"/>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topLeftCell="A22" zoomScaleNormal="100" zoomScaleSheetLayoutView="100" workbookViewId="0">
      <selection activeCell="J29" sqref="J29"/>
    </sheetView>
  </sheetViews>
  <sheetFormatPr defaultRowHeight="14.25" x14ac:dyDescent="0.2"/>
  <cols>
    <col min="1" max="1" width="14.375" customWidth="1"/>
    <col min="2" max="13" width="8.75" customWidth="1"/>
  </cols>
  <sheetData>
    <row r="1" spans="1:13" ht="18.75" x14ac:dyDescent="0.2">
      <c r="A1" s="234" t="s">
        <v>135</v>
      </c>
      <c r="B1" s="234"/>
      <c r="C1" s="234"/>
      <c r="D1" s="234"/>
      <c r="E1" s="234"/>
      <c r="F1" s="234"/>
      <c r="G1" s="234"/>
      <c r="H1" s="234"/>
      <c r="I1" s="234"/>
      <c r="J1" s="234"/>
      <c r="K1" s="234"/>
      <c r="L1" s="234"/>
      <c r="M1" s="234"/>
    </row>
    <row r="2" spans="1:13" ht="18.75" x14ac:dyDescent="0.2">
      <c r="A2" s="326" t="s">
        <v>136</v>
      </c>
      <c r="B2" s="326"/>
      <c r="C2" s="326"/>
      <c r="D2" s="326"/>
      <c r="E2" s="326"/>
      <c r="F2" s="326"/>
      <c r="G2" s="326"/>
      <c r="H2" s="326"/>
      <c r="I2" s="326"/>
      <c r="J2" s="326"/>
      <c r="K2" s="326"/>
      <c r="L2" s="326"/>
      <c r="M2" s="326"/>
    </row>
    <row r="3" spans="1:13" ht="19.5" thickBot="1" x14ac:dyDescent="0.25">
      <c r="A3" s="327"/>
      <c r="B3" s="327"/>
      <c r="C3" s="327"/>
      <c r="D3" s="327"/>
      <c r="E3" s="327"/>
      <c r="F3" s="327"/>
      <c r="G3" s="327"/>
      <c r="H3" s="327"/>
      <c r="I3" s="327"/>
      <c r="J3" s="327"/>
      <c r="K3" s="327"/>
      <c r="L3" s="327"/>
      <c r="M3" s="327"/>
    </row>
    <row r="4" spans="1:13" ht="15.75" thickTop="1" thickBot="1" x14ac:dyDescent="0.25">
      <c r="A4" s="247" t="s">
        <v>84</v>
      </c>
      <c r="B4" s="313" t="s">
        <v>137</v>
      </c>
      <c r="C4" s="314"/>
      <c r="D4" s="323"/>
      <c r="E4" s="313" t="s">
        <v>138</v>
      </c>
      <c r="F4" s="314"/>
      <c r="G4" s="323"/>
      <c r="H4" s="321" t="s">
        <v>139</v>
      </c>
      <c r="I4" s="328"/>
      <c r="J4" s="322"/>
      <c r="K4" s="313" t="s">
        <v>140</v>
      </c>
      <c r="L4" s="314"/>
      <c r="M4" s="314"/>
    </row>
    <row r="5" spans="1:13" ht="15" thickBot="1" x14ac:dyDescent="0.25">
      <c r="A5" s="320"/>
      <c r="B5" s="45" t="s">
        <v>141</v>
      </c>
      <c r="C5" s="46" t="s">
        <v>142</v>
      </c>
      <c r="D5" s="47" t="s">
        <v>133</v>
      </c>
      <c r="E5" s="46" t="s">
        <v>141</v>
      </c>
      <c r="F5" s="46" t="s">
        <v>142</v>
      </c>
      <c r="G5" s="47" t="s">
        <v>133</v>
      </c>
      <c r="H5" s="46" t="s">
        <v>141</v>
      </c>
      <c r="I5" s="46" t="s">
        <v>142</v>
      </c>
      <c r="J5" s="47" t="s">
        <v>133</v>
      </c>
      <c r="K5" s="46" t="s">
        <v>141</v>
      </c>
      <c r="L5" s="46" t="s">
        <v>142</v>
      </c>
      <c r="M5" s="46" t="s">
        <v>133</v>
      </c>
    </row>
    <row r="6" spans="1:13" ht="15" thickTop="1" x14ac:dyDescent="0.2">
      <c r="A6" s="2"/>
      <c r="B6" s="35"/>
      <c r="C6" s="2"/>
      <c r="D6" s="2"/>
      <c r="E6" s="2"/>
      <c r="F6" s="2"/>
      <c r="G6" s="2"/>
      <c r="H6" s="2"/>
      <c r="I6" s="2"/>
      <c r="J6" s="2"/>
      <c r="K6" s="2"/>
      <c r="L6" s="2"/>
      <c r="M6" s="2"/>
    </row>
    <row r="7" spans="1:13" ht="33" customHeight="1" x14ac:dyDescent="0.2">
      <c r="A7" s="94">
        <v>45566</v>
      </c>
      <c r="B7" s="63">
        <v>277.68691749999999</v>
      </c>
      <c r="C7" s="63">
        <v>277.76399099999998</v>
      </c>
      <c r="D7" s="63">
        <v>278.67713250000003</v>
      </c>
      <c r="E7" s="63">
        <v>308.63512760949999</v>
      </c>
      <c r="F7" s="63">
        <v>308.80550581419999</v>
      </c>
      <c r="G7" s="63">
        <v>310.1491164432</v>
      </c>
      <c r="H7" s="63">
        <v>1.9260407146</v>
      </c>
      <c r="I7" s="63">
        <v>1.9283996859000001</v>
      </c>
      <c r="J7" s="63">
        <v>1.9415977204999999</v>
      </c>
      <c r="K7" s="63">
        <v>370.39269806150003</v>
      </c>
      <c r="L7" s="63">
        <v>370.49383281140001</v>
      </c>
      <c r="M7" s="63">
        <v>371.70513287120002</v>
      </c>
    </row>
    <row r="8" spans="1:13" ht="33" customHeight="1" x14ac:dyDescent="0.2">
      <c r="A8" s="94">
        <v>45567</v>
      </c>
      <c r="B8" s="63">
        <v>277.63740000000001</v>
      </c>
      <c r="C8" s="63">
        <v>277.63428499999998</v>
      </c>
      <c r="D8" s="63">
        <v>278.01922999999999</v>
      </c>
      <c r="E8" s="63">
        <v>307.31684431999997</v>
      </c>
      <c r="F8" s="63">
        <v>307.39959551200002</v>
      </c>
      <c r="G8" s="63">
        <v>308.14789593590001</v>
      </c>
      <c r="H8" s="63">
        <v>1.9277028467999999</v>
      </c>
      <c r="I8" s="63">
        <v>1.9294790562999999</v>
      </c>
      <c r="J8" s="63">
        <v>1.9387159196999999</v>
      </c>
      <c r="K8" s="63">
        <v>368.96624464000001</v>
      </c>
      <c r="L8" s="63">
        <v>368.96138896500003</v>
      </c>
      <c r="M8" s="63">
        <v>369.47045848739998</v>
      </c>
    </row>
    <row r="9" spans="1:13" ht="33" customHeight="1" x14ac:dyDescent="0.2">
      <c r="A9" s="94">
        <v>45568</v>
      </c>
      <c r="B9" s="63">
        <v>277.74225000000001</v>
      </c>
      <c r="C9" s="63">
        <v>278.00142049999999</v>
      </c>
      <c r="D9" s="63">
        <v>278.81099749999998</v>
      </c>
      <c r="E9" s="63">
        <v>306.76632089999998</v>
      </c>
      <c r="F9" s="63">
        <v>307.14973043869998</v>
      </c>
      <c r="G9" s="63">
        <v>308.35687771609997</v>
      </c>
      <c r="H9" s="63">
        <v>1.8902388966999999</v>
      </c>
      <c r="I9" s="63">
        <v>1.8940355252000001</v>
      </c>
      <c r="J9" s="63">
        <v>1.9054723273</v>
      </c>
      <c r="K9" s="63">
        <v>364.43949622500003</v>
      </c>
      <c r="L9" s="63">
        <v>364.77733989770002</v>
      </c>
      <c r="M9" s="63">
        <v>365.83320722870002</v>
      </c>
    </row>
    <row r="10" spans="1:13" ht="33" customHeight="1" x14ac:dyDescent="0.2">
      <c r="A10" s="94">
        <v>45569</v>
      </c>
      <c r="B10" s="63">
        <v>277.5178775</v>
      </c>
      <c r="C10" s="63">
        <v>278.12706500000002</v>
      </c>
      <c r="D10" s="63">
        <v>279.2170625</v>
      </c>
      <c r="E10" s="63">
        <v>305.94958793630002</v>
      </c>
      <c r="F10" s="63">
        <v>306.70587250049999</v>
      </c>
      <c r="G10" s="63">
        <v>308.23483532879999</v>
      </c>
      <c r="H10" s="63">
        <v>1.8950314484999999</v>
      </c>
      <c r="I10" s="63">
        <v>1.9009696326000001</v>
      </c>
      <c r="J10" s="63">
        <v>1.9146107173</v>
      </c>
      <c r="K10" s="63">
        <v>365.3939172968</v>
      </c>
      <c r="L10" s="63">
        <v>366.19294073449998</v>
      </c>
      <c r="M10" s="63">
        <v>367.62221039460002</v>
      </c>
    </row>
    <row r="11" spans="1:13" ht="33" customHeight="1" x14ac:dyDescent="0.2">
      <c r="A11" s="94">
        <v>45572</v>
      </c>
      <c r="B11" s="63">
        <v>277.64224999999999</v>
      </c>
      <c r="C11" s="63">
        <v>278.15258749999998</v>
      </c>
      <c r="D11" s="63">
        <v>279.12572749999998</v>
      </c>
      <c r="E11" s="63">
        <v>304.47637635000001</v>
      </c>
      <c r="F11" s="63">
        <v>305.12031531589997</v>
      </c>
      <c r="G11" s="63">
        <v>306.54871372399998</v>
      </c>
      <c r="H11" s="63">
        <v>1.8727344930000001</v>
      </c>
      <c r="I11" s="63">
        <v>1.8779108528999999</v>
      </c>
      <c r="J11" s="63">
        <v>1.8912866372999999</v>
      </c>
      <c r="K11" s="63">
        <v>363.89181785</v>
      </c>
      <c r="L11" s="63">
        <v>364.55749005209998</v>
      </c>
      <c r="M11" s="63">
        <v>365.82748185029999</v>
      </c>
    </row>
    <row r="12" spans="1:13" ht="33" customHeight="1" x14ac:dyDescent="0.2">
      <c r="A12" s="94">
        <v>45573</v>
      </c>
      <c r="B12" s="63">
        <v>277.67006750000002</v>
      </c>
      <c r="C12" s="63">
        <v>278.0783495</v>
      </c>
      <c r="D12" s="63">
        <v>278.97721250000001</v>
      </c>
      <c r="E12" s="63">
        <v>305.2010586893</v>
      </c>
      <c r="F12" s="63">
        <v>305.73365847529999</v>
      </c>
      <c r="G12" s="63">
        <v>307.06910188990003</v>
      </c>
      <c r="H12" s="63">
        <v>1.8806602932000001</v>
      </c>
      <c r="I12" s="63">
        <v>1.885156807</v>
      </c>
      <c r="J12" s="63">
        <v>1.8978286964</v>
      </c>
      <c r="K12" s="63">
        <v>363.48402184399998</v>
      </c>
      <c r="L12" s="63">
        <v>364.01526551199998</v>
      </c>
      <c r="M12" s="63">
        <v>365.18465837769998</v>
      </c>
    </row>
    <row r="13" spans="1:13" ht="33" customHeight="1" x14ac:dyDescent="0.2">
      <c r="A13" s="94">
        <v>45574</v>
      </c>
      <c r="B13" s="63">
        <v>277.72017</v>
      </c>
      <c r="C13" s="63">
        <v>277.8584075</v>
      </c>
      <c r="D13" s="63">
        <v>278.36554999999998</v>
      </c>
      <c r="E13" s="63">
        <v>304.42296723300001</v>
      </c>
      <c r="F13" s="63">
        <v>304.65757304499999</v>
      </c>
      <c r="G13" s="63">
        <v>305.54794595750002</v>
      </c>
      <c r="H13" s="63">
        <v>1.8693512755999999</v>
      </c>
      <c r="I13" s="63">
        <v>1.8720168560999999</v>
      </c>
      <c r="J13" s="63">
        <v>1.8817090656</v>
      </c>
      <c r="K13" s="63">
        <v>363.382976649</v>
      </c>
      <c r="L13" s="63">
        <v>363.5602211341</v>
      </c>
      <c r="M13" s="63">
        <v>364.21738273770001</v>
      </c>
    </row>
    <row r="14" spans="1:13" ht="33" customHeight="1" x14ac:dyDescent="0.2">
      <c r="A14" s="94">
        <v>45575</v>
      </c>
      <c r="B14" s="63">
        <v>277.79079250000001</v>
      </c>
      <c r="C14" s="63">
        <v>277.86730799999998</v>
      </c>
      <c r="D14" s="63">
        <v>278.37886250000003</v>
      </c>
      <c r="E14" s="63">
        <v>303.69478686100001</v>
      </c>
      <c r="F14" s="63">
        <v>303.86137786239999</v>
      </c>
      <c r="G14" s="63">
        <v>304.74356780969998</v>
      </c>
      <c r="H14" s="63">
        <v>1.8658078033000001</v>
      </c>
      <c r="I14" s="63">
        <v>1.8680707731999999</v>
      </c>
      <c r="J14" s="63">
        <v>1.8775187657000001</v>
      </c>
      <c r="K14" s="63">
        <v>363.2253536938</v>
      </c>
      <c r="L14" s="63">
        <v>363.32164736670001</v>
      </c>
      <c r="M14" s="63">
        <v>363.98509515939998</v>
      </c>
    </row>
    <row r="15" spans="1:13" ht="33" customHeight="1" x14ac:dyDescent="0.2">
      <c r="A15" s="94">
        <v>45576</v>
      </c>
      <c r="B15" s="63">
        <v>277.637855</v>
      </c>
      <c r="C15" s="63">
        <v>277.87059449999998</v>
      </c>
      <c r="D15" s="63">
        <v>278.35788250000002</v>
      </c>
      <c r="E15" s="63">
        <v>303.94404486849999</v>
      </c>
      <c r="F15" s="63">
        <v>304.28191663659999</v>
      </c>
      <c r="G15" s="63">
        <v>305.13939026999998</v>
      </c>
      <c r="H15" s="63">
        <v>1.8649058432000001</v>
      </c>
      <c r="I15" s="63">
        <v>1.8682291428</v>
      </c>
      <c r="J15" s="63">
        <v>1.8780036074999999</v>
      </c>
      <c r="K15" s="63">
        <v>363.05314419799998</v>
      </c>
      <c r="L15" s="63">
        <v>363.35331483900001</v>
      </c>
      <c r="M15" s="63">
        <v>363.98466416740001</v>
      </c>
    </row>
    <row r="16" spans="1:13" ht="33" customHeight="1" x14ac:dyDescent="0.2">
      <c r="A16" s="94">
        <v>45579</v>
      </c>
      <c r="B16" s="63">
        <v>277.66059749999999</v>
      </c>
      <c r="C16" s="63">
        <v>277.89006599999999</v>
      </c>
      <c r="D16" s="63">
        <v>278.36844150000002</v>
      </c>
      <c r="E16" s="63">
        <v>303.46915436199998</v>
      </c>
      <c r="F16" s="63">
        <v>303.80303676440002</v>
      </c>
      <c r="G16" s="63">
        <v>304.6725890111</v>
      </c>
      <c r="H16" s="63">
        <v>1.8589401848</v>
      </c>
      <c r="I16" s="63">
        <v>1.8622319034000001</v>
      </c>
      <c r="J16" s="63">
        <v>1.8719123914</v>
      </c>
      <c r="K16" s="63">
        <v>362.79134534230002</v>
      </c>
      <c r="L16" s="63">
        <v>363.08643610450002</v>
      </c>
      <c r="M16" s="63">
        <v>363.70451418940002</v>
      </c>
    </row>
    <row r="17" spans="1:13" ht="33" customHeight="1" x14ac:dyDescent="0.2">
      <c r="A17" s="94">
        <v>45580</v>
      </c>
      <c r="B17" s="63">
        <v>277.74225000000001</v>
      </c>
      <c r="C17" s="63">
        <v>277.917283</v>
      </c>
      <c r="D17" s="63">
        <v>278.34715649999998</v>
      </c>
      <c r="E17" s="63">
        <v>303.04457474999998</v>
      </c>
      <c r="F17" s="63">
        <v>303.32031225259999</v>
      </c>
      <c r="G17" s="63">
        <v>304.12182484469997</v>
      </c>
      <c r="H17" s="63">
        <v>1.8632291432999999</v>
      </c>
      <c r="I17" s="63">
        <v>1.8661541251</v>
      </c>
      <c r="J17" s="63">
        <v>1.8752642239999999</v>
      </c>
      <c r="K17" s="63">
        <v>363.21743032500001</v>
      </c>
      <c r="L17" s="63">
        <v>363.44201912540001</v>
      </c>
      <c r="M17" s="63">
        <v>363.99680333229998</v>
      </c>
    </row>
    <row r="18" spans="1:13" ht="33" customHeight="1" x14ac:dyDescent="0.2">
      <c r="A18" s="94">
        <v>45581</v>
      </c>
      <c r="B18" s="63">
        <v>277.84224999999998</v>
      </c>
      <c r="C18" s="63">
        <v>278.04731349999997</v>
      </c>
      <c r="D18" s="63">
        <v>278.54177149999998</v>
      </c>
      <c r="E18" s="63">
        <v>302.33404722500001</v>
      </c>
      <c r="F18" s="63">
        <v>302.64407397050002</v>
      </c>
      <c r="G18" s="63">
        <v>303.49855714289998</v>
      </c>
      <c r="H18" s="63">
        <v>1.8592849884</v>
      </c>
      <c r="I18" s="63">
        <v>1.8623914428999999</v>
      </c>
      <c r="J18" s="63">
        <v>1.8716513317000001</v>
      </c>
      <c r="K18" s="63">
        <v>361.09768309999998</v>
      </c>
      <c r="L18" s="63">
        <v>361.35946418589998</v>
      </c>
      <c r="M18" s="63">
        <v>361.99608947180002</v>
      </c>
    </row>
    <row r="19" spans="1:13" ht="33" customHeight="1" x14ac:dyDescent="0.2">
      <c r="A19" s="94">
        <v>45582</v>
      </c>
      <c r="B19" s="63">
        <v>277.79225000000002</v>
      </c>
      <c r="C19" s="63">
        <v>278.021975</v>
      </c>
      <c r="D19" s="63">
        <v>278.50782249999997</v>
      </c>
      <c r="E19" s="63">
        <v>301.52960065000002</v>
      </c>
      <c r="F19" s="63">
        <v>301.87139507040001</v>
      </c>
      <c r="G19" s="63">
        <v>302.70834197440001</v>
      </c>
      <c r="H19" s="63">
        <v>1.8548542866</v>
      </c>
      <c r="I19" s="63">
        <v>1.8581201787999999</v>
      </c>
      <c r="J19" s="63">
        <v>1.8672613744</v>
      </c>
      <c r="K19" s="63">
        <v>360.83824602499999</v>
      </c>
      <c r="L19" s="63">
        <v>361.1321960747</v>
      </c>
      <c r="M19" s="63">
        <v>361.75882378609998</v>
      </c>
    </row>
    <row r="20" spans="1:13" ht="33" customHeight="1" x14ac:dyDescent="0.2">
      <c r="A20" s="94">
        <v>45583</v>
      </c>
      <c r="B20" s="63">
        <v>277.61294500000002</v>
      </c>
      <c r="C20" s="63">
        <v>277.75459849999999</v>
      </c>
      <c r="D20" s="63">
        <v>278.20426750000001</v>
      </c>
      <c r="E20" s="63">
        <v>301.02960126350001</v>
      </c>
      <c r="F20" s="63">
        <v>301.27832983349998</v>
      </c>
      <c r="G20" s="63">
        <v>302.07572377499997</v>
      </c>
      <c r="H20" s="63">
        <v>1.8493351644</v>
      </c>
      <c r="I20" s="63">
        <v>1.8520004341</v>
      </c>
      <c r="J20" s="63">
        <v>1.8608582792999999</v>
      </c>
      <c r="K20" s="63">
        <v>362.27101693050002</v>
      </c>
      <c r="L20" s="63">
        <v>362.45169699360002</v>
      </c>
      <c r="M20" s="63">
        <v>363.0340345418</v>
      </c>
    </row>
    <row r="21" spans="1:13" ht="33" customHeight="1" x14ac:dyDescent="0.2">
      <c r="A21" s="94">
        <v>45586</v>
      </c>
      <c r="B21" s="63">
        <v>277.68740000000003</v>
      </c>
      <c r="C21" s="63">
        <v>277.54474499999998</v>
      </c>
      <c r="D21" s="63">
        <v>277.73831000000001</v>
      </c>
      <c r="E21" s="63">
        <v>301.27694775999998</v>
      </c>
      <c r="F21" s="63">
        <v>301.21903420379999</v>
      </c>
      <c r="G21" s="63">
        <v>301.7601741702</v>
      </c>
      <c r="H21" s="63">
        <v>1.8531642856999999</v>
      </c>
      <c r="I21" s="63">
        <v>1.8539307683999999</v>
      </c>
      <c r="J21" s="63">
        <v>1.8615417767</v>
      </c>
      <c r="K21" s="63">
        <v>361.56288230000001</v>
      </c>
      <c r="L21" s="63">
        <v>361.37241696659999</v>
      </c>
      <c r="M21" s="63">
        <v>361.61805700309998</v>
      </c>
    </row>
    <row r="22" spans="1:13" ht="33" customHeight="1" x14ac:dyDescent="0.2">
      <c r="A22" s="94">
        <v>45587</v>
      </c>
      <c r="B22" s="63">
        <v>277.73739999999998</v>
      </c>
      <c r="C22" s="63">
        <v>277.74253700000003</v>
      </c>
      <c r="D22" s="63">
        <v>278.094515</v>
      </c>
      <c r="E22" s="63">
        <v>300.90070542000001</v>
      </c>
      <c r="F22" s="63">
        <v>301.00319673119998</v>
      </c>
      <c r="G22" s="63">
        <v>301.70404408719997</v>
      </c>
      <c r="H22" s="63">
        <v>1.8414546817999999</v>
      </c>
      <c r="I22" s="63">
        <v>1.8431959654000001</v>
      </c>
      <c r="J22" s="63">
        <v>1.8515792165</v>
      </c>
      <c r="K22" s="63">
        <v>361.14196626</v>
      </c>
      <c r="L22" s="63">
        <v>361.14334375290002</v>
      </c>
      <c r="M22" s="63">
        <v>361.5935055068</v>
      </c>
    </row>
    <row r="23" spans="1:13" ht="33" customHeight="1" x14ac:dyDescent="0.2">
      <c r="A23" s="94">
        <v>45588</v>
      </c>
      <c r="B23" s="63">
        <v>277.72810249999998</v>
      </c>
      <c r="C23" s="63">
        <v>277.73153100000002</v>
      </c>
      <c r="D23" s="63">
        <v>278.15250750000001</v>
      </c>
      <c r="E23" s="63">
        <v>299.46033011550003</v>
      </c>
      <c r="F23" s="63">
        <v>299.56178479969998</v>
      </c>
      <c r="G23" s="63">
        <v>300.31945435649999</v>
      </c>
      <c r="H23" s="63">
        <v>1.8229011530000001</v>
      </c>
      <c r="I23" s="63">
        <v>1.8246578152999999</v>
      </c>
      <c r="J23" s="63">
        <v>1.8331363847</v>
      </c>
      <c r="K23" s="63">
        <v>360.07449208100002</v>
      </c>
      <c r="L23" s="63">
        <v>360.07351417659999</v>
      </c>
      <c r="M23" s="63">
        <v>360.61165280590001</v>
      </c>
    </row>
    <row r="24" spans="1:13" ht="33" customHeight="1" x14ac:dyDescent="0.2">
      <c r="A24" s="94">
        <v>45589</v>
      </c>
      <c r="B24" s="63">
        <v>277.84224999999998</v>
      </c>
      <c r="C24" s="63">
        <v>277.77891049999999</v>
      </c>
      <c r="D24" s="63">
        <v>278.07022499999999</v>
      </c>
      <c r="E24" s="63">
        <v>300.08352500000001</v>
      </c>
      <c r="F24" s="63">
        <v>300.10830711</v>
      </c>
      <c r="G24" s="63">
        <v>300.73628518020001</v>
      </c>
      <c r="H24" s="63">
        <v>1.8255675429</v>
      </c>
      <c r="I24" s="63">
        <v>1.8271580536000001</v>
      </c>
      <c r="J24" s="63">
        <v>1.8347258553000001</v>
      </c>
      <c r="K24" s="63">
        <v>360.40307747499998</v>
      </c>
      <c r="L24" s="63">
        <v>360.31563595580002</v>
      </c>
      <c r="M24" s="63">
        <v>360.68169103989999</v>
      </c>
    </row>
    <row r="25" spans="1:13" ht="33" customHeight="1" x14ac:dyDescent="0.2">
      <c r="A25" s="94">
        <v>45590</v>
      </c>
      <c r="B25" s="63">
        <v>277.64224999999999</v>
      </c>
      <c r="C25" s="63">
        <v>277.61063150000001</v>
      </c>
      <c r="D25" s="63">
        <v>277.86552749999998</v>
      </c>
      <c r="E25" s="63">
        <v>300.58938484999999</v>
      </c>
      <c r="F25" s="63">
        <v>300.65370196769999</v>
      </c>
      <c r="G25" s="63">
        <v>301.2259602625</v>
      </c>
      <c r="H25" s="63">
        <v>1.8268942404999999</v>
      </c>
      <c r="I25" s="63">
        <v>1.8284403230999999</v>
      </c>
      <c r="J25" s="63">
        <v>1.8357698951000001</v>
      </c>
      <c r="K25" s="63">
        <v>360.19917592500002</v>
      </c>
      <c r="L25" s="63">
        <v>360.1531557852</v>
      </c>
      <c r="M25" s="63">
        <v>360.47355949809997</v>
      </c>
    </row>
    <row r="26" spans="1:13" s="51" customFormat="1" ht="33" customHeight="1" x14ac:dyDescent="0.2">
      <c r="A26" s="94">
        <v>45593</v>
      </c>
      <c r="B26" s="63">
        <v>277.68121000000002</v>
      </c>
      <c r="C26" s="63">
        <v>277.591497</v>
      </c>
      <c r="D26" s="63">
        <v>277.72674749999999</v>
      </c>
      <c r="E26" s="63">
        <v>299.96512998999998</v>
      </c>
      <c r="F26" s="63">
        <v>299.9668984114</v>
      </c>
      <c r="G26" s="63">
        <v>300.39522122109997</v>
      </c>
      <c r="H26" s="63">
        <v>1.8104724510000001</v>
      </c>
      <c r="I26" s="63">
        <v>1.811615559</v>
      </c>
      <c r="J26" s="63">
        <v>1.8178463475</v>
      </c>
      <c r="K26" s="63">
        <v>360.05534383399998</v>
      </c>
      <c r="L26" s="63">
        <v>359.9331851636</v>
      </c>
      <c r="M26" s="63">
        <v>360.09716808749999</v>
      </c>
    </row>
    <row r="27" spans="1:13" s="51" customFormat="1" ht="33" customHeight="1" x14ac:dyDescent="0.2">
      <c r="A27" s="94">
        <v>45594</v>
      </c>
      <c r="B27" s="63">
        <v>277.74225000000001</v>
      </c>
      <c r="C27" s="63">
        <v>277.77016250000003</v>
      </c>
      <c r="D27" s="63">
        <v>278.036205</v>
      </c>
      <c r="E27" s="63">
        <v>300.23938379999998</v>
      </c>
      <c r="F27" s="63">
        <v>300.36898738069999</v>
      </c>
      <c r="G27" s="63">
        <v>300.92470146800002</v>
      </c>
      <c r="H27" s="63">
        <v>1.8131165074</v>
      </c>
      <c r="I27" s="63">
        <v>1.8150120001000001</v>
      </c>
      <c r="J27" s="63">
        <v>1.8218621528000001</v>
      </c>
      <c r="K27" s="63">
        <v>360.39834937500001</v>
      </c>
      <c r="L27" s="63">
        <v>360.42789637610002</v>
      </c>
      <c r="M27" s="63">
        <v>360.76129020040003</v>
      </c>
    </row>
    <row r="28" spans="1:13" s="51" customFormat="1" ht="33" customHeight="1" x14ac:dyDescent="0.2">
      <c r="A28" s="94">
        <v>45595</v>
      </c>
      <c r="B28" s="63">
        <v>277.79225000000002</v>
      </c>
      <c r="C28" s="63">
        <v>277.82767849999999</v>
      </c>
      <c r="D28" s="63">
        <v>278.09023250000001</v>
      </c>
      <c r="E28" s="63">
        <v>300.72400312500002</v>
      </c>
      <c r="F28" s="63">
        <v>300.86126001370002</v>
      </c>
      <c r="G28" s="63">
        <v>301.43576847330002</v>
      </c>
      <c r="H28" s="63">
        <v>1.8126146108000001</v>
      </c>
      <c r="I28" s="63">
        <v>1.8145341494</v>
      </c>
      <c r="J28" s="63">
        <v>1.8218646007999999</v>
      </c>
      <c r="K28" s="63">
        <v>361.33827207500002</v>
      </c>
      <c r="L28" s="63">
        <v>361.38046322140002</v>
      </c>
      <c r="M28" s="63">
        <v>361.7064036081</v>
      </c>
    </row>
    <row r="29" spans="1:13" s="51" customFormat="1" ht="33" customHeight="1" thickBot="1" x14ac:dyDescent="0.25">
      <c r="A29" s="232">
        <v>45596</v>
      </c>
      <c r="B29" s="233">
        <v>277.85000000000002</v>
      </c>
      <c r="C29" s="233">
        <v>277.91801249999997</v>
      </c>
      <c r="D29" s="233">
        <v>278.23427550000002</v>
      </c>
      <c r="E29" s="233">
        <v>301.68953499999998</v>
      </c>
      <c r="F29" s="233">
        <v>301.86690243219999</v>
      </c>
      <c r="G29" s="233">
        <v>302.47738439289998</v>
      </c>
      <c r="H29" s="233">
        <v>1.8259783915000001</v>
      </c>
      <c r="I29" s="233">
        <v>1.8280808467</v>
      </c>
      <c r="J29" s="233">
        <v>1.8355914782</v>
      </c>
      <c r="K29" s="233">
        <v>361.02440000000001</v>
      </c>
      <c r="L29" s="233">
        <v>361.10804493569998</v>
      </c>
      <c r="M29" s="233">
        <v>361.50478594020001</v>
      </c>
    </row>
    <row r="30"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136</vt:lpstr>
      <vt:lpstr>137</vt:lpstr>
      <vt:lpstr>138</vt:lpstr>
      <vt:lpstr>139</vt:lpstr>
      <vt:lpstr>140</vt:lpstr>
      <vt:lpstr>141</vt:lpstr>
      <vt:lpstr>142</vt:lpstr>
      <vt:lpstr>143</vt:lpstr>
      <vt:lpstr>144</vt:lpstr>
      <vt:lpstr>145</vt:lpstr>
      <vt:lpstr>146</vt:lpstr>
      <vt:lpstr>'138'!Print_Area</vt:lpstr>
      <vt:lpstr>'140'!Print_Area</vt:lpstr>
      <vt:lpstr>'141'!Print_Area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2024-11-20T11:20:54Z</cp:lastPrinted>
  <dcterms:created xsi:type="dcterms:W3CDTF">2024-02-01T11:08:02Z</dcterms:created>
  <dcterms:modified xsi:type="dcterms:W3CDTF">2024-11-28T06:19:29Z</dcterms:modified>
</cp:coreProperties>
</file>