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724\MSB Excel files\"/>
    </mc:Choice>
  </mc:AlternateContent>
  <bookViews>
    <workbookView xWindow="0" yWindow="0" windowWidth="19200" windowHeight="6930" activeTab="10"/>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9.1" sheetId="11" r:id="rId10"/>
    <sheet name="6.10" sheetId="12"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2" l="1"/>
  <c r="F36" i="12"/>
  <c r="F39" i="12" s="1"/>
  <c r="F34" i="12"/>
  <c r="F27" i="12"/>
  <c r="F28" i="12" s="1"/>
  <c r="F25" i="12"/>
  <c r="F18" i="12"/>
  <c r="F21" i="12" s="1"/>
  <c r="F16" i="12"/>
  <c r="F9" i="12"/>
  <c r="F10" i="12" s="1"/>
  <c r="F7" i="12"/>
  <c r="F30" i="12" l="1"/>
  <c r="F12" i="12"/>
  <c r="F19" i="12"/>
  <c r="J21" i="2" l="1"/>
  <c r="J22" i="2" s="1"/>
  <c r="H23" i="1"/>
  <c r="F23" i="1"/>
  <c r="H17" i="1"/>
  <c r="F17" i="1"/>
  <c r="H11" i="1"/>
  <c r="F11" i="1"/>
  <c r="K42" i="2" l="1"/>
  <c r="J42" i="2"/>
  <c r="J43" i="2" s="1"/>
  <c r="K21" i="4" l="1"/>
  <c r="K22" i="4" s="1"/>
  <c r="J21" i="4"/>
  <c r="J22" i="4" s="1"/>
  <c r="G16" i="6" l="1"/>
  <c r="G15" i="6"/>
  <c r="I21" i="4" l="1"/>
  <c r="I22" i="4" s="1"/>
  <c r="H21" i="4"/>
  <c r="H22" i="4" s="1"/>
  <c r="G21" i="4"/>
  <c r="G22" i="4" s="1"/>
  <c r="F21" i="4"/>
  <c r="F22" i="4" s="1"/>
  <c r="E21" i="4"/>
  <c r="E22" i="4" s="1"/>
  <c r="D21" i="4"/>
  <c r="D22" i="4" s="1"/>
  <c r="C21" i="4"/>
  <c r="C22" i="4" s="1"/>
  <c r="B22" i="4"/>
  <c r="B21" i="4"/>
  <c r="K43" i="2"/>
  <c r="I42" i="2"/>
  <c r="I43" i="2" s="1"/>
  <c r="H42" i="2"/>
  <c r="H43" i="2" s="1"/>
  <c r="G42" i="2"/>
  <c r="G43" i="2" s="1"/>
  <c r="F42" i="2"/>
  <c r="F43" i="2" s="1"/>
  <c r="E42" i="2"/>
  <c r="E43" i="2" s="1"/>
  <c r="D42" i="2"/>
  <c r="D43" i="2" s="1"/>
  <c r="C42" i="2"/>
  <c r="C43" i="2" s="1"/>
  <c r="B42" i="2"/>
  <c r="B43" i="2" s="1"/>
  <c r="K21" i="2"/>
  <c r="K22" i="2" s="1"/>
  <c r="I21" i="2"/>
  <c r="I22" i="2" s="1"/>
  <c r="H21" i="2"/>
  <c r="H22" i="2" s="1"/>
  <c r="G22" i="2"/>
  <c r="G21" i="2"/>
  <c r="F22" i="2"/>
  <c r="F21" i="2"/>
  <c r="E21" i="2"/>
  <c r="E22" i="2" s="1"/>
  <c r="D21" i="2"/>
  <c r="D22" i="2" s="1"/>
  <c r="C21" i="2"/>
  <c r="C22" i="2" s="1"/>
  <c r="B22" i="2"/>
  <c r="B21" i="2"/>
  <c r="H31" i="6" l="1"/>
  <c r="H30" i="6"/>
  <c r="H29" i="6"/>
  <c r="G31" i="6"/>
  <c r="G30" i="6"/>
  <c r="G29" i="6"/>
</calcChain>
</file>

<file path=xl/sharedStrings.xml><?xml version="1.0" encoding="utf-8"?>
<sst xmlns="http://schemas.openxmlformats.org/spreadsheetml/2006/main" count="711" uniqueCount="182">
  <si>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</si>
  <si>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</si>
  <si>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</si>
  <si>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</si>
  <si>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</si>
  <si>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</si>
  <si>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</si>
  <si>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</si>
  <si>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</si>
  <si>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</si>
  <si>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</si>
  <si>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</si>
  <si>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</si>
  <si>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</si>
  <si>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</si>
  <si>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</si>
  <si>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</si>
  <si>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</si>
  <si>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</si>
  <si>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</si>
  <si>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</si>
  <si>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2019-20</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</si>
  <si>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</si>
  <si>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</si>
  <si>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</si>
  <si>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</si>
  <si>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</si>
  <si>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</si>
  <si>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</si>
  <si>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</si>
  <si>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</si>
  <si>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</si>
  <si>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</si>
  <si>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</si>
  <si>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</si>
  <si>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</si>
  <si>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</si>
  <si>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</si>
  <si>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</si>
  <si>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</si>
  <si>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</si>
  <si>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</si>
  <si>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</si>
  <si>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</si>
  <si>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</si>
  <si>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</si>
  <si>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</si>
  <si>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</si>
  <si>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</si>
  <si>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</si>
  <si>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</si>
  <si>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</si>
  <si>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</si>
  <si>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</si>
  <si>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</si>
  <si>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</si>
  <si>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</si>
  <si>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</si>
  <si>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</si>
  <si>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</si>
  <si>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</si>
  <si>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</si>
  <si>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</si>
  <si>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</si>
  <si>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</si>
  <si>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</si>
  <si>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</si>
  <si>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</si>
  <si>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</si>
  <si>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</si>
  <si>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</si>
  <si>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</si>
  <si>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</si>
  <si>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</si>
  <si>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</si>
  <si>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</si>
  <si>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</si>
  <si>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</si>
  <si>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</si>
  <si>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</si>
  <si>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</si>
  <si>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</si>
  <si>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</si>
  <si>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</si>
  <si>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</si>
  <si>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</si>
  <si>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</si>
  <si>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</si>
  <si>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</si>
  <si>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</si>
  <si>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</si>
  <si>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</si>
  <si>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</si>
  <si>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</si>
  <si>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</si>
  <si>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</si>
  <si>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</si>
  <si>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</si>
  <si>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</si>
  <si>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</si>
  <si>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</si>
  <si>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</si>
  <si>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</si>
  <si>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</si>
  <si>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</si>
  <si>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</si>
  <si>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</si>
  <si>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</si>
  <si>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</si>
  <si>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</si>
  <si>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</si>
  <si>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</si>
  <si>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</si>
  <si>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</si>
  <si>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</si>
  <si>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</si>
  <si>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</si>
  <si>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</si>
  <si>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</si>
  <si>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</si>
  <si>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</si>
  <si>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</si>
  <si>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</si>
  <si>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</si>
  <si>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</si>
  <si>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</si>
  <si>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</si>
  <si>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</si>
  <si>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</si>
  <si>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</si>
  <si>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</si>
  <si>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</si>
  <si>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</si>
  <si>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</si>
  <si>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</si>
  <si>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</si>
  <si>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</si>
  <si>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</si>
  <si>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</si>
  <si>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</si>
  <si>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</si>
  <si>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</si>
  <si>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</si>
  <si>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</si>
  <si>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</si>
  <si>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</si>
  <si>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</si>
  <si>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</si>
  <si>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</si>
  <si>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</si>
  <si>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</si>
  <si>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</si>
  <si>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</si>
  <si>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</si>
  <si>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</si>
  <si>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</si>
  <si>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</si>
  <si>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</si>
  <si>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</si>
  <si>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</si>
  <si>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</si>
  <si>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</si>
  <si>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</si>
  <si>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</si>
  <si>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</si>
  <si>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</si>
  <si>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</si>
  <si>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</si>
  <si>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Jan-24</t>
  </si>
  <si>
    <t>*= Bid Rejected        **= No Bids Received                                                                                                                                                                     Source:  Domestic Markets &amp; Monetary Management Department, SBP</t>
  </si>
  <si>
    <t>1. SBP 3-day repo rate was renamed as SBP reverse repo rate w.e.f. August 17, 2009. SBP reverse repo rate (also known as discount rate) is the rate at which banks borrow from SBP on an overnight basis.</t>
  </si>
  <si>
    <t>NOTES:</t>
  </si>
  <si>
    <t>Feb-24</t>
  </si>
  <si>
    <t>Floating Rate Semi-Annual
(Face Value)</t>
  </si>
  <si>
    <t>Mar-24</t>
  </si>
  <si>
    <t>Apr-24</t>
  </si>
  <si>
    <t>May-24</t>
  </si>
  <si>
    <t>Billion Rupees</t>
  </si>
  <si>
    <t>*= Bid Rejected          **= No Bids Recived                                                                              Source:  Domestic Markets &amp; Monetary Management Department, SBP</t>
  </si>
  <si>
    <t>Jun-24</t>
  </si>
  <si>
    <t>Jun-22</t>
  </si>
  <si>
    <t>Jun-23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</si>
</sst>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38"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s>
  <fills count="2">
    <fill>
      <patternFill patternType="none"/>
    </fill>
    <fill>
      <patternFill patternType="gray125"/>
    </fill>
  </fills>
  <borders count="38">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66">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1" fillId="0" borderId="0" xfId="0" applyFont="1" applyAlignment="1">
      <alignment horizontal="righ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 xfId="0" applyFont="1" applyBorder="1" applyAlignment="1">
      <alignment vertical="center" wrapText="1"/>
    </xf>
    <xf numFmtId="0" fontId="8" fillId="0" borderId="5" xfId="0" applyFont="1" applyBorder="1" applyAlignment="1">
      <alignment vertical="center" wrapText="1"/>
    </xf>
    <xf numFmtId="0" fontId="4" fillId="0" borderId="1" xfId="0" applyFont="1" applyBorder="1" applyAlignment="1">
      <alignment horizontal="right" vertical="center"/>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5"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28" xfId="0" applyFont="1" applyBorder="1" applyAlignment="1">
      <alignment horizontal="right" vertical="center"/>
    </xf>
    <xf numFmtId="0" fontId="4" fillId="0" borderId="28" xfId="0" applyFont="1" applyBorder="1" applyAlignment="1">
      <alignment horizontal="right"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3" fillId="0" borderId="1" xfId="0" applyFont="1" applyBorder="1" applyAlignment="1">
      <alignment vertical="center"/>
    </xf>
    <xf numFmtId="0" fontId="1" fillId="0" borderId="0" xfId="0" applyFont="1" applyAlignment="1">
      <alignment vertical="top"/>
    </xf>
    <xf numFmtId="0" fontId="25" fillId="0" borderId="5"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7" fillId="0" borderId="9" xfId="0" applyFont="1" applyBorder="1" applyAlignment="1">
      <alignment vertical="center"/>
    </xf>
    <xf numFmtId="0" fontId="1" fillId="0" borderId="4" xfId="0" applyFont="1" applyBorder="1" applyAlignment="1"/>
    <xf numFmtId="0" fontId="28" fillId="0" borderId="4" xfId="0" applyFont="1" applyBorder="1" applyAlignment="1">
      <alignment horizontal="right" vertical="center"/>
    </xf>
    <xf numFmtId="166" fontId="7" fillId="0" borderId="0" xfId="0" applyNumberFormat="1" applyFont="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8"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7" fontId="8"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8" fontId="8"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169" fontId="12" fillId="0" borderId="0" xfId="12" applyNumberFormat="1" applyFont="1" applyAlignment="1">
      <alignment horizontal="right" vertical="center" wrapText="1"/>
    </xf>
    <xf numFmtId="169" fontId="12" fillId="0" borderId="0" xfId="12" applyNumberFormat="1" applyFont="1" applyAlignment="1">
      <alignment horizontal="right" vertical="center"/>
    </xf>
    <xf numFmtId="49" fontId="8" fillId="0" borderId="5"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8"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4" fillId="0" borderId="13" xfId="12" applyNumberFormat="1" applyFont="1" applyBorder="1" applyAlignment="1">
      <alignment horizontal="right" vertical="center"/>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8" fillId="0" borderId="15" xfId="0" applyFont="1" applyBorder="1" applyAlignment="1">
      <alignment vertical="center"/>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7" fillId="0" borderId="0" xfId="12" applyNumberFormat="1" applyFont="1" applyAlignment="1">
      <alignment horizontal="right" vertical="center"/>
    </xf>
    <xf numFmtId="167" fontId="12" fillId="0" borderId="0" xfId="12" applyNumberFormat="1" applyFont="1" applyAlignment="1">
      <alignment horizontal="right" vertical="center"/>
    </xf>
    <xf numFmtId="166" fontId="7" fillId="0" borderId="0" xfId="12" applyNumberFormat="1" applyFont="1" applyAlignment="1">
      <alignment horizontal="right" vertical="center"/>
    </xf>
    <xf numFmtId="166" fontId="1" fillId="0" borderId="0" xfId="12" applyNumberFormat="1" applyFont="1" applyAlignment="1">
      <alignment horizontal="right" vertical="center"/>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12" fillId="0" borderId="0" xfId="0" applyFont="1" applyAlignment="1">
      <alignment vertical="center"/>
    </xf>
    <xf numFmtId="0" fontId="32" fillId="0" borderId="10" xfId="0" applyFont="1" applyBorder="1" applyAlignment="1">
      <alignment horizontal="right" vertical="center" wrapText="1"/>
    </xf>
    <xf numFmtId="0" fontId="32" fillId="0" borderId="25" xfId="0" applyFont="1" applyBorder="1" applyAlignment="1">
      <alignment horizontal="right" vertical="center" wrapText="1"/>
    </xf>
    <xf numFmtId="0" fontId="33" fillId="0" borderId="0" xfId="0" applyFont="1" applyAlignment="1">
      <alignment wrapText="1"/>
    </xf>
    <xf numFmtId="0" fontId="32" fillId="0" borderId="0" xfId="0" applyFont="1" applyAlignment="1">
      <alignment horizontal="right" vertical="center" wrapText="1"/>
    </xf>
    <xf numFmtId="43" fontId="32" fillId="0" borderId="0" xfId="12" applyNumberFormat="1" applyFont="1" applyAlignment="1">
      <alignment horizontal="right" vertical="center" wrapText="1"/>
    </xf>
    <xf numFmtId="169" fontId="32" fillId="0" borderId="0" xfId="12" applyNumberFormat="1" applyFont="1" applyAlignment="1">
      <alignment horizontal="right" vertical="center" wrapText="1"/>
    </xf>
    <xf numFmtId="43" fontId="32" fillId="0" borderId="0" xfId="12" applyNumberFormat="1" applyFont="1" applyBorder="1" applyAlignment="1">
      <alignment horizontal="right" vertical="center" wrapText="1"/>
    </xf>
    <xf numFmtId="169" fontId="32" fillId="0" borderId="0" xfId="12" applyNumberFormat="1" applyFont="1" applyBorder="1" applyAlignment="1">
      <alignment horizontal="right" vertical="center" wrapText="1"/>
    </xf>
    <xf numFmtId="0" fontId="34" fillId="0" borderId="0" xfId="0" applyFont="1"/>
    <xf numFmtId="0" fontId="35" fillId="0" borderId="0" xfId="0" applyFont="1"/>
    <xf numFmtId="0" fontId="36" fillId="0" borderId="0" xfId="0" applyFont="1"/>
    <xf numFmtId="0" fontId="37" fillId="0" borderId="0" xfId="0" applyFont="1" applyAlignment="1">
      <alignment horizontal="right" vertical="center"/>
    </xf>
    <xf numFmtId="10" fontId="37" fillId="0" borderId="0" xfId="0" applyNumberFormat="1" applyFont="1" applyAlignment="1">
      <alignment horizontal="right" vertical="center"/>
    </xf>
    <xf numFmtId="167" fontId="37" fillId="0" borderId="0" xfId="12" applyNumberFormat="1" applyFont="1" applyAlignment="1">
      <alignment horizontal="right" vertical="center"/>
    </xf>
    <xf numFmtId="166" fontId="37" fillId="0" borderId="0" xfId="0" applyNumberFormat="1" applyFont="1" applyAlignment="1">
      <alignment horizontal="right" vertical="center"/>
    </xf>
    <xf numFmtId="166" fontId="37" fillId="0" borderId="0" xfId="12" applyNumberFormat="1" applyFont="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horizontal="center" vertical="center"/>
    </xf>
    <xf numFmtId="0" fontId="8" fillId="0" borderId="0" xfId="0" applyFont="1" applyAlignment="1">
      <alignment horizontal="right"/>
    </xf>
    <xf numFmtId="0" fontId="8" fillId="0" borderId="1" xfId="0" applyFont="1" applyBorder="1" applyAlignment="1">
      <alignment horizontal="right" wrapText="1"/>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10"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8" fillId="0" borderId="1" xfId="0" applyFont="1" applyBorder="1" applyAlignment="1">
      <alignment horizontal="right"/>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5" fillId="0" borderId="26"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horizontal="center" vertical="center"/>
    </xf>
    <xf numFmtId="0" fontId="12" fillId="0" borderId="8" xfId="0" applyFont="1" applyBorder="1" applyAlignment="1">
      <alignment vertical="center"/>
    </xf>
    <xf numFmtId="0" fontId="0" fillId="0" borderId="8" xfId="0" applyBorder="1" applyAlignment="1">
      <alignment horizontal="center"/>
    </xf>
    <xf numFmtId="0" fontId="0" fillId="0" borderId="32"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12" fillId="0" borderId="8" xfId="0" applyFont="1" applyBorder="1" applyAlignment="1">
      <alignment horizontal="left"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2" fillId="0" borderId="4" xfId="0" applyFont="1" applyBorder="1" applyAlignment="1">
      <alignment horizontal="right" vertical="center"/>
    </xf>
    <xf numFmtId="0" fontId="20" fillId="0" borderId="33" xfId="0" applyFont="1" applyBorder="1" applyAlignment="1">
      <alignment horizontal="center" vertical="center"/>
    </xf>
    <xf numFmtId="0" fontId="20" fillId="0" borderId="8" xfId="0" applyFont="1" applyBorder="1" applyAlignment="1">
      <alignment horizontal="center" vertical="center"/>
    </xf>
    <xf numFmtId="0" fontId="20" fillId="0" borderId="32" xfId="0" applyFont="1" applyBorder="1" applyAlignment="1">
      <alignment horizontal="center" vertical="center"/>
    </xf>
    <xf numFmtId="0" fontId="20" fillId="0" borderId="28"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5" xfId="0" applyFont="1" applyBorder="1" applyAlignment="1">
      <alignment horizontal="center" vertical="center"/>
    </xf>
    <xf numFmtId="0" fontId="20" fillId="0" borderId="8" xfId="0" applyFont="1" applyBorder="1" applyAlignment="1">
      <alignment horizontal="center" vertical="center" wrapText="1"/>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19" xfId="0" applyFont="1" applyBorder="1" applyAlignment="1">
      <alignment horizontal="center" vertical="center" wrapText="1"/>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1" fillId="0" borderId="13" xfId="0" applyFont="1" applyBorder="1" applyAlignment="1">
      <alignment vertical="top"/>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7" xfId="0" applyFont="1" applyBorder="1" applyAlignment="1">
      <alignment horizontal="center" vertical="center"/>
    </xf>
    <xf numFmtId="0" fontId="1" fillId="0" borderId="8" xfId="0" applyFont="1" applyBorder="1" applyAlignment="1">
      <alignment vertical="center"/>
    </xf>
    <xf numFmtId="0" fontId="12" fillId="0" borderId="8" xfId="0" applyFont="1" applyBorder="1" applyAlignment="1">
      <alignment horizontal="right" vertical="center"/>
    </xf>
    <xf numFmtId="16" fontId="6" fillId="0" borderId="1" xfId="0" applyNumberFormat="1" applyFont="1" applyBorder="1" applyAlignment="1">
      <alignment horizontal="center" vertical="center"/>
    </xf>
    <xf numFmtId="16" fontId="6" fillId="0" borderId="13" xfId="0" quotePrefix="1" applyNumberFormat="1" applyFont="1" applyBorder="1" applyAlignment="1">
      <alignment horizontal="center" vertical="center"/>
    </xf>
    <xf numFmtId="0" fontId="1" fillId="0" borderId="0" xfId="0" applyFont="1" applyBorder="1" applyAlignment="1">
      <alignment vertical="center"/>
    </xf>
    <xf numFmtId="0" fontId="6" fillId="0" borderId="36" xfId="0" applyFont="1" applyFill="1" applyBorder="1" applyAlignment="1">
      <alignment horizontal="right" vertical="center"/>
    </xf>
    <xf numFmtId="0" fontId="5" fillId="0" borderId="37" xfId="0" applyFont="1" applyFill="1" applyBorder="1" applyAlignment="1">
      <alignment horizontal="center"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view="pageBreakPreview" zoomScale="115" zoomScaleNormal="100" zoomScaleSheetLayoutView="115" workbookViewId="0">
      <selection activeCell="I23" sqref="I23:J23"/>
    </sheetView>
  </sheetViews>
  <sheetFormatPr defaultColWidth="9.125" defaultRowHeight="14.25" x14ac:dyDescent="0.2"/>
  <cols>
    <col min="1" max="1" width="19.875" style="7" bestFit="1" customWidth="1"/>
    <col min="2" max="10" width="9" style="7" bestFit="1" customWidth="1"/>
    <col min="11" max="16384" width="9.125" style="7"/>
  </cols>
  <sheetData>
    <row r="1" spans="1:16" ht="18.75" x14ac:dyDescent="0.2">
      <c r="A1" s="172" t="s">
        <v>0</v>
      </c>
      <c r="B1" s="172"/>
      <c r="C1" s="172"/>
      <c r="D1" s="172"/>
      <c r="E1" s="172"/>
      <c r="F1" s="172"/>
      <c r="G1" s="172"/>
      <c r="H1" s="172"/>
      <c r="I1" s="172"/>
      <c r="J1" s="172"/>
    </row>
    <row r="2" spans="1:16" ht="15" thickBot="1" x14ac:dyDescent="0.25">
      <c r="A2" s="173" t="s">
        <v>1</v>
      </c>
      <c r="B2" s="173"/>
      <c r="C2" s="173"/>
      <c r="D2" s="173"/>
      <c r="E2" s="173"/>
      <c r="F2" s="173"/>
      <c r="G2" s="173"/>
      <c r="H2" s="173"/>
      <c r="I2" s="173"/>
      <c r="J2" s="173"/>
    </row>
    <row r="3" spans="1:16" ht="15.75" thickTop="1" thickBot="1" x14ac:dyDescent="0.25">
      <c r="A3" s="263"/>
      <c r="B3" s="262" t="s">
        <v>180</v>
      </c>
      <c r="C3" s="262" t="s">
        <v>181</v>
      </c>
      <c r="D3" s="265">
        <v>2023</v>
      </c>
      <c r="E3" s="176">
        <v>2024</v>
      </c>
      <c r="F3" s="177"/>
      <c r="G3" s="177"/>
      <c r="H3" s="177"/>
      <c r="I3" s="177"/>
      <c r="J3" s="178"/>
    </row>
    <row r="4" spans="1:16" ht="15" thickBot="1" x14ac:dyDescent="0.25">
      <c r="A4" s="33"/>
      <c r="B4" s="261"/>
      <c r="C4" s="261"/>
      <c r="D4" s="264" t="s">
        <v>132</v>
      </c>
      <c r="E4" s="130" t="s">
        <v>128</v>
      </c>
      <c r="F4" s="131" t="s">
        <v>129</v>
      </c>
      <c r="G4" s="131" t="s">
        <v>130</v>
      </c>
      <c r="H4" s="131" t="s">
        <v>131</v>
      </c>
      <c r="I4" s="131" t="s">
        <v>40</v>
      </c>
      <c r="J4" s="131" t="s">
        <v>132</v>
      </c>
    </row>
    <row r="5" spans="1:16" ht="15" thickTop="1" x14ac:dyDescent="0.2">
      <c r="A5" s="2"/>
      <c r="B5" s="8"/>
      <c r="C5" s="8"/>
      <c r="D5" s="8"/>
      <c r="E5" s="8"/>
    </row>
    <row r="6" spans="1:16" x14ac:dyDescent="0.2">
      <c r="A6" s="3" t="s">
        <v>8</v>
      </c>
      <c r="B6" s="9"/>
      <c r="C6" s="9"/>
      <c r="D6" s="9"/>
      <c r="E6" s="9"/>
    </row>
    <row r="7" spans="1:16" x14ac:dyDescent="0.2">
      <c r="A7" s="10" t="s">
        <v>9</v>
      </c>
      <c r="B7" s="76">
        <v>2961723</v>
      </c>
      <c r="C7" s="113">
        <v>6332706</v>
      </c>
      <c r="D7" s="113">
        <v>6332705.6219999995</v>
      </c>
      <c r="E7" s="113">
        <v>80030.895223070009</v>
      </c>
      <c r="F7" s="113">
        <v>347693.84899999999</v>
      </c>
      <c r="G7" s="113">
        <v>754135.22403799475</v>
      </c>
      <c r="H7" s="113">
        <v>258338.54590500001</v>
      </c>
      <c r="I7" s="113">
        <v>405246.37300000002</v>
      </c>
      <c r="J7" s="113">
        <v>413946.97070599999</v>
      </c>
      <c r="L7" s="113"/>
      <c r="M7" s="113"/>
    </row>
    <row r="8" spans="1:16" x14ac:dyDescent="0.2">
      <c r="A8" s="10" t="s">
        <v>10</v>
      </c>
      <c r="B8" s="76">
        <v>102333</v>
      </c>
      <c r="C8" s="113">
        <v>329836</v>
      </c>
      <c r="D8" s="113">
        <v>329835.84300000034</v>
      </c>
      <c r="E8" s="113">
        <v>3799.21477693</v>
      </c>
      <c r="F8" s="113">
        <v>17004.875999999982</v>
      </c>
      <c r="G8" s="113">
        <v>37108.885962004999</v>
      </c>
      <c r="H8" s="113">
        <v>12848.799094999966</v>
      </c>
      <c r="I8" s="113">
        <v>19890.666999999958</v>
      </c>
      <c r="J8" s="113">
        <v>19045.689293999996</v>
      </c>
      <c r="L8" s="113"/>
      <c r="M8" s="113"/>
    </row>
    <row r="9" spans="1:16" x14ac:dyDescent="0.2">
      <c r="A9" s="10" t="s">
        <v>11</v>
      </c>
      <c r="B9" s="76">
        <v>1182502</v>
      </c>
      <c r="C9" s="113">
        <v>4478121</v>
      </c>
      <c r="D9" s="113">
        <v>4478121.33</v>
      </c>
      <c r="E9" s="113">
        <v>348256.37540938001</v>
      </c>
      <c r="F9" s="113">
        <v>799881.81</v>
      </c>
      <c r="G9" s="113">
        <v>403656.90668856492</v>
      </c>
      <c r="H9" s="113">
        <v>80030.89499999999</v>
      </c>
      <c r="I9" s="113">
        <v>546140.51099999994</v>
      </c>
      <c r="J9" s="113">
        <v>735246.46600000001</v>
      </c>
      <c r="L9" s="113"/>
      <c r="M9" s="113"/>
    </row>
    <row r="10" spans="1:16" x14ac:dyDescent="0.2">
      <c r="A10" s="10" t="s">
        <v>12</v>
      </c>
      <c r="B10" s="76">
        <v>31637</v>
      </c>
      <c r="C10" s="113">
        <v>210109</v>
      </c>
      <c r="D10" s="113">
        <v>210109.07499999925</v>
      </c>
      <c r="E10" s="113">
        <v>17578.154590619994</v>
      </c>
      <c r="F10" s="113">
        <v>38965.640000000014</v>
      </c>
      <c r="G10" s="113">
        <v>19824.083311435006</v>
      </c>
      <c r="H10" s="113">
        <v>3799.2150000000111</v>
      </c>
      <c r="I10" s="113">
        <v>26713.334000000032</v>
      </c>
      <c r="J10" s="113">
        <v>36326.50900000002</v>
      </c>
      <c r="L10" s="113"/>
      <c r="M10" s="113"/>
    </row>
    <row r="11" spans="1:16" x14ac:dyDescent="0.2">
      <c r="A11" s="10" t="s">
        <v>13</v>
      </c>
      <c r="B11" s="76">
        <v>3857089</v>
      </c>
      <c r="C11" s="113">
        <v>7847152</v>
      </c>
      <c r="D11" s="113">
        <v>7847152.4088891465</v>
      </c>
      <c r="E11" s="113">
        <v>1283569.612916179</v>
      </c>
      <c r="F11" s="113">
        <f>E11+F7-F9</f>
        <v>831381.65191617887</v>
      </c>
      <c r="G11" s="113">
        <v>1181859.9692656086</v>
      </c>
      <c r="H11" s="113">
        <f>G11+H7-H9</f>
        <v>1360167.6201706086</v>
      </c>
      <c r="I11" s="113">
        <v>1219273.4821706088</v>
      </c>
      <c r="J11" s="113">
        <v>897973.9868766088</v>
      </c>
      <c r="L11" s="113"/>
      <c r="M11" s="113"/>
    </row>
    <row r="12" spans="1:16" x14ac:dyDescent="0.2">
      <c r="A12" s="3" t="s">
        <v>14</v>
      </c>
      <c r="B12" s="76"/>
      <c r="C12" s="113"/>
      <c r="E12" s="113"/>
      <c r="F12" s="113"/>
      <c r="G12" s="113"/>
      <c r="H12" s="113"/>
      <c r="I12" s="113"/>
    </row>
    <row r="13" spans="1:16" x14ac:dyDescent="0.2">
      <c r="A13" s="10" t="s">
        <v>9</v>
      </c>
      <c r="B13" s="76">
        <v>116302</v>
      </c>
      <c r="C13" s="113">
        <v>29491</v>
      </c>
      <c r="D13" s="113">
        <v>29490.678</v>
      </c>
      <c r="E13" s="76">
        <v>20017.698342</v>
      </c>
      <c r="F13" s="76">
        <v>15219.602999999999</v>
      </c>
      <c r="G13" s="76">
        <v>17248.515003799999</v>
      </c>
      <c r="H13" s="76">
        <v>144112.77473599999</v>
      </c>
      <c r="I13" s="76">
        <v>413003.01699999999</v>
      </c>
      <c r="J13" s="113">
        <v>892341.07945999992</v>
      </c>
      <c r="L13" s="113"/>
      <c r="M13" s="113"/>
      <c r="P13" s="113"/>
    </row>
    <row r="14" spans="1:16" x14ac:dyDescent="0.2">
      <c r="A14" s="10" t="s">
        <v>10</v>
      </c>
      <c r="B14" s="76">
        <v>8669</v>
      </c>
      <c r="C14" s="113">
        <v>3272</v>
      </c>
      <c r="D14" s="113">
        <v>3272.4369999999981</v>
      </c>
      <c r="E14" s="113">
        <v>2064.4466579999998</v>
      </c>
      <c r="F14" s="113">
        <v>1552.1769999999997</v>
      </c>
      <c r="G14" s="113">
        <v>1753.8949962000004</v>
      </c>
      <c r="H14" s="113">
        <v>15309.15526400003</v>
      </c>
      <c r="I14" s="113">
        <v>43644.228000000003</v>
      </c>
      <c r="J14" s="76">
        <v>88700.69054000004</v>
      </c>
      <c r="L14" s="76"/>
      <c r="M14" s="76"/>
      <c r="P14" s="113"/>
    </row>
    <row r="15" spans="1:16" x14ac:dyDescent="0.2">
      <c r="A15" s="10" t="s">
        <v>11</v>
      </c>
      <c r="B15" s="76">
        <v>900072</v>
      </c>
      <c r="C15" s="113">
        <v>53116</v>
      </c>
      <c r="D15" s="113">
        <v>53115.508000000002</v>
      </c>
      <c r="E15" s="113">
        <v>26149.646598800002</v>
      </c>
      <c r="F15" s="113">
        <v>8842.4639999999999</v>
      </c>
      <c r="G15" s="113">
        <v>40156.532961089993</v>
      </c>
      <c r="H15" s="113">
        <v>62141.879000000001</v>
      </c>
      <c r="I15" s="113">
        <v>236442.83199999999</v>
      </c>
      <c r="J15" s="113">
        <v>73857.044999999998</v>
      </c>
      <c r="L15" s="113"/>
      <c r="M15" s="113"/>
      <c r="P15" s="113"/>
    </row>
    <row r="16" spans="1:16" x14ac:dyDescent="0.2">
      <c r="A16" s="10" t="s">
        <v>12</v>
      </c>
      <c r="B16" s="76">
        <v>50791</v>
      </c>
      <c r="C16" s="113">
        <v>4453</v>
      </c>
      <c r="D16" s="113">
        <v>4453.0019999999931</v>
      </c>
      <c r="E16" s="113">
        <v>2998.1884011999996</v>
      </c>
      <c r="F16" s="113">
        <v>1001.9760000000006</v>
      </c>
      <c r="G16" s="113">
        <v>4907.3470389100003</v>
      </c>
      <c r="H16" s="113">
        <v>6974.971000000005</v>
      </c>
      <c r="I16" s="113">
        <v>25396.308000000019</v>
      </c>
      <c r="J16" s="113">
        <v>7866.6450000000004</v>
      </c>
      <c r="L16" s="113"/>
      <c r="M16" s="113"/>
      <c r="P16" s="113"/>
    </row>
    <row r="17" spans="1:16" x14ac:dyDescent="0.2">
      <c r="A17" s="10" t="s">
        <v>13</v>
      </c>
      <c r="B17" s="76">
        <v>1626962</v>
      </c>
      <c r="C17" s="113">
        <v>115017</v>
      </c>
      <c r="D17" s="113">
        <v>115017.47320692401</v>
      </c>
      <c r="E17" s="113">
        <v>441458.44786550401</v>
      </c>
      <c r="F17" s="113">
        <f>E17+F13-F15</f>
        <v>447835.58686550404</v>
      </c>
      <c r="G17" s="113">
        <v>424927.56890821405</v>
      </c>
      <c r="H17" s="113">
        <f>G17+H13-H15</f>
        <v>506898.46464421408</v>
      </c>
      <c r="I17" s="113">
        <v>683458.64964421419</v>
      </c>
      <c r="J17" s="113">
        <v>1501942.6841042142</v>
      </c>
      <c r="L17" s="113"/>
      <c r="M17" s="113"/>
      <c r="P17" s="113"/>
    </row>
    <row r="18" spans="1:16" x14ac:dyDescent="0.2">
      <c r="A18" s="3" t="s">
        <v>15</v>
      </c>
      <c r="B18" s="76"/>
      <c r="C18" s="113"/>
      <c r="E18" s="113"/>
      <c r="F18" s="113"/>
      <c r="G18" s="113"/>
      <c r="H18" s="113"/>
      <c r="I18" s="113"/>
      <c r="P18" s="113"/>
    </row>
    <row r="19" spans="1:16" x14ac:dyDescent="0.2">
      <c r="A19" s="10" t="s">
        <v>9</v>
      </c>
      <c r="B19" s="76">
        <v>155401</v>
      </c>
      <c r="C19" s="113">
        <v>216303</v>
      </c>
      <c r="D19" s="113">
        <v>216303.35900000003</v>
      </c>
      <c r="E19" s="113">
        <v>300333.72972595994</v>
      </c>
      <c r="F19" s="113">
        <v>36405.131000000001</v>
      </c>
      <c r="G19" s="113">
        <v>349979.3670845349</v>
      </c>
      <c r="H19" s="113">
        <v>550581.62207600009</v>
      </c>
      <c r="I19" s="113">
        <v>424927.76899999997</v>
      </c>
      <c r="J19" s="113">
        <v>481277.721272</v>
      </c>
      <c r="L19" s="113"/>
      <c r="M19" s="113"/>
      <c r="P19" s="76"/>
    </row>
    <row r="20" spans="1:16" x14ac:dyDescent="0.2">
      <c r="A20" s="10" t="s">
        <v>10</v>
      </c>
      <c r="B20" s="76">
        <v>23376</v>
      </c>
      <c r="C20" s="113">
        <v>47624</v>
      </c>
      <c r="D20" s="113">
        <v>47623.775999999983</v>
      </c>
      <c r="E20" s="113">
        <v>61647.685274040006</v>
      </c>
      <c r="F20" s="113">
        <v>7286.6139999999978</v>
      </c>
      <c r="G20" s="113">
        <v>71133.772915465001</v>
      </c>
      <c r="H20" s="113">
        <v>114454.15292399994</v>
      </c>
      <c r="I20" s="113">
        <v>86233.555999999982</v>
      </c>
      <c r="J20" s="113">
        <v>89796.238727999938</v>
      </c>
      <c r="L20" s="113"/>
      <c r="M20" s="113"/>
      <c r="P20" s="113"/>
    </row>
    <row r="21" spans="1:16" x14ac:dyDescent="0.2">
      <c r="A21" s="10" t="s">
        <v>11</v>
      </c>
      <c r="B21" s="76">
        <v>1444</v>
      </c>
      <c r="C21" s="113">
        <v>155401</v>
      </c>
      <c r="D21" s="113">
        <v>155400.97425600002</v>
      </c>
      <c r="E21" s="113" t="s">
        <v>30</v>
      </c>
      <c r="F21" s="113">
        <v>9999.1329999999998</v>
      </c>
      <c r="G21" s="113">
        <v>128750.35460860003</v>
      </c>
      <c r="H21" s="113">
        <v>123293.87699999999</v>
      </c>
      <c r="I21" s="113">
        <v>50928.363000000005</v>
      </c>
      <c r="J21" s="113">
        <v>211357.00100000002</v>
      </c>
      <c r="L21" s="113"/>
      <c r="M21" s="113"/>
      <c r="P21" s="113"/>
    </row>
    <row r="22" spans="1:16" x14ac:dyDescent="0.2">
      <c r="A22" s="10" t="s">
        <v>12</v>
      </c>
      <c r="B22" s="76">
        <v>110</v>
      </c>
      <c r="C22" s="113">
        <v>23376</v>
      </c>
      <c r="D22" s="113">
        <v>23375.960743999982</v>
      </c>
      <c r="E22" s="113" t="s">
        <v>30</v>
      </c>
      <c r="F22" s="113">
        <v>1953.3770000000004</v>
      </c>
      <c r="G22" s="113">
        <v>27273.955391399988</v>
      </c>
      <c r="H22" s="113">
        <v>26895.457999999999</v>
      </c>
      <c r="I22" s="113">
        <v>11165.451999999997</v>
      </c>
      <c r="J22" s="113">
        <v>46538.579000000005</v>
      </c>
      <c r="L22" s="113"/>
      <c r="M22" s="113"/>
      <c r="P22" s="113"/>
    </row>
    <row r="23" spans="1:16" x14ac:dyDescent="0.2">
      <c r="A23" s="10" t="s">
        <v>13</v>
      </c>
      <c r="B23" s="76">
        <v>1324154</v>
      </c>
      <c r="C23" s="113">
        <v>1363483</v>
      </c>
      <c r="D23" s="113">
        <v>1363483.1242533142</v>
      </c>
      <c r="E23" s="113">
        <v>6670773.7828013143</v>
      </c>
      <c r="F23" s="113">
        <f>E23+F19-F21</f>
        <v>6697179.7808013139</v>
      </c>
      <c r="G23" s="113">
        <v>6918408.7932772487</v>
      </c>
      <c r="H23" s="113">
        <f>G23+H19-H21</f>
        <v>7345696.5383532485</v>
      </c>
      <c r="I23" s="113">
        <v>7719695.9443532489</v>
      </c>
      <c r="J23" s="113">
        <v>7989616.6646252489</v>
      </c>
      <c r="L23" s="113"/>
      <c r="M23" s="113"/>
      <c r="P23" s="113"/>
    </row>
    <row r="24" spans="1:16" ht="15" thickBot="1" x14ac:dyDescent="0.25">
      <c r="A24" s="5"/>
      <c r="B24" s="80"/>
      <c r="C24" s="80"/>
      <c r="D24" s="81"/>
      <c r="E24" s="81"/>
      <c r="F24" s="80"/>
      <c r="G24" s="82"/>
      <c r="H24" s="82"/>
      <c r="I24" s="82"/>
      <c r="J24" s="83"/>
      <c r="P24" s="113"/>
    </row>
    <row r="25" spans="1:16" x14ac:dyDescent="0.2">
      <c r="A25" s="174" t="s">
        <v>16</v>
      </c>
      <c r="B25" s="174"/>
      <c r="C25" s="174"/>
      <c r="D25" s="174"/>
      <c r="E25" s="174"/>
      <c r="F25" s="174"/>
      <c r="G25" s="174"/>
      <c r="H25" s="174"/>
      <c r="I25" s="174"/>
      <c r="J25" s="174"/>
      <c r="P25" s="113"/>
    </row>
    <row r="26" spans="1:16" x14ac:dyDescent="0.2">
      <c r="A26" s="175"/>
      <c r="B26" s="175"/>
      <c r="C26" s="175"/>
      <c r="D26" s="175"/>
      <c r="E26" s="175"/>
      <c r="F26" s="175"/>
      <c r="G26" s="175"/>
      <c r="H26" s="175"/>
      <c r="I26" s="175"/>
      <c r="J26" s="175"/>
      <c r="P26" s="113"/>
    </row>
    <row r="27" spans="1:16" x14ac:dyDescent="0.2">
      <c r="P27" s="113"/>
    </row>
    <row r="28" spans="1:16" x14ac:dyDescent="0.2">
      <c r="P28" s="113"/>
    </row>
    <row r="29" spans="1:16" x14ac:dyDescent="0.2">
      <c r="P29" s="113"/>
    </row>
  </sheetData>
  <mergeCells count="7">
    <mergeCell ref="A1:J1"/>
    <mergeCell ref="A2:J2"/>
    <mergeCell ref="A25:J25"/>
    <mergeCell ref="A26:J26"/>
    <mergeCell ref="E3:J3"/>
    <mergeCell ref="B3:B4"/>
    <mergeCell ref="C3:C4"/>
  </mergeCells>
  <pageMargins left="0.7" right="0.7" top="0.75" bottom="0.75" header="0.3" footer="0.3"/>
  <pageSetup paperSize="9" scale="7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6"/>
  <sheetViews>
    <sheetView view="pageBreakPreview" zoomScaleNormal="100" zoomScaleSheetLayoutView="100" workbookViewId="0">
      <selection activeCell="K4" sqref="K4:M15"/>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72" t="s">
        <v>141</v>
      </c>
      <c r="B1" s="172"/>
      <c r="C1" s="172"/>
      <c r="D1" s="172"/>
      <c r="E1" s="172"/>
      <c r="F1" s="172"/>
      <c r="G1" s="172"/>
      <c r="H1" s="172"/>
      <c r="I1" s="172"/>
      <c r="J1" s="172"/>
      <c r="K1" s="172"/>
      <c r="L1" s="172"/>
      <c r="M1" s="172"/>
    </row>
    <row r="2" spans="1:13" ht="18.75" x14ac:dyDescent="0.2">
      <c r="A2" s="256" t="s">
        <v>142</v>
      </c>
      <c r="B2" s="256"/>
      <c r="C2" s="256"/>
      <c r="D2" s="256"/>
      <c r="E2" s="256"/>
      <c r="F2" s="256"/>
      <c r="G2" s="256"/>
      <c r="H2" s="256"/>
      <c r="I2" s="256"/>
      <c r="J2" s="256"/>
      <c r="K2" s="256"/>
      <c r="L2" s="256"/>
      <c r="M2" s="256"/>
    </row>
    <row r="3" spans="1:13" ht="19.5" thickBot="1" x14ac:dyDescent="0.25">
      <c r="A3" s="257"/>
      <c r="B3" s="257"/>
      <c r="C3" s="257"/>
      <c r="D3" s="257"/>
      <c r="E3" s="257"/>
      <c r="F3" s="257"/>
      <c r="G3" s="257"/>
      <c r="H3" s="257"/>
      <c r="I3" s="257"/>
      <c r="J3" s="257"/>
      <c r="K3" s="257"/>
      <c r="L3" s="257"/>
      <c r="M3" s="257"/>
    </row>
    <row r="4" spans="1:13" ht="15.75" thickTop="1" thickBot="1" x14ac:dyDescent="0.25">
      <c r="A4" s="191" t="s">
        <v>86</v>
      </c>
      <c r="B4" s="244" t="s">
        <v>149</v>
      </c>
      <c r="C4" s="245"/>
      <c r="D4" s="252"/>
      <c r="E4" s="244" t="s">
        <v>150</v>
      </c>
      <c r="F4" s="245"/>
      <c r="G4" s="252"/>
      <c r="H4" s="200" t="s">
        <v>151</v>
      </c>
      <c r="I4" s="258"/>
      <c r="J4" s="201"/>
      <c r="K4" s="244" t="s">
        <v>152</v>
      </c>
      <c r="L4" s="245"/>
      <c r="M4" s="245"/>
    </row>
    <row r="5" spans="1:13" ht="15" thickBot="1" x14ac:dyDescent="0.25">
      <c r="A5" s="251"/>
      <c r="B5" s="66" t="s">
        <v>147</v>
      </c>
      <c r="C5" s="67" t="s">
        <v>148</v>
      </c>
      <c r="D5" s="68" t="s">
        <v>139</v>
      </c>
      <c r="E5" s="67" t="s">
        <v>147</v>
      </c>
      <c r="F5" s="67" t="s">
        <v>148</v>
      </c>
      <c r="G5" s="68" t="s">
        <v>139</v>
      </c>
      <c r="H5" s="67" t="s">
        <v>147</v>
      </c>
      <c r="I5" s="67" t="s">
        <v>148</v>
      </c>
      <c r="J5" s="68" t="s">
        <v>139</v>
      </c>
      <c r="K5" s="67" t="s">
        <v>147</v>
      </c>
      <c r="L5" s="67" t="s">
        <v>148</v>
      </c>
      <c r="M5" s="67" t="s">
        <v>139</v>
      </c>
    </row>
    <row r="6" spans="1:13" ht="15" thickTop="1" x14ac:dyDescent="0.2">
      <c r="A6" s="2"/>
      <c r="B6" s="48"/>
      <c r="C6" s="2"/>
      <c r="D6" s="2"/>
      <c r="E6" s="2"/>
      <c r="F6" s="2"/>
      <c r="G6" s="2"/>
      <c r="H6" s="2"/>
      <c r="I6" s="2"/>
      <c r="J6" s="2"/>
      <c r="K6" s="2"/>
      <c r="L6" s="2"/>
      <c r="M6" s="2"/>
    </row>
    <row r="7" spans="1:13" ht="21.75" customHeight="1" x14ac:dyDescent="0.2">
      <c r="A7" s="121">
        <v>45446</v>
      </c>
      <c r="B7" s="89">
        <v>308.43617547650001</v>
      </c>
      <c r="C7" s="89">
        <v>309.17175650399997</v>
      </c>
      <c r="D7" s="89">
        <v>311.73033241270002</v>
      </c>
      <c r="E7" s="89">
        <v>184.6385931275</v>
      </c>
      <c r="F7" s="89">
        <v>184.97228075309999</v>
      </c>
      <c r="G7" s="89">
        <v>186.1382972019</v>
      </c>
      <c r="H7" s="89">
        <v>74.214463839700002</v>
      </c>
      <c r="I7" s="89">
        <v>74.333518849300006</v>
      </c>
      <c r="J7" s="89">
        <v>74.729535035599994</v>
      </c>
      <c r="K7" s="89">
        <v>907.66849949640005</v>
      </c>
      <c r="L7" s="89">
        <v>909.67279237829996</v>
      </c>
      <c r="M7" s="89">
        <v>916.47678390479996</v>
      </c>
    </row>
    <row r="8" spans="1:13" ht="21.75" customHeight="1" x14ac:dyDescent="0.2">
      <c r="A8" s="121">
        <v>45447</v>
      </c>
      <c r="B8" s="89">
        <v>310.89290296370001</v>
      </c>
      <c r="C8" s="89">
        <v>311.93448208400002</v>
      </c>
      <c r="D8" s="89">
        <v>314.4384184617</v>
      </c>
      <c r="E8" s="89">
        <v>185.09450243649999</v>
      </c>
      <c r="F8" s="89">
        <v>185.60736164970001</v>
      </c>
      <c r="G8" s="89">
        <v>186.69705573389999</v>
      </c>
      <c r="H8" s="89">
        <v>74.200326361099997</v>
      </c>
      <c r="I8" s="89">
        <v>74.3837687786</v>
      </c>
      <c r="J8" s="89">
        <v>74.750343844100001</v>
      </c>
      <c r="K8" s="89">
        <v>908.26154170250004</v>
      </c>
      <c r="L8" s="89">
        <v>911.24967625639999</v>
      </c>
      <c r="M8" s="89">
        <v>917.94407543459999</v>
      </c>
    </row>
    <row r="9" spans="1:13" ht="21.75" customHeight="1" x14ac:dyDescent="0.2">
      <c r="A9" s="121">
        <v>45448</v>
      </c>
      <c r="B9" s="89">
        <v>311.78586718209999</v>
      </c>
      <c r="C9" s="89">
        <v>312.60574300119998</v>
      </c>
      <c r="D9" s="89">
        <v>315.04372391980002</v>
      </c>
      <c r="E9" s="89">
        <v>185.38956999999999</v>
      </c>
      <c r="F9" s="89">
        <v>185.77014361799999</v>
      </c>
      <c r="G9" s="89">
        <v>186.8351447508</v>
      </c>
      <c r="H9" s="89">
        <v>74.203440305100003</v>
      </c>
      <c r="I9" s="89">
        <v>74.331569335799998</v>
      </c>
      <c r="J9" s="89">
        <v>74.690844694999996</v>
      </c>
      <c r="K9" s="89">
        <v>908.17133443889998</v>
      </c>
      <c r="L9" s="89">
        <v>910.58997584839994</v>
      </c>
      <c r="M9" s="89">
        <v>916.8103242377</v>
      </c>
    </row>
    <row r="10" spans="1:13" ht="21.75" customHeight="1" x14ac:dyDescent="0.2">
      <c r="A10" s="121">
        <v>45449</v>
      </c>
      <c r="B10" s="89">
        <v>311.90447577219999</v>
      </c>
      <c r="C10" s="89">
        <v>312.82964169759998</v>
      </c>
      <c r="D10" s="89">
        <v>315.26200157839997</v>
      </c>
      <c r="E10" s="89">
        <v>185.01819673400001</v>
      </c>
      <c r="F10" s="89">
        <v>185.461752434</v>
      </c>
      <c r="G10" s="89">
        <v>186.53865061650001</v>
      </c>
      <c r="H10" s="89">
        <v>74.227514428500001</v>
      </c>
      <c r="I10" s="89">
        <v>74.387046245299999</v>
      </c>
      <c r="J10" s="89">
        <v>74.746934056599997</v>
      </c>
      <c r="K10" s="89">
        <v>908.61422935780001</v>
      </c>
      <c r="L10" s="89">
        <v>911.28718275179995</v>
      </c>
      <c r="M10" s="89">
        <v>917.45099947649999</v>
      </c>
    </row>
    <row r="11" spans="1:13" ht="21.75" customHeight="1" x14ac:dyDescent="0.2">
      <c r="A11" s="121">
        <v>45450</v>
      </c>
      <c r="B11" s="89">
        <v>312.6721551686</v>
      </c>
      <c r="C11" s="89">
        <v>313.81380217930001</v>
      </c>
      <c r="D11" s="89">
        <v>316.34282865900002</v>
      </c>
      <c r="E11" s="89">
        <v>185.55941000000001</v>
      </c>
      <c r="F11" s="89">
        <v>186.1368587076</v>
      </c>
      <c r="G11" s="89">
        <v>187.2626757944</v>
      </c>
      <c r="H11" s="89">
        <v>74.176777193500001</v>
      </c>
      <c r="I11" s="89">
        <v>74.387128497700004</v>
      </c>
      <c r="J11" s="89">
        <v>74.768852105099995</v>
      </c>
      <c r="K11" s="89">
        <v>908.31938848890002</v>
      </c>
      <c r="L11" s="89">
        <v>911.55645277220003</v>
      </c>
      <c r="M11" s="89">
        <v>918.11329351120003</v>
      </c>
    </row>
    <row r="12" spans="1:13" ht="21.75" customHeight="1" x14ac:dyDescent="0.2">
      <c r="A12" s="121">
        <v>45453</v>
      </c>
      <c r="B12" s="89">
        <v>310.31732073069998</v>
      </c>
      <c r="C12" s="89">
        <v>311.14661842890001</v>
      </c>
      <c r="D12" s="89">
        <v>313.9995536843</v>
      </c>
      <c r="E12" s="89">
        <v>183.50161159850001</v>
      </c>
      <c r="F12" s="89">
        <v>183.87216122039999</v>
      </c>
      <c r="G12" s="89">
        <v>185.2084809685</v>
      </c>
      <c r="H12" s="89">
        <v>74.228080742800003</v>
      </c>
      <c r="I12" s="89">
        <v>74.351569061399999</v>
      </c>
      <c r="J12" s="89">
        <v>74.830380134899997</v>
      </c>
      <c r="K12" s="89">
        <v>907.57098325130005</v>
      </c>
      <c r="L12" s="89">
        <v>909.872141016</v>
      </c>
      <c r="M12" s="89">
        <v>917.46181752810003</v>
      </c>
    </row>
    <row r="13" spans="1:13" ht="21.75" customHeight="1" x14ac:dyDescent="0.2">
      <c r="A13" s="121">
        <v>45454</v>
      </c>
      <c r="B13" s="89">
        <v>310.44210141259998</v>
      </c>
      <c r="C13" s="89">
        <v>311.83005113780001</v>
      </c>
      <c r="D13" s="89">
        <v>314.34675106869997</v>
      </c>
      <c r="E13" s="89">
        <v>183.93374736449999</v>
      </c>
      <c r="F13" s="89">
        <v>184.64728071190001</v>
      </c>
      <c r="G13" s="89">
        <v>185.73308321959999</v>
      </c>
      <c r="H13" s="89">
        <v>74.262059471300006</v>
      </c>
      <c r="I13" s="89">
        <v>74.529090800000006</v>
      </c>
      <c r="J13" s="89">
        <v>74.892970998999999</v>
      </c>
      <c r="K13" s="89">
        <v>908.10485392630005</v>
      </c>
      <c r="L13" s="89">
        <v>912.07365076200006</v>
      </c>
      <c r="M13" s="89">
        <v>918.40770764549995</v>
      </c>
    </row>
    <row r="14" spans="1:13" ht="21.75" customHeight="1" x14ac:dyDescent="0.2">
      <c r="A14" s="121">
        <v>45455</v>
      </c>
      <c r="B14" s="89">
        <v>310.634789463</v>
      </c>
      <c r="C14" s="89">
        <v>311.91438086189999</v>
      </c>
      <c r="D14" s="89">
        <v>314.64811969840002</v>
      </c>
      <c r="E14" s="89">
        <v>184.3551255655</v>
      </c>
      <c r="F14" s="89">
        <v>185.00532685819999</v>
      </c>
      <c r="G14" s="89">
        <v>186.23792958780001</v>
      </c>
      <c r="H14" s="89">
        <v>74.279701888800005</v>
      </c>
      <c r="I14" s="89">
        <v>74.520649934000005</v>
      </c>
      <c r="J14" s="89">
        <v>74.950055971599994</v>
      </c>
      <c r="K14" s="89">
        <v>908.70296528009999</v>
      </c>
      <c r="L14" s="89">
        <v>912.30095623509999</v>
      </c>
      <c r="M14" s="89">
        <v>919.43669178829998</v>
      </c>
    </row>
    <row r="15" spans="1:13" ht="21.75" customHeight="1" x14ac:dyDescent="0.2">
      <c r="A15" s="121">
        <v>45456</v>
      </c>
      <c r="B15" s="89">
        <v>311.25843360779999</v>
      </c>
      <c r="C15" s="89">
        <v>312.477768137</v>
      </c>
      <c r="D15" s="89">
        <v>315.33321169150003</v>
      </c>
      <c r="E15" s="89">
        <v>185.291451946</v>
      </c>
      <c r="F15" s="89">
        <v>185.90781982359999</v>
      </c>
      <c r="G15" s="89">
        <v>187.23229378549999</v>
      </c>
      <c r="H15" s="89">
        <v>74.2654175057</v>
      </c>
      <c r="I15" s="89">
        <v>74.487860360400006</v>
      </c>
      <c r="J15" s="89">
        <v>74.962169851499993</v>
      </c>
      <c r="K15" s="89">
        <v>909.21274569100001</v>
      </c>
      <c r="L15" s="89">
        <v>912.62345535889995</v>
      </c>
      <c r="M15" s="89">
        <v>920.19092292089999</v>
      </c>
    </row>
    <row r="16" spans="1:13" ht="21.75" customHeight="1" x14ac:dyDescent="0.2">
      <c r="A16" s="121">
        <v>45457</v>
      </c>
      <c r="B16" s="89">
        <v>311.95088079940001</v>
      </c>
      <c r="C16" s="89">
        <v>313.1879273701</v>
      </c>
      <c r="D16" s="89">
        <v>316.11127771460002</v>
      </c>
      <c r="E16" s="89">
        <v>184.34558704899999</v>
      </c>
      <c r="F16" s="89">
        <v>184.96494040109999</v>
      </c>
      <c r="G16" s="89">
        <v>186.31023242969999</v>
      </c>
      <c r="H16" s="89">
        <v>74.233624623699995</v>
      </c>
      <c r="I16" s="89">
        <v>74.458315966200004</v>
      </c>
      <c r="J16" s="89">
        <v>74.944006422200005</v>
      </c>
      <c r="K16" s="89">
        <v>908.26299028979997</v>
      </c>
      <c r="L16" s="89">
        <v>911.6239138592</v>
      </c>
      <c r="M16" s="89">
        <v>919.34298175059996</v>
      </c>
    </row>
    <row r="17" spans="1:13" ht="21.75" customHeight="1" x14ac:dyDescent="0.2">
      <c r="A17" s="121">
        <v>45463</v>
      </c>
      <c r="B17" s="89">
        <v>313.2272825924</v>
      </c>
      <c r="C17" s="89">
        <v>314.4405472633</v>
      </c>
      <c r="D17" s="89">
        <v>317.67111617619997</v>
      </c>
      <c r="E17" s="89">
        <v>185.82621</v>
      </c>
      <c r="F17" s="89">
        <v>186.41869146560001</v>
      </c>
      <c r="G17" s="89">
        <v>187.9431662074</v>
      </c>
      <c r="H17" s="89">
        <v>74.263628645500006</v>
      </c>
      <c r="I17" s="89">
        <v>74.486452085799996</v>
      </c>
      <c r="J17" s="89">
        <v>75.029408629399995</v>
      </c>
      <c r="K17" s="89">
        <v>908.58697359730002</v>
      </c>
      <c r="L17" s="89">
        <v>911.82424285729996</v>
      </c>
      <c r="M17" s="89">
        <v>920.26754923589999</v>
      </c>
    </row>
    <row r="18" spans="1:13" ht="21.75" customHeight="1" x14ac:dyDescent="0.2">
      <c r="A18" s="121">
        <v>45464</v>
      </c>
      <c r="B18" s="89">
        <v>312.58184790069998</v>
      </c>
      <c r="C18" s="89">
        <v>313.86812562199998</v>
      </c>
      <c r="D18" s="89">
        <v>317.3330744511</v>
      </c>
      <c r="E18" s="89">
        <v>185.292972467</v>
      </c>
      <c r="F18" s="89">
        <v>185.9279339149</v>
      </c>
      <c r="G18" s="89">
        <v>187.58576231609999</v>
      </c>
      <c r="H18" s="89">
        <v>74.239742200099997</v>
      </c>
      <c r="I18" s="89">
        <v>74.480492069799993</v>
      </c>
      <c r="J18" s="89">
        <v>75.080736481599999</v>
      </c>
      <c r="K18" s="89">
        <v>907.93940896360004</v>
      </c>
      <c r="L18" s="89">
        <v>911.37389630929999</v>
      </c>
      <c r="M18" s="89">
        <v>920.37062234560005</v>
      </c>
    </row>
    <row r="19" spans="1:13" ht="21.75" customHeight="1" x14ac:dyDescent="0.2">
      <c r="A19" s="121">
        <v>45467</v>
      </c>
      <c r="B19" s="89">
        <v>311.74535409200001</v>
      </c>
      <c r="C19" s="89">
        <v>313.09583743249999</v>
      </c>
      <c r="D19" s="89">
        <v>316.39765092570002</v>
      </c>
      <c r="E19" s="89">
        <v>185.4092838638</v>
      </c>
      <c r="F19" s="89">
        <v>186.0825007286</v>
      </c>
      <c r="G19" s="89">
        <v>187.6461166281</v>
      </c>
      <c r="H19" s="89">
        <v>74.271580199599995</v>
      </c>
      <c r="I19" s="89">
        <v>74.528268513100002</v>
      </c>
      <c r="J19" s="89">
        <v>75.092614234500004</v>
      </c>
      <c r="K19" s="89">
        <v>908.39342024500002</v>
      </c>
      <c r="L19" s="89">
        <v>912.02344277539999</v>
      </c>
      <c r="M19" s="89">
        <v>920.65537680349996</v>
      </c>
    </row>
    <row r="20" spans="1:13" ht="21.75" customHeight="1" x14ac:dyDescent="0.2">
      <c r="A20" s="121">
        <v>45468</v>
      </c>
      <c r="B20" s="89">
        <v>311.80030939839997</v>
      </c>
      <c r="C20" s="89">
        <v>312.99191764329998</v>
      </c>
      <c r="D20" s="89">
        <v>316.37597224849998</v>
      </c>
      <c r="E20" s="89">
        <v>185.66204999999999</v>
      </c>
      <c r="F20" s="89">
        <v>186.2178657238</v>
      </c>
      <c r="G20" s="89">
        <v>187.8122282315</v>
      </c>
      <c r="H20" s="89">
        <v>74.231036532700003</v>
      </c>
      <c r="I20" s="89">
        <v>74.440820406200004</v>
      </c>
      <c r="J20" s="89">
        <v>75.017840582000005</v>
      </c>
      <c r="K20" s="89">
        <v>908.49787545130005</v>
      </c>
      <c r="L20" s="89">
        <v>911.88334013550002</v>
      </c>
      <c r="M20" s="89">
        <v>920.28164193099997</v>
      </c>
    </row>
    <row r="21" spans="1:13" ht="21.75" customHeight="1" x14ac:dyDescent="0.2">
      <c r="A21" s="121">
        <v>45469</v>
      </c>
      <c r="B21" s="89">
        <v>310.6276222541</v>
      </c>
      <c r="C21" s="89">
        <v>311.79296154719998</v>
      </c>
      <c r="D21" s="89">
        <v>315.21625201630002</v>
      </c>
      <c r="E21" s="89">
        <v>185.30305000000001</v>
      </c>
      <c r="F21" s="89">
        <v>185.86590968819999</v>
      </c>
      <c r="G21" s="89">
        <v>187.4615467392</v>
      </c>
      <c r="H21" s="89">
        <v>74.208338539099998</v>
      </c>
      <c r="I21" s="89">
        <v>74.423407492799996</v>
      </c>
      <c r="J21" s="89">
        <v>74.995963035000003</v>
      </c>
      <c r="K21" s="89">
        <v>907.49078718830003</v>
      </c>
      <c r="L21" s="89">
        <v>910.59570657489996</v>
      </c>
      <c r="M21" s="89">
        <v>919.14853778060001</v>
      </c>
    </row>
    <row r="22" spans="1:13" ht="21.75" customHeight="1" x14ac:dyDescent="0.2">
      <c r="A22" s="121">
        <v>45470</v>
      </c>
      <c r="B22" s="89">
        <v>310.11530978259998</v>
      </c>
      <c r="C22" s="89">
        <v>311.43143204530003</v>
      </c>
      <c r="D22" s="89">
        <v>314.95577924909998</v>
      </c>
      <c r="E22" s="89">
        <v>185.45343750000001</v>
      </c>
      <c r="F22" s="89">
        <v>186.1212116966</v>
      </c>
      <c r="G22" s="89">
        <v>187.7927664286</v>
      </c>
      <c r="H22" s="89">
        <v>74.202664350199996</v>
      </c>
      <c r="I22" s="89">
        <v>74.456107475600007</v>
      </c>
      <c r="J22" s="89">
        <v>75.058697065800004</v>
      </c>
      <c r="K22" s="89">
        <v>907.3797313028</v>
      </c>
      <c r="L22" s="89">
        <v>910.9958420291</v>
      </c>
      <c r="M22" s="89">
        <v>920.02080512470002</v>
      </c>
    </row>
    <row r="23" spans="1:13" ht="21.75" customHeight="1" x14ac:dyDescent="0.2">
      <c r="A23" s="121">
        <v>45471</v>
      </c>
      <c r="B23" s="89">
        <v>309.40559579670003</v>
      </c>
      <c r="C23" s="89">
        <v>310.51841014979999</v>
      </c>
      <c r="D23" s="89">
        <v>314.04684878879999</v>
      </c>
      <c r="E23" s="89">
        <v>184.6098341695</v>
      </c>
      <c r="F23" s="89">
        <v>185.1534026118</v>
      </c>
      <c r="G23" s="89">
        <v>186.84674442260001</v>
      </c>
      <c r="H23" s="89">
        <v>74.194654677499997</v>
      </c>
      <c r="I23" s="89">
        <v>74.399598560599998</v>
      </c>
      <c r="J23" s="89">
        <v>75.014570118899996</v>
      </c>
      <c r="K23" s="89">
        <v>907.24010283799998</v>
      </c>
      <c r="L23" s="89">
        <v>910.22076050090004</v>
      </c>
      <c r="M23" s="89">
        <v>919.41847946099995</v>
      </c>
    </row>
    <row r="24" spans="1:13" ht="15" thickBot="1" x14ac:dyDescent="0.25">
      <c r="A24" s="121"/>
      <c r="B24" s="88"/>
      <c r="C24" s="89"/>
      <c r="D24" s="89"/>
      <c r="E24" s="89"/>
      <c r="F24" s="89"/>
      <c r="G24" s="89"/>
      <c r="H24" s="89"/>
      <c r="I24" s="89"/>
      <c r="J24" s="89"/>
      <c r="K24" s="89"/>
      <c r="L24" s="89"/>
      <c r="M24" s="89"/>
    </row>
    <row r="25" spans="1:13" ht="15" thickTop="1" x14ac:dyDescent="0.2">
      <c r="A25" s="194" t="s">
        <v>74</v>
      </c>
      <c r="B25" s="194"/>
      <c r="C25" s="194"/>
      <c r="D25" s="194"/>
      <c r="E25" s="194"/>
      <c r="F25" s="194"/>
      <c r="G25" s="194"/>
      <c r="H25" s="194"/>
      <c r="I25" s="194"/>
      <c r="J25" s="194"/>
      <c r="K25" s="194"/>
      <c r="L25" s="194"/>
      <c r="M25" s="194"/>
    </row>
    <row r="26" spans="1:13" x14ac:dyDescent="0.2">
      <c r="A26" s="248" t="s">
        <v>153</v>
      </c>
      <c r="B26" s="248"/>
      <c r="C26" s="248"/>
      <c r="D26" s="248"/>
      <c r="E26" s="248"/>
      <c r="F26" s="248"/>
      <c r="G26" s="248"/>
      <c r="H26" s="248"/>
      <c r="I26" s="248"/>
      <c r="J26" s="248"/>
      <c r="K26" s="248"/>
      <c r="L26" s="248"/>
      <c r="M26" s="248"/>
    </row>
  </sheetData>
  <mergeCells count="10">
    <mergeCell ref="A25:M25"/>
    <mergeCell ref="A26:M26"/>
    <mergeCell ref="A1:M1"/>
    <mergeCell ref="A2:M2"/>
    <mergeCell ref="A3:M3"/>
    <mergeCell ref="A4:A5"/>
    <mergeCell ref="B4:D4"/>
    <mergeCell ref="E4:G4"/>
    <mergeCell ref="H4:J4"/>
    <mergeCell ref="K4:M4"/>
  </mergeCells>
  <hyperlinks>
    <hyperlink ref="A26" r:id="rId1" display="http://www.sbp.org.pk/ecodata/rates/m2m/M2M-History.asp"/>
  </hyperlinks>
  <pageMargins left="0.7" right="0.7" top="0.75" bottom="0.75" header="0.3" footer="0.3"/>
  <pageSetup paperSize="9" scale="92"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2"/>
  <sheetViews>
    <sheetView tabSelected="1" view="pageBreakPreview" zoomScale="120" zoomScaleNormal="100" zoomScaleSheetLayoutView="120" workbookViewId="0">
      <selection activeCell="J7" sqref="J7"/>
    </sheetView>
  </sheetViews>
  <sheetFormatPr defaultColWidth="9.125" defaultRowHeight="14.25" x14ac:dyDescent="0.2"/>
  <cols>
    <col min="1" max="1" width="31.5" style="7" customWidth="1"/>
    <col min="2" max="7" width="10.125" style="7" customWidth="1"/>
    <col min="8" max="16384" width="9.125" style="7"/>
  </cols>
  <sheetData>
    <row r="1" spans="1:7" ht="18.75" x14ac:dyDescent="0.2">
      <c r="A1" s="172" t="s">
        <v>154</v>
      </c>
      <c r="B1" s="172"/>
      <c r="C1" s="172"/>
      <c r="D1" s="172"/>
      <c r="E1" s="172"/>
      <c r="F1" s="172"/>
      <c r="G1" s="172"/>
    </row>
    <row r="2" spans="1:7" ht="15" thickBot="1" x14ac:dyDescent="0.25">
      <c r="A2" s="249" t="s">
        <v>1</v>
      </c>
      <c r="B2" s="249"/>
      <c r="C2" s="249"/>
      <c r="D2" s="249"/>
      <c r="E2" s="249"/>
      <c r="F2" s="249"/>
      <c r="G2" s="249"/>
    </row>
    <row r="3" spans="1:7" ht="15.75" thickTop="1" thickBot="1" x14ac:dyDescent="0.25">
      <c r="A3" s="69" t="s">
        <v>155</v>
      </c>
      <c r="B3" s="103" t="s">
        <v>168</v>
      </c>
      <c r="C3" s="103" t="s">
        <v>172</v>
      </c>
      <c r="D3" s="103" t="s">
        <v>174</v>
      </c>
      <c r="E3" s="103" t="s">
        <v>175</v>
      </c>
      <c r="F3" s="103" t="s">
        <v>176</v>
      </c>
      <c r="G3" s="103" t="s">
        <v>179</v>
      </c>
    </row>
    <row r="4" spans="1:7" ht="15" thickTop="1" x14ac:dyDescent="0.2">
      <c r="A4" s="60"/>
    </row>
    <row r="5" spans="1:7" x14ac:dyDescent="0.2">
      <c r="A5" s="13" t="s">
        <v>156</v>
      </c>
    </row>
    <row r="6" spans="1:7" x14ac:dyDescent="0.2">
      <c r="A6" s="13" t="s">
        <v>157</v>
      </c>
      <c r="B6" s="154">
        <v>2636224.8199999998</v>
      </c>
      <c r="C6" s="154">
        <v>2262185.5200000005</v>
      </c>
      <c r="D6" s="154">
        <v>2769497.97</v>
      </c>
      <c r="E6" s="154">
        <v>3294341.9000000004</v>
      </c>
      <c r="F6" s="154">
        <v>3993819.79</v>
      </c>
      <c r="G6" s="154">
        <v>4076078.84</v>
      </c>
    </row>
    <row r="7" spans="1:7" x14ac:dyDescent="0.2">
      <c r="A7" s="19" t="s">
        <v>158</v>
      </c>
      <c r="B7" s="113">
        <v>1092271.6399999999</v>
      </c>
      <c r="C7" s="113">
        <v>760945.86000000057</v>
      </c>
      <c r="D7" s="113">
        <v>901222.1400000006</v>
      </c>
      <c r="E7" s="113">
        <v>1369480.0800000005</v>
      </c>
      <c r="F7" s="113">
        <f>F6-F8</f>
        <v>1379602.6</v>
      </c>
      <c r="G7" s="113">
        <v>1838112.6400000001</v>
      </c>
    </row>
    <row r="8" spans="1:7" x14ac:dyDescent="0.2">
      <c r="A8" s="19" t="s">
        <v>159</v>
      </c>
      <c r="B8" s="113">
        <v>1543953.18</v>
      </c>
      <c r="C8" s="113">
        <v>1501239.66</v>
      </c>
      <c r="D8" s="113">
        <v>1868275.8299999996</v>
      </c>
      <c r="E8" s="113">
        <v>1924861.8199999998</v>
      </c>
      <c r="F8" s="113">
        <v>2614217.19</v>
      </c>
      <c r="G8" s="113">
        <v>2237966.1999999997</v>
      </c>
    </row>
    <row r="9" spans="1:7" x14ac:dyDescent="0.2">
      <c r="A9" s="13" t="s">
        <v>160</v>
      </c>
      <c r="B9" s="154">
        <v>2636224.8199999998</v>
      </c>
      <c r="C9" s="154">
        <v>2262185.5200000005</v>
      </c>
      <c r="D9" s="154">
        <v>2769497.97</v>
      </c>
      <c r="E9" s="154">
        <v>3294341.9000000004</v>
      </c>
      <c r="F9" s="154">
        <f>F6</f>
        <v>3993819.79</v>
      </c>
      <c r="G9" s="154">
        <v>4076078.84</v>
      </c>
    </row>
    <row r="10" spans="1:7" x14ac:dyDescent="0.2">
      <c r="A10" s="19" t="s">
        <v>158</v>
      </c>
      <c r="B10" s="113">
        <v>1064797.8799999997</v>
      </c>
      <c r="C10" s="113">
        <v>690577.98000000045</v>
      </c>
      <c r="D10" s="113">
        <v>1102673.7500000002</v>
      </c>
      <c r="E10" s="113">
        <v>1390129.6200000003</v>
      </c>
      <c r="F10" s="113">
        <f>F9-F11</f>
        <v>1310477.6900000004</v>
      </c>
      <c r="G10" s="113">
        <v>1905219.8999999994</v>
      </c>
    </row>
    <row r="11" spans="1:7" x14ac:dyDescent="0.2">
      <c r="A11" s="19" t="s">
        <v>159</v>
      </c>
      <c r="B11" s="113">
        <v>1571426.9400000002</v>
      </c>
      <c r="C11" s="113">
        <v>1571607.54</v>
      </c>
      <c r="D11" s="113">
        <v>1666824.22</v>
      </c>
      <c r="E11" s="113">
        <v>1904212.28</v>
      </c>
      <c r="F11" s="113">
        <v>2683342.0999999996</v>
      </c>
      <c r="G11" s="113">
        <v>2170858.9400000004</v>
      </c>
    </row>
    <row r="12" spans="1:7" x14ac:dyDescent="0.2">
      <c r="A12" s="13" t="s">
        <v>161</v>
      </c>
      <c r="B12" s="154">
        <v>0</v>
      </c>
      <c r="C12" s="154">
        <v>0</v>
      </c>
      <c r="D12" s="154">
        <v>0</v>
      </c>
      <c r="E12" s="154">
        <v>0</v>
      </c>
      <c r="F12" s="154">
        <f t="shared" ref="F12" si="0">F6-F9</f>
        <v>0</v>
      </c>
      <c r="G12" s="154">
        <v>0</v>
      </c>
    </row>
    <row r="13" spans="1:7" x14ac:dyDescent="0.2">
      <c r="A13" s="19"/>
      <c r="B13" s="154"/>
      <c r="C13" s="154"/>
      <c r="D13" s="154"/>
      <c r="E13" s="154"/>
      <c r="F13" s="154"/>
      <c r="G13" s="154"/>
    </row>
    <row r="14" spans="1:7" x14ac:dyDescent="0.2">
      <c r="A14" s="13" t="s">
        <v>162</v>
      </c>
      <c r="B14" s="154"/>
      <c r="C14" s="154"/>
      <c r="D14" s="154"/>
      <c r="E14" s="154"/>
      <c r="F14" s="154"/>
      <c r="G14" s="154"/>
    </row>
    <row r="15" spans="1:7" x14ac:dyDescent="0.2">
      <c r="A15" s="13" t="s">
        <v>157</v>
      </c>
      <c r="B15" s="154">
        <v>371457.67000000004</v>
      </c>
      <c r="C15" s="154">
        <v>286686.45</v>
      </c>
      <c r="D15" s="154">
        <v>226783.04</v>
      </c>
      <c r="E15" s="154">
        <v>508665.7</v>
      </c>
      <c r="F15" s="154">
        <v>387518.8</v>
      </c>
      <c r="G15" s="154">
        <v>261444.78</v>
      </c>
    </row>
    <row r="16" spans="1:7" x14ac:dyDescent="0.2">
      <c r="A16" s="19" t="s">
        <v>158</v>
      </c>
      <c r="B16" s="113">
        <v>120097.40000000005</v>
      </c>
      <c r="C16" s="113">
        <v>91577</v>
      </c>
      <c r="D16" s="113">
        <v>77722.94</v>
      </c>
      <c r="E16" s="113">
        <v>216398.29999999993</v>
      </c>
      <c r="F16" s="113">
        <f>F15-F17</f>
        <v>175035.30000000005</v>
      </c>
      <c r="G16" s="113">
        <v>90274.409999999974</v>
      </c>
    </row>
    <row r="17" spans="1:7" x14ac:dyDescent="0.2">
      <c r="A17" s="19" t="s">
        <v>159</v>
      </c>
      <c r="B17" s="113">
        <v>251360.27</v>
      </c>
      <c r="C17" s="113">
        <v>195109.45</v>
      </c>
      <c r="D17" s="113">
        <v>149060.1</v>
      </c>
      <c r="E17" s="113">
        <v>292267.40000000008</v>
      </c>
      <c r="F17" s="113">
        <v>212483.49999999994</v>
      </c>
      <c r="G17" s="113">
        <v>171170.37000000002</v>
      </c>
    </row>
    <row r="18" spans="1:7" x14ac:dyDescent="0.2">
      <c r="A18" s="13" t="s">
        <v>160</v>
      </c>
      <c r="B18" s="154">
        <v>371457.67000000004</v>
      </c>
      <c r="C18" s="154">
        <v>286686.45</v>
      </c>
      <c r="D18" s="154">
        <v>226783.04</v>
      </c>
      <c r="E18" s="154">
        <v>508665.7</v>
      </c>
      <c r="F18" s="154">
        <f t="shared" ref="F18" si="1">F15</f>
        <v>387518.8</v>
      </c>
      <c r="G18" s="154">
        <v>261444.78</v>
      </c>
    </row>
    <row r="19" spans="1:7" x14ac:dyDescent="0.2">
      <c r="A19" s="19" t="s">
        <v>158</v>
      </c>
      <c r="B19" s="113">
        <v>171500.45000000004</v>
      </c>
      <c r="C19" s="113">
        <v>126925.55000000002</v>
      </c>
      <c r="D19" s="113">
        <v>53963.399999999965</v>
      </c>
      <c r="E19" s="113">
        <v>266551.29999999993</v>
      </c>
      <c r="F19" s="113">
        <f>F18-F20</f>
        <v>237834.6</v>
      </c>
      <c r="G19" s="113">
        <v>111291.66999999995</v>
      </c>
    </row>
    <row r="20" spans="1:7" x14ac:dyDescent="0.2">
      <c r="A20" s="19" t="s">
        <v>159</v>
      </c>
      <c r="B20" s="113">
        <v>199957.22</v>
      </c>
      <c r="C20" s="113">
        <v>159760.9</v>
      </c>
      <c r="D20" s="113">
        <v>172819.64000000004</v>
      </c>
      <c r="E20" s="113">
        <v>242114.40000000005</v>
      </c>
      <c r="F20" s="113">
        <v>149684.19999999998</v>
      </c>
      <c r="G20" s="113">
        <v>150153.11000000004</v>
      </c>
    </row>
    <row r="21" spans="1:7" x14ac:dyDescent="0.2">
      <c r="A21" s="13" t="s">
        <v>161</v>
      </c>
      <c r="B21" s="154">
        <v>0</v>
      </c>
      <c r="C21" s="154">
        <v>0</v>
      </c>
      <c r="D21" s="154">
        <v>0</v>
      </c>
      <c r="E21" s="154">
        <v>0</v>
      </c>
      <c r="F21" s="154">
        <f t="shared" ref="F21" si="2">F18-F15</f>
        <v>0</v>
      </c>
      <c r="G21" s="154">
        <v>0</v>
      </c>
    </row>
    <row r="22" spans="1:7" x14ac:dyDescent="0.2">
      <c r="A22" s="19"/>
      <c r="B22" s="154"/>
      <c r="C22" s="154"/>
      <c r="D22" s="154"/>
      <c r="E22" s="154"/>
      <c r="F22" s="154"/>
      <c r="G22" s="154"/>
    </row>
    <row r="23" spans="1:7" x14ac:dyDescent="0.2">
      <c r="A23" s="13" t="s">
        <v>163</v>
      </c>
      <c r="B23" s="154"/>
      <c r="C23" s="154"/>
      <c r="D23" s="154"/>
      <c r="E23" s="154"/>
      <c r="F23" s="154"/>
      <c r="G23" s="154"/>
    </row>
    <row r="24" spans="1:7" x14ac:dyDescent="0.2">
      <c r="A24" s="13" t="s">
        <v>157</v>
      </c>
      <c r="B24" s="154">
        <v>2463451.9700000007</v>
      </c>
      <c r="C24" s="154">
        <v>2455024.11</v>
      </c>
      <c r="D24" s="154">
        <v>1886823.65</v>
      </c>
      <c r="E24" s="154">
        <v>1649524.55</v>
      </c>
      <c r="F24" s="154">
        <v>2208416.08</v>
      </c>
      <c r="G24" s="154">
        <v>2606292.5900000003</v>
      </c>
    </row>
    <row r="25" spans="1:7" x14ac:dyDescent="0.2">
      <c r="A25" s="19" t="s">
        <v>158</v>
      </c>
      <c r="B25" s="113">
        <v>873687.0000000007</v>
      </c>
      <c r="C25" s="113">
        <v>690318.17000000016</v>
      </c>
      <c r="D25" s="113">
        <v>688234.85999999987</v>
      </c>
      <c r="E25" s="113">
        <v>738707.24</v>
      </c>
      <c r="F25" s="113">
        <f>F24-F26</f>
        <v>846282.77</v>
      </c>
      <c r="G25" s="113">
        <v>869447.95000000042</v>
      </c>
    </row>
    <row r="26" spans="1:7" x14ac:dyDescent="0.2">
      <c r="A26" s="19" t="s">
        <v>159</v>
      </c>
      <c r="B26" s="113">
        <v>1589764.97</v>
      </c>
      <c r="C26" s="113">
        <v>1764705.9399999997</v>
      </c>
      <c r="D26" s="113">
        <v>1198588.79</v>
      </c>
      <c r="E26" s="113">
        <v>910817.31</v>
      </c>
      <c r="F26" s="113">
        <v>1362133.31</v>
      </c>
      <c r="G26" s="113">
        <v>1736844.64</v>
      </c>
    </row>
    <row r="27" spans="1:7" x14ac:dyDescent="0.2">
      <c r="A27" s="13" t="s">
        <v>160</v>
      </c>
      <c r="B27" s="154">
        <v>2463451.9700000007</v>
      </c>
      <c r="C27" s="154">
        <v>2455024.11</v>
      </c>
      <c r="D27" s="154">
        <v>1886823.65</v>
      </c>
      <c r="E27" s="154">
        <v>1649524.55</v>
      </c>
      <c r="F27" s="154">
        <f>F24</f>
        <v>2208416.08</v>
      </c>
      <c r="G27" s="154">
        <v>2606292.5900000003</v>
      </c>
    </row>
    <row r="28" spans="1:7" x14ac:dyDescent="0.2">
      <c r="A28" s="19" t="s">
        <v>158</v>
      </c>
      <c r="B28" s="113">
        <v>699216.37000000058</v>
      </c>
      <c r="C28" s="113">
        <v>520356.88000000012</v>
      </c>
      <c r="D28" s="113">
        <v>722351.07999999984</v>
      </c>
      <c r="E28" s="113">
        <v>580568.99</v>
      </c>
      <c r="F28" s="113">
        <f>F27-F29</f>
        <v>687926.62000000011</v>
      </c>
      <c r="G28" s="113">
        <v>929008.09000000032</v>
      </c>
    </row>
    <row r="29" spans="1:7" x14ac:dyDescent="0.2">
      <c r="A29" s="19" t="s">
        <v>159</v>
      </c>
      <c r="B29" s="113">
        <v>1764235.6</v>
      </c>
      <c r="C29" s="113">
        <v>1934667.2299999997</v>
      </c>
      <c r="D29" s="113">
        <v>1164472.57</v>
      </c>
      <c r="E29" s="113">
        <v>1068955.56</v>
      </c>
      <c r="F29" s="113">
        <v>1520489.46</v>
      </c>
      <c r="G29" s="113">
        <v>1677284.5</v>
      </c>
    </row>
    <row r="30" spans="1:7" x14ac:dyDescent="0.2">
      <c r="A30" s="13" t="s">
        <v>161</v>
      </c>
      <c r="B30" s="154">
        <v>0</v>
      </c>
      <c r="C30" s="154">
        <v>0</v>
      </c>
      <c r="D30" s="154">
        <v>0</v>
      </c>
      <c r="E30" s="154">
        <v>0</v>
      </c>
      <c r="F30" s="154">
        <f>F27-F24</f>
        <v>0</v>
      </c>
      <c r="G30" s="154">
        <v>0</v>
      </c>
    </row>
    <row r="31" spans="1:7" x14ac:dyDescent="0.2">
      <c r="A31" s="13"/>
      <c r="B31" s="154"/>
      <c r="C31" s="154"/>
      <c r="D31" s="154"/>
      <c r="E31" s="154"/>
      <c r="F31" s="154"/>
      <c r="G31" s="154"/>
    </row>
    <row r="32" spans="1:7" x14ac:dyDescent="0.2">
      <c r="A32" s="13" t="s">
        <v>164</v>
      </c>
      <c r="B32" s="154"/>
      <c r="C32" s="154"/>
      <c r="D32" s="154"/>
      <c r="E32" s="154"/>
      <c r="F32" s="154"/>
      <c r="G32" s="154"/>
    </row>
    <row r="33" spans="1:7" x14ac:dyDescent="0.2">
      <c r="A33" s="13" t="s">
        <v>165</v>
      </c>
      <c r="B33" s="154">
        <v>5941332.6999999993</v>
      </c>
      <c r="C33" s="154">
        <v>4307301.0999999996</v>
      </c>
      <c r="D33" s="154">
        <v>4546207.3000000007</v>
      </c>
      <c r="E33" s="154">
        <v>4652471</v>
      </c>
      <c r="F33" s="154">
        <v>4395410</v>
      </c>
      <c r="G33" s="154">
        <v>3817390.9</v>
      </c>
    </row>
    <row r="34" spans="1:7" x14ac:dyDescent="0.2">
      <c r="A34" s="19" t="s">
        <v>158</v>
      </c>
      <c r="B34" s="113">
        <v>374315.19999999925</v>
      </c>
      <c r="C34" s="113">
        <v>248997.49999999953</v>
      </c>
      <c r="D34" s="113">
        <v>263091.80000000075</v>
      </c>
      <c r="E34" s="113">
        <v>389320.09999999963</v>
      </c>
      <c r="F34" s="113">
        <f>F33-F35</f>
        <v>320411.5</v>
      </c>
      <c r="G34" s="113">
        <v>249471.5</v>
      </c>
    </row>
    <row r="35" spans="1:7" x14ac:dyDescent="0.2">
      <c r="A35" s="19" t="s">
        <v>159</v>
      </c>
      <c r="B35" s="113">
        <v>5567017.5</v>
      </c>
      <c r="C35" s="113">
        <v>4058303.6</v>
      </c>
      <c r="D35" s="113">
        <v>4283115.5</v>
      </c>
      <c r="E35" s="113">
        <v>4263150.9000000004</v>
      </c>
      <c r="F35" s="113">
        <v>4074998.5</v>
      </c>
      <c r="G35" s="113">
        <v>3567919.4</v>
      </c>
    </row>
    <row r="36" spans="1:7" x14ac:dyDescent="0.2">
      <c r="A36" s="13" t="s">
        <v>166</v>
      </c>
      <c r="B36" s="154">
        <v>5941332.6999999993</v>
      </c>
      <c r="C36" s="154">
        <v>4307301.0999999996</v>
      </c>
      <c r="D36" s="154">
        <v>4546207.3000000007</v>
      </c>
      <c r="E36" s="154">
        <v>4652471</v>
      </c>
      <c r="F36" s="154">
        <f t="shared" ref="F36" si="3">F33</f>
        <v>4395410</v>
      </c>
      <c r="G36" s="154">
        <v>3817390.9</v>
      </c>
    </row>
    <row r="37" spans="1:7" x14ac:dyDescent="0.2">
      <c r="A37" s="19" t="s">
        <v>158</v>
      </c>
      <c r="B37" s="113">
        <v>470302.49999999907</v>
      </c>
      <c r="C37" s="113">
        <v>382446.59999999963</v>
      </c>
      <c r="D37" s="113">
        <v>349879.50000000093</v>
      </c>
      <c r="E37" s="113">
        <v>452544.90000000037</v>
      </c>
      <c r="F37" s="113">
        <f t="shared" ref="F37" si="4">F36-F38</f>
        <v>459761.5</v>
      </c>
      <c r="G37" s="113">
        <v>300514.39999999991</v>
      </c>
    </row>
    <row r="38" spans="1:7" x14ac:dyDescent="0.2">
      <c r="A38" s="19" t="s">
        <v>159</v>
      </c>
      <c r="B38" s="113">
        <v>5471030.2000000002</v>
      </c>
      <c r="C38" s="113">
        <v>3924854.5</v>
      </c>
      <c r="D38" s="113">
        <v>4196327.8</v>
      </c>
      <c r="E38" s="113">
        <v>4199926.0999999996</v>
      </c>
      <c r="F38" s="113">
        <v>3935648.5</v>
      </c>
      <c r="G38" s="113">
        <v>3516876.5</v>
      </c>
    </row>
    <row r="39" spans="1:7" x14ac:dyDescent="0.2">
      <c r="A39" s="13" t="s">
        <v>161</v>
      </c>
      <c r="B39" s="154">
        <v>0</v>
      </c>
      <c r="C39" s="154">
        <v>0</v>
      </c>
      <c r="D39" s="154">
        <v>0</v>
      </c>
      <c r="E39" s="154">
        <v>0</v>
      </c>
      <c r="F39" s="154">
        <f t="shared" ref="F39" si="5">F36-F33</f>
        <v>0</v>
      </c>
      <c r="G39" s="154">
        <v>0</v>
      </c>
    </row>
    <row r="40" spans="1:7" ht="15" thickBot="1" x14ac:dyDescent="0.25">
      <c r="A40" s="70"/>
      <c r="B40" s="71"/>
      <c r="C40" s="71"/>
      <c r="D40" s="71"/>
      <c r="E40" s="71"/>
      <c r="F40" s="71"/>
      <c r="G40" s="71"/>
    </row>
    <row r="41" spans="1:7" x14ac:dyDescent="0.2">
      <c r="A41" s="259"/>
      <c r="B41" s="259"/>
      <c r="C41" s="260" t="s">
        <v>74</v>
      </c>
      <c r="D41" s="260"/>
      <c r="E41" s="260"/>
      <c r="F41" s="260"/>
      <c r="G41" s="260"/>
    </row>
    <row r="42" spans="1:7" x14ac:dyDescent="0.2">
      <c r="A42" s="195"/>
      <c r="B42" s="195"/>
      <c r="C42" s="195"/>
      <c r="D42" s="195"/>
      <c r="E42" s="195"/>
      <c r="F42" s="195"/>
      <c r="G42" s="195"/>
    </row>
  </sheetData>
  <mergeCells count="5">
    <mergeCell ref="A1:G1"/>
    <mergeCell ref="A2:G2"/>
    <mergeCell ref="A42:G42"/>
    <mergeCell ref="A41:B41"/>
    <mergeCell ref="C41:G41"/>
  </mergeCells>
  <pageMargins left="0.7" right="0.7" top="0.75" bottom="0.75" header="0.3" footer="0.3"/>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5"/>
  <sheetViews>
    <sheetView view="pageBreakPreview" topLeftCell="A13" zoomScale="85" zoomScaleNormal="100" zoomScaleSheetLayoutView="85" workbookViewId="0">
      <selection activeCell="A19" sqref="A19:XFD19"/>
    </sheetView>
  </sheetViews>
  <sheetFormatPr defaultRowHeight="14.25" x14ac:dyDescent="0.2"/>
  <cols>
    <col min="1" max="1" width="15.25" customWidth="1"/>
    <col min="2" max="11" width="9.25" customWidth="1"/>
  </cols>
  <sheetData>
    <row r="1" spans="1:11" ht="18.75" x14ac:dyDescent="0.2">
      <c r="A1" s="172" t="s">
        <v>17</v>
      </c>
      <c r="B1" s="172"/>
      <c r="C1" s="172"/>
      <c r="D1" s="172"/>
      <c r="E1" s="172"/>
      <c r="F1" s="172"/>
      <c r="G1" s="172"/>
      <c r="H1" s="172"/>
      <c r="I1" s="172"/>
      <c r="J1" s="172"/>
      <c r="K1" s="172"/>
    </row>
    <row r="2" spans="1:11" ht="18.75" x14ac:dyDescent="0.2">
      <c r="A2" s="172" t="s">
        <v>18</v>
      </c>
      <c r="B2" s="172"/>
      <c r="C2" s="172"/>
      <c r="D2" s="172"/>
      <c r="E2" s="172"/>
      <c r="F2" s="172"/>
      <c r="G2" s="172"/>
      <c r="H2" s="172"/>
      <c r="I2" s="172"/>
      <c r="J2" s="172"/>
      <c r="K2" s="172"/>
    </row>
    <row r="3" spans="1:11" x14ac:dyDescent="0.2">
      <c r="A3" s="192"/>
      <c r="B3" s="192"/>
      <c r="C3" s="192"/>
      <c r="D3" s="192"/>
      <c r="E3" s="192"/>
      <c r="F3" s="192"/>
      <c r="G3" s="192"/>
      <c r="H3" s="192"/>
      <c r="I3" s="192"/>
      <c r="J3" s="192"/>
      <c r="K3" s="192"/>
    </row>
    <row r="4" spans="1:11" ht="16.5" thickBot="1" x14ac:dyDescent="0.25">
      <c r="A4" s="182" t="s">
        <v>19</v>
      </c>
      <c r="B4" s="182"/>
      <c r="C4" s="182"/>
      <c r="D4" s="182"/>
      <c r="E4" s="182"/>
      <c r="F4" s="193" t="s">
        <v>177</v>
      </c>
      <c r="G4" s="193"/>
      <c r="H4" s="193"/>
      <c r="I4" s="193"/>
      <c r="J4" s="193"/>
      <c r="K4" s="193"/>
    </row>
    <row r="5" spans="1:11" ht="15" thickTop="1" x14ac:dyDescent="0.2">
      <c r="A5" s="188" t="s">
        <v>20</v>
      </c>
      <c r="B5" s="183" t="s">
        <v>21</v>
      </c>
      <c r="C5" s="184"/>
      <c r="D5" s="183" t="s">
        <v>22</v>
      </c>
      <c r="E5" s="184"/>
      <c r="F5" s="183" t="s">
        <v>23</v>
      </c>
      <c r="G5" s="191"/>
      <c r="H5" s="183" t="s">
        <v>24</v>
      </c>
      <c r="I5" s="191"/>
      <c r="J5" s="183" t="s">
        <v>25</v>
      </c>
      <c r="K5" s="184"/>
    </row>
    <row r="6" spans="1:11" ht="15" thickBot="1" x14ac:dyDescent="0.25">
      <c r="A6" s="189"/>
      <c r="B6" s="187" t="s">
        <v>26</v>
      </c>
      <c r="C6" s="186"/>
      <c r="D6" s="187" t="s">
        <v>26</v>
      </c>
      <c r="E6" s="186"/>
      <c r="F6" s="187" t="s">
        <v>26</v>
      </c>
      <c r="G6" s="186"/>
      <c r="H6" s="187" t="s">
        <v>26</v>
      </c>
      <c r="I6" s="186"/>
      <c r="J6" s="187" t="s">
        <v>26</v>
      </c>
      <c r="K6" s="185"/>
    </row>
    <row r="7" spans="1:11" ht="15" thickBot="1" x14ac:dyDescent="0.25">
      <c r="A7" s="190"/>
      <c r="B7" s="129" t="s">
        <v>27</v>
      </c>
      <c r="C7" s="17" t="s">
        <v>28</v>
      </c>
      <c r="D7" s="16" t="s">
        <v>27</v>
      </c>
      <c r="E7" s="116" t="s">
        <v>28</v>
      </c>
      <c r="F7" s="16" t="s">
        <v>27</v>
      </c>
      <c r="G7" s="17" t="s">
        <v>28</v>
      </c>
      <c r="H7" s="12" t="s">
        <v>27</v>
      </c>
      <c r="I7" s="18" t="s">
        <v>28</v>
      </c>
      <c r="J7" s="12" t="s">
        <v>27</v>
      </c>
      <c r="K7" s="12" t="s">
        <v>28</v>
      </c>
    </row>
    <row r="8" spans="1:11" ht="15" thickTop="1" x14ac:dyDescent="0.2">
      <c r="A8" s="19" t="s">
        <v>29</v>
      </c>
      <c r="B8" s="112">
        <v>310.8</v>
      </c>
      <c r="C8" s="76">
        <v>308.8</v>
      </c>
      <c r="D8" s="77">
        <v>0</v>
      </c>
      <c r="E8" s="122">
        <v>0</v>
      </c>
      <c r="F8" s="77">
        <v>0</v>
      </c>
      <c r="G8" s="77">
        <v>0</v>
      </c>
      <c r="H8" s="84">
        <v>1783</v>
      </c>
      <c r="I8" s="84">
        <v>1773</v>
      </c>
      <c r="J8" s="85">
        <v>1225.5</v>
      </c>
      <c r="K8" s="85">
        <v>1225.5</v>
      </c>
    </row>
    <row r="9" spans="1:11" x14ac:dyDescent="0.2">
      <c r="A9" s="19" t="s">
        <v>31</v>
      </c>
      <c r="B9" s="113">
        <v>0</v>
      </c>
      <c r="C9" s="77">
        <v>0</v>
      </c>
      <c r="D9" s="77">
        <v>68</v>
      </c>
      <c r="E9" s="123">
        <v>47.5</v>
      </c>
      <c r="F9" s="77">
        <v>0</v>
      </c>
      <c r="G9" s="77">
        <v>0</v>
      </c>
      <c r="H9" s="85">
        <v>0</v>
      </c>
      <c r="I9" s="85">
        <v>0</v>
      </c>
      <c r="J9" s="85">
        <v>757.6</v>
      </c>
      <c r="K9" s="85">
        <v>757.6</v>
      </c>
    </row>
    <row r="10" spans="1:11" x14ac:dyDescent="0.2">
      <c r="A10" s="19" t="s">
        <v>32</v>
      </c>
      <c r="B10" s="113">
        <v>0</v>
      </c>
      <c r="C10" s="77">
        <v>0</v>
      </c>
      <c r="D10" s="77">
        <v>88</v>
      </c>
      <c r="E10" s="123">
        <v>88</v>
      </c>
      <c r="F10" s="77">
        <v>203</v>
      </c>
      <c r="G10" s="77">
        <v>203</v>
      </c>
      <c r="H10" s="85">
        <v>869.2</v>
      </c>
      <c r="I10" s="85">
        <v>824.2</v>
      </c>
      <c r="J10" s="85">
        <v>2511</v>
      </c>
      <c r="K10" s="85">
        <v>2393</v>
      </c>
    </row>
    <row r="11" spans="1:11" x14ac:dyDescent="0.2">
      <c r="A11" s="19" t="s">
        <v>33</v>
      </c>
      <c r="B11" s="113">
        <v>935.1</v>
      </c>
      <c r="C11" s="77">
        <v>824.1</v>
      </c>
      <c r="D11" s="77">
        <v>57.4</v>
      </c>
      <c r="E11" s="123">
        <v>57.4</v>
      </c>
      <c r="F11" s="77">
        <v>99.3</v>
      </c>
      <c r="G11" s="77">
        <v>95.3</v>
      </c>
      <c r="H11" s="85">
        <v>0</v>
      </c>
      <c r="I11" s="85">
        <v>0</v>
      </c>
      <c r="J11" s="85">
        <v>0</v>
      </c>
      <c r="K11" s="85">
        <v>0</v>
      </c>
    </row>
    <row r="12" spans="1:11" x14ac:dyDescent="0.2">
      <c r="A12" s="19" t="s">
        <v>34</v>
      </c>
      <c r="B12" s="113">
        <v>0</v>
      </c>
      <c r="C12" s="77">
        <v>0</v>
      </c>
      <c r="D12" s="77">
        <v>15.3</v>
      </c>
      <c r="E12" s="123">
        <v>15.3</v>
      </c>
      <c r="F12" s="77">
        <v>0</v>
      </c>
      <c r="G12" s="77">
        <v>0</v>
      </c>
      <c r="H12" s="85">
        <v>399.6</v>
      </c>
      <c r="I12" s="85">
        <v>384.6</v>
      </c>
      <c r="J12" s="85">
        <v>0</v>
      </c>
      <c r="K12" s="85">
        <v>0</v>
      </c>
    </row>
    <row r="13" spans="1:11" x14ac:dyDescent="0.2">
      <c r="A13" s="19" t="s">
        <v>35</v>
      </c>
      <c r="B13" s="113">
        <v>0</v>
      </c>
      <c r="C13" s="77">
        <v>0</v>
      </c>
      <c r="D13" s="77">
        <v>0</v>
      </c>
      <c r="E13" s="123">
        <v>0</v>
      </c>
      <c r="F13" s="77">
        <v>0</v>
      </c>
      <c r="G13" s="77">
        <v>0</v>
      </c>
      <c r="H13" s="85">
        <v>506.5</v>
      </c>
      <c r="I13" s="85">
        <v>506.5</v>
      </c>
      <c r="J13" s="85">
        <v>0</v>
      </c>
      <c r="K13" s="85">
        <v>0</v>
      </c>
    </row>
    <row r="14" spans="1:11" x14ac:dyDescent="0.2">
      <c r="A14" s="19" t="s">
        <v>36</v>
      </c>
      <c r="B14" s="113">
        <v>11.2</v>
      </c>
      <c r="C14" s="77">
        <v>11.2</v>
      </c>
      <c r="D14" s="77">
        <v>0</v>
      </c>
      <c r="E14" s="123">
        <v>0</v>
      </c>
      <c r="F14" s="77">
        <v>0</v>
      </c>
      <c r="G14" s="77">
        <v>0</v>
      </c>
      <c r="H14" s="85">
        <v>1126.5</v>
      </c>
      <c r="I14" s="85">
        <v>1124.5</v>
      </c>
      <c r="J14" s="85">
        <v>0</v>
      </c>
      <c r="K14" s="85">
        <v>0</v>
      </c>
    </row>
    <row r="15" spans="1:11" x14ac:dyDescent="0.2">
      <c r="A15" s="19" t="s">
        <v>37</v>
      </c>
      <c r="B15" s="113">
        <v>0</v>
      </c>
      <c r="C15" s="77">
        <v>0</v>
      </c>
      <c r="D15" s="77">
        <v>244.1</v>
      </c>
      <c r="E15" s="123">
        <v>147</v>
      </c>
      <c r="F15" s="77">
        <v>0</v>
      </c>
      <c r="G15" s="77">
        <v>0</v>
      </c>
      <c r="H15" s="85">
        <v>0</v>
      </c>
      <c r="I15" s="85">
        <v>0</v>
      </c>
      <c r="J15" s="85">
        <v>780.8</v>
      </c>
      <c r="K15" s="85">
        <v>753.3</v>
      </c>
    </row>
    <row r="16" spans="1:11" x14ac:dyDescent="0.2">
      <c r="A16" s="19" t="s">
        <v>38</v>
      </c>
      <c r="B16" s="113">
        <v>38.5</v>
      </c>
      <c r="C16" s="77">
        <v>35</v>
      </c>
      <c r="D16" s="77">
        <v>0</v>
      </c>
      <c r="E16" s="123">
        <v>0</v>
      </c>
      <c r="F16" s="77">
        <v>0</v>
      </c>
      <c r="G16" s="77">
        <v>0</v>
      </c>
      <c r="H16" s="85">
        <v>893.9</v>
      </c>
      <c r="I16" s="85">
        <v>887.9</v>
      </c>
      <c r="J16" s="85">
        <v>0</v>
      </c>
      <c r="K16" s="85">
        <v>0</v>
      </c>
    </row>
    <row r="17" spans="1:11" x14ac:dyDescent="0.2">
      <c r="A17" s="19" t="s">
        <v>39</v>
      </c>
      <c r="B17" s="113">
        <v>598.1</v>
      </c>
      <c r="C17" s="77">
        <v>392.3</v>
      </c>
      <c r="D17" s="77">
        <v>258.5</v>
      </c>
      <c r="E17" s="123">
        <v>258.5</v>
      </c>
      <c r="F17" s="77">
        <v>0</v>
      </c>
      <c r="G17" s="77">
        <v>0</v>
      </c>
      <c r="H17" s="85">
        <v>254</v>
      </c>
      <c r="I17" s="85">
        <v>251</v>
      </c>
      <c r="J17" s="85">
        <v>0</v>
      </c>
      <c r="K17" s="85">
        <v>0</v>
      </c>
    </row>
    <row r="18" spans="1:11" x14ac:dyDescent="0.2">
      <c r="A18" s="19" t="s">
        <v>40</v>
      </c>
      <c r="B18" s="113">
        <v>0</v>
      </c>
      <c r="C18" s="77">
        <v>0</v>
      </c>
      <c r="D18" s="77">
        <v>251.1</v>
      </c>
      <c r="E18" s="123">
        <v>251.1</v>
      </c>
      <c r="F18" s="77">
        <v>0</v>
      </c>
      <c r="G18" s="77">
        <v>0</v>
      </c>
      <c r="H18" s="85">
        <v>428.8</v>
      </c>
      <c r="I18" s="85">
        <v>421.8</v>
      </c>
      <c r="J18" s="85"/>
      <c r="K18" s="85"/>
    </row>
    <row r="19" spans="1:11" ht="15" thickBot="1" x14ac:dyDescent="0.25">
      <c r="A19" s="20" t="s">
        <v>41</v>
      </c>
      <c r="B19" s="114">
        <v>0</v>
      </c>
      <c r="C19" s="79">
        <v>0</v>
      </c>
      <c r="D19" s="77">
        <v>516.29999999999995</v>
      </c>
      <c r="E19" s="124">
        <v>487.6</v>
      </c>
      <c r="F19" s="77">
        <v>624.5</v>
      </c>
      <c r="G19" s="79">
        <v>592.5</v>
      </c>
      <c r="H19" s="87">
        <v>618.20000000000005</v>
      </c>
      <c r="I19" s="87">
        <v>560.79999999999995</v>
      </c>
      <c r="J19" s="87">
        <v>177</v>
      </c>
      <c r="K19" s="87">
        <v>177</v>
      </c>
    </row>
    <row r="20" spans="1:11" x14ac:dyDescent="0.2">
      <c r="A20" s="132" t="s">
        <v>42</v>
      </c>
      <c r="B20" s="133"/>
      <c r="C20" s="134"/>
      <c r="D20" s="133"/>
      <c r="E20" s="135"/>
      <c r="F20" s="133"/>
      <c r="G20" s="134"/>
      <c r="H20" s="136"/>
      <c r="I20" s="136"/>
      <c r="J20" s="136"/>
      <c r="K20" s="136"/>
    </row>
    <row r="21" spans="1:11" x14ac:dyDescent="0.2">
      <c r="A21" s="137" t="s">
        <v>43</v>
      </c>
      <c r="B21" s="140">
        <f t="shared" ref="B21:K21" si="0">AVERAGE(B8:B19)</f>
        <v>157.80833333333337</v>
      </c>
      <c r="C21" s="140">
        <f t="shared" si="0"/>
        <v>130.95000000000002</v>
      </c>
      <c r="D21" s="140">
        <f t="shared" si="0"/>
        <v>124.89166666666665</v>
      </c>
      <c r="E21" s="140">
        <f t="shared" si="0"/>
        <v>112.7</v>
      </c>
      <c r="F21" s="140">
        <f t="shared" si="0"/>
        <v>77.233333333333334</v>
      </c>
      <c r="G21" s="140">
        <f t="shared" si="0"/>
        <v>74.233333333333334</v>
      </c>
      <c r="H21" s="140">
        <f t="shared" si="0"/>
        <v>573.30833333333328</v>
      </c>
      <c r="I21" s="140">
        <f t="shared" si="0"/>
        <v>561.19166666666661</v>
      </c>
      <c r="J21" s="140">
        <f>AVERAGE(J8:J19)</f>
        <v>495.62727272727278</v>
      </c>
      <c r="K21" s="140">
        <f t="shared" si="0"/>
        <v>482.40000000000003</v>
      </c>
    </row>
    <row r="22" spans="1:11" ht="15" thickBot="1" x14ac:dyDescent="0.25">
      <c r="A22" s="138" t="s">
        <v>44</v>
      </c>
      <c r="B22" s="141">
        <f t="shared" ref="B22:K22" si="1">+B21/30</f>
        <v>5.2602777777777785</v>
      </c>
      <c r="C22" s="141">
        <f t="shared" si="1"/>
        <v>4.3650000000000002</v>
      </c>
      <c r="D22" s="141">
        <f t="shared" si="1"/>
        <v>4.1630555555555553</v>
      </c>
      <c r="E22" s="141">
        <f t="shared" si="1"/>
        <v>3.7566666666666668</v>
      </c>
      <c r="F22" s="141">
        <f t="shared" si="1"/>
        <v>2.5744444444444445</v>
      </c>
      <c r="G22" s="141">
        <f t="shared" si="1"/>
        <v>2.4744444444444444</v>
      </c>
      <c r="H22" s="141">
        <f t="shared" si="1"/>
        <v>19.110277777777775</v>
      </c>
      <c r="I22" s="141">
        <f t="shared" si="1"/>
        <v>18.706388888888888</v>
      </c>
      <c r="J22" s="141">
        <f>+J21/30</f>
        <v>16.520909090909093</v>
      </c>
      <c r="K22" s="141">
        <f t="shared" si="1"/>
        <v>16.080000000000002</v>
      </c>
    </row>
    <row r="23" spans="1:11" ht="15.75" thickTop="1" x14ac:dyDescent="0.2">
      <c r="A23" s="180"/>
      <c r="B23" s="180"/>
      <c r="C23" s="180"/>
      <c r="D23" s="180"/>
      <c r="E23" s="180"/>
      <c r="F23" s="180"/>
      <c r="G23" s="180"/>
      <c r="H23" s="180"/>
      <c r="I23" s="180"/>
      <c r="J23" s="180"/>
      <c r="K23" s="180"/>
    </row>
    <row r="24" spans="1:11" x14ac:dyDescent="0.2">
      <c r="A24" s="181"/>
      <c r="B24" s="181"/>
      <c r="C24" s="181"/>
      <c r="D24" s="181"/>
      <c r="E24" s="181"/>
      <c r="F24" s="181"/>
      <c r="G24" s="181"/>
      <c r="H24" s="181"/>
      <c r="I24" s="181"/>
      <c r="J24" s="181"/>
      <c r="K24" s="181"/>
    </row>
    <row r="25" spans="1:11" ht="16.5" thickBot="1" x14ac:dyDescent="0.25">
      <c r="A25" s="182" t="s">
        <v>45</v>
      </c>
      <c r="B25" s="182"/>
      <c r="C25" s="182"/>
      <c r="D25" s="182"/>
      <c r="E25" s="182"/>
      <c r="F25" s="182"/>
      <c r="G25" s="182"/>
      <c r="H25" s="182"/>
      <c r="I25" s="182"/>
      <c r="J25" s="182"/>
      <c r="K25" s="182"/>
    </row>
    <row r="26" spans="1:11" ht="15" thickTop="1" x14ac:dyDescent="0.2">
      <c r="A26" s="188" t="s">
        <v>20</v>
      </c>
      <c r="B26" s="184" t="s">
        <v>21</v>
      </c>
      <c r="C26" s="191"/>
      <c r="D26" s="183" t="s">
        <v>22</v>
      </c>
      <c r="E26" s="184"/>
      <c r="F26" s="183" t="s">
        <v>23</v>
      </c>
      <c r="G26" s="191"/>
      <c r="H26" s="183" t="s">
        <v>24</v>
      </c>
      <c r="I26" s="191"/>
      <c r="J26" s="183" t="s">
        <v>25</v>
      </c>
      <c r="K26" s="184"/>
    </row>
    <row r="27" spans="1:11" ht="15" thickBot="1" x14ac:dyDescent="0.25">
      <c r="A27" s="189"/>
      <c r="B27" s="185" t="s">
        <v>46</v>
      </c>
      <c r="C27" s="186"/>
      <c r="D27" s="187" t="s">
        <v>46</v>
      </c>
      <c r="E27" s="185"/>
      <c r="F27" s="187" t="s">
        <v>46</v>
      </c>
      <c r="G27" s="186"/>
      <c r="H27" s="187" t="s">
        <v>46</v>
      </c>
      <c r="I27" s="186"/>
      <c r="J27" s="187" t="s">
        <v>46</v>
      </c>
      <c r="K27" s="185"/>
    </row>
    <row r="28" spans="1:11" ht="15" thickBot="1" x14ac:dyDescent="0.25">
      <c r="A28" s="190"/>
      <c r="B28" s="22" t="s">
        <v>27</v>
      </c>
      <c r="C28" s="23" t="s">
        <v>47</v>
      </c>
      <c r="D28" s="22" t="s">
        <v>27</v>
      </c>
      <c r="E28" s="116" t="s">
        <v>47</v>
      </c>
      <c r="F28" s="22" t="s">
        <v>27</v>
      </c>
      <c r="G28" s="23" t="s">
        <v>47</v>
      </c>
      <c r="H28" s="24" t="s">
        <v>27</v>
      </c>
      <c r="I28" s="25" t="s">
        <v>47</v>
      </c>
      <c r="J28" s="24" t="s">
        <v>27</v>
      </c>
      <c r="K28" s="24" t="s">
        <v>47</v>
      </c>
    </row>
    <row r="29" spans="1:11" ht="15" thickTop="1" x14ac:dyDescent="0.2">
      <c r="A29" s="117" t="s">
        <v>29</v>
      </c>
      <c r="B29" s="76">
        <v>4687.7</v>
      </c>
      <c r="C29" s="76">
        <v>4374.3999999999996</v>
      </c>
      <c r="D29" s="76">
        <v>4337.1000000000004</v>
      </c>
      <c r="E29" s="126">
        <v>4062.4</v>
      </c>
      <c r="F29" s="76">
        <v>12226</v>
      </c>
      <c r="G29" s="76">
        <v>11285.8</v>
      </c>
      <c r="H29" s="84">
        <v>4476.8999999999996</v>
      </c>
      <c r="I29" s="84">
        <v>2353.4</v>
      </c>
      <c r="J29" s="84">
        <v>3013.9</v>
      </c>
      <c r="K29" s="84">
        <v>2566.9</v>
      </c>
    </row>
    <row r="30" spans="1:11" x14ac:dyDescent="0.2">
      <c r="A30" s="115" t="s">
        <v>31</v>
      </c>
      <c r="B30" s="76">
        <v>8269.7000000000007</v>
      </c>
      <c r="C30" s="76">
        <v>7999.3</v>
      </c>
      <c r="D30" s="76">
        <v>5966.4</v>
      </c>
      <c r="E30" s="127">
        <v>5802.4</v>
      </c>
      <c r="F30" s="76">
        <v>9787.7000000000007</v>
      </c>
      <c r="G30" s="76">
        <v>9199.4</v>
      </c>
      <c r="H30" s="84">
        <v>4106.8</v>
      </c>
      <c r="I30" s="84">
        <v>3452.3</v>
      </c>
      <c r="J30" s="85">
        <v>6859.7</v>
      </c>
      <c r="K30" s="85">
        <v>6433.4</v>
      </c>
    </row>
    <row r="31" spans="1:11" x14ac:dyDescent="0.2">
      <c r="A31" s="115" t="s">
        <v>32</v>
      </c>
      <c r="B31" s="76">
        <v>7450.5</v>
      </c>
      <c r="C31" s="76">
        <v>7317.3</v>
      </c>
      <c r="D31" s="76">
        <v>4009.5</v>
      </c>
      <c r="E31" s="127">
        <v>3938.6</v>
      </c>
      <c r="F31" s="76">
        <v>8396.9</v>
      </c>
      <c r="G31" s="76">
        <v>8190.1</v>
      </c>
      <c r="H31" s="84">
        <v>3875.5</v>
      </c>
      <c r="I31" s="84">
        <v>3376.1</v>
      </c>
      <c r="J31" s="85">
        <v>3016.9</v>
      </c>
      <c r="K31" s="85">
        <v>3016.9</v>
      </c>
    </row>
    <row r="32" spans="1:11" x14ac:dyDescent="0.2">
      <c r="A32" s="115" t="s">
        <v>33</v>
      </c>
      <c r="B32" s="76">
        <v>5288.7</v>
      </c>
      <c r="C32" s="76">
        <v>5241.3</v>
      </c>
      <c r="D32" s="76">
        <v>3513.1</v>
      </c>
      <c r="E32" s="127">
        <v>3312.3</v>
      </c>
      <c r="F32" s="76">
        <v>10429.1</v>
      </c>
      <c r="G32" s="76">
        <v>10076.799999999999</v>
      </c>
      <c r="H32" s="84">
        <v>6884.3</v>
      </c>
      <c r="I32" s="84">
        <v>5894.8</v>
      </c>
      <c r="J32" s="84">
        <v>4125</v>
      </c>
      <c r="K32" s="85">
        <v>3502.5</v>
      </c>
    </row>
    <row r="33" spans="1:11" x14ac:dyDescent="0.2">
      <c r="A33" s="115" t="s">
        <v>34</v>
      </c>
      <c r="B33" s="76">
        <v>3423.6</v>
      </c>
      <c r="C33" s="76">
        <v>3123.3</v>
      </c>
      <c r="D33" s="76">
        <v>3947.7</v>
      </c>
      <c r="E33" s="127">
        <v>3895.7</v>
      </c>
      <c r="F33" s="76">
        <v>10810.8</v>
      </c>
      <c r="G33" s="76">
        <v>9744.9</v>
      </c>
      <c r="H33" s="84">
        <v>2504.4</v>
      </c>
      <c r="I33" s="84">
        <v>2313.4</v>
      </c>
      <c r="J33" s="85">
        <v>12170.5</v>
      </c>
      <c r="K33" s="85">
        <v>11995.4</v>
      </c>
    </row>
    <row r="34" spans="1:11" x14ac:dyDescent="0.2">
      <c r="A34" s="115" t="s">
        <v>35</v>
      </c>
      <c r="B34" s="76">
        <v>4196.8</v>
      </c>
      <c r="C34" s="76">
        <v>3954.6</v>
      </c>
      <c r="D34" s="76">
        <v>3784.9</v>
      </c>
      <c r="E34" s="127">
        <v>3620.8</v>
      </c>
      <c r="F34" s="76">
        <v>7999.3</v>
      </c>
      <c r="G34" s="76">
        <v>7125.4</v>
      </c>
      <c r="H34" s="84">
        <v>5367</v>
      </c>
      <c r="I34" s="84">
        <v>4971.8</v>
      </c>
      <c r="J34" s="85">
        <v>19140.3</v>
      </c>
      <c r="K34" s="85">
        <v>17873.3</v>
      </c>
    </row>
    <row r="35" spans="1:11" x14ac:dyDescent="0.2">
      <c r="A35" s="115" t="s">
        <v>36</v>
      </c>
      <c r="B35" s="76">
        <v>4528.5</v>
      </c>
      <c r="C35" s="76">
        <v>4345.5</v>
      </c>
      <c r="D35" s="76">
        <v>5367.4</v>
      </c>
      <c r="E35" s="127">
        <v>5126.3</v>
      </c>
      <c r="F35" s="76">
        <v>3805</v>
      </c>
      <c r="G35" s="76">
        <v>3159.8</v>
      </c>
      <c r="H35" s="84">
        <v>5074.2</v>
      </c>
      <c r="I35" s="84">
        <v>3803</v>
      </c>
      <c r="J35" s="84">
        <v>17580</v>
      </c>
      <c r="K35" s="85">
        <v>16746.599999999999</v>
      </c>
    </row>
    <row r="36" spans="1:11" x14ac:dyDescent="0.2">
      <c r="A36" s="115" t="s">
        <v>37</v>
      </c>
      <c r="B36" s="76">
        <v>3769</v>
      </c>
      <c r="C36" s="76">
        <v>3508.9</v>
      </c>
      <c r="D36" s="76">
        <v>4849.6000000000004</v>
      </c>
      <c r="E36" s="127">
        <v>4849.6000000000004</v>
      </c>
      <c r="F36" s="76">
        <v>6699.2</v>
      </c>
      <c r="G36" s="76">
        <v>6699.2</v>
      </c>
      <c r="H36" s="84">
        <v>2663.6</v>
      </c>
      <c r="I36" s="84">
        <v>2343.1999999999998</v>
      </c>
      <c r="J36" s="84">
        <v>11286.15</v>
      </c>
      <c r="K36" s="85">
        <v>11042.45</v>
      </c>
    </row>
    <row r="37" spans="1:11" x14ac:dyDescent="0.2">
      <c r="A37" s="115" t="s">
        <v>38</v>
      </c>
      <c r="B37" s="76">
        <v>5049.1000000000004</v>
      </c>
      <c r="C37" s="76">
        <v>5023.6000000000004</v>
      </c>
      <c r="D37" s="76">
        <v>5772.2</v>
      </c>
      <c r="E37" s="127">
        <v>5553.9</v>
      </c>
      <c r="F37" s="76">
        <v>14252.9</v>
      </c>
      <c r="G37" s="76">
        <v>14152.8</v>
      </c>
      <c r="H37" s="84">
        <v>8606.6</v>
      </c>
      <c r="I37" s="84">
        <v>7909.6</v>
      </c>
      <c r="J37" s="84">
        <v>33281.550000000003</v>
      </c>
      <c r="K37" s="85">
        <v>33251.050000000003</v>
      </c>
    </row>
    <row r="38" spans="1:11" x14ac:dyDescent="0.2">
      <c r="A38" s="115" t="s">
        <v>39</v>
      </c>
      <c r="B38" s="76">
        <v>5087.5</v>
      </c>
      <c r="C38" s="76">
        <v>5042</v>
      </c>
      <c r="D38" s="76">
        <v>9622.9</v>
      </c>
      <c r="E38" s="127">
        <v>9245.7999999999993</v>
      </c>
      <c r="F38" s="76">
        <v>16310.1</v>
      </c>
      <c r="G38" s="76">
        <v>16150</v>
      </c>
      <c r="H38" s="84">
        <v>4584.6000000000004</v>
      </c>
      <c r="I38" s="84">
        <v>4266.3999999999996</v>
      </c>
      <c r="J38" s="84">
        <v>19206</v>
      </c>
      <c r="K38" s="85">
        <v>18798.599999999999</v>
      </c>
    </row>
    <row r="39" spans="1:11" x14ac:dyDescent="0.2">
      <c r="A39" s="115" t="s">
        <v>40</v>
      </c>
      <c r="B39" s="76">
        <v>5568.1</v>
      </c>
      <c r="C39" s="76">
        <v>5458.1</v>
      </c>
      <c r="D39" s="76">
        <v>10651.9</v>
      </c>
      <c r="E39" s="127">
        <v>10523.9</v>
      </c>
      <c r="F39" s="76">
        <v>14225.9</v>
      </c>
      <c r="G39" s="76">
        <v>14149.9</v>
      </c>
      <c r="H39" s="84">
        <v>4061.4</v>
      </c>
      <c r="I39" s="84">
        <v>4039.4</v>
      </c>
      <c r="J39" s="84">
        <v>24040.5</v>
      </c>
      <c r="K39" s="85">
        <v>23464.6</v>
      </c>
    </row>
    <row r="40" spans="1:11" ht="15" thickBot="1" x14ac:dyDescent="0.25">
      <c r="A40" s="118" t="s">
        <v>41</v>
      </c>
      <c r="B40" s="78">
        <v>5508.8</v>
      </c>
      <c r="C40" s="78">
        <v>5264.1</v>
      </c>
      <c r="D40" s="78">
        <v>8937.2999999999993</v>
      </c>
      <c r="E40" s="128">
        <v>8561.7999999999993</v>
      </c>
      <c r="F40" s="78">
        <v>3283</v>
      </c>
      <c r="G40" s="78">
        <v>3188.2</v>
      </c>
      <c r="H40" s="86">
        <v>12548.6</v>
      </c>
      <c r="I40" s="86">
        <v>12459.3</v>
      </c>
      <c r="J40" s="86">
        <v>27067.5</v>
      </c>
      <c r="K40" s="86">
        <v>27062.5</v>
      </c>
    </row>
    <row r="41" spans="1:11" x14ac:dyDescent="0.2">
      <c r="A41" s="119" t="s">
        <v>42</v>
      </c>
      <c r="B41" s="76"/>
      <c r="C41" s="77"/>
      <c r="D41" s="77"/>
      <c r="E41" s="125"/>
      <c r="F41" s="77"/>
      <c r="G41" s="77"/>
      <c r="H41" s="85"/>
      <c r="I41" s="85"/>
      <c r="J41" s="85"/>
      <c r="K41" s="85"/>
    </row>
    <row r="42" spans="1:11" x14ac:dyDescent="0.2">
      <c r="A42" s="115" t="s">
        <v>43</v>
      </c>
      <c r="B42" s="101">
        <f t="shared" ref="B42:I42" si="2">AVERAGE(B29:B40)</f>
        <v>5235.666666666667</v>
      </c>
      <c r="C42" s="101">
        <f t="shared" si="2"/>
        <v>5054.3666666666659</v>
      </c>
      <c r="D42" s="101">
        <f t="shared" si="2"/>
        <v>5896.666666666667</v>
      </c>
      <c r="E42" s="101">
        <f t="shared" si="2"/>
        <v>5707.791666666667</v>
      </c>
      <c r="F42" s="101">
        <f t="shared" si="2"/>
        <v>9852.1583333333328</v>
      </c>
      <c r="G42" s="101">
        <f t="shared" si="2"/>
        <v>9426.8583333333318</v>
      </c>
      <c r="H42" s="101">
        <f t="shared" si="2"/>
        <v>5396.1583333333338</v>
      </c>
      <c r="I42" s="101">
        <f t="shared" si="2"/>
        <v>4765.2250000000013</v>
      </c>
      <c r="J42" s="101">
        <f>AVERAGE(J29:J40)</f>
        <v>15065.666666666666</v>
      </c>
      <c r="K42" s="101">
        <f>AVERAGE(K29:K40)</f>
        <v>14646.183333333334</v>
      </c>
    </row>
    <row r="43" spans="1:11" ht="15" thickBot="1" x14ac:dyDescent="0.25">
      <c r="A43" s="120" t="s">
        <v>44</v>
      </c>
      <c r="B43" s="142">
        <f t="shared" ref="B43:K43" si="3">B42/30</f>
        <v>174.52222222222224</v>
      </c>
      <c r="C43" s="142">
        <f t="shared" si="3"/>
        <v>168.47888888888886</v>
      </c>
      <c r="D43" s="142">
        <f t="shared" si="3"/>
        <v>196.55555555555557</v>
      </c>
      <c r="E43" s="142">
        <f t="shared" si="3"/>
        <v>190.25972222222222</v>
      </c>
      <c r="F43" s="142">
        <f t="shared" si="3"/>
        <v>328.40527777777777</v>
      </c>
      <c r="G43" s="142">
        <f t="shared" si="3"/>
        <v>314.22861111111104</v>
      </c>
      <c r="H43" s="142">
        <f t="shared" si="3"/>
        <v>179.87194444444447</v>
      </c>
      <c r="I43" s="142">
        <f t="shared" si="3"/>
        <v>158.84083333333336</v>
      </c>
      <c r="J43" s="142">
        <f>J42/30</f>
        <v>502.18888888888887</v>
      </c>
      <c r="K43" s="142">
        <f t="shared" si="3"/>
        <v>488.20611111111117</v>
      </c>
    </row>
    <row r="44" spans="1:11" ht="15" thickTop="1" x14ac:dyDescent="0.2">
      <c r="A44" s="179" t="s">
        <v>48</v>
      </c>
      <c r="B44" s="179"/>
      <c r="C44" s="179"/>
      <c r="D44" s="179"/>
      <c r="E44" s="179"/>
      <c r="F44" s="179"/>
      <c r="G44" s="179"/>
      <c r="H44" s="179"/>
      <c r="I44" s="179"/>
      <c r="J44" s="179"/>
      <c r="K44" s="179"/>
    </row>
    <row r="45" spans="1:11" x14ac:dyDescent="0.2">
      <c r="J45" s="139"/>
      <c r="K45" s="139"/>
    </row>
  </sheetData>
  <mergeCells count="31">
    <mergeCell ref="A5:A7"/>
    <mergeCell ref="B5:C5"/>
    <mergeCell ref="D5:E5"/>
    <mergeCell ref="F5:G5"/>
    <mergeCell ref="H5:I5"/>
    <mergeCell ref="A1:K1"/>
    <mergeCell ref="A2:K2"/>
    <mergeCell ref="A3:K3"/>
    <mergeCell ref="A4:E4"/>
    <mergeCell ref="F4:K4"/>
    <mergeCell ref="J5:K5"/>
    <mergeCell ref="B6:C6"/>
    <mergeCell ref="D6:E6"/>
    <mergeCell ref="F6:G6"/>
    <mergeCell ref="H6:I6"/>
    <mergeCell ref="J6:K6"/>
    <mergeCell ref="A44:K44"/>
    <mergeCell ref="A23:K23"/>
    <mergeCell ref="A24:K24"/>
    <mergeCell ref="A25:K25"/>
    <mergeCell ref="J26:K26"/>
    <mergeCell ref="B27:C27"/>
    <mergeCell ref="D27:E27"/>
    <mergeCell ref="F27:G27"/>
    <mergeCell ref="H27:I27"/>
    <mergeCell ref="J27:K27"/>
    <mergeCell ref="A26:A28"/>
    <mergeCell ref="B26:C26"/>
    <mergeCell ref="D26:E26"/>
    <mergeCell ref="F26:G26"/>
    <mergeCell ref="H26:I26"/>
  </mergeCells>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46"/>
  <sheetViews>
    <sheetView view="pageBreakPreview" topLeftCell="A22" zoomScaleNormal="100" zoomScaleSheetLayoutView="100" workbookViewId="0">
      <selection activeCell="J40" sqref="J40:K40"/>
    </sheetView>
  </sheetViews>
  <sheetFormatPr defaultColWidth="9.125" defaultRowHeight="14.25" x14ac:dyDescent="0.2"/>
  <cols>
    <col min="1" max="1" width="8.625" style="7" bestFit="1" customWidth="1"/>
    <col min="2" max="11" width="12.625" style="7" customWidth="1"/>
    <col min="12" max="16384" width="9.125" style="7"/>
  </cols>
  <sheetData>
    <row r="1" spans="1:11" ht="18.75" x14ac:dyDescent="0.2">
      <c r="A1" s="172" t="s">
        <v>49</v>
      </c>
      <c r="B1" s="172"/>
      <c r="C1" s="172"/>
      <c r="D1" s="172"/>
      <c r="E1" s="172"/>
      <c r="F1" s="172"/>
      <c r="G1" s="172"/>
      <c r="H1" s="172"/>
      <c r="I1" s="172"/>
      <c r="J1" s="172"/>
      <c r="K1" s="172"/>
    </row>
    <row r="2" spans="1:11" x14ac:dyDescent="0.2">
      <c r="A2" s="206"/>
      <c r="B2" s="206"/>
      <c r="C2" s="206"/>
      <c r="D2" s="206"/>
      <c r="E2" s="206"/>
      <c r="F2" s="206"/>
      <c r="G2" s="206"/>
      <c r="H2" s="206"/>
      <c r="I2" s="206"/>
      <c r="J2" s="206"/>
      <c r="K2" s="206"/>
    </row>
    <row r="3" spans="1:11" ht="16.5" thickBot="1" x14ac:dyDescent="0.25">
      <c r="A3" s="182" t="s">
        <v>50</v>
      </c>
      <c r="B3" s="182"/>
      <c r="C3" s="182"/>
      <c r="D3" s="182"/>
      <c r="E3" s="182"/>
      <c r="F3" s="182"/>
      <c r="G3" s="182"/>
      <c r="H3" s="207" t="s">
        <v>1</v>
      </c>
      <c r="I3" s="207"/>
      <c r="J3" s="207"/>
      <c r="K3" s="207"/>
    </row>
    <row r="4" spans="1:11" ht="15.75" thickTop="1" thickBot="1" x14ac:dyDescent="0.25">
      <c r="A4" s="198" t="s">
        <v>20</v>
      </c>
      <c r="B4" s="200" t="s">
        <v>21</v>
      </c>
      <c r="C4" s="201"/>
      <c r="D4" s="202" t="s">
        <v>22</v>
      </c>
      <c r="E4" s="203"/>
      <c r="F4" s="202" t="s">
        <v>23</v>
      </c>
      <c r="G4" s="203"/>
      <c r="H4" s="202" t="s">
        <v>24</v>
      </c>
      <c r="I4" s="203"/>
      <c r="J4" s="202" t="s">
        <v>25</v>
      </c>
      <c r="K4" s="204"/>
    </row>
    <row r="5" spans="1:11" ht="30" customHeight="1" thickBot="1" x14ac:dyDescent="0.25">
      <c r="A5" s="199"/>
      <c r="B5" s="106" t="s">
        <v>51</v>
      </c>
      <c r="C5" s="106" t="s">
        <v>52</v>
      </c>
      <c r="D5" s="106" t="s">
        <v>51</v>
      </c>
      <c r="E5" s="106" t="s">
        <v>52</v>
      </c>
      <c r="F5" s="106" t="s">
        <v>51</v>
      </c>
      <c r="G5" s="106" t="s">
        <v>52</v>
      </c>
      <c r="H5" s="106" t="s">
        <v>51</v>
      </c>
      <c r="I5" s="106" t="s">
        <v>52</v>
      </c>
      <c r="J5" s="106" t="s">
        <v>51</v>
      </c>
      <c r="K5" s="106" t="s">
        <v>52</v>
      </c>
    </row>
    <row r="6" spans="1:11" x14ac:dyDescent="0.2">
      <c r="A6" s="2"/>
      <c r="B6" s="2"/>
      <c r="C6" s="11"/>
      <c r="D6" s="11"/>
      <c r="E6" s="11"/>
      <c r="F6" s="11"/>
      <c r="G6" s="11"/>
      <c r="H6" s="11"/>
      <c r="I6" s="11"/>
      <c r="J6" s="11"/>
      <c r="K6" s="11"/>
    </row>
    <row r="7" spans="1:11" ht="18.75" customHeight="1" x14ac:dyDescent="0.2">
      <c r="A7" s="28" t="s">
        <v>29</v>
      </c>
      <c r="B7" s="113">
        <v>99550</v>
      </c>
      <c r="C7" s="113">
        <v>355750</v>
      </c>
      <c r="D7" s="113">
        <v>32900</v>
      </c>
      <c r="E7" s="113">
        <v>0</v>
      </c>
      <c r="F7" s="113">
        <v>249600</v>
      </c>
      <c r="G7" s="113">
        <v>0</v>
      </c>
      <c r="H7" s="143">
        <v>420750</v>
      </c>
      <c r="I7" s="143">
        <v>3838450</v>
      </c>
      <c r="J7" s="113">
        <v>324100</v>
      </c>
      <c r="K7" s="113">
        <v>5290100</v>
      </c>
    </row>
    <row r="8" spans="1:11" ht="18.75" customHeight="1" x14ac:dyDescent="0.2">
      <c r="A8" s="28" t="s">
        <v>31</v>
      </c>
      <c r="B8" s="113">
        <v>186000</v>
      </c>
      <c r="C8" s="113">
        <v>0</v>
      </c>
      <c r="D8" s="113">
        <v>154700</v>
      </c>
      <c r="E8" s="113">
        <v>77500</v>
      </c>
      <c r="F8" s="113">
        <v>96500</v>
      </c>
      <c r="G8" s="113">
        <v>10000</v>
      </c>
      <c r="H8" s="113">
        <v>496350</v>
      </c>
      <c r="I8" s="113">
        <v>63300</v>
      </c>
      <c r="J8" s="113">
        <v>1906950</v>
      </c>
      <c r="K8" s="113">
        <v>5828500</v>
      </c>
    </row>
    <row r="9" spans="1:11" ht="18.75" customHeight="1" x14ac:dyDescent="0.2">
      <c r="A9" s="28" t="s">
        <v>32</v>
      </c>
      <c r="B9" s="113">
        <v>167150</v>
      </c>
      <c r="C9" s="113">
        <v>93400</v>
      </c>
      <c r="D9" s="113">
        <v>25300</v>
      </c>
      <c r="E9" s="113">
        <v>169250</v>
      </c>
      <c r="F9" s="113">
        <v>214465</v>
      </c>
      <c r="G9" s="113">
        <v>117500</v>
      </c>
      <c r="H9" s="113">
        <v>338700</v>
      </c>
      <c r="I9" s="113">
        <v>635750</v>
      </c>
      <c r="J9" s="113">
        <v>876150</v>
      </c>
      <c r="K9" s="113">
        <v>13180100</v>
      </c>
    </row>
    <row r="10" spans="1:11" ht="18.75" customHeight="1" x14ac:dyDescent="0.2">
      <c r="A10" s="28" t="s">
        <v>33</v>
      </c>
      <c r="B10" s="113">
        <v>76400</v>
      </c>
      <c r="C10" s="113">
        <v>214450</v>
      </c>
      <c r="D10" s="113">
        <v>20500</v>
      </c>
      <c r="E10" s="113">
        <v>34500</v>
      </c>
      <c r="F10" s="113">
        <v>0</v>
      </c>
      <c r="G10" s="113">
        <v>23900</v>
      </c>
      <c r="H10" s="113">
        <v>378350</v>
      </c>
      <c r="I10" s="113">
        <v>40500</v>
      </c>
      <c r="J10" s="113">
        <v>1795190</v>
      </c>
      <c r="K10" s="113">
        <v>4950050</v>
      </c>
    </row>
    <row r="11" spans="1:11" ht="18.75" customHeight="1" x14ac:dyDescent="0.2">
      <c r="A11" s="28" t="s">
        <v>34</v>
      </c>
      <c r="B11" s="113">
        <v>25400</v>
      </c>
      <c r="C11" s="113">
        <v>29700</v>
      </c>
      <c r="D11" s="113">
        <v>11000</v>
      </c>
      <c r="E11" s="113">
        <v>58900</v>
      </c>
      <c r="F11" s="113">
        <v>315450</v>
      </c>
      <c r="G11" s="113">
        <v>13000</v>
      </c>
      <c r="H11" s="113">
        <v>147550</v>
      </c>
      <c r="I11" s="113">
        <v>73750</v>
      </c>
      <c r="J11" s="113">
        <v>938400</v>
      </c>
      <c r="K11" s="113">
        <v>3640100</v>
      </c>
    </row>
    <row r="12" spans="1:11" ht="18.75" customHeight="1" x14ac:dyDescent="0.2">
      <c r="A12" s="28" t="s">
        <v>35</v>
      </c>
      <c r="B12" s="113">
        <v>44400</v>
      </c>
      <c r="C12" s="113">
        <v>30600</v>
      </c>
      <c r="D12" s="113">
        <v>73500</v>
      </c>
      <c r="E12" s="113">
        <v>78500</v>
      </c>
      <c r="F12" s="113">
        <v>474013</v>
      </c>
      <c r="G12" s="113">
        <v>419700</v>
      </c>
      <c r="H12" s="113" t="s">
        <v>53</v>
      </c>
      <c r="I12" s="113">
        <v>1752250</v>
      </c>
      <c r="J12" s="113">
        <v>1882700</v>
      </c>
      <c r="K12" s="113">
        <v>5983000</v>
      </c>
    </row>
    <row r="13" spans="1:11" ht="18.75" customHeight="1" x14ac:dyDescent="0.2">
      <c r="A13" s="28" t="s">
        <v>36</v>
      </c>
      <c r="B13" s="113">
        <v>77750</v>
      </c>
      <c r="C13" s="113">
        <v>51100</v>
      </c>
      <c r="D13" s="113">
        <v>30325</v>
      </c>
      <c r="E13" s="113">
        <v>30500</v>
      </c>
      <c r="F13" s="113">
        <v>106150</v>
      </c>
      <c r="G13" s="113">
        <v>260300</v>
      </c>
      <c r="H13" s="113">
        <v>615650</v>
      </c>
      <c r="I13" s="113">
        <v>2338800</v>
      </c>
      <c r="J13" s="113">
        <v>2527850</v>
      </c>
      <c r="K13" s="113">
        <v>11078540</v>
      </c>
    </row>
    <row r="14" spans="1:11" ht="18.75" customHeight="1" x14ac:dyDescent="0.2">
      <c r="A14" s="28" t="s">
        <v>37</v>
      </c>
      <c r="B14" s="113">
        <v>47300</v>
      </c>
      <c r="C14" s="113">
        <v>0</v>
      </c>
      <c r="D14" s="113">
        <v>75800</v>
      </c>
      <c r="E14" s="113">
        <v>72000</v>
      </c>
      <c r="F14" s="113">
        <v>56150</v>
      </c>
      <c r="G14" s="113">
        <v>32500</v>
      </c>
      <c r="H14" s="113">
        <v>412650</v>
      </c>
      <c r="I14" s="113">
        <v>722600</v>
      </c>
      <c r="J14" s="113">
        <v>526150</v>
      </c>
      <c r="K14" s="113">
        <v>6495550</v>
      </c>
    </row>
    <row r="15" spans="1:11" ht="18.75" customHeight="1" x14ac:dyDescent="0.2">
      <c r="A15" s="28" t="s">
        <v>38</v>
      </c>
      <c r="B15" s="113">
        <v>50900</v>
      </c>
      <c r="C15" s="113">
        <v>30000</v>
      </c>
      <c r="D15" s="113">
        <v>32100</v>
      </c>
      <c r="E15" s="113">
        <v>142800</v>
      </c>
      <c r="F15" s="113">
        <v>469350</v>
      </c>
      <c r="G15" s="113">
        <v>647550</v>
      </c>
      <c r="H15" s="113">
        <v>212225</v>
      </c>
      <c r="I15" s="113">
        <v>2233500</v>
      </c>
      <c r="J15" s="113">
        <v>783200</v>
      </c>
      <c r="K15" s="113">
        <v>4421750</v>
      </c>
    </row>
    <row r="16" spans="1:11" ht="18.75" customHeight="1" x14ac:dyDescent="0.2">
      <c r="A16" s="28" t="s">
        <v>39</v>
      </c>
      <c r="B16" s="113">
        <v>56700</v>
      </c>
      <c r="C16" s="113">
        <v>70500</v>
      </c>
      <c r="D16" s="113">
        <v>135600</v>
      </c>
      <c r="E16" s="113">
        <v>78000</v>
      </c>
      <c r="F16" s="113">
        <v>316850</v>
      </c>
      <c r="G16" s="113">
        <v>974800</v>
      </c>
      <c r="H16" s="113">
        <v>1028800</v>
      </c>
      <c r="I16" s="113">
        <v>488750</v>
      </c>
      <c r="J16" s="113">
        <v>1501700</v>
      </c>
      <c r="K16" s="113">
        <v>3122200</v>
      </c>
    </row>
    <row r="17" spans="1:11" ht="18.75" customHeight="1" x14ac:dyDescent="0.2">
      <c r="A17" s="28" t="s">
        <v>40</v>
      </c>
      <c r="B17" s="113">
        <v>114850</v>
      </c>
      <c r="C17" s="113">
        <v>107300</v>
      </c>
      <c r="D17" s="113">
        <v>50400</v>
      </c>
      <c r="E17" s="113">
        <v>55100</v>
      </c>
      <c r="F17" s="113">
        <v>180600</v>
      </c>
      <c r="G17" s="113">
        <v>663950</v>
      </c>
      <c r="H17" s="113">
        <v>833250</v>
      </c>
      <c r="I17" s="113">
        <v>3266300</v>
      </c>
      <c r="J17" s="113">
        <v>904350</v>
      </c>
      <c r="K17" s="113">
        <v>3416200</v>
      </c>
    </row>
    <row r="18" spans="1:11" ht="18.75" customHeight="1" x14ac:dyDescent="0.2">
      <c r="A18" s="28" t="s">
        <v>41</v>
      </c>
      <c r="B18" s="113">
        <v>89900</v>
      </c>
      <c r="C18" s="113">
        <v>205500</v>
      </c>
      <c r="D18" s="113">
        <v>204500</v>
      </c>
      <c r="E18" s="113">
        <v>301300</v>
      </c>
      <c r="F18" s="113">
        <v>527050</v>
      </c>
      <c r="G18" s="113" t="s">
        <v>54</v>
      </c>
      <c r="H18" s="113">
        <v>1209100</v>
      </c>
      <c r="I18" s="113">
        <v>2856500</v>
      </c>
      <c r="J18" s="113">
        <v>929000</v>
      </c>
      <c r="K18" s="113">
        <v>4141200</v>
      </c>
    </row>
    <row r="19" spans="1:11" ht="18.75" customHeight="1" thickBot="1" x14ac:dyDescent="0.25">
      <c r="A19" s="5"/>
      <c r="B19" s="6"/>
      <c r="C19" s="6"/>
      <c r="D19" s="6"/>
      <c r="E19" s="6"/>
      <c r="F19" s="6"/>
      <c r="G19" s="6"/>
      <c r="H19" s="6"/>
      <c r="I19" s="6"/>
      <c r="J19" s="6"/>
      <c r="K19" s="6"/>
    </row>
    <row r="20" spans="1:11" ht="18.75" customHeight="1" x14ac:dyDescent="0.2">
      <c r="A20" s="29" t="s">
        <v>42</v>
      </c>
      <c r="B20" s="11"/>
      <c r="C20" s="11"/>
      <c r="D20" s="11"/>
      <c r="E20" s="11"/>
      <c r="F20" s="11"/>
      <c r="G20" s="11"/>
      <c r="H20" s="11"/>
      <c r="I20" s="11"/>
      <c r="J20" s="11"/>
      <c r="K20" s="11"/>
    </row>
    <row r="21" spans="1:11" ht="18.75" customHeight="1" x14ac:dyDescent="0.2">
      <c r="A21" s="28" t="s">
        <v>43</v>
      </c>
      <c r="B21" s="100">
        <f t="shared" ref="B21:I21" si="0">+AVERAGE(B7:B18)</f>
        <v>86358.333333333328</v>
      </c>
      <c r="C21" s="100">
        <f t="shared" si="0"/>
        <v>99025</v>
      </c>
      <c r="D21" s="100">
        <f t="shared" si="0"/>
        <v>70552.083333333328</v>
      </c>
      <c r="E21" s="100">
        <f t="shared" si="0"/>
        <v>91529.166666666672</v>
      </c>
      <c r="F21" s="100">
        <f t="shared" si="0"/>
        <v>250514.83333333334</v>
      </c>
      <c r="G21" s="100">
        <f t="shared" si="0"/>
        <v>287563.63636363635</v>
      </c>
      <c r="H21" s="100">
        <f t="shared" si="0"/>
        <v>553943.18181818177</v>
      </c>
      <c r="I21" s="100">
        <f t="shared" si="0"/>
        <v>1525870.8333333333</v>
      </c>
      <c r="J21" s="100">
        <f>+AVERAGE(J7:J18)</f>
        <v>1241311.6666666667</v>
      </c>
      <c r="K21" s="100">
        <f>+AVERAGE(K7:K18)</f>
        <v>5962274.166666667</v>
      </c>
    </row>
    <row r="22" spans="1:11" ht="18.75" customHeight="1" thickBot="1" x14ac:dyDescent="0.25">
      <c r="A22" s="30" t="s">
        <v>44</v>
      </c>
      <c r="B22" s="144">
        <f t="shared" ref="B22:I22" si="1">+B21/30</f>
        <v>2878.6111111111109</v>
      </c>
      <c r="C22" s="144">
        <f t="shared" si="1"/>
        <v>3300.8333333333335</v>
      </c>
      <c r="D22" s="144">
        <f t="shared" si="1"/>
        <v>2351.7361111111109</v>
      </c>
      <c r="E22" s="144">
        <f t="shared" si="1"/>
        <v>3050.9722222222222</v>
      </c>
      <c r="F22" s="144">
        <f t="shared" si="1"/>
        <v>8350.4944444444445</v>
      </c>
      <c r="G22" s="144">
        <f t="shared" si="1"/>
        <v>9585.454545454546</v>
      </c>
      <c r="H22" s="144">
        <f t="shared" si="1"/>
        <v>18464.772727272724</v>
      </c>
      <c r="I22" s="144">
        <f t="shared" si="1"/>
        <v>50862.361111111109</v>
      </c>
      <c r="J22" s="144">
        <f>+J21/30</f>
        <v>41377.055555555555</v>
      </c>
      <c r="K22" s="144">
        <f>+K21/30</f>
        <v>198742.47222222222</v>
      </c>
    </row>
    <row r="23" spans="1:11" ht="18.75" customHeight="1" thickTop="1" x14ac:dyDescent="0.2">
      <c r="A23" s="2"/>
      <c r="B23" s="2"/>
      <c r="C23" s="34"/>
      <c r="D23" s="2"/>
      <c r="E23" s="34"/>
      <c r="F23" s="2"/>
      <c r="G23" s="2"/>
      <c r="H23" s="2"/>
      <c r="I23" s="2"/>
      <c r="J23" s="2"/>
      <c r="K23" s="2"/>
    </row>
    <row r="24" spans="1:11" ht="18.75" customHeight="1" x14ac:dyDescent="0.2">
      <c r="A24" s="172" t="s">
        <v>55</v>
      </c>
      <c r="B24" s="172"/>
      <c r="C24" s="172"/>
      <c r="D24" s="172"/>
      <c r="E24" s="172"/>
      <c r="F24" s="172"/>
      <c r="G24" s="172"/>
      <c r="H24" s="172"/>
      <c r="I24" s="172"/>
      <c r="J24" s="172"/>
      <c r="K24" s="172"/>
    </row>
    <row r="25" spans="1:11" ht="18.75" customHeight="1" thickBot="1" x14ac:dyDescent="0.25">
      <c r="A25" s="35"/>
      <c r="B25" s="196"/>
      <c r="C25" s="196"/>
      <c r="D25" s="196"/>
      <c r="E25" s="196"/>
      <c r="F25" s="196"/>
      <c r="G25" s="196"/>
      <c r="H25" s="196"/>
      <c r="I25" s="196"/>
      <c r="J25" s="197" t="s">
        <v>56</v>
      </c>
      <c r="K25" s="197"/>
    </row>
    <row r="26" spans="1:11" ht="18.75" customHeight="1" thickTop="1" thickBot="1" x14ac:dyDescent="0.25">
      <c r="A26" s="198" t="s">
        <v>20</v>
      </c>
      <c r="B26" s="200" t="s">
        <v>21</v>
      </c>
      <c r="C26" s="201"/>
      <c r="D26" s="202" t="s">
        <v>22</v>
      </c>
      <c r="E26" s="203"/>
      <c r="F26" s="202" t="s">
        <v>23</v>
      </c>
      <c r="G26" s="203"/>
      <c r="H26" s="202" t="s">
        <v>24</v>
      </c>
      <c r="I26" s="203"/>
      <c r="J26" s="202" t="s">
        <v>25</v>
      </c>
      <c r="K26" s="204"/>
    </row>
    <row r="27" spans="1:11" ht="18.75" customHeight="1" thickBot="1" x14ac:dyDescent="0.25">
      <c r="A27" s="199"/>
      <c r="B27" s="106" t="s">
        <v>57</v>
      </c>
      <c r="C27" s="106" t="s">
        <v>58</v>
      </c>
      <c r="D27" s="106" t="s">
        <v>57</v>
      </c>
      <c r="E27" s="106" t="s">
        <v>58</v>
      </c>
      <c r="F27" s="106" t="s">
        <v>57</v>
      </c>
      <c r="G27" s="106" t="s">
        <v>58</v>
      </c>
      <c r="H27" s="106" t="s">
        <v>57</v>
      </c>
      <c r="I27" s="106" t="s">
        <v>58</v>
      </c>
      <c r="J27" s="106" t="s">
        <v>57</v>
      </c>
      <c r="K27" s="106" t="s">
        <v>58</v>
      </c>
    </row>
    <row r="28" spans="1:11" ht="18.75" customHeight="1" x14ac:dyDescent="0.2">
      <c r="A28" s="2"/>
      <c r="B28" s="2"/>
      <c r="C28" s="32"/>
      <c r="D28" s="32"/>
      <c r="E28" s="32"/>
      <c r="F28" s="32"/>
      <c r="G28" s="32"/>
      <c r="H28" s="32"/>
      <c r="I28" s="32"/>
      <c r="J28" s="32"/>
      <c r="K28" s="32"/>
    </row>
    <row r="29" spans="1:11" ht="18.75" customHeight="1" x14ac:dyDescent="0.2">
      <c r="A29" s="28" t="s">
        <v>29</v>
      </c>
      <c r="B29" s="75">
        <v>13.75</v>
      </c>
      <c r="C29" s="75">
        <v>11.75</v>
      </c>
      <c r="D29" s="75">
        <v>8</v>
      </c>
      <c r="E29" s="75">
        <v>6</v>
      </c>
      <c r="F29" s="75">
        <v>8</v>
      </c>
      <c r="G29" s="75">
        <v>6</v>
      </c>
      <c r="H29" s="74">
        <v>16</v>
      </c>
      <c r="I29" s="74">
        <v>14</v>
      </c>
      <c r="J29" s="75">
        <v>23</v>
      </c>
      <c r="K29" s="75">
        <v>21</v>
      </c>
    </row>
    <row r="30" spans="1:11" ht="18.75" customHeight="1" x14ac:dyDescent="0.2">
      <c r="A30" s="28" t="s">
        <v>31</v>
      </c>
      <c r="B30" s="75">
        <v>13.75</v>
      </c>
      <c r="C30" s="75">
        <v>11.75</v>
      </c>
      <c r="D30" s="75">
        <v>8</v>
      </c>
      <c r="E30" s="75">
        <v>6</v>
      </c>
      <c r="F30" s="75">
        <v>8</v>
      </c>
      <c r="G30" s="75">
        <v>6</v>
      </c>
      <c r="H30" s="74">
        <v>16</v>
      </c>
      <c r="I30" s="74">
        <v>14</v>
      </c>
      <c r="J30" s="75">
        <v>23</v>
      </c>
      <c r="K30" s="75">
        <v>21</v>
      </c>
    </row>
    <row r="31" spans="1:11" ht="18.75" customHeight="1" x14ac:dyDescent="0.2">
      <c r="A31" s="28" t="s">
        <v>32</v>
      </c>
      <c r="B31" s="75">
        <v>13.75</v>
      </c>
      <c r="C31" s="75">
        <v>11.75</v>
      </c>
      <c r="D31" s="75">
        <v>8</v>
      </c>
      <c r="E31" s="75">
        <v>6</v>
      </c>
      <c r="F31" s="75">
        <v>8.25</v>
      </c>
      <c r="G31" s="75">
        <v>6.25</v>
      </c>
      <c r="H31" s="74">
        <v>16</v>
      </c>
      <c r="I31" s="74">
        <v>14</v>
      </c>
      <c r="J31" s="75">
        <v>23</v>
      </c>
      <c r="K31" s="75">
        <v>21</v>
      </c>
    </row>
    <row r="32" spans="1:11" ht="18.75" customHeight="1" x14ac:dyDescent="0.2">
      <c r="A32" s="28" t="s">
        <v>33</v>
      </c>
      <c r="B32" s="75">
        <v>13.75</v>
      </c>
      <c r="C32" s="75">
        <v>11.75</v>
      </c>
      <c r="D32" s="75">
        <v>8</v>
      </c>
      <c r="E32" s="75">
        <v>6</v>
      </c>
      <c r="F32" s="75">
        <v>8.25</v>
      </c>
      <c r="G32" s="75">
        <v>6.25</v>
      </c>
      <c r="H32" s="74">
        <v>16</v>
      </c>
      <c r="I32" s="74">
        <v>14</v>
      </c>
      <c r="J32" s="75">
        <v>23</v>
      </c>
      <c r="K32" s="75">
        <v>21</v>
      </c>
    </row>
    <row r="33" spans="1:11" ht="18.75" customHeight="1" x14ac:dyDescent="0.2">
      <c r="A33" s="28" t="s">
        <v>34</v>
      </c>
      <c r="B33" s="75">
        <v>13.75</v>
      </c>
      <c r="C33" s="75">
        <v>11.75</v>
      </c>
      <c r="D33" s="75">
        <v>8</v>
      </c>
      <c r="E33" s="75">
        <v>6</v>
      </c>
      <c r="F33" s="75">
        <v>9.75</v>
      </c>
      <c r="G33" s="75">
        <v>7.75</v>
      </c>
      <c r="H33" s="74">
        <v>16</v>
      </c>
      <c r="I33" s="74">
        <v>14</v>
      </c>
      <c r="J33" s="75">
        <v>23</v>
      </c>
      <c r="K33" s="75">
        <v>21</v>
      </c>
    </row>
    <row r="34" spans="1:11" ht="18.75" customHeight="1" x14ac:dyDescent="0.2">
      <c r="A34" s="28" t="s">
        <v>35</v>
      </c>
      <c r="B34" s="75">
        <v>13.75</v>
      </c>
      <c r="C34" s="75">
        <v>11.75</v>
      </c>
      <c r="D34" s="75">
        <v>8</v>
      </c>
      <c r="E34" s="75">
        <v>6</v>
      </c>
      <c r="F34" s="75">
        <v>10.75</v>
      </c>
      <c r="G34" s="75">
        <v>8.75</v>
      </c>
      <c r="H34" s="74">
        <v>17</v>
      </c>
      <c r="I34" s="74">
        <v>15</v>
      </c>
      <c r="J34" s="75">
        <v>23</v>
      </c>
      <c r="K34" s="75">
        <v>21</v>
      </c>
    </row>
    <row r="35" spans="1:11" ht="18.75" customHeight="1" x14ac:dyDescent="0.2">
      <c r="A35" s="28" t="s">
        <v>36</v>
      </c>
      <c r="B35" s="75">
        <v>13.75</v>
      </c>
      <c r="C35" s="75">
        <v>11.75</v>
      </c>
      <c r="D35" s="75">
        <v>8</v>
      </c>
      <c r="E35" s="75">
        <v>6</v>
      </c>
      <c r="F35" s="75">
        <v>10.75</v>
      </c>
      <c r="G35" s="75">
        <v>8.75</v>
      </c>
      <c r="H35" s="74">
        <v>18</v>
      </c>
      <c r="I35" s="74">
        <v>16</v>
      </c>
      <c r="J35" s="74">
        <v>23</v>
      </c>
      <c r="K35" s="74">
        <v>21</v>
      </c>
    </row>
    <row r="36" spans="1:11" ht="18.75" customHeight="1" x14ac:dyDescent="0.2">
      <c r="A36" s="28" t="s">
        <v>37</v>
      </c>
      <c r="B36" s="75">
        <v>13.75</v>
      </c>
      <c r="C36" s="75">
        <v>11.75</v>
      </c>
      <c r="D36" s="75">
        <v>8</v>
      </c>
      <c r="E36" s="75">
        <v>6</v>
      </c>
      <c r="F36" s="75">
        <v>10.75</v>
      </c>
      <c r="G36" s="75">
        <v>8.75</v>
      </c>
      <c r="H36" s="74">
        <v>18</v>
      </c>
      <c r="I36" s="74">
        <v>16</v>
      </c>
      <c r="J36" s="74">
        <v>23</v>
      </c>
      <c r="K36" s="74">
        <v>21</v>
      </c>
    </row>
    <row r="37" spans="1:11" ht="18.75" customHeight="1" x14ac:dyDescent="0.2">
      <c r="A37" s="28" t="s">
        <v>38</v>
      </c>
      <c r="B37" s="75">
        <v>12</v>
      </c>
      <c r="C37" s="75">
        <v>10</v>
      </c>
      <c r="D37" s="75">
        <v>8</v>
      </c>
      <c r="E37" s="75">
        <v>6</v>
      </c>
      <c r="F37" s="75">
        <v>10.75</v>
      </c>
      <c r="G37" s="75">
        <v>8.75</v>
      </c>
      <c r="H37" s="74">
        <v>21</v>
      </c>
      <c r="I37" s="74">
        <v>19</v>
      </c>
      <c r="J37" s="74">
        <v>23</v>
      </c>
      <c r="K37" s="74">
        <v>21</v>
      </c>
    </row>
    <row r="38" spans="1:11" ht="18.75" customHeight="1" x14ac:dyDescent="0.2">
      <c r="A38" s="28" t="s">
        <v>39</v>
      </c>
      <c r="B38" s="75">
        <v>10</v>
      </c>
      <c r="C38" s="75">
        <v>8</v>
      </c>
      <c r="D38" s="75">
        <v>8</v>
      </c>
      <c r="E38" s="75">
        <v>6</v>
      </c>
      <c r="F38" s="75">
        <v>13.25</v>
      </c>
      <c r="G38" s="75">
        <v>11.25</v>
      </c>
      <c r="H38" s="75">
        <v>22</v>
      </c>
      <c r="I38" s="75">
        <v>20</v>
      </c>
      <c r="J38" s="74">
        <v>23</v>
      </c>
      <c r="K38" s="74">
        <v>21</v>
      </c>
    </row>
    <row r="39" spans="1:11" ht="18.75" customHeight="1" x14ac:dyDescent="0.2">
      <c r="A39" s="28" t="s">
        <v>40</v>
      </c>
      <c r="B39" s="75">
        <v>9</v>
      </c>
      <c r="C39" s="75">
        <v>7</v>
      </c>
      <c r="D39" s="75">
        <v>8</v>
      </c>
      <c r="E39" s="75">
        <v>6</v>
      </c>
      <c r="F39" s="75">
        <v>14.75</v>
      </c>
      <c r="G39" s="75">
        <v>12.75</v>
      </c>
      <c r="H39" s="75">
        <v>22</v>
      </c>
      <c r="I39" s="75">
        <v>20</v>
      </c>
      <c r="J39" s="74">
        <v>23</v>
      </c>
      <c r="K39" s="74">
        <v>21</v>
      </c>
    </row>
    <row r="40" spans="1:11" ht="18.75" customHeight="1" x14ac:dyDescent="0.2">
      <c r="A40" s="28" t="s">
        <v>41</v>
      </c>
      <c r="B40" s="75">
        <v>8</v>
      </c>
      <c r="C40" s="75">
        <v>6</v>
      </c>
      <c r="D40" s="75">
        <v>8</v>
      </c>
      <c r="E40" s="75">
        <v>6</v>
      </c>
      <c r="F40" s="75">
        <v>16</v>
      </c>
      <c r="G40" s="75">
        <v>14</v>
      </c>
      <c r="H40" s="75">
        <v>23</v>
      </c>
      <c r="I40" s="75">
        <v>21</v>
      </c>
      <c r="J40" s="74">
        <v>21.5</v>
      </c>
      <c r="K40" s="74">
        <v>19.5</v>
      </c>
    </row>
    <row r="41" spans="1:11" ht="18.75" customHeight="1" thickBot="1" x14ac:dyDescent="0.25">
      <c r="A41" s="33"/>
      <c r="B41" s="33"/>
      <c r="C41" s="16"/>
      <c r="D41" s="33"/>
      <c r="E41" s="16"/>
      <c r="F41" s="33"/>
      <c r="G41" s="33"/>
      <c r="H41" s="33"/>
      <c r="I41" s="33"/>
      <c r="J41" s="33"/>
      <c r="K41" s="33"/>
    </row>
    <row r="42" spans="1:11" ht="18.75" customHeight="1" thickTop="1" x14ac:dyDescent="0.2">
      <c r="A42" s="194" t="s">
        <v>48</v>
      </c>
      <c r="B42" s="194"/>
      <c r="C42" s="194"/>
      <c r="D42" s="194"/>
      <c r="E42" s="194"/>
      <c r="F42" s="194"/>
      <c r="G42" s="194"/>
      <c r="H42" s="194"/>
      <c r="I42" s="194"/>
      <c r="J42" s="194"/>
      <c r="K42" s="194"/>
    </row>
    <row r="43" spans="1:11" ht="18.75" customHeight="1" x14ac:dyDescent="0.2">
      <c r="A43" s="195" t="s">
        <v>171</v>
      </c>
      <c r="B43" s="195"/>
      <c r="C43" s="195"/>
      <c r="D43" s="195"/>
      <c r="E43" s="195"/>
      <c r="F43" s="195"/>
      <c r="G43" s="195"/>
      <c r="H43" s="195"/>
      <c r="I43" s="195"/>
      <c r="J43" s="195"/>
      <c r="K43" s="195"/>
    </row>
    <row r="44" spans="1:11" ht="18.75" customHeight="1" x14ac:dyDescent="0.2">
      <c r="A44" s="205" t="s">
        <v>170</v>
      </c>
      <c r="B44" s="205"/>
      <c r="C44" s="205"/>
      <c r="D44" s="205"/>
      <c r="E44" s="205"/>
      <c r="F44" s="205"/>
      <c r="G44" s="205"/>
      <c r="H44" s="205"/>
      <c r="I44" s="205"/>
      <c r="J44" s="205"/>
      <c r="K44" s="205"/>
    </row>
    <row r="45" spans="1:11" ht="18.75" customHeight="1" x14ac:dyDescent="0.2">
      <c r="A45" s="195" t="s">
        <v>59</v>
      </c>
      <c r="B45" s="195"/>
      <c r="C45" s="195"/>
      <c r="D45" s="195"/>
      <c r="E45" s="195"/>
      <c r="F45" s="195"/>
      <c r="G45" s="195"/>
      <c r="H45" s="195"/>
      <c r="I45" s="195"/>
      <c r="J45" s="195"/>
      <c r="K45" s="195"/>
    </row>
    <row r="46" spans="1:11" ht="18.75" customHeight="1" x14ac:dyDescent="0.2">
      <c r="A46" s="195" t="s">
        <v>60</v>
      </c>
      <c r="B46" s="195"/>
      <c r="C46" s="195"/>
      <c r="D46" s="195"/>
      <c r="E46" s="195"/>
      <c r="F46" s="195"/>
      <c r="G46" s="195"/>
      <c r="H46" s="195"/>
      <c r="I46" s="195"/>
      <c r="J46" s="195"/>
      <c r="K46" s="195"/>
    </row>
  </sheetData>
  <mergeCells count="24">
    <mergeCell ref="A1:K1"/>
    <mergeCell ref="A2:K2"/>
    <mergeCell ref="A3:G3"/>
    <mergeCell ref="H3:K3"/>
    <mergeCell ref="A4:A5"/>
    <mergeCell ref="B4:C4"/>
    <mergeCell ref="D4:E4"/>
    <mergeCell ref="F4:G4"/>
    <mergeCell ref="H4:I4"/>
    <mergeCell ref="J4:K4"/>
    <mergeCell ref="A42:K42"/>
    <mergeCell ref="A43:K43"/>
    <mergeCell ref="A45:K45"/>
    <mergeCell ref="A46:K46"/>
    <mergeCell ref="A24:K24"/>
    <mergeCell ref="B25:I25"/>
    <mergeCell ref="J25:K25"/>
    <mergeCell ref="A26:A27"/>
    <mergeCell ref="B26:C26"/>
    <mergeCell ref="D26:E26"/>
    <mergeCell ref="F26:G26"/>
    <mergeCell ref="H26:I26"/>
    <mergeCell ref="J26:K26"/>
    <mergeCell ref="A44:K44"/>
  </mergeCells>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1"/>
  <sheetViews>
    <sheetView view="pageBreakPreview" topLeftCell="A22" zoomScaleNormal="100" zoomScaleSheetLayoutView="100" workbookViewId="0">
      <selection activeCell="B44" sqref="B44"/>
    </sheetView>
  </sheetViews>
  <sheetFormatPr defaultRowHeight="14.25" x14ac:dyDescent="0.2"/>
  <cols>
    <col min="1" max="1" width="9.125" bestFit="1" customWidth="1"/>
    <col min="2" max="3" width="9.5" style="164" bestFit="1" customWidth="1"/>
    <col min="4" max="5" width="7.875" style="164" bestFit="1" customWidth="1"/>
    <col min="6" max="6" width="9.5" style="164" bestFit="1" customWidth="1"/>
    <col min="7" max="7" width="8.375" style="164" bestFit="1" customWidth="1"/>
    <col min="8" max="9" width="7.875" style="164" bestFit="1" customWidth="1"/>
    <col min="10" max="11" width="9.5" bestFit="1" customWidth="1"/>
    <col min="12" max="13" width="7.875" bestFit="1" customWidth="1"/>
  </cols>
  <sheetData>
    <row r="1" spans="1:13" ht="18.75" x14ac:dyDescent="0.2">
      <c r="A1" s="172" t="s">
        <v>61</v>
      </c>
      <c r="B1" s="172"/>
      <c r="C1" s="172"/>
      <c r="D1" s="172"/>
      <c r="E1" s="172"/>
      <c r="F1" s="172"/>
      <c r="G1" s="172"/>
      <c r="H1" s="172"/>
      <c r="I1" s="172"/>
      <c r="J1" s="172"/>
      <c r="K1" s="172"/>
      <c r="L1" s="172"/>
      <c r="M1" s="172"/>
    </row>
    <row r="2" spans="1:13" ht="18.75" x14ac:dyDescent="0.2">
      <c r="A2" s="210" t="s">
        <v>62</v>
      </c>
      <c r="B2" s="210"/>
      <c r="C2" s="210"/>
      <c r="D2" s="210"/>
      <c r="E2" s="210"/>
      <c r="F2" s="210"/>
      <c r="G2" s="210"/>
      <c r="H2" s="210"/>
      <c r="I2" s="210"/>
      <c r="J2" s="210"/>
      <c r="K2" s="210"/>
      <c r="L2" s="210"/>
      <c r="M2" s="210"/>
    </row>
    <row r="3" spans="1:13" ht="15" thickBot="1" x14ac:dyDescent="0.25">
      <c r="A3" s="211" t="s">
        <v>1</v>
      </c>
      <c r="B3" s="211"/>
      <c r="C3" s="211"/>
      <c r="D3" s="211"/>
      <c r="E3" s="211"/>
      <c r="F3" s="211"/>
      <c r="G3" s="211"/>
      <c r="H3" s="211"/>
      <c r="I3" s="211"/>
      <c r="J3" s="211"/>
      <c r="K3" s="211"/>
      <c r="L3" s="211"/>
      <c r="M3" s="211"/>
    </row>
    <row r="4" spans="1:13" ht="15.75" thickTop="1" thickBot="1" x14ac:dyDescent="0.25">
      <c r="A4" s="36" t="s">
        <v>63</v>
      </c>
      <c r="B4" s="212" t="s">
        <v>8</v>
      </c>
      <c r="C4" s="213"/>
      <c r="D4" s="213"/>
      <c r="E4" s="214"/>
      <c r="F4" s="215" t="s">
        <v>14</v>
      </c>
      <c r="G4" s="216"/>
      <c r="H4" s="216"/>
      <c r="I4" s="217"/>
      <c r="J4" s="218" t="s">
        <v>64</v>
      </c>
      <c r="K4" s="219"/>
      <c r="L4" s="219"/>
      <c r="M4" s="219"/>
    </row>
    <row r="5" spans="1:13" ht="34.5" thickBot="1" x14ac:dyDescent="0.25">
      <c r="A5" s="37" t="s">
        <v>65</v>
      </c>
      <c r="B5" s="156" t="s">
        <v>66</v>
      </c>
      <c r="C5" s="156" t="s">
        <v>67</v>
      </c>
      <c r="D5" s="156" t="s">
        <v>68</v>
      </c>
      <c r="E5" s="157" t="s">
        <v>69</v>
      </c>
      <c r="F5" s="156" t="s">
        <v>66</v>
      </c>
      <c r="G5" s="156" t="s">
        <v>67</v>
      </c>
      <c r="H5" s="156" t="s">
        <v>68</v>
      </c>
      <c r="I5" s="157" t="s">
        <v>69</v>
      </c>
      <c r="J5" s="38" t="s">
        <v>66</v>
      </c>
      <c r="K5" s="38" t="s">
        <v>70</v>
      </c>
      <c r="L5" s="38" t="s">
        <v>71</v>
      </c>
      <c r="M5" s="38" t="s">
        <v>72</v>
      </c>
    </row>
    <row r="6" spans="1:13" ht="15" thickTop="1" x14ac:dyDescent="0.2">
      <c r="A6" s="39"/>
      <c r="B6" s="158"/>
      <c r="C6" s="158"/>
      <c r="D6" s="158"/>
      <c r="E6" s="158"/>
      <c r="F6" s="158"/>
      <c r="G6" s="158"/>
      <c r="H6" s="158"/>
      <c r="I6" s="158"/>
      <c r="J6" s="39"/>
      <c r="K6" s="39"/>
      <c r="L6" s="39"/>
      <c r="M6" s="39"/>
    </row>
    <row r="7" spans="1:13" x14ac:dyDescent="0.2">
      <c r="A7" s="107">
        <v>2023</v>
      </c>
      <c r="B7" s="159"/>
      <c r="C7" s="159"/>
      <c r="D7" s="159"/>
      <c r="E7" s="159"/>
      <c r="F7" s="159"/>
      <c r="G7" s="159"/>
      <c r="H7" s="159"/>
      <c r="I7" s="159"/>
      <c r="J7" s="4"/>
      <c r="K7" s="4"/>
      <c r="L7" s="4"/>
      <c r="M7" s="4"/>
    </row>
    <row r="8" spans="1:13" x14ac:dyDescent="0.2">
      <c r="A8" s="108">
        <v>45120</v>
      </c>
      <c r="B8" s="160">
        <v>1568438</v>
      </c>
      <c r="C8" s="160">
        <v>403890</v>
      </c>
      <c r="D8" s="161">
        <v>22.799900000000001</v>
      </c>
      <c r="E8" s="161">
        <v>22.747299999999999</v>
      </c>
      <c r="F8" s="160">
        <v>169253</v>
      </c>
      <c r="G8" s="160">
        <v>18853</v>
      </c>
      <c r="H8" s="161">
        <v>22.96</v>
      </c>
      <c r="I8" s="161">
        <v>22.924499999999998</v>
      </c>
      <c r="J8" s="99">
        <v>351168</v>
      </c>
      <c r="K8" s="99">
        <v>240516</v>
      </c>
      <c r="L8" s="104">
        <v>22.989699999999999</v>
      </c>
      <c r="M8" s="104">
        <v>22.87</v>
      </c>
    </row>
    <row r="9" spans="1:13" x14ac:dyDescent="0.2">
      <c r="A9" s="108">
        <v>45132</v>
      </c>
      <c r="B9" s="160">
        <v>821945</v>
      </c>
      <c r="C9" s="160">
        <v>571647</v>
      </c>
      <c r="D9" s="161">
        <v>22.9788</v>
      </c>
      <c r="E9" s="161">
        <v>22.897400000000001</v>
      </c>
      <c r="F9" s="160">
        <v>165494</v>
      </c>
      <c r="G9" s="160">
        <v>10294</v>
      </c>
      <c r="H9" s="161">
        <v>22.920100000000001</v>
      </c>
      <c r="I9" s="161">
        <v>22.870100000000001</v>
      </c>
      <c r="J9" s="99">
        <v>197991</v>
      </c>
      <c r="K9" s="99">
        <v>39391</v>
      </c>
      <c r="L9" s="104">
        <v>22.999099999999999</v>
      </c>
      <c r="M9" s="104">
        <v>22.964700000000001</v>
      </c>
    </row>
    <row r="10" spans="1:13" x14ac:dyDescent="0.2">
      <c r="A10" s="109"/>
      <c r="B10" s="160"/>
      <c r="C10" s="160"/>
      <c r="D10" s="161"/>
      <c r="E10" s="161"/>
      <c r="F10" s="160"/>
      <c r="G10" s="160"/>
      <c r="H10" s="161"/>
      <c r="I10" s="161"/>
      <c r="J10" s="99"/>
      <c r="K10" s="99"/>
      <c r="L10" s="104"/>
      <c r="M10" s="104"/>
    </row>
    <row r="11" spans="1:13" x14ac:dyDescent="0.2">
      <c r="A11" s="108">
        <v>45148</v>
      </c>
      <c r="B11" s="160">
        <v>1604947</v>
      </c>
      <c r="C11" s="160">
        <v>1230632</v>
      </c>
      <c r="D11" s="161">
        <v>22.9</v>
      </c>
      <c r="E11" s="161">
        <v>22.840299999999999</v>
      </c>
      <c r="F11" s="160">
        <v>105397</v>
      </c>
      <c r="G11" s="160">
        <v>9844</v>
      </c>
      <c r="H11" s="161">
        <v>22.75</v>
      </c>
      <c r="I11" s="161">
        <v>22.725000000000001</v>
      </c>
      <c r="J11" s="99">
        <v>104986</v>
      </c>
      <c r="K11" s="99">
        <v>8986</v>
      </c>
      <c r="L11" s="104">
        <v>22.98</v>
      </c>
      <c r="M11" s="104">
        <v>22.9405</v>
      </c>
    </row>
    <row r="12" spans="1:13" x14ac:dyDescent="0.2">
      <c r="A12" s="108">
        <v>45162</v>
      </c>
      <c r="B12" s="160">
        <v>2570837</v>
      </c>
      <c r="C12" s="160">
        <v>2062787</v>
      </c>
      <c r="D12" s="161">
        <v>22.880299999999998</v>
      </c>
      <c r="E12" s="161">
        <v>22.8734</v>
      </c>
      <c r="F12" s="160">
        <v>376900</v>
      </c>
      <c r="G12" s="160" t="s">
        <v>73</v>
      </c>
      <c r="H12" s="161" t="s">
        <v>73</v>
      </c>
      <c r="I12" s="161" t="s">
        <v>73</v>
      </c>
      <c r="J12" s="99">
        <v>382257</v>
      </c>
      <c r="K12" s="99">
        <v>11097</v>
      </c>
      <c r="L12" s="104">
        <v>22.94</v>
      </c>
      <c r="M12" s="104">
        <v>22.939599999999999</v>
      </c>
    </row>
    <row r="13" spans="1:13" x14ac:dyDescent="0.2">
      <c r="A13" s="109"/>
      <c r="B13" s="160"/>
      <c r="C13" s="160"/>
      <c r="D13" s="161"/>
      <c r="E13" s="161"/>
      <c r="F13" s="160"/>
      <c r="G13" s="160"/>
      <c r="H13" s="161"/>
      <c r="I13" s="161"/>
      <c r="J13" s="99"/>
      <c r="K13" s="99"/>
      <c r="L13" s="104"/>
      <c r="M13" s="104"/>
    </row>
    <row r="14" spans="1:13" x14ac:dyDescent="0.2">
      <c r="A14" s="108">
        <v>45176</v>
      </c>
      <c r="B14" s="160">
        <v>1375890</v>
      </c>
      <c r="C14" s="160">
        <v>1255890</v>
      </c>
      <c r="D14" s="161">
        <v>24.4999</v>
      </c>
      <c r="E14" s="161">
        <v>23.393799999999999</v>
      </c>
      <c r="F14" s="160">
        <v>319793</v>
      </c>
      <c r="G14" s="160">
        <v>38793</v>
      </c>
      <c r="H14" s="161">
        <v>24.786999999999999</v>
      </c>
      <c r="I14" s="161">
        <v>24.786799999999999</v>
      </c>
      <c r="J14" s="99">
        <v>318174</v>
      </c>
      <c r="K14" s="99">
        <v>37174</v>
      </c>
      <c r="L14" s="104">
        <v>25.0687</v>
      </c>
      <c r="M14" s="104">
        <v>25.056899999999999</v>
      </c>
    </row>
    <row r="15" spans="1:13" x14ac:dyDescent="0.2">
      <c r="A15" s="108">
        <v>45190</v>
      </c>
      <c r="B15" s="160">
        <v>4067606</v>
      </c>
      <c r="C15" s="160">
        <v>2355088</v>
      </c>
      <c r="D15" s="161">
        <v>22.7898</v>
      </c>
      <c r="E15" s="161">
        <v>22.756399999999999</v>
      </c>
      <c r="F15" s="160">
        <v>370200</v>
      </c>
      <c r="G15" s="160">
        <v>6271</v>
      </c>
      <c r="H15" s="161">
        <v>22.8</v>
      </c>
      <c r="I15" s="161">
        <v>22.8</v>
      </c>
      <c r="J15" s="99">
        <v>364554</v>
      </c>
      <c r="K15" s="99">
        <v>8075</v>
      </c>
      <c r="L15" s="104">
        <v>22.9</v>
      </c>
      <c r="M15" s="104">
        <v>22.8521</v>
      </c>
    </row>
    <row r="16" spans="1:13" x14ac:dyDescent="0.2">
      <c r="A16" s="109"/>
      <c r="B16" s="160"/>
      <c r="C16" s="160"/>
      <c r="D16" s="161"/>
      <c r="E16" s="161"/>
      <c r="F16" s="160"/>
      <c r="G16" s="160"/>
      <c r="H16" s="161"/>
      <c r="I16" s="161"/>
      <c r="J16" s="99"/>
      <c r="K16" s="99"/>
      <c r="L16" s="104"/>
      <c r="M16" s="104"/>
    </row>
    <row r="17" spans="1:13" x14ac:dyDescent="0.2">
      <c r="A17" s="108">
        <v>45204</v>
      </c>
      <c r="B17" s="160">
        <v>2339429</v>
      </c>
      <c r="C17" s="160">
        <v>471498</v>
      </c>
      <c r="D17" s="161">
        <v>22.5002</v>
      </c>
      <c r="E17" s="161">
        <v>22.395600000000002</v>
      </c>
      <c r="F17" s="160">
        <v>128359</v>
      </c>
      <c r="G17" s="160">
        <v>18359</v>
      </c>
      <c r="H17" s="161">
        <v>22.85</v>
      </c>
      <c r="I17" s="161">
        <v>22.85</v>
      </c>
      <c r="J17" s="99">
        <v>449288</v>
      </c>
      <c r="K17" s="99">
        <v>67531</v>
      </c>
      <c r="L17" s="104">
        <v>22.84</v>
      </c>
      <c r="M17" s="104">
        <v>22.7531</v>
      </c>
    </row>
    <row r="18" spans="1:13" x14ac:dyDescent="0.2">
      <c r="A18" s="108">
        <v>45218</v>
      </c>
      <c r="B18" s="160">
        <v>1756263</v>
      </c>
      <c r="C18" s="160">
        <v>110398</v>
      </c>
      <c r="D18" s="161">
        <v>22.2</v>
      </c>
      <c r="E18" s="161">
        <v>22.1403</v>
      </c>
      <c r="F18" s="160">
        <v>463858</v>
      </c>
      <c r="G18" s="160">
        <v>50758</v>
      </c>
      <c r="H18" s="161">
        <v>22.399899999999999</v>
      </c>
      <c r="I18" s="161">
        <v>22.387599999999999</v>
      </c>
      <c r="J18" s="99">
        <v>2204645</v>
      </c>
      <c r="K18" s="99">
        <v>931298</v>
      </c>
      <c r="L18" s="104">
        <v>22.4</v>
      </c>
      <c r="M18" s="104">
        <v>22.070699999999999</v>
      </c>
    </row>
    <row r="19" spans="1:13" x14ac:dyDescent="0.2">
      <c r="A19" s="109"/>
      <c r="B19" s="160"/>
      <c r="C19" s="160"/>
      <c r="D19" s="161"/>
      <c r="E19" s="161"/>
      <c r="F19" s="160"/>
      <c r="G19" s="160"/>
      <c r="H19" s="161"/>
      <c r="I19" s="161"/>
      <c r="J19" s="99"/>
      <c r="K19" s="99"/>
      <c r="L19" s="104"/>
      <c r="M19" s="104"/>
    </row>
    <row r="20" spans="1:13" x14ac:dyDescent="0.2">
      <c r="A20" s="108">
        <v>45232</v>
      </c>
      <c r="B20" s="160">
        <v>1213840</v>
      </c>
      <c r="C20" s="160">
        <v>255437</v>
      </c>
      <c r="D20" s="161">
        <v>21.9495</v>
      </c>
      <c r="E20" s="161">
        <v>21.8428</v>
      </c>
      <c r="F20" s="160">
        <v>670821</v>
      </c>
      <c r="G20" s="160">
        <v>85626</v>
      </c>
      <c r="H20" s="161">
        <v>21.989799999999999</v>
      </c>
      <c r="I20" s="161">
        <v>21.841699999999999</v>
      </c>
      <c r="J20" s="99">
        <v>2524432</v>
      </c>
      <c r="K20" s="99">
        <v>807224</v>
      </c>
      <c r="L20" s="104">
        <v>21.9999</v>
      </c>
      <c r="M20" s="104">
        <v>21.910399999999999</v>
      </c>
    </row>
    <row r="21" spans="1:13" x14ac:dyDescent="0.2">
      <c r="A21" s="108">
        <v>45246</v>
      </c>
      <c r="B21" s="160">
        <v>1109762</v>
      </c>
      <c r="C21" s="160">
        <v>472672</v>
      </c>
      <c r="D21" s="161">
        <v>21.499700000000001</v>
      </c>
      <c r="E21" s="161">
        <v>21.287800000000001</v>
      </c>
      <c r="F21" s="160">
        <v>405026</v>
      </c>
      <c r="G21" s="160">
        <v>92039</v>
      </c>
      <c r="H21" s="161">
        <v>21.4999</v>
      </c>
      <c r="I21" s="161">
        <v>21.458300000000001</v>
      </c>
      <c r="J21" s="99">
        <v>2671363</v>
      </c>
      <c r="K21" s="99">
        <v>596068</v>
      </c>
      <c r="L21" s="104">
        <v>21.5001</v>
      </c>
      <c r="M21" s="104">
        <v>21.433399999999999</v>
      </c>
    </row>
    <row r="22" spans="1:13" x14ac:dyDescent="0.2">
      <c r="A22" s="108">
        <v>45260</v>
      </c>
      <c r="B22" s="160">
        <v>562926</v>
      </c>
      <c r="C22" s="160">
        <v>366175</v>
      </c>
      <c r="D22" s="161">
        <v>21.4499</v>
      </c>
      <c r="E22" s="161">
        <v>21.339500000000001</v>
      </c>
      <c r="F22" s="160">
        <v>256636</v>
      </c>
      <c r="G22" s="160">
        <v>84174</v>
      </c>
      <c r="H22" s="161">
        <v>21.4299</v>
      </c>
      <c r="I22" s="161">
        <v>21.3263</v>
      </c>
      <c r="J22" s="99">
        <v>1358959</v>
      </c>
      <c r="K22" s="99">
        <v>715309</v>
      </c>
      <c r="L22" s="104">
        <v>21.43</v>
      </c>
      <c r="M22" s="104">
        <v>21.256900000000002</v>
      </c>
    </row>
    <row r="23" spans="1:13" x14ac:dyDescent="0.2">
      <c r="A23" s="109"/>
      <c r="B23" s="160"/>
      <c r="C23" s="160"/>
      <c r="D23" s="161"/>
      <c r="E23" s="161"/>
      <c r="F23" s="160"/>
      <c r="G23" s="160"/>
      <c r="H23" s="161"/>
      <c r="I23" s="161"/>
      <c r="J23" s="99"/>
      <c r="K23" s="99"/>
      <c r="L23" s="104"/>
      <c r="M23" s="104"/>
    </row>
    <row r="24" spans="1:13" x14ac:dyDescent="0.2">
      <c r="A24" s="108">
        <v>45274</v>
      </c>
      <c r="B24" s="160">
        <v>997826</v>
      </c>
      <c r="C24" s="160">
        <v>213014</v>
      </c>
      <c r="D24" s="161">
        <v>21.4499</v>
      </c>
      <c r="E24" s="161">
        <v>21.359000000000002</v>
      </c>
      <c r="F24" s="160">
        <v>426230</v>
      </c>
      <c r="G24" s="160">
        <v>25649</v>
      </c>
      <c r="H24" s="161">
        <v>21.420100000000001</v>
      </c>
      <c r="I24" s="161">
        <v>21.355399999999999</v>
      </c>
      <c r="J24" s="99">
        <v>3362416</v>
      </c>
      <c r="K24" s="99">
        <v>1912350</v>
      </c>
      <c r="L24" s="104">
        <v>21.43</v>
      </c>
      <c r="M24" s="104">
        <v>21.411000000000001</v>
      </c>
    </row>
    <row r="25" spans="1:13" x14ac:dyDescent="0.2">
      <c r="A25" s="110">
        <v>45288</v>
      </c>
      <c r="B25" s="162">
        <v>732067</v>
      </c>
      <c r="C25" s="162">
        <v>210467</v>
      </c>
      <c r="D25" s="163">
        <v>21.448</v>
      </c>
      <c r="E25" s="163">
        <v>21.320799999999998</v>
      </c>
      <c r="F25" s="162">
        <v>150595</v>
      </c>
      <c r="G25" s="162">
        <v>56074</v>
      </c>
      <c r="H25" s="163">
        <v>21.399899999999999</v>
      </c>
      <c r="I25" s="163">
        <v>21.363399999999999</v>
      </c>
      <c r="J25" s="145">
        <v>1996115</v>
      </c>
      <c r="K25" s="145">
        <v>1731390</v>
      </c>
      <c r="L25" s="105">
        <v>21.43</v>
      </c>
      <c r="M25" s="105">
        <v>21.3371</v>
      </c>
    </row>
    <row r="26" spans="1:13" x14ac:dyDescent="0.2">
      <c r="A26" s="110"/>
      <c r="B26" s="162"/>
      <c r="C26" s="162"/>
      <c r="D26" s="163"/>
      <c r="E26" s="163"/>
      <c r="F26" s="162"/>
      <c r="G26" s="162"/>
      <c r="H26" s="163"/>
      <c r="I26" s="163"/>
      <c r="J26" s="145"/>
      <c r="K26" s="145"/>
      <c r="L26" s="105"/>
      <c r="M26" s="105"/>
    </row>
    <row r="27" spans="1:13" x14ac:dyDescent="0.2">
      <c r="A27" s="107">
        <v>2024</v>
      </c>
      <c r="B27" s="160"/>
      <c r="C27" s="160"/>
      <c r="D27" s="161"/>
      <c r="E27" s="161"/>
      <c r="F27" s="160"/>
      <c r="G27" s="160"/>
      <c r="H27" s="161"/>
      <c r="I27" s="161"/>
      <c r="J27" s="99"/>
      <c r="K27" s="99"/>
      <c r="L27" s="104"/>
      <c r="M27" s="104"/>
    </row>
    <row r="28" spans="1:13" x14ac:dyDescent="0.2">
      <c r="A28" s="108">
        <v>45302</v>
      </c>
      <c r="B28" s="160">
        <v>588577.66499999992</v>
      </c>
      <c r="C28" s="160">
        <v>26082.965</v>
      </c>
      <c r="D28" s="161">
        <v>20.999630589210209</v>
      </c>
      <c r="E28" s="161">
        <v>20.967182755561126</v>
      </c>
      <c r="F28" s="160">
        <v>88017.65</v>
      </c>
      <c r="G28" s="160">
        <v>11259.95</v>
      </c>
      <c r="H28" s="161">
        <v>20.960121771276484</v>
      </c>
      <c r="I28" s="161">
        <v>20.960121771276484</v>
      </c>
      <c r="J28" s="99">
        <v>2144501.6799999997</v>
      </c>
      <c r="K28" s="99">
        <v>245892.56999999998</v>
      </c>
      <c r="L28" s="104">
        <v>20.844935933207676</v>
      </c>
      <c r="M28" s="104">
        <v>20.792530003549299</v>
      </c>
    </row>
    <row r="29" spans="1:13" x14ac:dyDescent="0.2">
      <c r="A29" s="110">
        <v>45316</v>
      </c>
      <c r="B29" s="160">
        <v>496263.94500000001</v>
      </c>
      <c r="C29" s="160">
        <v>57747.144999999997</v>
      </c>
      <c r="D29" s="161">
        <v>20.499720054564939</v>
      </c>
      <c r="E29" s="161">
        <v>20.474451660022634</v>
      </c>
      <c r="F29" s="160">
        <v>71087.695000000007</v>
      </c>
      <c r="G29" s="160">
        <v>10822.195</v>
      </c>
      <c r="H29" s="161">
        <v>20.400046073720787</v>
      </c>
      <c r="I29" s="161">
        <v>20.395100115976859</v>
      </c>
      <c r="J29" s="99">
        <v>636563.32499999995</v>
      </c>
      <c r="K29" s="99">
        <v>116088.845</v>
      </c>
      <c r="L29" s="104">
        <v>20.229821252865896</v>
      </c>
      <c r="M29" s="104">
        <v>20.141073335567896</v>
      </c>
    </row>
    <row r="30" spans="1:13" x14ac:dyDescent="0.2">
      <c r="A30" s="111"/>
      <c r="B30" s="160"/>
      <c r="C30" s="160"/>
      <c r="D30" s="161"/>
      <c r="E30" s="161"/>
      <c r="F30" s="160"/>
      <c r="G30" s="160"/>
      <c r="H30" s="161"/>
      <c r="I30" s="161"/>
      <c r="J30" s="99"/>
      <c r="K30" s="99"/>
      <c r="L30" s="104"/>
      <c r="M30" s="104"/>
    </row>
    <row r="31" spans="1:13" x14ac:dyDescent="0.2">
      <c r="A31" s="108">
        <v>45329</v>
      </c>
      <c r="B31" s="160">
        <v>500520.23</v>
      </c>
      <c r="C31" s="160">
        <v>35387.630000000005</v>
      </c>
      <c r="D31" s="161">
        <v>20.439910569486962</v>
      </c>
      <c r="E31" s="161">
        <v>20.439910569486962</v>
      </c>
      <c r="F31" s="160">
        <v>89254.36</v>
      </c>
      <c r="G31" s="160">
        <v>8965.66</v>
      </c>
      <c r="H31" s="161">
        <v>20.395143637482672</v>
      </c>
      <c r="I31" s="161">
        <v>20.395143637482672</v>
      </c>
      <c r="J31" s="99">
        <v>604369.40999999992</v>
      </c>
      <c r="K31" s="99">
        <v>19491.41</v>
      </c>
      <c r="L31" s="104">
        <v>20.080021326211789</v>
      </c>
      <c r="M31" s="104">
        <v>19.994979765174513</v>
      </c>
    </row>
    <row r="32" spans="1:13" x14ac:dyDescent="0.2">
      <c r="A32" s="108">
        <v>45344</v>
      </c>
      <c r="B32" s="160">
        <v>668311.19500000007</v>
      </c>
      <c r="C32" s="160">
        <v>329311.09499999997</v>
      </c>
      <c r="D32" s="161">
        <v>21.699820750360622</v>
      </c>
      <c r="E32" s="161">
        <v>21.313018233593102</v>
      </c>
      <c r="F32" s="160">
        <v>73856.12999999999</v>
      </c>
      <c r="G32" s="160">
        <v>7806.12</v>
      </c>
      <c r="H32" s="161">
        <v>20.395177687967866</v>
      </c>
      <c r="I32" s="161">
        <v>20.390986642315937</v>
      </c>
      <c r="J32" s="99">
        <v>584400.34499999997</v>
      </c>
      <c r="K32" s="99">
        <v>24200.334999999999</v>
      </c>
      <c r="L32" s="104">
        <v>20.328956620210338</v>
      </c>
      <c r="M32" s="104">
        <v>20.086799328109343</v>
      </c>
    </row>
    <row r="33" spans="1:13" x14ac:dyDescent="0.2">
      <c r="A33" s="111"/>
      <c r="B33" s="160"/>
      <c r="C33" s="160"/>
      <c r="D33" s="161"/>
      <c r="E33" s="161"/>
      <c r="F33" s="160"/>
      <c r="G33" s="160"/>
      <c r="H33" s="161"/>
      <c r="I33" s="161"/>
      <c r="J33" s="99"/>
      <c r="K33" s="99"/>
      <c r="L33" s="104"/>
      <c r="M33" s="104"/>
    </row>
    <row r="34" spans="1:13" x14ac:dyDescent="0.2">
      <c r="A34" s="108">
        <v>45358</v>
      </c>
      <c r="B34" s="160">
        <v>691526.2699999999</v>
      </c>
      <c r="C34" s="160">
        <v>208155.12</v>
      </c>
      <c r="D34" s="161">
        <v>21.400159246123078</v>
      </c>
      <c r="E34" s="161">
        <v>21.257866289598716</v>
      </c>
      <c r="F34" s="160">
        <v>80289.48</v>
      </c>
      <c r="G34" s="160">
        <v>9589.48</v>
      </c>
      <c r="H34" s="161">
        <v>20.394934274311865</v>
      </c>
      <c r="I34" s="161">
        <v>20.39493054491469</v>
      </c>
      <c r="J34" s="99">
        <v>638051.34</v>
      </c>
      <c r="K34" s="99">
        <v>309231.22000000003</v>
      </c>
      <c r="L34" s="104">
        <v>20.299807816747208</v>
      </c>
      <c r="M34" s="104">
        <v>20.259258131299806</v>
      </c>
    </row>
    <row r="35" spans="1:13" x14ac:dyDescent="0.2">
      <c r="A35" s="108">
        <v>45372</v>
      </c>
      <c r="B35" s="160">
        <v>781769.08999999973</v>
      </c>
      <c r="C35" s="160">
        <v>583088.98999999976</v>
      </c>
      <c r="D35" s="161">
        <v>21.660066623342917</v>
      </c>
      <c r="E35" s="161">
        <v>21.425964035611521</v>
      </c>
      <c r="F35" s="160">
        <v>86912.93</v>
      </c>
      <c r="G35" s="160">
        <v>9412.93</v>
      </c>
      <c r="H35" s="161">
        <v>20.394447448608862</v>
      </c>
      <c r="I35" s="161">
        <v>20.390288548031243</v>
      </c>
      <c r="J35" s="99">
        <v>178881.92000000001</v>
      </c>
      <c r="K35" s="99">
        <v>111881.92</v>
      </c>
      <c r="L35" s="104">
        <v>20.899822471651888</v>
      </c>
      <c r="M35" s="104">
        <v>20.719142747638806</v>
      </c>
    </row>
    <row r="36" spans="1:13" x14ac:dyDescent="0.2">
      <c r="A36" s="111"/>
      <c r="B36" s="160"/>
      <c r="C36" s="160"/>
      <c r="D36" s="161"/>
      <c r="E36" s="161"/>
      <c r="F36" s="160"/>
      <c r="G36" s="160"/>
      <c r="H36" s="161"/>
      <c r="I36" s="161"/>
      <c r="J36" s="99"/>
      <c r="K36" s="99"/>
      <c r="L36" s="104"/>
      <c r="M36" s="104"/>
    </row>
    <row r="37" spans="1:13" x14ac:dyDescent="0.2">
      <c r="A37" s="108">
        <v>45386</v>
      </c>
      <c r="B37" s="160">
        <v>452533.98499999999</v>
      </c>
      <c r="C37" s="160">
        <v>188483.98500000002</v>
      </c>
      <c r="D37" s="161">
        <v>21.660066623342917</v>
      </c>
      <c r="E37" s="161">
        <v>21.600833000627869</v>
      </c>
      <c r="F37" s="160">
        <v>198116.64</v>
      </c>
      <c r="G37" s="160">
        <v>146366.64000000001</v>
      </c>
      <c r="H37" s="161">
        <v>21.399913813109304</v>
      </c>
      <c r="I37" s="161">
        <v>21.303453617591028</v>
      </c>
      <c r="J37" s="99">
        <v>387691.38500000001</v>
      </c>
      <c r="K37" s="99">
        <v>222781.38500000001</v>
      </c>
      <c r="L37" s="104">
        <v>20.899822471651888</v>
      </c>
      <c r="M37" s="104">
        <v>20.839225948907249</v>
      </c>
    </row>
    <row r="38" spans="1:13" x14ac:dyDescent="0.2">
      <c r="A38" s="108">
        <v>45400</v>
      </c>
      <c r="B38" s="160">
        <v>644630.36</v>
      </c>
      <c r="C38" s="160">
        <v>82703.360000000001</v>
      </c>
      <c r="D38" s="161">
        <v>21.660066623342917</v>
      </c>
      <c r="E38" s="161">
        <v>21.636348741363204</v>
      </c>
      <c r="F38" s="160">
        <v>130955.29</v>
      </c>
      <c r="G38" s="160">
        <v>13055.29</v>
      </c>
      <c r="H38" s="161">
        <v>21.387387248029803</v>
      </c>
      <c r="I38" s="161">
        <v>21.316795690807965</v>
      </c>
      <c r="J38" s="99">
        <v>642854.3899999999</v>
      </c>
      <c r="K38" s="99">
        <v>442254.39</v>
      </c>
      <c r="L38" s="104">
        <v>20.898943895449161</v>
      </c>
      <c r="M38" s="104">
        <v>20.847897052044249</v>
      </c>
    </row>
    <row r="39" spans="1:13" s="73" customFormat="1" x14ac:dyDescent="0.2">
      <c r="B39" s="164"/>
      <c r="C39" s="164"/>
      <c r="D39" s="160"/>
      <c r="E39" s="160"/>
      <c r="F39" s="160"/>
      <c r="G39" s="164"/>
      <c r="H39" s="160"/>
      <c r="I39" s="160"/>
      <c r="L39" s="99"/>
      <c r="M39" s="99"/>
    </row>
    <row r="40" spans="1:13" x14ac:dyDescent="0.2">
      <c r="A40" s="108">
        <v>45414</v>
      </c>
      <c r="B40" s="160">
        <v>412694.88999999996</v>
      </c>
      <c r="C40" s="160">
        <v>72572.51999999999</v>
      </c>
      <c r="D40" s="161">
        <v>21.660066623342917</v>
      </c>
      <c r="E40" s="161">
        <v>21.589296553578759</v>
      </c>
      <c r="F40" s="160">
        <v>163437.85999999999</v>
      </c>
      <c r="G40" s="160">
        <v>22587.86</v>
      </c>
      <c r="H40" s="161">
        <v>21.384931224602422</v>
      </c>
      <c r="I40" s="161">
        <v>21.352887819850025</v>
      </c>
      <c r="J40" s="99">
        <v>376702.14500000002</v>
      </c>
      <c r="K40" s="99">
        <v>157756.14499999999</v>
      </c>
      <c r="L40" s="104">
        <v>20.898956279310436</v>
      </c>
      <c r="M40" s="104">
        <v>20.835820992847186</v>
      </c>
    </row>
    <row r="41" spans="1:13" s="73" customFormat="1" x14ac:dyDescent="0.2">
      <c r="A41" s="108">
        <v>45428</v>
      </c>
      <c r="B41" s="160">
        <v>338648.45999999996</v>
      </c>
      <c r="C41" s="160">
        <v>187063.83500000002</v>
      </c>
      <c r="D41" s="161">
        <v>21.597336252508661</v>
      </c>
      <c r="E41" s="161">
        <v>21.571930295616781</v>
      </c>
      <c r="F41" s="160">
        <v>451859.13</v>
      </c>
      <c r="G41" s="160">
        <v>332174.63</v>
      </c>
      <c r="H41" s="161">
        <v>21.289924857837413</v>
      </c>
      <c r="I41" s="161">
        <v>21.284504084638058</v>
      </c>
      <c r="J41" s="99">
        <v>1173738.6500000001</v>
      </c>
      <c r="K41" s="99">
        <v>120280.47500000001</v>
      </c>
      <c r="L41" s="104">
        <v>20.405158076430116</v>
      </c>
      <c r="M41" s="104">
        <v>20.361236336150931</v>
      </c>
    </row>
    <row r="42" spans="1:13" s="73" customFormat="1" x14ac:dyDescent="0.2">
      <c r="A42" s="108">
        <v>45442</v>
      </c>
      <c r="B42" s="160">
        <v>433742.19500000007</v>
      </c>
      <c r="C42" s="160">
        <v>165500.685</v>
      </c>
      <c r="D42" s="161">
        <v>21.000108127649948</v>
      </c>
      <c r="E42" s="161">
        <v>20.937446011516606</v>
      </c>
      <c r="F42" s="160">
        <v>286470.35499999998</v>
      </c>
      <c r="G42" s="160">
        <v>101884.755</v>
      </c>
      <c r="H42" s="161">
        <v>21.000008582765357</v>
      </c>
      <c r="I42" s="161">
        <v>20.860451666500158</v>
      </c>
      <c r="J42" s="99">
        <v>589326.20500000007</v>
      </c>
      <c r="K42" s="99">
        <v>233124.70499999999</v>
      </c>
      <c r="L42" s="104">
        <v>20.10006152503761</v>
      </c>
      <c r="M42" s="104">
        <v>19.978393198839157</v>
      </c>
    </row>
    <row r="43" spans="1:13" s="73" customFormat="1" x14ac:dyDescent="0.2">
      <c r="B43" s="164"/>
      <c r="C43" s="164"/>
      <c r="D43" s="164"/>
      <c r="E43" s="164"/>
      <c r="F43" s="164"/>
      <c r="G43" s="164"/>
      <c r="H43" s="164"/>
      <c r="I43" s="164"/>
    </row>
    <row r="44" spans="1:13" s="73" customFormat="1" x14ac:dyDescent="0.2">
      <c r="A44" s="108">
        <v>45456</v>
      </c>
      <c r="B44" s="160">
        <v>634561.68500000006</v>
      </c>
      <c r="C44" s="160">
        <v>337737.685</v>
      </c>
      <c r="D44" s="161">
        <v>20.149768978486268</v>
      </c>
      <c r="E44" s="161">
        <v>19.986261370853338</v>
      </c>
      <c r="F44" s="160">
        <v>715903.71499999997</v>
      </c>
      <c r="G44" s="160">
        <v>521523.71500000003</v>
      </c>
      <c r="H44" s="161">
        <v>19.969295573950724</v>
      </c>
      <c r="I44" s="161">
        <v>19.92832518574448</v>
      </c>
      <c r="J44" s="99">
        <v>951839.625</v>
      </c>
      <c r="K44" s="99">
        <v>349144.22499999998</v>
      </c>
      <c r="L44" s="104">
        <v>18.948931040044211</v>
      </c>
      <c r="M44" s="104">
        <v>18.848945867966837</v>
      </c>
    </row>
    <row r="45" spans="1:13" s="73" customFormat="1" ht="15" thickBot="1" x14ac:dyDescent="0.25">
      <c r="A45" s="108">
        <v>45470</v>
      </c>
      <c r="B45" s="160">
        <v>252305.30499999999</v>
      </c>
      <c r="C45" s="160">
        <v>95254.975000000006</v>
      </c>
      <c r="D45" s="161">
        <v>20.149768978486268</v>
      </c>
      <c r="E45" s="161">
        <v>20.014480569994202</v>
      </c>
      <c r="F45" s="160">
        <v>1010069.4299999999</v>
      </c>
      <c r="G45" s="160">
        <v>459518.05499999999</v>
      </c>
      <c r="H45" s="161">
        <v>19.963961221248454</v>
      </c>
      <c r="I45" s="161">
        <v>19.942725053808111</v>
      </c>
      <c r="J45" s="99">
        <v>470874.19499999995</v>
      </c>
      <c r="K45" s="99">
        <v>221929.73499999999</v>
      </c>
      <c r="L45" s="104">
        <v>18.539962731120124</v>
      </c>
      <c r="M45" s="104">
        <v>18.489956667703549</v>
      </c>
    </row>
    <row r="46" spans="1:13" x14ac:dyDescent="0.2">
      <c r="A46" s="208" t="s">
        <v>74</v>
      </c>
      <c r="B46" s="208"/>
      <c r="C46" s="208"/>
      <c r="D46" s="208"/>
      <c r="E46" s="208"/>
      <c r="F46" s="208"/>
      <c r="G46" s="208"/>
      <c r="H46" s="208"/>
      <c r="I46" s="208"/>
      <c r="J46" s="208"/>
      <c r="K46" s="208"/>
      <c r="L46" s="208"/>
      <c r="M46" s="208"/>
    </row>
    <row r="47" spans="1:13" x14ac:dyDescent="0.2">
      <c r="A47" s="209" t="s">
        <v>75</v>
      </c>
      <c r="B47" s="209"/>
      <c r="C47" s="209"/>
      <c r="D47" s="209"/>
      <c r="E47" s="209"/>
      <c r="F47" s="209"/>
      <c r="G47" s="209"/>
      <c r="H47" s="209"/>
      <c r="I47" s="209"/>
      <c r="J47" s="209"/>
      <c r="K47" s="209"/>
      <c r="L47" s="209"/>
      <c r="M47" s="209"/>
    </row>
    <row r="50" spans="4:13" x14ac:dyDescent="0.2">
      <c r="D50" s="161"/>
      <c r="E50" s="161"/>
      <c r="F50" s="165"/>
      <c r="G50" s="165"/>
      <c r="H50" s="161"/>
      <c r="I50" s="161"/>
      <c r="J50" s="166"/>
      <c r="K50" s="166"/>
      <c r="L50" s="161"/>
      <c r="M50" s="161"/>
    </row>
    <row r="51" spans="4:13" x14ac:dyDescent="0.2">
      <c r="D51" s="161"/>
      <c r="E51" s="161"/>
      <c r="F51" s="165"/>
      <c r="G51" s="165"/>
      <c r="H51" s="161"/>
      <c r="I51" s="161"/>
      <c r="J51" s="166"/>
      <c r="K51" s="166"/>
      <c r="L51" s="161"/>
      <c r="M51" s="161"/>
    </row>
  </sheetData>
  <mergeCells count="8">
    <mergeCell ref="A46:M46"/>
    <mergeCell ref="A47:M47"/>
    <mergeCell ref="A1:M1"/>
    <mergeCell ref="A2:M2"/>
    <mergeCell ref="A3:M3"/>
    <mergeCell ref="B4:E4"/>
    <mergeCell ref="F4:I4"/>
    <mergeCell ref="J4:M4"/>
  </mergeCells>
  <pageMargins left="0.7" right="0.7" top="0.75" bottom="0.75" header="0.3" footer="0.3"/>
  <pageSetup paperSize="9" scale="7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58"/>
  <sheetViews>
    <sheetView view="pageBreakPreview" topLeftCell="A37" zoomScale="120" zoomScaleNormal="100" zoomScaleSheetLayoutView="120" workbookViewId="0">
      <selection activeCell="B50" sqref="B50:H52"/>
    </sheetView>
  </sheetViews>
  <sheetFormatPr defaultColWidth="9.125" defaultRowHeight="14.25" x14ac:dyDescent="0.2"/>
  <cols>
    <col min="1" max="1" width="19.125" style="7" customWidth="1"/>
    <col min="2" max="8" width="8.375" style="7" customWidth="1"/>
    <col min="9" max="16384" width="9.125" style="7"/>
  </cols>
  <sheetData>
    <row r="1" spans="1:8" ht="18.75" x14ac:dyDescent="0.2">
      <c r="A1" s="172" t="s">
        <v>76</v>
      </c>
      <c r="B1" s="172"/>
      <c r="C1" s="172"/>
      <c r="D1" s="172"/>
      <c r="E1" s="172"/>
      <c r="F1" s="172"/>
      <c r="G1" s="172"/>
      <c r="H1" s="172"/>
    </row>
    <row r="2" spans="1:8" x14ac:dyDescent="0.2">
      <c r="A2" s="221" t="s">
        <v>77</v>
      </c>
      <c r="B2" s="221"/>
      <c r="C2" s="221"/>
      <c r="D2" s="221"/>
      <c r="E2" s="221"/>
      <c r="F2" s="221"/>
      <c r="G2" s="221"/>
      <c r="H2" s="221"/>
    </row>
    <row r="3" spans="1:8" ht="15" thickBot="1" x14ac:dyDescent="0.25">
      <c r="A3" s="197" t="s">
        <v>1</v>
      </c>
      <c r="B3" s="197"/>
      <c r="C3" s="197"/>
      <c r="D3" s="197"/>
      <c r="E3" s="197"/>
      <c r="F3" s="197"/>
      <c r="G3" s="197"/>
      <c r="H3" s="197"/>
    </row>
    <row r="4" spans="1:8" ht="15" thickTop="1" x14ac:dyDescent="0.2">
      <c r="A4" s="40" t="s">
        <v>78</v>
      </c>
      <c r="B4" s="41"/>
      <c r="C4" s="41"/>
      <c r="D4" s="41"/>
      <c r="E4" s="41"/>
      <c r="F4" s="41" t="s">
        <v>79</v>
      </c>
      <c r="G4" s="41" t="s">
        <v>80</v>
      </c>
      <c r="H4" s="11" t="s">
        <v>81</v>
      </c>
    </row>
    <row r="5" spans="1:8" x14ac:dyDescent="0.2">
      <c r="A5" s="40" t="s">
        <v>82</v>
      </c>
      <c r="B5" s="41"/>
      <c r="C5" s="41" t="s">
        <v>83</v>
      </c>
      <c r="D5" s="41" t="s">
        <v>46</v>
      </c>
      <c r="E5" s="41" t="s">
        <v>46</v>
      </c>
      <c r="F5" s="41" t="s">
        <v>28</v>
      </c>
      <c r="G5" s="41" t="s">
        <v>84</v>
      </c>
      <c r="H5" s="11" t="s">
        <v>85</v>
      </c>
    </row>
    <row r="6" spans="1:8" ht="15" thickBot="1" x14ac:dyDescent="0.25">
      <c r="A6" s="42" t="s">
        <v>86</v>
      </c>
      <c r="B6" s="17" t="s">
        <v>87</v>
      </c>
      <c r="C6" s="17" t="s">
        <v>88</v>
      </c>
      <c r="D6" s="17" t="s">
        <v>89</v>
      </c>
      <c r="E6" s="17" t="s">
        <v>90</v>
      </c>
      <c r="F6" s="90" t="s">
        <v>167</v>
      </c>
      <c r="G6" s="17" t="s">
        <v>91</v>
      </c>
      <c r="H6" s="16" t="s">
        <v>91</v>
      </c>
    </row>
    <row r="7" spans="1:8" ht="15" thickTop="1" x14ac:dyDescent="0.2">
      <c r="A7" s="43"/>
      <c r="B7" s="27"/>
      <c r="C7" s="27"/>
      <c r="D7" s="27"/>
      <c r="E7" s="27"/>
      <c r="F7" s="27"/>
      <c r="G7" s="27"/>
      <c r="H7" s="27"/>
    </row>
    <row r="8" spans="1:8" x14ac:dyDescent="0.2">
      <c r="A8" s="44">
        <v>45281</v>
      </c>
      <c r="B8" s="9" t="s">
        <v>92</v>
      </c>
      <c r="C8" s="45">
        <v>0.12</v>
      </c>
      <c r="D8" s="146">
        <v>184350</v>
      </c>
      <c r="E8" s="146">
        <v>246681.1</v>
      </c>
      <c r="F8" s="72">
        <v>89.638400000000004</v>
      </c>
      <c r="G8" s="148">
        <v>17.1999</v>
      </c>
      <c r="H8" s="148">
        <v>16.917300000000001</v>
      </c>
    </row>
    <row r="9" spans="1:8" x14ac:dyDescent="0.2">
      <c r="A9" s="46"/>
      <c r="B9" s="9" t="s">
        <v>93</v>
      </c>
      <c r="C9" s="45">
        <v>0.105</v>
      </c>
      <c r="D9" s="146">
        <v>113110</v>
      </c>
      <c r="E9" s="146">
        <v>42598.1</v>
      </c>
      <c r="F9" s="72">
        <v>84.996700000000004</v>
      </c>
      <c r="G9" s="148">
        <v>15.88</v>
      </c>
      <c r="H9" s="148">
        <v>15.807600000000001</v>
      </c>
    </row>
    <row r="10" spans="1:8" x14ac:dyDescent="0.2">
      <c r="A10" s="46"/>
      <c r="B10" s="9" t="s">
        <v>94</v>
      </c>
      <c r="C10" s="45">
        <v>0.14000000000000001</v>
      </c>
      <c r="D10" s="146">
        <v>123495</v>
      </c>
      <c r="E10" s="146">
        <v>107293</v>
      </c>
      <c r="F10" s="72">
        <v>94.884699999999995</v>
      </c>
      <c r="G10" s="148">
        <v>15</v>
      </c>
      <c r="H10" s="148">
        <v>14.9697</v>
      </c>
    </row>
    <row r="11" spans="1:8" x14ac:dyDescent="0.2">
      <c r="A11" s="46"/>
      <c r="B11" s="9" t="s">
        <v>95</v>
      </c>
      <c r="C11" s="45">
        <v>0.105</v>
      </c>
      <c r="D11" s="147" t="s">
        <v>96</v>
      </c>
      <c r="E11" s="146" t="s">
        <v>30</v>
      </c>
      <c r="F11" s="72" t="s">
        <v>30</v>
      </c>
      <c r="G11" s="148" t="s">
        <v>30</v>
      </c>
      <c r="H11" s="148" t="s">
        <v>30</v>
      </c>
    </row>
    <row r="12" spans="1:8" x14ac:dyDescent="0.2">
      <c r="A12" s="46"/>
      <c r="B12" s="9" t="s">
        <v>97</v>
      </c>
      <c r="C12" s="45">
        <v>0.11</v>
      </c>
      <c r="D12" s="147" t="s">
        <v>96</v>
      </c>
      <c r="E12" s="146" t="s">
        <v>30</v>
      </c>
      <c r="F12" s="72" t="s">
        <v>30</v>
      </c>
      <c r="G12" s="148" t="s">
        <v>30</v>
      </c>
      <c r="H12" s="148" t="s">
        <v>30</v>
      </c>
    </row>
    <row r="13" spans="1:8" x14ac:dyDescent="0.2">
      <c r="A13" s="46"/>
      <c r="B13" s="9" t="s">
        <v>98</v>
      </c>
      <c r="C13" s="45">
        <v>0.11</v>
      </c>
      <c r="D13" s="147" t="s">
        <v>96</v>
      </c>
      <c r="E13" s="146" t="s">
        <v>30</v>
      </c>
      <c r="F13" s="72" t="s">
        <v>30</v>
      </c>
      <c r="G13" s="148" t="s">
        <v>30</v>
      </c>
      <c r="H13" s="148" t="s">
        <v>30</v>
      </c>
    </row>
    <row r="14" spans="1:8" x14ac:dyDescent="0.2">
      <c r="A14" s="46"/>
      <c r="B14" s="9"/>
      <c r="C14" s="9"/>
      <c r="D14" s="147"/>
      <c r="E14" s="146"/>
      <c r="F14" s="72"/>
      <c r="G14" s="149"/>
      <c r="H14" s="149"/>
    </row>
    <row r="15" spans="1:8" x14ac:dyDescent="0.2">
      <c r="A15" s="44">
        <v>45308</v>
      </c>
      <c r="B15" s="9" t="s">
        <v>92</v>
      </c>
      <c r="C15" s="45">
        <v>0.12</v>
      </c>
      <c r="D15" s="146">
        <v>200300</v>
      </c>
      <c r="E15" s="146">
        <v>97353.5</v>
      </c>
      <c r="F15" s="72">
        <v>90.612099999999998</v>
      </c>
      <c r="G15" s="148">
        <f>100*0.168000036705632</f>
        <v>16.8000036705632</v>
      </c>
      <c r="H15" s="148">
        <v>16.597707897324401</v>
      </c>
    </row>
    <row r="16" spans="1:8" x14ac:dyDescent="0.2">
      <c r="A16" s="46"/>
      <c r="B16" s="9" t="s">
        <v>93</v>
      </c>
      <c r="C16" s="45">
        <v>0.14000000000000001</v>
      </c>
      <c r="D16" s="146">
        <v>137778.79999999999</v>
      </c>
      <c r="E16" s="146">
        <v>61954.1</v>
      </c>
      <c r="F16" s="72">
        <v>94.910200000000003</v>
      </c>
      <c r="G16" s="148">
        <f>100*0.154999980541036</f>
        <v>15.4999980541036</v>
      </c>
      <c r="H16" s="148">
        <v>15.376388707868898</v>
      </c>
    </row>
    <row r="17" spans="1:8" x14ac:dyDescent="0.2">
      <c r="A17" s="46"/>
      <c r="B17" s="9" t="s">
        <v>94</v>
      </c>
      <c r="C17" s="45">
        <v>0.14000000000000001</v>
      </c>
      <c r="D17" s="146">
        <v>121960</v>
      </c>
      <c r="E17" s="146">
        <v>2771</v>
      </c>
      <c r="F17" s="72">
        <v>97.367599999999996</v>
      </c>
      <c r="G17" s="148">
        <v>14.499993184079901</v>
      </c>
      <c r="H17" s="148">
        <v>14.3749999737396</v>
      </c>
    </row>
    <row r="18" spans="1:8" x14ac:dyDescent="0.2">
      <c r="A18" s="46"/>
      <c r="B18" s="9" t="s">
        <v>95</v>
      </c>
      <c r="C18" s="45">
        <v>0.105</v>
      </c>
      <c r="D18" s="147" t="s">
        <v>96</v>
      </c>
      <c r="E18" s="146" t="s">
        <v>30</v>
      </c>
      <c r="F18" s="72" t="s">
        <v>30</v>
      </c>
      <c r="G18" s="148" t="s">
        <v>30</v>
      </c>
      <c r="H18" s="148" t="s">
        <v>30</v>
      </c>
    </row>
    <row r="19" spans="1:8" x14ac:dyDescent="0.2">
      <c r="A19" s="46"/>
      <c r="B19" s="9" t="s">
        <v>97</v>
      </c>
      <c r="C19" s="45">
        <v>0.11</v>
      </c>
      <c r="D19" s="147" t="s">
        <v>96</v>
      </c>
      <c r="E19" s="146" t="s">
        <v>30</v>
      </c>
      <c r="F19" s="72" t="s">
        <v>30</v>
      </c>
      <c r="G19" s="148" t="s">
        <v>30</v>
      </c>
      <c r="H19" s="148" t="s">
        <v>30</v>
      </c>
    </row>
    <row r="20" spans="1:8" x14ac:dyDescent="0.2">
      <c r="A20" s="46"/>
      <c r="B20" s="9" t="s">
        <v>98</v>
      </c>
      <c r="C20" s="45">
        <v>0.11</v>
      </c>
      <c r="D20" s="147" t="s">
        <v>96</v>
      </c>
      <c r="E20" s="146" t="s">
        <v>30</v>
      </c>
      <c r="F20" s="72" t="s">
        <v>30</v>
      </c>
      <c r="G20" s="148" t="s">
        <v>30</v>
      </c>
      <c r="H20" s="148" t="s">
        <v>30</v>
      </c>
    </row>
    <row r="21" spans="1:8" x14ac:dyDescent="0.2">
      <c r="A21" s="46"/>
      <c r="B21" s="9"/>
      <c r="C21" s="9"/>
      <c r="D21" s="147"/>
      <c r="E21" s="146"/>
      <c r="F21" s="72"/>
      <c r="G21" s="149"/>
      <c r="H21" s="149"/>
    </row>
    <row r="22" spans="1:8" x14ac:dyDescent="0.2">
      <c r="A22" s="44">
        <v>45337</v>
      </c>
      <c r="B22" s="9" t="s">
        <v>92</v>
      </c>
      <c r="C22" s="45">
        <v>0.14000000000000001</v>
      </c>
      <c r="D22" s="146">
        <v>152918</v>
      </c>
      <c r="E22" s="146">
        <v>70074.3</v>
      </c>
      <c r="F22" s="72">
        <v>93.605999999999995</v>
      </c>
      <c r="G22" s="148">
        <v>16.799890351612294</v>
      </c>
      <c r="H22" s="148">
        <v>16.727328012622614</v>
      </c>
    </row>
    <row r="23" spans="1:8" x14ac:dyDescent="0.2">
      <c r="A23" s="46"/>
      <c r="B23" s="9" t="s">
        <v>93</v>
      </c>
      <c r="C23" s="45">
        <v>0.14000000000000001</v>
      </c>
      <c r="D23" s="146">
        <v>40100</v>
      </c>
      <c r="E23" s="146">
        <v>13724.7</v>
      </c>
      <c r="F23" s="72">
        <v>94.768500000000003</v>
      </c>
      <c r="G23" s="148">
        <v>15.549930345509292</v>
      </c>
      <c r="H23" s="148">
        <v>15.547577152129769</v>
      </c>
    </row>
    <row r="24" spans="1:8" x14ac:dyDescent="0.2">
      <c r="A24" s="46"/>
      <c r="B24" s="9" t="s">
        <v>94</v>
      </c>
      <c r="C24" s="45">
        <v>0.14000000000000001</v>
      </c>
      <c r="D24" s="146">
        <v>30294</v>
      </c>
      <c r="E24" s="146">
        <v>1544</v>
      </c>
      <c r="F24" s="72">
        <v>97.373500000000007</v>
      </c>
      <c r="G24" s="148">
        <v>14.499999010441266</v>
      </c>
      <c r="H24" s="148">
        <v>14.489999588940247</v>
      </c>
    </row>
    <row r="25" spans="1:8" x14ac:dyDescent="0.2">
      <c r="A25" s="46"/>
      <c r="B25" s="9" t="s">
        <v>95</v>
      </c>
      <c r="C25" s="45">
        <v>0.105</v>
      </c>
      <c r="D25" s="147" t="s">
        <v>96</v>
      </c>
      <c r="E25" s="147" t="s">
        <v>96</v>
      </c>
      <c r="F25" s="72" t="s">
        <v>30</v>
      </c>
      <c r="G25" s="148" t="s">
        <v>30</v>
      </c>
      <c r="H25" s="148" t="s">
        <v>30</v>
      </c>
    </row>
    <row r="26" spans="1:8" x14ac:dyDescent="0.2">
      <c r="A26" s="46"/>
      <c r="B26" s="9" t="s">
        <v>97</v>
      </c>
      <c r="C26" s="45">
        <v>0.11</v>
      </c>
      <c r="D26" s="147" t="s">
        <v>96</v>
      </c>
      <c r="E26" s="147" t="s">
        <v>96</v>
      </c>
      <c r="F26" s="72" t="s">
        <v>30</v>
      </c>
      <c r="G26" s="148" t="s">
        <v>30</v>
      </c>
      <c r="H26" s="148" t="s">
        <v>30</v>
      </c>
    </row>
    <row r="27" spans="1:8" x14ac:dyDescent="0.2">
      <c r="A27" s="46"/>
      <c r="B27" s="9" t="s">
        <v>98</v>
      </c>
      <c r="C27" s="45">
        <v>0.11</v>
      </c>
      <c r="D27" s="147" t="s">
        <v>96</v>
      </c>
      <c r="E27" s="147" t="s">
        <v>96</v>
      </c>
      <c r="F27" s="72" t="s">
        <v>30</v>
      </c>
      <c r="G27" s="148" t="s">
        <v>30</v>
      </c>
      <c r="H27" s="148" t="s">
        <v>30</v>
      </c>
    </row>
    <row r="28" spans="1:8" x14ac:dyDescent="0.2">
      <c r="A28" s="46"/>
      <c r="B28" s="9"/>
      <c r="C28" s="9"/>
      <c r="D28" s="147"/>
      <c r="E28" s="146"/>
      <c r="F28" s="72"/>
      <c r="G28" s="149"/>
      <c r="H28" s="149"/>
    </row>
    <row r="29" spans="1:8" x14ac:dyDescent="0.2">
      <c r="A29" s="44">
        <v>45365</v>
      </c>
      <c r="B29" s="9" t="s">
        <v>92</v>
      </c>
      <c r="C29" s="45">
        <v>0.14000000000000001</v>
      </c>
      <c r="D29" s="146">
        <v>151044.79999999999</v>
      </c>
      <c r="E29" s="146">
        <v>42916.9</v>
      </c>
      <c r="F29" s="72">
        <v>93.740600000000001</v>
      </c>
      <c r="G29" s="148">
        <f>100*0.167799905790187</f>
        <v>16.779990579018701</v>
      </c>
      <c r="H29" s="148">
        <f>100*0.166746753070503</f>
        <v>16.6746753070503</v>
      </c>
    </row>
    <row r="30" spans="1:8" x14ac:dyDescent="0.2">
      <c r="A30" s="46"/>
      <c r="B30" s="9" t="s">
        <v>93</v>
      </c>
      <c r="C30" s="45">
        <v>0.14000000000000001</v>
      </c>
      <c r="D30" s="146">
        <v>62943.7</v>
      </c>
      <c r="E30" s="146">
        <v>11812.9</v>
      </c>
      <c r="F30" s="72">
        <v>94.995400000000004</v>
      </c>
      <c r="G30" s="148">
        <f>100*0.154898513825623</f>
        <v>15.4898513825623</v>
      </c>
      <c r="H30" s="148">
        <f>100*0.154628681999032</f>
        <v>15.462868199903202</v>
      </c>
    </row>
    <row r="31" spans="1:8" x14ac:dyDescent="0.2">
      <c r="A31" s="46"/>
      <c r="B31" s="9" t="s">
        <v>94</v>
      </c>
      <c r="C31" s="45">
        <v>0.14000000000000001</v>
      </c>
      <c r="D31" s="146">
        <v>39558</v>
      </c>
      <c r="E31" s="146">
        <v>1218</v>
      </c>
      <c r="F31" s="72">
        <v>98.148300000000006</v>
      </c>
      <c r="G31" s="148">
        <f>100*0.143500087693011</f>
        <v>14.3500087693011</v>
      </c>
      <c r="H31" s="148">
        <f>100*0.142749989242619</f>
        <v>14.274998924261901</v>
      </c>
    </row>
    <row r="32" spans="1:8" x14ac:dyDescent="0.2">
      <c r="A32" s="46"/>
      <c r="B32" s="9" t="s">
        <v>95</v>
      </c>
      <c r="C32" s="45">
        <v>0.105</v>
      </c>
      <c r="D32" s="147" t="s">
        <v>96</v>
      </c>
      <c r="E32" s="147" t="s">
        <v>96</v>
      </c>
      <c r="F32" s="72" t="s">
        <v>30</v>
      </c>
      <c r="G32" s="148" t="s">
        <v>30</v>
      </c>
      <c r="H32" s="148" t="s">
        <v>30</v>
      </c>
    </row>
    <row r="33" spans="1:8" x14ac:dyDescent="0.2">
      <c r="A33" s="46"/>
      <c r="B33" s="9" t="s">
        <v>97</v>
      </c>
      <c r="C33" s="45">
        <v>0.11</v>
      </c>
      <c r="D33" s="147" t="s">
        <v>96</v>
      </c>
      <c r="E33" s="147" t="s">
        <v>96</v>
      </c>
      <c r="F33" s="72" t="s">
        <v>30</v>
      </c>
      <c r="G33" s="148" t="s">
        <v>30</v>
      </c>
      <c r="H33" s="148" t="s">
        <v>30</v>
      </c>
    </row>
    <row r="34" spans="1:8" x14ac:dyDescent="0.2">
      <c r="A34" s="46"/>
      <c r="B34" s="9" t="s">
        <v>98</v>
      </c>
      <c r="C34" s="45">
        <v>0.11</v>
      </c>
      <c r="D34" s="147" t="s">
        <v>96</v>
      </c>
      <c r="E34" s="147" t="s">
        <v>96</v>
      </c>
      <c r="F34" s="72" t="s">
        <v>30</v>
      </c>
      <c r="G34" s="148" t="s">
        <v>30</v>
      </c>
      <c r="H34" s="148" t="s">
        <v>30</v>
      </c>
    </row>
    <row r="36" spans="1:8" x14ac:dyDescent="0.2">
      <c r="A36" s="44">
        <v>45399</v>
      </c>
      <c r="B36" s="9" t="s">
        <v>92</v>
      </c>
      <c r="C36" s="45">
        <v>0.14000000000000001</v>
      </c>
      <c r="D36" s="146">
        <v>61411</v>
      </c>
      <c r="E36" s="146">
        <v>4135.7</v>
      </c>
      <c r="F36" s="72">
        <v>94.144000000000005</v>
      </c>
      <c r="G36" s="148">
        <v>16.650023060991316</v>
      </c>
      <c r="H36" s="148">
        <v>16.650023060991316</v>
      </c>
    </row>
    <row r="37" spans="1:8" x14ac:dyDescent="0.2">
      <c r="B37" s="9" t="s">
        <v>93</v>
      </c>
      <c r="C37" s="45">
        <v>0.14000000000000001</v>
      </c>
      <c r="D37" s="146">
        <v>40008.199999999997</v>
      </c>
      <c r="E37" s="146">
        <v>1643.2</v>
      </c>
      <c r="F37" s="72">
        <v>95.082800000000006</v>
      </c>
      <c r="G37" s="148">
        <v>15.480013985562158</v>
      </c>
      <c r="H37" s="148">
        <v>15.420003360595233</v>
      </c>
    </row>
    <row r="38" spans="1:8" x14ac:dyDescent="0.2">
      <c r="B38" s="9" t="s">
        <v>94</v>
      </c>
      <c r="C38" s="45">
        <v>0.14000000000000001</v>
      </c>
      <c r="D38" s="146">
        <v>43542</v>
      </c>
      <c r="E38" s="146">
        <v>1052</v>
      </c>
      <c r="F38" s="72">
        <v>98.182100000000005</v>
      </c>
      <c r="G38" s="148">
        <v>14.349992547459999</v>
      </c>
      <c r="H38" s="148">
        <v>14.275002251879689</v>
      </c>
    </row>
    <row r="39" spans="1:8" x14ac:dyDescent="0.2">
      <c r="B39" s="9" t="s">
        <v>95</v>
      </c>
      <c r="C39" s="45">
        <v>0.105</v>
      </c>
      <c r="D39" s="147" t="s">
        <v>96</v>
      </c>
      <c r="E39" s="147" t="s">
        <v>96</v>
      </c>
      <c r="F39" s="72" t="s">
        <v>30</v>
      </c>
      <c r="G39" s="148" t="s">
        <v>30</v>
      </c>
      <c r="H39" s="148" t="s">
        <v>30</v>
      </c>
    </row>
    <row r="40" spans="1:8" x14ac:dyDescent="0.2">
      <c r="B40" s="9" t="s">
        <v>97</v>
      </c>
      <c r="C40" s="45">
        <v>0.11</v>
      </c>
      <c r="D40" s="147" t="s">
        <v>96</v>
      </c>
      <c r="E40" s="147" t="s">
        <v>96</v>
      </c>
      <c r="F40" s="72" t="s">
        <v>30</v>
      </c>
      <c r="G40" s="148" t="s">
        <v>30</v>
      </c>
      <c r="H40" s="148" t="s">
        <v>30</v>
      </c>
    </row>
    <row r="41" spans="1:8" x14ac:dyDescent="0.2">
      <c r="B41" s="9" t="s">
        <v>98</v>
      </c>
      <c r="C41" s="45">
        <v>0.11</v>
      </c>
      <c r="D41" s="147" t="s">
        <v>96</v>
      </c>
      <c r="E41" s="147" t="s">
        <v>96</v>
      </c>
      <c r="F41" s="72" t="s">
        <v>30</v>
      </c>
      <c r="G41" s="148" t="s">
        <v>30</v>
      </c>
      <c r="H41" s="148" t="s">
        <v>30</v>
      </c>
    </row>
    <row r="43" spans="1:8" x14ac:dyDescent="0.2">
      <c r="A43" s="44">
        <v>45435</v>
      </c>
      <c r="B43" s="9" t="s">
        <v>92</v>
      </c>
      <c r="C43" s="45">
        <v>0.14000000000000001</v>
      </c>
      <c r="D43" s="146">
        <v>63200</v>
      </c>
      <c r="E43" s="146">
        <v>32541.4</v>
      </c>
      <c r="F43" s="72">
        <v>94.308700000000002</v>
      </c>
      <c r="G43" s="148">
        <v>16.644979389142794</v>
      </c>
      <c r="H43" s="148">
        <v>16.601904757179213</v>
      </c>
    </row>
    <row r="44" spans="1:8" x14ac:dyDescent="0.2">
      <c r="B44" s="9" t="s">
        <v>93</v>
      </c>
      <c r="C44" s="45">
        <v>0.14000000000000001</v>
      </c>
      <c r="D44" s="146">
        <v>82300</v>
      </c>
      <c r="E44" s="146">
        <v>49115</v>
      </c>
      <c r="F44" s="72">
        <v>95.256799999999998</v>
      </c>
      <c r="G44" s="148">
        <v>15.449984285350485</v>
      </c>
      <c r="H44" s="148">
        <v>15.377898841023796</v>
      </c>
    </row>
    <row r="45" spans="1:8" x14ac:dyDescent="0.2">
      <c r="B45" s="9" t="s">
        <v>94</v>
      </c>
      <c r="C45" s="45">
        <v>0.14000000000000001</v>
      </c>
      <c r="D45" s="146">
        <v>58400</v>
      </c>
      <c r="E45" s="146">
        <v>15225</v>
      </c>
      <c r="F45" s="72">
        <v>98.454499999999996</v>
      </c>
      <c r="G45" s="148">
        <v>14.299900541659138</v>
      </c>
      <c r="H45" s="148">
        <v>14.257575556207719</v>
      </c>
    </row>
    <row r="46" spans="1:8" x14ac:dyDescent="0.2">
      <c r="B46" s="9" t="s">
        <v>95</v>
      </c>
      <c r="C46" s="45">
        <v>0.105</v>
      </c>
      <c r="D46" s="147" t="s">
        <v>96</v>
      </c>
      <c r="E46" s="147" t="s">
        <v>96</v>
      </c>
      <c r="F46" s="72" t="s">
        <v>30</v>
      </c>
      <c r="G46" s="148" t="s">
        <v>30</v>
      </c>
      <c r="H46" s="148" t="s">
        <v>30</v>
      </c>
    </row>
    <row r="47" spans="1:8" x14ac:dyDescent="0.2">
      <c r="B47" s="9" t="s">
        <v>97</v>
      </c>
      <c r="C47" s="45">
        <v>0.11</v>
      </c>
      <c r="D47" s="147" t="s">
        <v>96</v>
      </c>
      <c r="E47" s="147" t="s">
        <v>96</v>
      </c>
      <c r="F47" s="72" t="s">
        <v>30</v>
      </c>
      <c r="G47" s="148" t="s">
        <v>30</v>
      </c>
      <c r="H47" s="148" t="s">
        <v>30</v>
      </c>
    </row>
    <row r="48" spans="1:8" x14ac:dyDescent="0.2">
      <c r="B48" s="9" t="s">
        <v>98</v>
      </c>
      <c r="C48" s="45">
        <v>0.11</v>
      </c>
      <c r="D48" s="147" t="s">
        <v>96</v>
      </c>
      <c r="E48" s="147" t="s">
        <v>96</v>
      </c>
      <c r="F48" s="72" t="s">
        <v>30</v>
      </c>
      <c r="G48" s="148" t="s">
        <v>30</v>
      </c>
      <c r="H48" s="148" t="s">
        <v>30</v>
      </c>
    </row>
    <row r="49" spans="1:8" x14ac:dyDescent="0.2">
      <c r="B49" s="9"/>
      <c r="C49" s="45"/>
      <c r="D49" s="147"/>
      <c r="E49" s="147"/>
      <c r="F49" s="72"/>
      <c r="G49" s="148"/>
      <c r="H49" s="148"/>
    </row>
    <row r="50" spans="1:8" x14ac:dyDescent="0.2">
      <c r="A50" s="44">
        <v>45469</v>
      </c>
      <c r="B50" s="167" t="s">
        <v>92</v>
      </c>
      <c r="C50" s="168">
        <v>0.14000000000000001</v>
      </c>
      <c r="D50" s="169">
        <v>154300</v>
      </c>
      <c r="E50" s="169">
        <v>116025.1</v>
      </c>
      <c r="F50" s="170">
        <v>94.566500000000005</v>
      </c>
      <c r="G50" s="171">
        <v>16.600022017364193</v>
      </c>
      <c r="H50" s="171">
        <v>16.555662135341777</v>
      </c>
    </row>
    <row r="51" spans="1:8" x14ac:dyDescent="0.2">
      <c r="B51" s="167" t="s">
        <v>93</v>
      </c>
      <c r="C51" s="168">
        <v>0.14000000000000001</v>
      </c>
      <c r="D51" s="169">
        <v>45000</v>
      </c>
      <c r="E51" s="169">
        <v>1475.1</v>
      </c>
      <c r="F51" s="170">
        <v>95.358599999999996</v>
      </c>
      <c r="G51" s="171">
        <v>15.447493214702499</v>
      </c>
      <c r="H51" s="171">
        <v>15.447493214702499</v>
      </c>
    </row>
    <row r="52" spans="1:8" x14ac:dyDescent="0.2">
      <c r="B52" s="167" t="s">
        <v>94</v>
      </c>
      <c r="C52" s="168">
        <v>0.14000000000000001</v>
      </c>
      <c r="D52" s="169">
        <v>47374.9</v>
      </c>
      <c r="E52" s="169">
        <v>13900</v>
      </c>
      <c r="F52" s="170">
        <v>98.683400000000006</v>
      </c>
      <c r="G52" s="171">
        <v>14.249907681904544</v>
      </c>
      <c r="H52" s="171">
        <v>14.247106529556955</v>
      </c>
    </row>
    <row r="53" spans="1:8" x14ac:dyDescent="0.2">
      <c r="B53" s="9" t="s">
        <v>95</v>
      </c>
      <c r="C53" s="45">
        <v>0.105</v>
      </c>
      <c r="D53" s="147" t="s">
        <v>96</v>
      </c>
      <c r="E53" s="147" t="s">
        <v>96</v>
      </c>
      <c r="F53" s="72" t="s">
        <v>30</v>
      </c>
      <c r="G53" s="148" t="s">
        <v>30</v>
      </c>
      <c r="H53" s="148" t="s">
        <v>30</v>
      </c>
    </row>
    <row r="54" spans="1:8" x14ac:dyDescent="0.2">
      <c r="B54" s="9" t="s">
        <v>97</v>
      </c>
      <c r="C54" s="45">
        <v>0.11</v>
      </c>
      <c r="D54" s="147" t="s">
        <v>96</v>
      </c>
      <c r="E54" s="147" t="s">
        <v>96</v>
      </c>
      <c r="F54" s="72" t="s">
        <v>30</v>
      </c>
      <c r="G54" s="148" t="s">
        <v>30</v>
      </c>
      <c r="H54" s="148" t="s">
        <v>30</v>
      </c>
    </row>
    <row r="55" spans="1:8" ht="15" thickBot="1" x14ac:dyDescent="0.25">
      <c r="B55" s="9" t="s">
        <v>98</v>
      </c>
      <c r="C55" s="45">
        <v>0.11</v>
      </c>
      <c r="D55" s="147" t="s">
        <v>96</v>
      </c>
      <c r="E55" s="147" t="s">
        <v>96</v>
      </c>
      <c r="F55" s="72" t="s">
        <v>30</v>
      </c>
      <c r="G55" s="148" t="s">
        <v>30</v>
      </c>
      <c r="H55" s="148" t="s">
        <v>30</v>
      </c>
    </row>
    <row r="56" spans="1:8" x14ac:dyDescent="0.2">
      <c r="A56" s="222" t="s">
        <v>178</v>
      </c>
      <c r="B56" s="222"/>
      <c r="C56" s="222"/>
      <c r="D56" s="222"/>
      <c r="E56" s="222"/>
      <c r="F56" s="222"/>
      <c r="G56" s="222"/>
      <c r="H56" s="222"/>
    </row>
    <row r="57" spans="1:8" x14ac:dyDescent="0.2">
      <c r="A57" s="220" t="s">
        <v>99</v>
      </c>
      <c r="B57" s="220"/>
      <c r="C57" s="220"/>
      <c r="D57" s="220"/>
      <c r="E57" s="220"/>
      <c r="F57" s="220"/>
      <c r="G57" s="220"/>
      <c r="H57" s="220"/>
    </row>
    <row r="58" spans="1:8" x14ac:dyDescent="0.2">
      <c r="A58" s="220" t="s">
        <v>100</v>
      </c>
      <c r="B58" s="220"/>
      <c r="C58" s="220"/>
      <c r="D58" s="220"/>
      <c r="E58" s="220"/>
      <c r="F58" s="220"/>
      <c r="G58" s="220"/>
      <c r="H58" s="220"/>
    </row>
  </sheetData>
  <mergeCells count="6">
    <mergeCell ref="A58:H58"/>
    <mergeCell ref="A1:H1"/>
    <mergeCell ref="A2:H2"/>
    <mergeCell ref="A3:H3"/>
    <mergeCell ref="A56:H56"/>
    <mergeCell ref="A57:H57"/>
  </mergeCells>
  <pageMargins left="0.7" right="0.7" top="0.75" bottom="0.75" header="0.3" footer="0.3"/>
  <pageSetup paperSize="9" scale="9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view="pageBreakPreview" zoomScale="115" zoomScaleNormal="100" zoomScaleSheetLayoutView="115" workbookViewId="0">
      <pane ySplit="8" topLeftCell="A57" activePane="bottomLeft" state="frozen"/>
      <selection pane="bottomLeft" activeCell="C67" sqref="C67:E68"/>
    </sheetView>
  </sheetViews>
  <sheetFormatPr defaultColWidth="9.125" defaultRowHeight="14.25" x14ac:dyDescent="0.2"/>
  <cols>
    <col min="1" max="1" width="30.5" style="7" customWidth="1"/>
    <col min="2" max="2" width="5.75" style="7" bestFit="1" customWidth="1"/>
    <col min="3" max="3" width="12.5" style="7" bestFit="1" customWidth="1"/>
    <col min="4" max="4" width="12.375" style="7" bestFit="1" customWidth="1"/>
    <col min="5" max="5" width="8.5" style="7" bestFit="1" customWidth="1"/>
    <col min="6" max="6" width="7.25" style="7" bestFit="1" customWidth="1"/>
    <col min="7" max="7" width="7.75" style="7" bestFit="1" customWidth="1"/>
    <col min="8" max="8" width="6" style="7" bestFit="1" customWidth="1"/>
    <col min="9" max="9" width="7.25" style="7" bestFit="1" customWidth="1"/>
    <col min="10" max="10" width="7.75" style="7" bestFit="1" customWidth="1"/>
    <col min="11" max="11" width="6" style="7" bestFit="1" customWidth="1"/>
    <col min="12" max="16384" width="9.125" style="7"/>
  </cols>
  <sheetData>
    <row r="1" spans="1:11" ht="18.75" x14ac:dyDescent="0.2">
      <c r="A1" s="172" t="s">
        <v>101</v>
      </c>
      <c r="B1" s="172"/>
      <c r="C1" s="172"/>
      <c r="D1" s="172"/>
      <c r="E1" s="172"/>
      <c r="F1" s="172"/>
      <c r="G1" s="172"/>
      <c r="H1" s="172"/>
      <c r="I1" s="172"/>
      <c r="J1" s="172"/>
      <c r="K1" s="172"/>
    </row>
    <row r="2" spans="1:11" ht="15" thickBot="1" x14ac:dyDescent="0.25">
      <c r="A2" s="232" t="s">
        <v>1</v>
      </c>
      <c r="B2" s="232"/>
      <c r="C2" s="232"/>
      <c r="D2" s="232"/>
      <c r="E2" s="232"/>
      <c r="F2" s="232"/>
      <c r="G2" s="232"/>
      <c r="H2" s="232"/>
      <c r="I2" s="232"/>
      <c r="J2" s="232"/>
      <c r="K2" s="232"/>
    </row>
    <row r="3" spans="1:11" x14ac:dyDescent="0.2">
      <c r="A3" s="223"/>
      <c r="B3" s="224"/>
      <c r="C3" s="240" t="s">
        <v>173</v>
      </c>
      <c r="D3" s="234"/>
      <c r="E3" s="235"/>
      <c r="F3" s="233" t="s">
        <v>103</v>
      </c>
      <c r="G3" s="234"/>
      <c r="H3" s="235"/>
      <c r="I3" s="233" t="s">
        <v>103</v>
      </c>
      <c r="J3" s="234"/>
      <c r="K3" s="234"/>
    </row>
    <row r="4" spans="1:11" x14ac:dyDescent="0.2">
      <c r="A4" s="225"/>
      <c r="B4" s="226"/>
      <c r="C4" s="241"/>
      <c r="D4" s="241"/>
      <c r="E4" s="238"/>
      <c r="F4" s="236" t="s">
        <v>104</v>
      </c>
      <c r="G4" s="237"/>
      <c r="H4" s="238"/>
      <c r="I4" s="236" t="s">
        <v>105</v>
      </c>
      <c r="J4" s="237"/>
      <c r="K4" s="237"/>
    </row>
    <row r="5" spans="1:11" ht="15" thickBot="1" x14ac:dyDescent="0.25">
      <c r="A5" s="227"/>
      <c r="B5" s="228"/>
      <c r="C5" s="242"/>
      <c r="D5" s="242"/>
      <c r="E5" s="243"/>
      <c r="F5" s="230" t="s">
        <v>102</v>
      </c>
      <c r="G5" s="231"/>
      <c r="H5" s="239"/>
      <c r="I5" s="230" t="s">
        <v>102</v>
      </c>
      <c r="J5" s="231"/>
      <c r="K5" s="231"/>
    </row>
    <row r="6" spans="1:11" ht="15" thickTop="1" x14ac:dyDescent="0.2">
      <c r="A6" s="40" t="s">
        <v>78</v>
      </c>
      <c r="B6" s="40"/>
      <c r="C6" s="11" t="s">
        <v>46</v>
      </c>
      <c r="D6" s="50" t="s">
        <v>46</v>
      </c>
      <c r="E6" s="51" t="s">
        <v>106</v>
      </c>
      <c r="F6" s="50" t="s">
        <v>46</v>
      </c>
      <c r="G6" s="50" t="s">
        <v>46</v>
      </c>
      <c r="H6" s="51" t="s">
        <v>106</v>
      </c>
      <c r="I6" s="52" t="s">
        <v>46</v>
      </c>
      <c r="J6" s="41" t="s">
        <v>46</v>
      </c>
      <c r="K6" s="8" t="s">
        <v>106</v>
      </c>
    </row>
    <row r="7" spans="1:11" x14ac:dyDescent="0.2">
      <c r="A7" s="40" t="s">
        <v>82</v>
      </c>
      <c r="B7" s="41" t="s">
        <v>87</v>
      </c>
      <c r="C7" s="11" t="s">
        <v>89</v>
      </c>
      <c r="D7" s="50" t="s">
        <v>90</v>
      </c>
      <c r="E7" s="51" t="s">
        <v>107</v>
      </c>
      <c r="F7" s="50" t="s">
        <v>89</v>
      </c>
      <c r="G7" s="50" t="s">
        <v>90</v>
      </c>
      <c r="H7" s="51" t="s">
        <v>108</v>
      </c>
      <c r="I7" s="52" t="s">
        <v>89</v>
      </c>
      <c r="J7" s="41" t="s">
        <v>90</v>
      </c>
      <c r="K7" s="8" t="s">
        <v>108</v>
      </c>
    </row>
    <row r="8" spans="1:11" ht="15" thickBot="1" x14ac:dyDescent="0.25">
      <c r="A8" s="42" t="s">
        <v>86</v>
      </c>
      <c r="B8" s="17"/>
      <c r="C8" s="16"/>
      <c r="D8" s="53"/>
      <c r="E8" s="53"/>
      <c r="F8" s="53"/>
      <c r="G8" s="53"/>
      <c r="H8" s="53"/>
      <c r="I8" s="54"/>
      <c r="J8" s="17"/>
      <c r="K8" s="16"/>
    </row>
    <row r="9" spans="1:11" ht="15" thickTop="1" x14ac:dyDescent="0.2">
      <c r="A9" s="46"/>
      <c r="B9" s="19"/>
      <c r="C9" s="11"/>
      <c r="D9" s="21"/>
      <c r="E9" s="11"/>
      <c r="F9" s="11"/>
      <c r="G9" s="11"/>
      <c r="H9" s="11"/>
      <c r="I9" s="11"/>
      <c r="J9" s="11"/>
      <c r="K9" s="11"/>
    </row>
    <row r="10" spans="1:11" x14ac:dyDescent="0.2">
      <c r="A10" s="94">
        <v>45316</v>
      </c>
      <c r="B10" s="92" t="s">
        <v>109</v>
      </c>
      <c r="C10" s="150"/>
      <c r="D10" s="150"/>
      <c r="E10" s="93"/>
      <c r="F10" s="150"/>
      <c r="G10" s="150"/>
      <c r="H10" s="93"/>
      <c r="I10" s="150">
        <v>3844.3</v>
      </c>
      <c r="J10" s="150" t="s">
        <v>96</v>
      </c>
      <c r="K10" s="97" t="s">
        <v>96</v>
      </c>
    </row>
    <row r="11" spans="1:11" x14ac:dyDescent="0.2">
      <c r="A11" s="95"/>
      <c r="B11" s="92" t="s">
        <v>110</v>
      </c>
      <c r="C11" s="150"/>
      <c r="D11" s="150"/>
      <c r="E11" s="93"/>
      <c r="F11" s="150">
        <v>25000</v>
      </c>
      <c r="G11" s="150">
        <v>26200</v>
      </c>
      <c r="H11" s="96">
        <v>98.1357</v>
      </c>
      <c r="I11" s="150"/>
      <c r="J11" s="150"/>
      <c r="K11" s="92"/>
    </row>
    <row r="12" spans="1:11" x14ac:dyDescent="0.2">
      <c r="A12" s="95"/>
      <c r="B12" s="92" t="s">
        <v>111</v>
      </c>
      <c r="C12" s="151">
        <v>233947.5</v>
      </c>
      <c r="D12" s="151">
        <v>107537.5</v>
      </c>
      <c r="E12" s="96">
        <v>96.591499999999996</v>
      </c>
      <c r="F12" s="151"/>
      <c r="G12" s="151"/>
      <c r="H12" s="93"/>
      <c r="I12" s="151"/>
      <c r="J12" s="151"/>
      <c r="K12" s="92"/>
    </row>
    <row r="13" spans="1:11" x14ac:dyDescent="0.2">
      <c r="A13" s="91"/>
      <c r="B13" s="92" t="s">
        <v>112</v>
      </c>
      <c r="C13" s="151">
        <v>440300</v>
      </c>
      <c r="D13" s="151">
        <v>159900</v>
      </c>
      <c r="E13" s="96">
        <v>94.811199999999999</v>
      </c>
      <c r="F13" s="151"/>
      <c r="G13" s="151"/>
      <c r="H13" s="93"/>
      <c r="I13" s="151"/>
      <c r="J13" s="151"/>
      <c r="K13" s="92"/>
    </row>
    <row r="14" spans="1:11" x14ac:dyDescent="0.2">
      <c r="A14" s="91"/>
      <c r="B14" s="92"/>
      <c r="C14" s="150"/>
      <c r="D14" s="150"/>
      <c r="E14" s="93"/>
      <c r="F14" s="150"/>
      <c r="G14" s="150"/>
      <c r="H14" s="93"/>
      <c r="I14" s="150"/>
      <c r="J14" s="150"/>
      <c r="K14" s="92"/>
    </row>
    <row r="15" spans="1:11" x14ac:dyDescent="0.2">
      <c r="A15" s="94">
        <v>45329</v>
      </c>
      <c r="B15" s="92" t="s">
        <v>109</v>
      </c>
      <c r="C15" s="150"/>
      <c r="D15" s="150"/>
      <c r="E15" s="93"/>
      <c r="F15" s="150"/>
      <c r="G15" s="150"/>
      <c r="H15" s="93"/>
      <c r="I15" s="150">
        <v>3842.3</v>
      </c>
      <c r="J15" s="150" t="s">
        <v>73</v>
      </c>
      <c r="K15" s="97"/>
    </row>
    <row r="16" spans="1:11" x14ac:dyDescent="0.2">
      <c r="A16" s="95"/>
      <c r="B16" s="92" t="s">
        <v>110</v>
      </c>
      <c r="C16" s="150"/>
      <c r="D16" s="150"/>
      <c r="E16" s="93"/>
      <c r="F16" s="150">
        <v>0</v>
      </c>
      <c r="G16" s="150" t="s">
        <v>96</v>
      </c>
      <c r="H16" s="96"/>
      <c r="I16" s="150"/>
      <c r="J16" s="150"/>
      <c r="K16" s="92"/>
    </row>
    <row r="17" spans="1:11" x14ac:dyDescent="0.2">
      <c r="A17" s="95"/>
      <c r="B17" s="92" t="s">
        <v>111</v>
      </c>
      <c r="C17" s="151">
        <v>163500</v>
      </c>
      <c r="D17" s="151">
        <v>125135</v>
      </c>
      <c r="E17" s="96">
        <v>95.859800000000007</v>
      </c>
      <c r="F17" s="151"/>
      <c r="G17" s="151"/>
      <c r="H17" s="93"/>
      <c r="I17" s="151"/>
      <c r="J17" s="151"/>
      <c r="K17" s="92"/>
    </row>
    <row r="18" spans="1:11" x14ac:dyDescent="0.2">
      <c r="A18" s="91"/>
      <c r="B18" s="92" t="s">
        <v>112</v>
      </c>
      <c r="C18" s="151">
        <v>274000</v>
      </c>
      <c r="D18" s="151">
        <v>219800</v>
      </c>
      <c r="E18" s="96">
        <v>94.086799999999997</v>
      </c>
      <c r="F18" s="151"/>
      <c r="G18" s="151"/>
      <c r="H18" s="93"/>
      <c r="I18" s="151"/>
      <c r="J18" s="151"/>
      <c r="K18" s="92"/>
    </row>
    <row r="19" spans="1:11" x14ac:dyDescent="0.2">
      <c r="A19" s="91"/>
      <c r="B19" s="92"/>
      <c r="C19" s="150"/>
      <c r="D19" s="150"/>
      <c r="E19" s="93"/>
      <c r="F19" s="150"/>
      <c r="G19" s="150"/>
      <c r="H19" s="93"/>
      <c r="I19" s="150"/>
      <c r="J19" s="150"/>
      <c r="K19" s="92"/>
    </row>
    <row r="20" spans="1:11" x14ac:dyDescent="0.2">
      <c r="A20" s="94">
        <v>45344</v>
      </c>
      <c r="B20" s="92" t="s">
        <v>109</v>
      </c>
      <c r="C20" s="150"/>
      <c r="D20" s="150"/>
      <c r="E20" s="93"/>
      <c r="F20" s="150"/>
      <c r="G20" s="150"/>
      <c r="H20" s="93"/>
      <c r="I20" s="150">
        <v>0</v>
      </c>
      <c r="J20" s="150" t="s">
        <v>96</v>
      </c>
      <c r="K20" s="97"/>
    </row>
    <row r="21" spans="1:11" x14ac:dyDescent="0.2">
      <c r="A21" s="95"/>
      <c r="B21" s="92" t="s">
        <v>110</v>
      </c>
      <c r="C21" s="150"/>
      <c r="D21" s="150"/>
      <c r="E21" s="93"/>
      <c r="F21" s="150">
        <v>0</v>
      </c>
      <c r="G21" s="150" t="s">
        <v>96</v>
      </c>
      <c r="H21" s="96"/>
      <c r="I21" s="150"/>
      <c r="J21" s="150"/>
      <c r="K21" s="92"/>
    </row>
    <row r="22" spans="1:11" x14ac:dyDescent="0.2">
      <c r="A22" s="95"/>
      <c r="B22" s="92" t="s">
        <v>111</v>
      </c>
      <c r="C22" s="151">
        <v>228800</v>
      </c>
      <c r="D22" s="151">
        <v>4345</v>
      </c>
      <c r="E22" s="96">
        <v>95.855699999999999</v>
      </c>
      <c r="F22" s="151"/>
      <c r="G22" s="151"/>
      <c r="H22" s="93"/>
      <c r="I22" s="151"/>
      <c r="J22" s="151"/>
      <c r="K22" s="92"/>
    </row>
    <row r="23" spans="1:11" x14ac:dyDescent="0.2">
      <c r="A23" s="91"/>
      <c r="B23" s="92" t="s">
        <v>112</v>
      </c>
      <c r="C23" s="151">
        <v>23000</v>
      </c>
      <c r="D23" s="151">
        <v>2005.5</v>
      </c>
      <c r="E23" s="96">
        <v>93.634200000000007</v>
      </c>
      <c r="F23" s="151"/>
      <c r="G23" s="151"/>
      <c r="H23" s="93"/>
      <c r="I23" s="151"/>
      <c r="J23" s="151"/>
      <c r="K23" s="92"/>
    </row>
    <row r="24" spans="1:11" x14ac:dyDescent="0.2">
      <c r="A24" s="91"/>
      <c r="B24" s="92"/>
      <c r="C24" s="150"/>
      <c r="D24" s="150"/>
      <c r="E24" s="93"/>
      <c r="F24" s="150"/>
      <c r="G24" s="150"/>
      <c r="H24" s="93"/>
      <c r="I24" s="150"/>
      <c r="J24" s="150"/>
      <c r="K24" s="92"/>
    </row>
    <row r="25" spans="1:11" x14ac:dyDescent="0.2">
      <c r="A25" s="94">
        <v>45358</v>
      </c>
      <c r="B25" s="92" t="s">
        <v>109</v>
      </c>
      <c r="C25" s="150"/>
      <c r="D25" s="150"/>
      <c r="E25" s="93"/>
      <c r="F25" s="150"/>
      <c r="G25" s="150"/>
      <c r="H25" s="93"/>
      <c r="I25" s="150">
        <v>4271.3999999999996</v>
      </c>
      <c r="J25" s="150" t="s">
        <v>73</v>
      </c>
      <c r="K25" s="97"/>
    </row>
    <row r="26" spans="1:11" x14ac:dyDescent="0.2">
      <c r="A26" s="95"/>
      <c r="B26" s="92" t="s">
        <v>110</v>
      </c>
      <c r="C26" s="150"/>
      <c r="D26" s="150"/>
      <c r="E26" s="93"/>
      <c r="F26" s="150">
        <v>6800.6</v>
      </c>
      <c r="G26" s="150">
        <v>0</v>
      </c>
      <c r="H26" s="96"/>
      <c r="I26" s="150"/>
      <c r="J26" s="150"/>
      <c r="K26" s="92"/>
    </row>
    <row r="27" spans="1:11" x14ac:dyDescent="0.2">
      <c r="A27" s="95"/>
      <c r="B27" s="92" t="s">
        <v>111</v>
      </c>
      <c r="C27" s="151">
        <v>129694.8</v>
      </c>
      <c r="D27" s="151">
        <v>34004.5</v>
      </c>
      <c r="E27" s="96">
        <v>95.870599999999996</v>
      </c>
      <c r="F27" s="151"/>
      <c r="G27" s="151"/>
      <c r="H27" s="93"/>
      <c r="I27" s="151"/>
      <c r="J27" s="151"/>
      <c r="K27" s="92"/>
    </row>
    <row r="28" spans="1:11" x14ac:dyDescent="0.2">
      <c r="A28" s="91"/>
      <c r="B28" s="92" t="s">
        <v>112</v>
      </c>
      <c r="C28" s="151">
        <v>60750</v>
      </c>
      <c r="D28" s="151">
        <v>31250</v>
      </c>
      <c r="E28" s="96">
        <v>93.652199999999993</v>
      </c>
      <c r="F28" s="151"/>
      <c r="G28" s="151"/>
      <c r="H28" s="93"/>
      <c r="I28" s="151"/>
      <c r="J28" s="151"/>
      <c r="K28" s="92"/>
    </row>
    <row r="29" spans="1:11" x14ac:dyDescent="0.2">
      <c r="A29" s="91"/>
      <c r="B29" s="92"/>
      <c r="C29" s="150"/>
      <c r="D29" s="150"/>
      <c r="E29" s="93"/>
      <c r="F29" s="150"/>
      <c r="G29" s="150"/>
      <c r="H29" s="93"/>
      <c r="I29" s="150"/>
      <c r="J29" s="150"/>
      <c r="K29" s="92"/>
    </row>
    <row r="30" spans="1:11" x14ac:dyDescent="0.2">
      <c r="A30" s="94">
        <v>45372</v>
      </c>
      <c r="B30" s="92" t="s">
        <v>109</v>
      </c>
      <c r="C30" s="150"/>
      <c r="D30" s="150"/>
      <c r="E30" s="93"/>
      <c r="F30" s="150"/>
      <c r="G30" s="150"/>
      <c r="H30" s="93"/>
      <c r="I30" s="150">
        <v>3480.4</v>
      </c>
      <c r="J30" s="150" t="s">
        <v>73</v>
      </c>
      <c r="K30" s="97"/>
    </row>
    <row r="31" spans="1:11" x14ac:dyDescent="0.2">
      <c r="A31" s="95"/>
      <c r="B31" s="92" t="s">
        <v>110</v>
      </c>
      <c r="C31" s="150"/>
      <c r="D31" s="150"/>
      <c r="E31" s="93"/>
      <c r="F31" s="150">
        <v>351</v>
      </c>
      <c r="G31" s="150">
        <v>0</v>
      </c>
      <c r="H31" s="96"/>
      <c r="I31" s="150"/>
      <c r="J31" s="150"/>
      <c r="K31" s="92"/>
    </row>
    <row r="32" spans="1:11" x14ac:dyDescent="0.2">
      <c r="A32" s="95"/>
      <c r="B32" s="92" t="s">
        <v>111</v>
      </c>
      <c r="C32" s="151">
        <v>99106.8</v>
      </c>
      <c r="D32" s="151">
        <v>7600.3</v>
      </c>
      <c r="E32" s="96">
        <v>95.822000000000003</v>
      </c>
      <c r="F32" s="151"/>
      <c r="G32" s="151"/>
      <c r="H32" s="93"/>
      <c r="I32" s="151"/>
      <c r="J32" s="151"/>
      <c r="K32" s="92"/>
    </row>
    <row r="33" spans="1:11" x14ac:dyDescent="0.2">
      <c r="A33" s="91"/>
      <c r="B33" s="92" t="s">
        <v>112</v>
      </c>
      <c r="C33" s="151">
        <v>61000</v>
      </c>
      <c r="D33" s="151">
        <v>10001.6</v>
      </c>
      <c r="E33" s="96">
        <v>93.555700000000002</v>
      </c>
      <c r="F33" s="151"/>
      <c r="G33" s="151"/>
      <c r="H33" s="93"/>
      <c r="I33" s="151"/>
      <c r="J33" s="151"/>
      <c r="K33" s="92"/>
    </row>
    <row r="35" spans="1:11" x14ac:dyDescent="0.2">
      <c r="A35" s="94">
        <v>45386</v>
      </c>
      <c r="B35" s="92" t="s">
        <v>109</v>
      </c>
      <c r="C35" s="150"/>
      <c r="D35" s="150"/>
      <c r="E35" s="93"/>
      <c r="F35" s="150"/>
      <c r="G35" s="150"/>
      <c r="H35" s="93"/>
      <c r="I35" s="150">
        <v>4885</v>
      </c>
      <c r="J35" s="150" t="s">
        <v>73</v>
      </c>
      <c r="K35" s="97"/>
    </row>
    <row r="36" spans="1:11" x14ac:dyDescent="0.2">
      <c r="A36" s="95"/>
      <c r="B36" s="92" t="s">
        <v>110</v>
      </c>
      <c r="C36" s="150"/>
      <c r="D36" s="150"/>
      <c r="E36" s="93"/>
      <c r="F36" s="150">
        <v>12000</v>
      </c>
      <c r="G36" s="150" t="s">
        <v>73</v>
      </c>
      <c r="H36" s="96"/>
      <c r="I36" s="150"/>
      <c r="J36" s="150"/>
      <c r="K36" s="92"/>
    </row>
    <row r="37" spans="1:11" x14ac:dyDescent="0.2">
      <c r="A37" s="95"/>
      <c r="B37" s="92" t="s">
        <v>111</v>
      </c>
      <c r="C37" s="151">
        <v>90000</v>
      </c>
      <c r="D37" s="151">
        <v>5400</v>
      </c>
      <c r="E37" s="96">
        <v>95.836399999999998</v>
      </c>
      <c r="F37" s="151"/>
      <c r="G37" s="151"/>
      <c r="H37" s="93"/>
      <c r="I37" s="151"/>
      <c r="J37" s="151"/>
      <c r="K37" s="92"/>
    </row>
    <row r="38" spans="1:11" x14ac:dyDescent="0.2">
      <c r="A38" s="91"/>
      <c r="B38" s="92" t="s">
        <v>112</v>
      </c>
      <c r="C38" s="151">
        <v>21000</v>
      </c>
      <c r="D38" s="151" t="s">
        <v>73</v>
      </c>
      <c r="E38" s="96"/>
      <c r="F38" s="151"/>
      <c r="G38" s="151"/>
      <c r="H38" s="93"/>
      <c r="I38" s="151"/>
      <c r="J38" s="151"/>
      <c r="K38" s="92"/>
    </row>
    <row r="39" spans="1:11" x14ac:dyDescent="0.2">
      <c r="A39" s="91"/>
      <c r="B39" s="92"/>
      <c r="C39" s="150"/>
      <c r="D39" s="150"/>
      <c r="E39" s="93"/>
      <c r="F39" s="150"/>
      <c r="G39" s="150"/>
      <c r="H39" s="93"/>
      <c r="I39" s="150"/>
      <c r="J39" s="150"/>
      <c r="K39" s="92"/>
    </row>
    <row r="40" spans="1:11" x14ac:dyDescent="0.2">
      <c r="A40" s="94">
        <v>45400</v>
      </c>
      <c r="B40" s="92" t="s">
        <v>109</v>
      </c>
      <c r="C40" s="150"/>
      <c r="D40" s="150"/>
      <c r="E40" s="93"/>
      <c r="F40" s="150"/>
      <c r="G40" s="150"/>
      <c r="H40" s="93"/>
      <c r="I40" s="150">
        <v>2877</v>
      </c>
      <c r="J40" s="150" t="s">
        <v>73</v>
      </c>
      <c r="K40" s="97"/>
    </row>
    <row r="41" spans="1:11" x14ac:dyDescent="0.2">
      <c r="A41" s="95"/>
      <c r="B41" s="92" t="s">
        <v>110</v>
      </c>
      <c r="C41" s="150"/>
      <c r="D41" s="150"/>
      <c r="E41" s="93"/>
      <c r="F41" s="150">
        <v>14000</v>
      </c>
      <c r="G41" s="150" t="s">
        <v>73</v>
      </c>
      <c r="H41" s="96"/>
      <c r="I41" s="150"/>
      <c r="J41" s="150"/>
      <c r="K41" s="92"/>
    </row>
    <row r="42" spans="1:11" x14ac:dyDescent="0.2">
      <c r="A42" s="95"/>
      <c r="B42" s="92" t="s">
        <v>111</v>
      </c>
      <c r="C42" s="151">
        <v>516900</v>
      </c>
      <c r="D42" s="151">
        <v>350827</v>
      </c>
      <c r="E42" s="96">
        <v>95.937600000000003</v>
      </c>
      <c r="F42" s="151"/>
      <c r="G42" s="151"/>
      <c r="H42" s="93"/>
      <c r="I42" s="151"/>
      <c r="J42" s="151"/>
      <c r="K42" s="92"/>
    </row>
    <row r="43" spans="1:11" x14ac:dyDescent="0.2">
      <c r="A43" s="91"/>
      <c r="B43" s="92" t="s">
        <v>112</v>
      </c>
      <c r="C43" s="151">
        <v>20700</v>
      </c>
      <c r="D43" s="151">
        <v>2400.5</v>
      </c>
      <c r="E43" s="96">
        <v>93.816699999999997</v>
      </c>
      <c r="F43" s="151"/>
      <c r="G43" s="151"/>
      <c r="H43" s="93"/>
      <c r="I43" s="151"/>
      <c r="J43" s="151"/>
      <c r="K43" s="92"/>
    </row>
    <row r="45" spans="1:11" x14ac:dyDescent="0.2">
      <c r="A45" s="94">
        <v>45414</v>
      </c>
      <c r="B45" s="92" t="s">
        <v>109</v>
      </c>
      <c r="I45" s="151">
        <v>1895</v>
      </c>
      <c r="J45" s="151" t="s">
        <v>73</v>
      </c>
      <c r="K45" s="96" t="s">
        <v>73</v>
      </c>
    </row>
    <row r="46" spans="1:11" x14ac:dyDescent="0.2">
      <c r="A46" s="95"/>
      <c r="B46" s="92" t="s">
        <v>110</v>
      </c>
      <c r="F46" s="7" t="s">
        <v>96</v>
      </c>
      <c r="G46" s="7" t="s">
        <v>96</v>
      </c>
      <c r="H46" s="7" t="s">
        <v>96</v>
      </c>
    </row>
    <row r="47" spans="1:11" x14ac:dyDescent="0.2">
      <c r="A47" s="95"/>
      <c r="B47" s="92" t="s">
        <v>111</v>
      </c>
      <c r="C47" s="151">
        <v>287500</v>
      </c>
      <c r="D47" s="151">
        <v>132471.29999999999</v>
      </c>
      <c r="E47" s="96">
        <v>95.915199999999999</v>
      </c>
    </row>
    <row r="48" spans="1:11" x14ac:dyDescent="0.2">
      <c r="A48" s="91"/>
      <c r="B48" s="92" t="s">
        <v>112</v>
      </c>
      <c r="C48" s="151">
        <v>70000</v>
      </c>
      <c r="D48" s="151">
        <v>61075</v>
      </c>
      <c r="E48" s="96">
        <v>93.837100000000007</v>
      </c>
    </row>
    <row r="50" spans="1:11" x14ac:dyDescent="0.2">
      <c r="A50" s="94">
        <v>45428</v>
      </c>
      <c r="B50" s="92" t="s">
        <v>109</v>
      </c>
      <c r="I50" s="151">
        <v>638.20000000000005</v>
      </c>
      <c r="J50" s="151" t="s">
        <v>73</v>
      </c>
      <c r="K50" s="96" t="s">
        <v>73</v>
      </c>
    </row>
    <row r="51" spans="1:11" x14ac:dyDescent="0.2">
      <c r="A51" s="95"/>
      <c r="B51" s="92" t="s">
        <v>110</v>
      </c>
      <c r="F51" s="7" t="s">
        <v>96</v>
      </c>
      <c r="G51" s="7" t="s">
        <v>96</v>
      </c>
      <c r="H51" s="7" t="s">
        <v>96</v>
      </c>
    </row>
    <row r="52" spans="1:11" x14ac:dyDescent="0.2">
      <c r="A52" s="95"/>
      <c r="B52" s="92" t="s">
        <v>111</v>
      </c>
      <c r="C52" s="151">
        <v>1201321</v>
      </c>
      <c r="D52" s="151">
        <v>381784.2</v>
      </c>
      <c r="E52" s="96">
        <v>96.182299999999998</v>
      </c>
    </row>
    <row r="53" spans="1:11" x14ac:dyDescent="0.2">
      <c r="A53" s="91"/>
      <c r="B53" s="92" t="s">
        <v>112</v>
      </c>
      <c r="C53" s="151">
        <v>127900</v>
      </c>
      <c r="D53" s="151">
        <v>76750</v>
      </c>
      <c r="E53" s="96">
        <v>94.212400000000002</v>
      </c>
    </row>
    <row r="55" spans="1:11" x14ac:dyDescent="0.2">
      <c r="A55" s="94">
        <v>45442</v>
      </c>
      <c r="B55" s="92" t="s">
        <v>109</v>
      </c>
      <c r="I55" s="151">
        <v>1500</v>
      </c>
      <c r="J55" s="151" t="s">
        <v>73</v>
      </c>
      <c r="K55" s="96" t="s">
        <v>73</v>
      </c>
    </row>
    <row r="56" spans="1:11" x14ac:dyDescent="0.2">
      <c r="A56" s="95"/>
      <c r="B56" s="92" t="s">
        <v>110</v>
      </c>
      <c r="F56" s="151">
        <v>45000</v>
      </c>
      <c r="G56" s="151" t="s">
        <v>73</v>
      </c>
      <c r="H56" s="96" t="s">
        <v>73</v>
      </c>
    </row>
    <row r="57" spans="1:11" x14ac:dyDescent="0.2">
      <c r="A57" s="95"/>
      <c r="B57" s="92" t="s">
        <v>111</v>
      </c>
      <c r="C57" s="151">
        <v>629850</v>
      </c>
      <c r="D57" s="151">
        <v>234492.1</v>
      </c>
      <c r="E57" s="96">
        <v>96.5929</v>
      </c>
    </row>
    <row r="58" spans="1:11" x14ac:dyDescent="0.2">
      <c r="A58" s="91"/>
      <c r="B58" s="92" t="s">
        <v>112</v>
      </c>
      <c r="C58" s="151">
        <v>457500</v>
      </c>
      <c r="D58" s="151">
        <v>186500</v>
      </c>
      <c r="E58" s="96">
        <v>94.472899999999996</v>
      </c>
    </row>
    <row r="59" spans="1:11" x14ac:dyDescent="0.2">
      <c r="A59" s="91"/>
      <c r="B59" s="92"/>
      <c r="C59" s="151"/>
      <c r="D59" s="151"/>
      <c r="E59" s="96"/>
    </row>
    <row r="60" spans="1:11" x14ac:dyDescent="0.2">
      <c r="A60" s="94">
        <v>45456</v>
      </c>
      <c r="B60" s="92" t="s">
        <v>109</v>
      </c>
      <c r="I60" s="151">
        <v>1000</v>
      </c>
      <c r="J60" s="151" t="s">
        <v>73</v>
      </c>
      <c r="K60" s="96" t="s">
        <v>73</v>
      </c>
    </row>
    <row r="61" spans="1:11" x14ac:dyDescent="0.2">
      <c r="A61" s="95"/>
      <c r="B61" s="92" t="s">
        <v>110</v>
      </c>
      <c r="F61" s="151">
        <v>49000</v>
      </c>
      <c r="G61" s="151" t="s">
        <v>73</v>
      </c>
      <c r="H61" s="96" t="s">
        <v>73</v>
      </c>
    </row>
    <row r="62" spans="1:11" x14ac:dyDescent="0.2">
      <c r="A62" s="95"/>
      <c r="B62" s="92" t="s">
        <v>111</v>
      </c>
      <c r="C62" s="151">
        <v>265250</v>
      </c>
      <c r="D62" s="151">
        <v>82126.399999999994</v>
      </c>
      <c r="E62" s="96">
        <v>96.587500000000006</v>
      </c>
    </row>
    <row r="63" spans="1:11" x14ac:dyDescent="0.2">
      <c r="A63" s="91"/>
      <c r="B63" s="92" t="s">
        <v>112</v>
      </c>
      <c r="C63" s="151">
        <v>22500</v>
      </c>
      <c r="D63" s="151">
        <v>8300</v>
      </c>
      <c r="E63" s="96">
        <v>94.458500000000001</v>
      </c>
    </row>
    <row r="64" spans="1:11" x14ac:dyDescent="0.2">
      <c r="A64" s="91"/>
      <c r="B64" s="92"/>
      <c r="C64" s="151"/>
      <c r="D64" s="151"/>
      <c r="E64" s="96"/>
    </row>
    <row r="65" spans="1:11" x14ac:dyDescent="0.2">
      <c r="A65" s="94">
        <v>45470</v>
      </c>
      <c r="B65" s="92" t="s">
        <v>109</v>
      </c>
      <c r="I65" s="151">
        <v>700</v>
      </c>
      <c r="J65" s="151" t="s">
        <v>73</v>
      </c>
      <c r="K65" s="96" t="s">
        <v>73</v>
      </c>
    </row>
    <row r="66" spans="1:11" x14ac:dyDescent="0.2">
      <c r="A66" s="95"/>
      <c r="B66" s="92" t="s">
        <v>110</v>
      </c>
      <c r="F66" s="151">
        <v>136000</v>
      </c>
      <c r="G66" s="151" t="s">
        <v>73</v>
      </c>
      <c r="H66" s="96" t="s">
        <v>73</v>
      </c>
    </row>
    <row r="67" spans="1:11" x14ac:dyDescent="0.2">
      <c r="A67" s="95"/>
      <c r="B67" s="92" t="s">
        <v>111</v>
      </c>
      <c r="C67" s="151">
        <v>344700</v>
      </c>
      <c r="D67" s="151">
        <v>81599.899999999994</v>
      </c>
      <c r="E67" s="96">
        <v>96.547200000000004</v>
      </c>
    </row>
    <row r="68" spans="1:11" ht="15" thickBot="1" x14ac:dyDescent="0.25">
      <c r="A68" s="91"/>
      <c r="B68" s="92" t="s">
        <v>112</v>
      </c>
      <c r="C68" s="151">
        <v>50000</v>
      </c>
      <c r="D68" s="151">
        <v>25000</v>
      </c>
      <c r="E68" s="96">
        <v>94.483999999999995</v>
      </c>
    </row>
    <row r="69" spans="1:11" x14ac:dyDescent="0.2">
      <c r="A69" s="229" t="s">
        <v>169</v>
      </c>
      <c r="B69" s="229"/>
      <c r="C69" s="229"/>
      <c r="D69" s="229"/>
      <c r="E69" s="229"/>
      <c r="F69" s="229"/>
      <c r="G69" s="229"/>
      <c r="H69" s="229"/>
      <c r="I69" s="229"/>
      <c r="J69" s="229"/>
      <c r="K69" s="229"/>
    </row>
    <row r="70" spans="1:11" x14ac:dyDescent="0.2">
      <c r="A70" s="155" t="s">
        <v>113</v>
      </c>
    </row>
    <row r="71" spans="1:11" x14ac:dyDescent="0.2">
      <c r="A71" s="47" t="s">
        <v>114</v>
      </c>
    </row>
    <row r="72" spans="1:11" x14ac:dyDescent="0.2">
      <c r="A72" s="47" t="s">
        <v>115</v>
      </c>
    </row>
    <row r="73" spans="1:11" x14ac:dyDescent="0.2">
      <c r="A73" s="47"/>
    </row>
  </sheetData>
  <mergeCells count="11">
    <mergeCell ref="A3:B5"/>
    <mergeCell ref="A69:K69"/>
    <mergeCell ref="I5:K5"/>
    <mergeCell ref="A1:K1"/>
    <mergeCell ref="A2:K2"/>
    <mergeCell ref="F3:H3"/>
    <mergeCell ref="F4:H4"/>
    <mergeCell ref="F5:H5"/>
    <mergeCell ref="I3:K3"/>
    <mergeCell ref="I4:K4"/>
    <mergeCell ref="C3:E5"/>
  </mergeCells>
  <pageMargins left="0.7" right="0.7" top="0.75" bottom="0.75" header="0.3" footer="0.3"/>
  <pageSetup paperSize="9" scale="7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6"/>
  <sheetViews>
    <sheetView view="pageBreakPreview" zoomScaleNormal="100" zoomScaleSheetLayoutView="100" workbookViewId="0">
      <pane ySplit="4" topLeftCell="A30" activePane="bottomLeft" state="frozen"/>
      <selection pane="bottomLeft" activeCell="A42" sqref="A42"/>
    </sheetView>
  </sheetViews>
  <sheetFormatPr defaultRowHeight="14.25" x14ac:dyDescent="0.2"/>
  <cols>
    <col min="1" max="1" width="3.875" bestFit="1" customWidth="1"/>
    <col min="2" max="2" width="3.5" bestFit="1" customWidth="1"/>
    <col min="3" max="3" width="10" bestFit="1" customWidth="1"/>
    <col min="4" max="13" width="5.25" bestFit="1" customWidth="1"/>
    <col min="14" max="17" width="5" bestFit="1" customWidth="1"/>
  </cols>
  <sheetData>
    <row r="1" spans="1:17" ht="18.75" x14ac:dyDescent="0.2">
      <c r="A1" s="172" t="s">
        <v>116</v>
      </c>
      <c r="B1" s="172"/>
      <c r="C1" s="172"/>
      <c r="D1" s="172"/>
      <c r="E1" s="172"/>
      <c r="F1" s="172"/>
      <c r="G1" s="172"/>
      <c r="H1" s="172"/>
      <c r="I1" s="172"/>
      <c r="J1" s="172"/>
      <c r="K1" s="172"/>
      <c r="L1" s="172"/>
      <c r="M1" s="172"/>
      <c r="N1" s="172"/>
      <c r="O1" s="172"/>
      <c r="P1" s="172"/>
      <c r="Q1" s="172"/>
    </row>
    <row r="2" spans="1:17" ht="15" thickBot="1" x14ac:dyDescent="0.25">
      <c r="A2" s="249" t="s">
        <v>56</v>
      </c>
      <c r="B2" s="249"/>
      <c r="C2" s="249"/>
      <c r="D2" s="249"/>
      <c r="E2" s="249"/>
      <c r="F2" s="249"/>
      <c r="G2" s="249"/>
      <c r="H2" s="249"/>
      <c r="I2" s="249"/>
      <c r="J2" s="249"/>
      <c r="K2" s="249"/>
      <c r="L2" s="249"/>
      <c r="M2" s="249"/>
      <c r="N2" s="249"/>
      <c r="O2" s="249"/>
      <c r="P2" s="249"/>
      <c r="Q2" s="249"/>
    </row>
    <row r="3" spans="1:17" ht="15.75" thickTop="1" thickBot="1" x14ac:dyDescent="0.25">
      <c r="A3" s="184" t="s">
        <v>20</v>
      </c>
      <c r="B3" s="184"/>
      <c r="C3" s="191"/>
      <c r="D3" s="200" t="s">
        <v>117</v>
      </c>
      <c r="E3" s="201"/>
      <c r="F3" s="200" t="s">
        <v>118</v>
      </c>
      <c r="G3" s="201"/>
      <c r="H3" s="200" t="s">
        <v>119</v>
      </c>
      <c r="I3" s="201"/>
      <c r="J3" s="200" t="s">
        <v>120</v>
      </c>
      <c r="K3" s="201"/>
      <c r="L3" s="200" t="s">
        <v>121</v>
      </c>
      <c r="M3" s="201"/>
      <c r="N3" s="244" t="s">
        <v>122</v>
      </c>
      <c r="O3" s="252"/>
      <c r="P3" s="244" t="s">
        <v>123</v>
      </c>
      <c r="Q3" s="245"/>
    </row>
    <row r="4" spans="1:17" ht="15" thickBot="1" x14ac:dyDescent="0.25">
      <c r="A4" s="250"/>
      <c r="B4" s="250"/>
      <c r="C4" s="251"/>
      <c r="D4" s="35" t="s">
        <v>124</v>
      </c>
      <c r="E4" s="55" t="s">
        <v>125</v>
      </c>
      <c r="F4" s="35" t="s">
        <v>124</v>
      </c>
      <c r="G4" s="55" t="s">
        <v>125</v>
      </c>
      <c r="H4" s="35" t="s">
        <v>124</v>
      </c>
      <c r="I4" s="55" t="s">
        <v>125</v>
      </c>
      <c r="J4" s="35" t="s">
        <v>124</v>
      </c>
      <c r="K4" s="55" t="s">
        <v>125</v>
      </c>
      <c r="L4" s="35" t="s">
        <v>124</v>
      </c>
      <c r="M4" s="55" t="s">
        <v>125</v>
      </c>
      <c r="N4" s="31" t="s">
        <v>124</v>
      </c>
      <c r="O4" s="56" t="s">
        <v>125</v>
      </c>
      <c r="P4" s="31" t="s">
        <v>124</v>
      </c>
      <c r="Q4" s="31" t="s">
        <v>125</v>
      </c>
    </row>
    <row r="5" spans="1:17" s="73" customFormat="1" ht="15" thickTop="1" x14ac:dyDescent="0.2">
      <c r="A5" s="152"/>
      <c r="B5" s="152"/>
      <c r="C5" s="152"/>
      <c r="D5" s="152"/>
      <c r="E5" s="152"/>
      <c r="F5" s="152"/>
      <c r="G5" s="152"/>
      <c r="H5" s="152"/>
      <c r="I5" s="152"/>
      <c r="J5" s="152"/>
      <c r="K5" s="152"/>
      <c r="L5" s="152"/>
      <c r="M5" s="152"/>
      <c r="N5" s="153"/>
      <c r="O5" s="153"/>
      <c r="P5" s="153"/>
      <c r="Q5" s="153"/>
    </row>
    <row r="6" spans="1:17" x14ac:dyDescent="0.2">
      <c r="A6" s="57">
        <v>2023</v>
      </c>
      <c r="B6" s="49" t="s">
        <v>132</v>
      </c>
      <c r="C6" s="115" t="s">
        <v>126</v>
      </c>
      <c r="D6" s="98">
        <v>20.83</v>
      </c>
      <c r="E6" s="98">
        <v>21.33</v>
      </c>
      <c r="F6" s="98">
        <v>20.96</v>
      </c>
      <c r="G6" s="98">
        <v>21.46</v>
      </c>
      <c r="H6" s="98">
        <v>21.15</v>
      </c>
      <c r="I6" s="98">
        <v>21.65</v>
      </c>
      <c r="J6" s="98">
        <v>21.87</v>
      </c>
      <c r="K6" s="98">
        <v>22.12</v>
      </c>
      <c r="L6" s="98">
        <v>21.92</v>
      </c>
      <c r="M6" s="98">
        <v>22.17</v>
      </c>
      <c r="N6" s="99">
        <v>21.92</v>
      </c>
      <c r="O6" s="99">
        <v>22.42</v>
      </c>
      <c r="P6" s="99">
        <v>21.93</v>
      </c>
      <c r="Q6" s="99">
        <v>22.43</v>
      </c>
    </row>
    <row r="7" spans="1:17" x14ac:dyDescent="0.2">
      <c r="A7" s="49"/>
      <c r="B7" s="49"/>
      <c r="C7" s="115" t="s">
        <v>127</v>
      </c>
      <c r="D7" s="100">
        <v>21.89</v>
      </c>
      <c r="E7" s="100">
        <v>22.39</v>
      </c>
      <c r="F7" s="100">
        <v>21.97</v>
      </c>
      <c r="G7" s="100">
        <v>22.47</v>
      </c>
      <c r="H7" s="100">
        <v>22.04</v>
      </c>
      <c r="I7" s="100">
        <v>22.54</v>
      </c>
      <c r="J7" s="100">
        <v>22.66</v>
      </c>
      <c r="K7" s="100">
        <v>22.91</v>
      </c>
      <c r="L7" s="100">
        <v>22.72</v>
      </c>
      <c r="M7" s="100">
        <v>22.97</v>
      </c>
      <c r="N7" s="101">
        <v>22.75</v>
      </c>
      <c r="O7" s="101">
        <v>23.25</v>
      </c>
      <c r="P7" s="101">
        <v>22.77</v>
      </c>
      <c r="Q7" s="101">
        <v>23.27</v>
      </c>
    </row>
    <row r="8" spans="1:17" x14ac:dyDescent="0.2">
      <c r="A8" s="57"/>
      <c r="B8" s="49"/>
      <c r="C8" s="115"/>
      <c r="D8" s="100"/>
      <c r="E8" s="100"/>
      <c r="F8" s="100"/>
      <c r="G8" s="100"/>
      <c r="H8" s="100"/>
      <c r="I8" s="100"/>
      <c r="J8" s="100"/>
      <c r="K8" s="100"/>
      <c r="L8" s="100"/>
      <c r="M8" s="100"/>
      <c r="N8" s="101"/>
      <c r="O8" s="101"/>
      <c r="P8" s="101"/>
      <c r="Q8" s="101"/>
    </row>
    <row r="9" spans="1:17" x14ac:dyDescent="0.2">
      <c r="A9" s="58"/>
      <c r="B9" s="49" t="s">
        <v>3</v>
      </c>
      <c r="C9" s="115" t="s">
        <v>126</v>
      </c>
      <c r="D9" s="98">
        <v>21.6</v>
      </c>
      <c r="E9" s="98">
        <v>22.1</v>
      </c>
      <c r="F9" s="98">
        <v>21.78</v>
      </c>
      <c r="G9" s="98">
        <v>22.28</v>
      </c>
      <c r="H9" s="98">
        <v>22.06</v>
      </c>
      <c r="I9" s="98">
        <v>22.56</v>
      </c>
      <c r="J9" s="98">
        <v>22.66</v>
      </c>
      <c r="K9" s="98">
        <v>22.91</v>
      </c>
      <c r="L9" s="98">
        <v>22.78</v>
      </c>
      <c r="M9" s="98">
        <v>23.03</v>
      </c>
      <c r="N9" s="99">
        <v>22.8</v>
      </c>
      <c r="O9" s="99">
        <v>23.3</v>
      </c>
      <c r="P9" s="99">
        <v>22.81</v>
      </c>
      <c r="Q9" s="99">
        <v>23.31</v>
      </c>
    </row>
    <row r="10" spans="1:17" x14ac:dyDescent="0.2">
      <c r="A10" s="58"/>
      <c r="B10" s="49"/>
      <c r="C10" s="115" t="s">
        <v>127</v>
      </c>
      <c r="D10" s="98">
        <v>21.58</v>
      </c>
      <c r="E10" s="98">
        <v>22.08</v>
      </c>
      <c r="F10" s="98">
        <v>21.88</v>
      </c>
      <c r="G10" s="98">
        <v>22.38</v>
      </c>
      <c r="H10" s="98">
        <v>22.27</v>
      </c>
      <c r="I10" s="98">
        <v>22.77</v>
      </c>
      <c r="J10" s="98">
        <v>22.89</v>
      </c>
      <c r="K10" s="98">
        <v>23.14</v>
      </c>
      <c r="L10" s="98">
        <v>22.97</v>
      </c>
      <c r="M10" s="98">
        <v>23.22</v>
      </c>
      <c r="N10" s="99">
        <v>22.99</v>
      </c>
      <c r="O10" s="99">
        <v>23.49</v>
      </c>
      <c r="P10" s="99">
        <v>22.99</v>
      </c>
      <c r="Q10" s="99">
        <v>23.49</v>
      </c>
    </row>
    <row r="11" spans="1:17" x14ac:dyDescent="0.2">
      <c r="A11" s="57"/>
      <c r="B11" s="49"/>
      <c r="C11" s="115"/>
      <c r="D11" s="98"/>
      <c r="E11" s="98"/>
      <c r="F11" s="98"/>
      <c r="G11" s="98"/>
      <c r="H11" s="98"/>
      <c r="I11" s="98"/>
      <c r="J11" s="98"/>
      <c r="K11" s="98"/>
      <c r="L11" s="98"/>
      <c r="M11" s="98"/>
      <c r="N11" s="99"/>
      <c r="O11" s="99"/>
      <c r="P11" s="99"/>
      <c r="Q11" s="99"/>
    </row>
    <row r="12" spans="1:17" x14ac:dyDescent="0.2">
      <c r="A12" s="58"/>
      <c r="B12" s="49" t="s">
        <v>4</v>
      </c>
      <c r="C12" s="115" t="s">
        <v>126</v>
      </c>
      <c r="D12" s="98">
        <v>21.56</v>
      </c>
      <c r="E12" s="98">
        <v>22.06</v>
      </c>
      <c r="F12" s="98">
        <v>21.67</v>
      </c>
      <c r="G12" s="98">
        <v>22.17</v>
      </c>
      <c r="H12" s="98">
        <v>21.89</v>
      </c>
      <c r="I12" s="98">
        <v>22.39</v>
      </c>
      <c r="J12" s="98">
        <v>22.71</v>
      </c>
      <c r="K12" s="98">
        <v>22.96</v>
      </c>
      <c r="L12" s="98">
        <v>22.83</v>
      </c>
      <c r="M12" s="98">
        <v>23.08</v>
      </c>
      <c r="N12" s="99">
        <v>22.85</v>
      </c>
      <c r="O12" s="99">
        <v>23.35</v>
      </c>
      <c r="P12" s="99">
        <v>22.87</v>
      </c>
      <c r="Q12" s="99">
        <v>23.37</v>
      </c>
    </row>
    <row r="13" spans="1:17" x14ac:dyDescent="0.2">
      <c r="A13" s="58"/>
      <c r="B13" s="49"/>
      <c r="C13" s="115" t="s">
        <v>127</v>
      </c>
      <c r="D13" s="98">
        <v>21.65</v>
      </c>
      <c r="E13" s="98">
        <v>22.15</v>
      </c>
      <c r="F13" s="98">
        <v>21.74</v>
      </c>
      <c r="G13" s="98">
        <v>22.24</v>
      </c>
      <c r="H13" s="98">
        <v>21.96</v>
      </c>
      <c r="I13" s="98">
        <v>22.46</v>
      </c>
      <c r="J13" s="98">
        <v>22.92</v>
      </c>
      <c r="K13" s="98">
        <v>23.17</v>
      </c>
      <c r="L13" s="98">
        <v>22.96</v>
      </c>
      <c r="M13" s="98">
        <v>23.21</v>
      </c>
      <c r="N13" s="99">
        <v>22.97</v>
      </c>
      <c r="O13" s="99">
        <v>23.47</v>
      </c>
      <c r="P13" s="99">
        <v>22.99</v>
      </c>
      <c r="Q13" s="99">
        <v>23.49</v>
      </c>
    </row>
    <row r="14" spans="1:17" x14ac:dyDescent="0.2">
      <c r="A14" s="57"/>
      <c r="B14" s="49"/>
      <c r="C14" s="115"/>
      <c r="D14" s="98"/>
      <c r="E14" s="98"/>
      <c r="F14" s="98"/>
      <c r="G14" s="98"/>
      <c r="H14" s="98"/>
      <c r="I14" s="98"/>
      <c r="J14" s="98"/>
      <c r="K14" s="98"/>
      <c r="L14" s="98"/>
      <c r="M14" s="98"/>
      <c r="N14" s="99"/>
      <c r="O14" s="99"/>
      <c r="P14" s="99"/>
      <c r="Q14" s="99"/>
    </row>
    <row r="15" spans="1:17" x14ac:dyDescent="0.2">
      <c r="A15" s="58"/>
      <c r="B15" s="49" t="s">
        <v>5</v>
      </c>
      <c r="C15" s="115" t="s">
        <v>126</v>
      </c>
      <c r="D15" s="98">
        <v>21.51</v>
      </c>
      <c r="E15" s="98">
        <v>22.01</v>
      </c>
      <c r="F15" s="98">
        <v>21.77</v>
      </c>
      <c r="G15" s="98">
        <v>22.27</v>
      </c>
      <c r="H15" s="98">
        <v>22.15</v>
      </c>
      <c r="I15" s="98">
        <v>22.65</v>
      </c>
      <c r="J15" s="98">
        <v>22.97</v>
      </c>
      <c r="K15" s="98">
        <v>23.22</v>
      </c>
      <c r="L15" s="98">
        <v>23.36</v>
      </c>
      <c r="M15" s="98">
        <v>23.61</v>
      </c>
      <c r="N15" s="99">
        <v>23.42</v>
      </c>
      <c r="O15" s="99">
        <v>23.92</v>
      </c>
      <c r="P15" s="99">
        <v>23.46</v>
      </c>
      <c r="Q15" s="99">
        <v>23.96</v>
      </c>
    </row>
    <row r="16" spans="1:17" x14ac:dyDescent="0.2">
      <c r="A16" s="58"/>
      <c r="B16" s="49"/>
      <c r="C16" s="115" t="s">
        <v>127</v>
      </c>
      <c r="D16" s="98">
        <v>21.64</v>
      </c>
      <c r="E16" s="98">
        <v>22.14</v>
      </c>
      <c r="F16" s="98">
        <v>21.7</v>
      </c>
      <c r="G16" s="98">
        <v>22.2</v>
      </c>
      <c r="H16" s="98">
        <v>21.8</v>
      </c>
      <c r="I16" s="98">
        <v>22.3</v>
      </c>
      <c r="J16" s="98">
        <v>22.41</v>
      </c>
      <c r="K16" s="98">
        <v>22.66</v>
      </c>
      <c r="L16" s="98">
        <v>22.7</v>
      </c>
      <c r="M16" s="98">
        <v>22.95</v>
      </c>
      <c r="N16" s="99">
        <v>22.75</v>
      </c>
      <c r="O16" s="99">
        <v>23.25</v>
      </c>
      <c r="P16" s="99">
        <v>22.79</v>
      </c>
      <c r="Q16" s="99">
        <v>23.29</v>
      </c>
    </row>
    <row r="17" spans="1:17" x14ac:dyDescent="0.2">
      <c r="A17" s="57"/>
      <c r="B17" s="49"/>
      <c r="C17" s="115"/>
      <c r="D17" s="98"/>
      <c r="E17" s="98"/>
      <c r="F17" s="98"/>
      <c r="G17" s="98"/>
      <c r="H17" s="98"/>
      <c r="I17" s="98"/>
      <c r="J17" s="98"/>
      <c r="K17" s="98"/>
      <c r="L17" s="98"/>
      <c r="M17" s="98"/>
      <c r="N17" s="99"/>
      <c r="O17" s="99"/>
      <c r="P17" s="99"/>
      <c r="Q17" s="99"/>
    </row>
    <row r="18" spans="1:17" x14ac:dyDescent="0.2">
      <c r="A18" s="58"/>
      <c r="B18" s="49" t="s">
        <v>6</v>
      </c>
      <c r="C18" s="115" t="s">
        <v>126</v>
      </c>
      <c r="D18" s="98">
        <v>21.63</v>
      </c>
      <c r="E18" s="98">
        <v>22.13</v>
      </c>
      <c r="F18" s="98">
        <v>21.68</v>
      </c>
      <c r="G18" s="98">
        <v>22.18</v>
      </c>
      <c r="H18" s="98">
        <v>21.74</v>
      </c>
      <c r="I18" s="98">
        <v>22.24</v>
      </c>
      <c r="J18" s="98">
        <v>21.99</v>
      </c>
      <c r="K18" s="98">
        <v>22.24</v>
      </c>
      <c r="L18" s="98">
        <v>22.24</v>
      </c>
      <c r="M18" s="98">
        <v>22.49</v>
      </c>
      <c r="N18" s="99">
        <v>22.23</v>
      </c>
      <c r="O18" s="99">
        <v>22.73</v>
      </c>
      <c r="P18" s="99">
        <v>22.24</v>
      </c>
      <c r="Q18" s="99">
        <v>22.74</v>
      </c>
    </row>
    <row r="19" spans="1:17" x14ac:dyDescent="0.2">
      <c r="A19" s="58"/>
      <c r="B19" s="49"/>
      <c r="C19" s="115" t="s">
        <v>127</v>
      </c>
      <c r="D19" s="98">
        <v>21.62</v>
      </c>
      <c r="E19" s="98">
        <v>22.12</v>
      </c>
      <c r="F19" s="98">
        <v>21.64</v>
      </c>
      <c r="G19" s="98">
        <v>22.14</v>
      </c>
      <c r="H19" s="98">
        <v>21.66</v>
      </c>
      <c r="I19" s="98">
        <v>22.16</v>
      </c>
      <c r="J19" s="98">
        <v>21.71</v>
      </c>
      <c r="K19" s="98">
        <v>21.96</v>
      </c>
      <c r="L19" s="98">
        <v>21.75</v>
      </c>
      <c r="M19" s="98">
        <v>22</v>
      </c>
      <c r="N19" s="99">
        <v>21.74</v>
      </c>
      <c r="O19" s="99">
        <v>22.24</v>
      </c>
      <c r="P19" s="99">
        <v>21.76</v>
      </c>
      <c r="Q19" s="99">
        <v>22.26</v>
      </c>
    </row>
    <row r="20" spans="1:17" x14ac:dyDescent="0.2">
      <c r="A20" s="57"/>
      <c r="B20" s="49"/>
      <c r="C20" s="115"/>
      <c r="D20" s="98"/>
      <c r="E20" s="98"/>
      <c r="F20" s="98"/>
      <c r="G20" s="98"/>
      <c r="H20" s="98"/>
      <c r="I20" s="98"/>
      <c r="J20" s="98"/>
      <c r="K20" s="98"/>
      <c r="L20" s="98"/>
      <c r="M20" s="98"/>
      <c r="N20" s="99"/>
      <c r="O20" s="99"/>
      <c r="P20" s="99"/>
      <c r="Q20" s="99"/>
    </row>
    <row r="21" spans="1:17" x14ac:dyDescent="0.2">
      <c r="A21" s="58"/>
      <c r="B21" s="49" t="s">
        <v>7</v>
      </c>
      <c r="C21" s="115" t="s">
        <v>126</v>
      </c>
      <c r="D21" s="98">
        <v>21.66</v>
      </c>
      <c r="E21" s="98">
        <v>22.16</v>
      </c>
      <c r="F21" s="98">
        <v>21.66</v>
      </c>
      <c r="G21" s="98">
        <v>22.16</v>
      </c>
      <c r="H21" s="98">
        <v>21.62</v>
      </c>
      <c r="I21" s="98">
        <v>22.12</v>
      </c>
      <c r="J21" s="98">
        <v>21.26</v>
      </c>
      <c r="K21" s="98">
        <v>21.51</v>
      </c>
      <c r="L21" s="98">
        <v>21.3</v>
      </c>
      <c r="M21" s="98">
        <v>21.55</v>
      </c>
      <c r="N21" s="99">
        <v>21.3</v>
      </c>
      <c r="O21" s="99">
        <v>21.8</v>
      </c>
      <c r="P21" s="99">
        <v>21.3</v>
      </c>
      <c r="Q21" s="99">
        <v>21.8</v>
      </c>
    </row>
    <row r="22" spans="1:17" x14ac:dyDescent="0.2">
      <c r="A22" s="58"/>
      <c r="B22" s="49"/>
      <c r="C22" s="115" t="s">
        <v>127</v>
      </c>
      <c r="D22" s="98">
        <v>21.81</v>
      </c>
      <c r="E22" s="98">
        <v>22.31</v>
      </c>
      <c r="F22" s="98">
        <v>21.8</v>
      </c>
      <c r="G22" s="98">
        <v>22.3</v>
      </c>
      <c r="H22" s="98">
        <v>21.77</v>
      </c>
      <c r="I22" s="98">
        <v>22.27</v>
      </c>
      <c r="J22" s="98">
        <v>21.22</v>
      </c>
      <c r="K22" s="98">
        <v>21.47</v>
      </c>
      <c r="L22" s="98">
        <v>21.22</v>
      </c>
      <c r="M22" s="98">
        <v>21.47</v>
      </c>
      <c r="N22" s="99">
        <v>21.18</v>
      </c>
      <c r="O22" s="99">
        <v>21.68</v>
      </c>
      <c r="P22" s="99">
        <v>21.16</v>
      </c>
      <c r="Q22" s="99">
        <v>21.66</v>
      </c>
    </row>
    <row r="23" spans="1:17" x14ac:dyDescent="0.2">
      <c r="A23" s="57"/>
      <c r="B23" s="49"/>
      <c r="C23" s="115"/>
      <c r="D23" s="98"/>
      <c r="E23" s="98"/>
      <c r="F23" s="98"/>
      <c r="G23" s="98"/>
      <c r="H23" s="98"/>
      <c r="I23" s="98"/>
      <c r="J23" s="98"/>
      <c r="K23" s="98"/>
      <c r="L23" s="98"/>
      <c r="M23" s="98"/>
      <c r="N23" s="99"/>
      <c r="O23" s="99"/>
      <c r="P23" s="99"/>
      <c r="Q23" s="99"/>
    </row>
    <row r="24" spans="1:17" x14ac:dyDescent="0.2">
      <c r="A24" s="58"/>
      <c r="B24" s="49" t="s">
        <v>2</v>
      </c>
      <c r="C24" s="115" t="s">
        <v>126</v>
      </c>
      <c r="D24" s="100">
        <v>21.77</v>
      </c>
      <c r="E24" s="100">
        <v>22.27</v>
      </c>
      <c r="F24" s="100">
        <v>21.76</v>
      </c>
      <c r="G24" s="100">
        <v>22.26</v>
      </c>
      <c r="H24" s="100">
        <v>21.68</v>
      </c>
      <c r="I24" s="100">
        <v>22.18</v>
      </c>
      <c r="J24" s="100">
        <v>21.3</v>
      </c>
      <c r="K24" s="100">
        <v>21.55</v>
      </c>
      <c r="L24" s="100">
        <v>21.29</v>
      </c>
      <c r="M24" s="100">
        <v>21.54</v>
      </c>
      <c r="N24" s="101">
        <v>21.23</v>
      </c>
      <c r="O24" s="101">
        <v>21.73</v>
      </c>
      <c r="P24" s="101">
        <v>21.21</v>
      </c>
      <c r="Q24" s="101">
        <v>21.71</v>
      </c>
    </row>
    <row r="25" spans="1:17" x14ac:dyDescent="0.2">
      <c r="A25" s="58"/>
      <c r="B25" s="49"/>
      <c r="C25" s="115" t="s">
        <v>127</v>
      </c>
      <c r="D25" s="100">
        <v>21.78</v>
      </c>
      <c r="E25" s="100">
        <v>22.28</v>
      </c>
      <c r="F25" s="100">
        <v>21.76</v>
      </c>
      <c r="G25" s="100">
        <v>22.26</v>
      </c>
      <c r="H25" s="100">
        <v>21.6</v>
      </c>
      <c r="I25" s="100">
        <v>22.1</v>
      </c>
      <c r="J25" s="100">
        <v>21.21</v>
      </c>
      <c r="K25" s="100">
        <v>21.46</v>
      </c>
      <c r="L25" s="100">
        <v>21.24</v>
      </c>
      <c r="M25" s="100">
        <v>21.49</v>
      </c>
      <c r="N25" s="101">
        <v>21.2</v>
      </c>
      <c r="O25" s="101">
        <v>21.7</v>
      </c>
      <c r="P25" s="101">
        <v>21.21</v>
      </c>
      <c r="Q25" s="101">
        <v>21.71</v>
      </c>
    </row>
    <row r="26" spans="1:17" x14ac:dyDescent="0.2">
      <c r="A26" s="58"/>
      <c r="B26" s="73"/>
      <c r="C26" s="73"/>
      <c r="D26" s="73"/>
      <c r="E26" s="73"/>
      <c r="F26" s="73"/>
      <c r="G26" s="73"/>
      <c r="H26" s="73"/>
      <c r="I26" s="73"/>
      <c r="J26" s="73"/>
      <c r="K26" s="73"/>
      <c r="L26" s="73"/>
      <c r="M26" s="73"/>
      <c r="N26" s="73"/>
      <c r="O26" s="73"/>
      <c r="P26" s="73"/>
      <c r="Q26" s="73"/>
    </row>
    <row r="27" spans="1:17" x14ac:dyDescent="0.2">
      <c r="A27" s="57">
        <v>2024</v>
      </c>
      <c r="B27" s="49" t="s">
        <v>128</v>
      </c>
      <c r="C27" s="115" t="s">
        <v>126</v>
      </c>
      <c r="D27" s="100">
        <v>21.600454545454546</v>
      </c>
      <c r="E27" s="100">
        <v>22.100454545454546</v>
      </c>
      <c r="F27" s="100">
        <v>21.557727272727274</v>
      </c>
      <c r="G27" s="100">
        <v>22.057727272727274</v>
      </c>
      <c r="H27" s="100">
        <v>21.230909090909094</v>
      </c>
      <c r="I27" s="100">
        <v>21.730909090909094</v>
      </c>
      <c r="J27" s="100">
        <v>20.707727272727279</v>
      </c>
      <c r="K27" s="100">
        <v>20.957727272727279</v>
      </c>
      <c r="L27" s="100">
        <v>20.736818181818183</v>
      </c>
      <c r="M27" s="100">
        <v>20.986818181818183</v>
      </c>
      <c r="N27" s="101">
        <v>20.715909090909097</v>
      </c>
      <c r="O27" s="101">
        <v>21.21590909090909</v>
      </c>
      <c r="P27" s="101">
        <v>20.694545454545452</v>
      </c>
      <c r="Q27" s="101">
        <v>21.194545454545452</v>
      </c>
    </row>
    <row r="28" spans="1:17" x14ac:dyDescent="0.2">
      <c r="A28" s="58"/>
      <c r="B28" s="49"/>
      <c r="C28" s="115" t="s">
        <v>127</v>
      </c>
      <c r="D28" s="100">
        <v>21.77</v>
      </c>
      <c r="E28" s="100">
        <v>22.27</v>
      </c>
      <c r="F28" s="100">
        <v>21.66</v>
      </c>
      <c r="G28" s="100">
        <v>22.16</v>
      </c>
      <c r="H28" s="100">
        <v>21.62</v>
      </c>
      <c r="I28" s="100">
        <v>22.12</v>
      </c>
      <c r="J28" s="100">
        <v>20.68</v>
      </c>
      <c r="K28" s="100">
        <v>20.93</v>
      </c>
      <c r="L28" s="100">
        <v>20.72</v>
      </c>
      <c r="M28" s="100">
        <v>20.97</v>
      </c>
      <c r="N28" s="101">
        <v>20.71</v>
      </c>
      <c r="O28" s="101">
        <v>21.21</v>
      </c>
      <c r="P28" s="101">
        <v>20.69</v>
      </c>
      <c r="Q28" s="101">
        <v>21.19</v>
      </c>
    </row>
    <row r="29" spans="1:17" x14ac:dyDescent="0.2">
      <c r="A29" s="57"/>
      <c r="B29" s="73"/>
      <c r="C29" s="73"/>
      <c r="D29" s="102"/>
      <c r="E29" s="102"/>
      <c r="F29" s="102"/>
      <c r="G29" s="102"/>
      <c r="H29" s="102"/>
      <c r="I29" s="102"/>
      <c r="J29" s="102"/>
      <c r="K29" s="102"/>
      <c r="L29" s="102"/>
      <c r="M29" s="102"/>
      <c r="N29" s="102"/>
      <c r="O29" s="102"/>
      <c r="P29" s="102"/>
      <c r="Q29" s="102"/>
    </row>
    <row r="30" spans="1:17" x14ac:dyDescent="0.2">
      <c r="A30" s="57"/>
      <c r="B30" s="49" t="s">
        <v>129</v>
      </c>
      <c r="C30" s="115" t="s">
        <v>126</v>
      </c>
      <c r="D30" s="100">
        <v>21.782631578947367</v>
      </c>
      <c r="E30" s="100">
        <v>22.282631578947367</v>
      </c>
      <c r="F30" s="100">
        <v>21.786315789473683</v>
      </c>
      <c r="G30" s="100">
        <v>22.286315789473683</v>
      </c>
      <c r="H30" s="100">
        <v>21.792105263157897</v>
      </c>
      <c r="I30" s="100">
        <v>22.292105263157897</v>
      </c>
      <c r="J30" s="100">
        <v>21.3</v>
      </c>
      <c r="K30" s="100">
        <v>21.55</v>
      </c>
      <c r="L30" s="100">
        <v>21.236315789473689</v>
      </c>
      <c r="M30" s="100">
        <v>21.486315789473689</v>
      </c>
      <c r="N30" s="101">
        <v>20.92421052631579</v>
      </c>
      <c r="O30" s="101">
        <v>21.42421052631579</v>
      </c>
      <c r="P30" s="101">
        <v>20.844210526315788</v>
      </c>
      <c r="Q30" s="101">
        <v>21.344210526315788</v>
      </c>
    </row>
    <row r="31" spans="1:17" x14ac:dyDescent="0.2">
      <c r="A31" s="58"/>
      <c r="B31" s="49"/>
      <c r="C31" s="115" t="s">
        <v>127</v>
      </c>
      <c r="D31" s="100">
        <v>21.79</v>
      </c>
      <c r="E31" s="100">
        <v>22.29</v>
      </c>
      <c r="F31" s="100">
        <v>21.79</v>
      </c>
      <c r="G31" s="100">
        <v>22.29</v>
      </c>
      <c r="H31" s="100">
        <v>21.76</v>
      </c>
      <c r="I31" s="100">
        <v>22.26</v>
      </c>
      <c r="J31" s="100">
        <v>21.52</v>
      </c>
      <c r="K31" s="100">
        <v>21.77</v>
      </c>
      <c r="L31" s="100">
        <v>21.48</v>
      </c>
      <c r="M31" s="100">
        <v>21.73</v>
      </c>
      <c r="N31" s="101">
        <v>21.08</v>
      </c>
      <c r="O31" s="101">
        <v>21.58</v>
      </c>
      <c r="P31" s="101">
        <v>20.94</v>
      </c>
      <c r="Q31" s="101">
        <v>21.44</v>
      </c>
    </row>
    <row r="32" spans="1:17" x14ac:dyDescent="0.2">
      <c r="A32" s="57"/>
      <c r="B32" s="73"/>
      <c r="C32" s="73"/>
      <c r="D32" s="102"/>
      <c r="E32" s="102"/>
      <c r="F32" s="102"/>
      <c r="G32" s="102"/>
      <c r="H32" s="102"/>
      <c r="I32" s="102"/>
      <c r="J32" s="102"/>
      <c r="K32" s="102"/>
      <c r="L32" s="102"/>
      <c r="M32" s="102"/>
      <c r="N32" s="102"/>
      <c r="O32" s="102"/>
      <c r="P32" s="102"/>
      <c r="Q32" s="102"/>
    </row>
    <row r="33" spans="1:17" x14ac:dyDescent="0.2">
      <c r="B33" s="49" t="s">
        <v>130</v>
      </c>
      <c r="C33" s="115" t="s">
        <v>126</v>
      </c>
      <c r="D33" s="100">
        <v>21.771000000000001</v>
      </c>
      <c r="E33" s="100">
        <v>22.271000000000001</v>
      </c>
      <c r="F33" s="100">
        <v>21.729499999999994</v>
      </c>
      <c r="G33" s="100">
        <v>22.229499999999994</v>
      </c>
      <c r="H33" s="100">
        <v>21.6675</v>
      </c>
      <c r="I33" s="100">
        <v>22.1675</v>
      </c>
      <c r="J33" s="100">
        <v>21.358499999999999</v>
      </c>
      <c r="K33" s="100">
        <v>21.608499999999999</v>
      </c>
      <c r="L33" s="100">
        <v>21.249500000000005</v>
      </c>
      <c r="M33" s="100">
        <v>21.499500000000005</v>
      </c>
      <c r="N33" s="101">
        <v>20.858499999999999</v>
      </c>
      <c r="O33" s="101">
        <v>21.358499999999999</v>
      </c>
      <c r="P33" s="101">
        <v>20.682500000000001</v>
      </c>
      <c r="Q33" s="101">
        <v>21.182500000000001</v>
      </c>
    </row>
    <row r="34" spans="1:17" x14ac:dyDescent="0.2">
      <c r="A34" s="58"/>
      <c r="B34" s="49"/>
      <c r="C34" s="115" t="s">
        <v>127</v>
      </c>
      <c r="D34" s="100">
        <v>21.83</v>
      </c>
      <c r="E34" s="100">
        <v>22.33</v>
      </c>
      <c r="F34" s="100">
        <v>21.82</v>
      </c>
      <c r="G34" s="100">
        <v>22.32</v>
      </c>
      <c r="H34" s="100">
        <v>21.84</v>
      </c>
      <c r="I34" s="100">
        <v>22.34</v>
      </c>
      <c r="J34" s="100">
        <v>21.74</v>
      </c>
      <c r="K34" s="100">
        <v>21.99</v>
      </c>
      <c r="L34" s="100">
        <v>21.46</v>
      </c>
      <c r="M34" s="100">
        <v>21.71</v>
      </c>
      <c r="N34" s="101">
        <v>21.13</v>
      </c>
      <c r="O34" s="101">
        <v>21.63</v>
      </c>
      <c r="P34" s="101">
        <v>20.87</v>
      </c>
      <c r="Q34" s="101">
        <v>21.37</v>
      </c>
    </row>
    <row r="35" spans="1:17" x14ac:dyDescent="0.2">
      <c r="A35" s="57"/>
      <c r="B35" s="73"/>
      <c r="C35" s="73"/>
      <c r="D35" s="73"/>
      <c r="E35" s="73"/>
      <c r="F35" s="73"/>
      <c r="G35" s="73"/>
      <c r="H35" s="73"/>
      <c r="I35" s="73"/>
      <c r="J35" s="73"/>
      <c r="K35" s="73"/>
      <c r="L35" s="73"/>
      <c r="M35" s="73"/>
      <c r="N35" s="73"/>
      <c r="O35" s="73"/>
      <c r="P35" s="73"/>
      <c r="Q35" s="73"/>
    </row>
    <row r="36" spans="1:17" x14ac:dyDescent="0.2">
      <c r="A36" s="57"/>
      <c r="B36" s="49" t="s">
        <v>131</v>
      </c>
      <c r="C36" s="115" t="s">
        <v>126</v>
      </c>
      <c r="D36" s="100">
        <v>21.814210526315787</v>
      </c>
      <c r="E36" s="100">
        <v>22.314210526315787</v>
      </c>
      <c r="F36" s="100">
        <v>21.789473684210531</v>
      </c>
      <c r="G36" s="100">
        <v>22.289473684210531</v>
      </c>
      <c r="H36" s="100">
        <v>21.768421052631577</v>
      </c>
      <c r="I36" s="100">
        <v>22.268421052631577</v>
      </c>
      <c r="J36" s="100">
        <v>21.610526315789482</v>
      </c>
      <c r="K36" s="100">
        <v>21.860526315789482</v>
      </c>
      <c r="L36" s="100">
        <v>21.374736842105268</v>
      </c>
      <c r="M36" s="100">
        <v>21.624736842105268</v>
      </c>
      <c r="N36" s="101">
        <v>21.067894736842106</v>
      </c>
      <c r="O36" s="101">
        <v>21.567894736842106</v>
      </c>
      <c r="P36" s="101">
        <v>20.752105263157897</v>
      </c>
      <c r="Q36" s="101">
        <v>21.252105263157897</v>
      </c>
    </row>
    <row r="37" spans="1:17" x14ac:dyDescent="0.2">
      <c r="A37" s="73"/>
      <c r="B37" s="49"/>
      <c r="C37" s="115" t="s">
        <v>127</v>
      </c>
      <c r="D37" s="100">
        <v>21.84</v>
      </c>
      <c r="E37" s="100">
        <v>22.34</v>
      </c>
      <c r="F37" s="100">
        <v>21.79</v>
      </c>
      <c r="G37" s="100">
        <v>22.29</v>
      </c>
      <c r="H37" s="100">
        <v>21.74</v>
      </c>
      <c r="I37" s="100">
        <v>22.24</v>
      </c>
      <c r="J37" s="100">
        <v>21.53</v>
      </c>
      <c r="K37" s="100">
        <v>21.78</v>
      </c>
      <c r="L37" s="100">
        <v>21.29</v>
      </c>
      <c r="M37" s="100">
        <v>21.54</v>
      </c>
      <c r="N37" s="101">
        <v>20.98</v>
      </c>
      <c r="O37" s="101">
        <v>21.48</v>
      </c>
      <c r="P37" s="101">
        <v>20.66</v>
      </c>
      <c r="Q37" s="101">
        <v>21.16</v>
      </c>
    </row>
    <row r="38" spans="1:17" s="73" customFormat="1" x14ac:dyDescent="0.2">
      <c r="A38" s="57"/>
      <c r="B38" s="49"/>
      <c r="C38" s="115"/>
      <c r="D38" s="100"/>
      <c r="E38" s="100"/>
      <c r="F38" s="100"/>
      <c r="G38" s="100"/>
      <c r="H38" s="100"/>
      <c r="I38" s="100"/>
      <c r="J38" s="100"/>
      <c r="K38" s="100"/>
      <c r="L38" s="100"/>
      <c r="M38" s="100"/>
      <c r="N38" s="101"/>
      <c r="O38" s="101"/>
      <c r="P38" s="101"/>
      <c r="Q38" s="101"/>
    </row>
    <row r="39" spans="1:17" x14ac:dyDescent="0.2">
      <c r="A39" s="57"/>
      <c r="B39" s="49" t="s">
        <v>40</v>
      </c>
      <c r="C39" s="115" t="s">
        <v>126</v>
      </c>
      <c r="D39" s="100">
        <v>21.807619047619049</v>
      </c>
      <c r="E39" s="100">
        <v>22.307619047619049</v>
      </c>
      <c r="F39" s="100">
        <v>21.783809523809516</v>
      </c>
      <c r="G39" s="100">
        <v>22.283809523809516</v>
      </c>
      <c r="H39" s="100">
        <v>21.727142857142859</v>
      </c>
      <c r="I39" s="100">
        <v>22.227142857142859</v>
      </c>
      <c r="J39" s="100">
        <v>21.313333333333333</v>
      </c>
      <c r="K39" s="100">
        <v>21.563333333333333</v>
      </c>
      <c r="L39" s="100">
        <v>21.149523809523803</v>
      </c>
      <c r="M39" s="100">
        <v>21.399523809523803</v>
      </c>
      <c r="N39" s="101">
        <v>20.777142857142859</v>
      </c>
      <c r="O39" s="101">
        <v>21.277142857142859</v>
      </c>
      <c r="P39" s="101">
        <v>20.331428571428575</v>
      </c>
      <c r="Q39" s="101">
        <v>20.831428571428575</v>
      </c>
    </row>
    <row r="40" spans="1:17" x14ac:dyDescent="0.2">
      <c r="B40" s="49"/>
      <c r="C40" s="115" t="s">
        <v>127</v>
      </c>
      <c r="D40" s="100">
        <v>21.82</v>
      </c>
      <c r="E40" s="100">
        <v>22.32</v>
      </c>
      <c r="F40" s="100">
        <v>21.74</v>
      </c>
      <c r="G40" s="100">
        <v>22.24</v>
      </c>
      <c r="H40" s="100">
        <v>21.61</v>
      </c>
      <c r="I40" s="100">
        <v>22.11</v>
      </c>
      <c r="J40" s="100">
        <v>20.79</v>
      </c>
      <c r="K40" s="100">
        <v>21.04</v>
      </c>
      <c r="L40" s="100">
        <v>20.77</v>
      </c>
      <c r="M40" s="100">
        <v>21.02</v>
      </c>
      <c r="N40" s="101">
        <v>20.350000000000001</v>
      </c>
      <c r="O40" s="101">
        <v>20.85</v>
      </c>
      <c r="P40" s="101">
        <v>19.899999999999999</v>
      </c>
      <c r="Q40" s="101">
        <v>20.399999999999999</v>
      </c>
    </row>
    <row r="42" spans="1:17" s="73" customFormat="1" x14ac:dyDescent="0.2">
      <c r="A42" s="57"/>
      <c r="B42" s="49" t="s">
        <v>132</v>
      </c>
      <c r="C42" s="115" t="s">
        <v>126</v>
      </c>
      <c r="D42" s="100">
        <v>20.850588235294115</v>
      </c>
      <c r="E42" s="100">
        <v>21.350588235294115</v>
      </c>
      <c r="F42" s="100">
        <v>20.822941176470586</v>
      </c>
      <c r="G42" s="100">
        <v>21.322941176470586</v>
      </c>
      <c r="H42" s="100">
        <v>20.701764705882354</v>
      </c>
      <c r="I42" s="100">
        <v>21.201764705882358</v>
      </c>
      <c r="J42" s="100">
        <v>20.178235294117645</v>
      </c>
      <c r="K42" s="100">
        <v>20.428235294117645</v>
      </c>
      <c r="L42" s="100">
        <v>20.097058823529409</v>
      </c>
      <c r="M42" s="100">
        <v>20.347058823529409</v>
      </c>
      <c r="N42" s="101">
        <v>19.698823529411769</v>
      </c>
      <c r="O42" s="101">
        <v>20.198823529411769</v>
      </c>
      <c r="P42" s="101">
        <v>19.283529411764704</v>
      </c>
      <c r="Q42" s="101">
        <v>19.783529411764704</v>
      </c>
    </row>
    <row r="43" spans="1:17" s="73" customFormat="1" x14ac:dyDescent="0.2">
      <c r="B43" s="49"/>
      <c r="C43" s="115" t="s">
        <v>127</v>
      </c>
      <c r="D43" s="100">
        <v>20.38</v>
      </c>
      <c r="E43" s="100">
        <v>20.88</v>
      </c>
      <c r="F43" s="100">
        <v>20.39</v>
      </c>
      <c r="G43" s="100">
        <v>20.89</v>
      </c>
      <c r="H43" s="100">
        <v>20.350000000000001</v>
      </c>
      <c r="I43" s="100">
        <v>20.85</v>
      </c>
      <c r="J43" s="100">
        <v>19.989999999999998</v>
      </c>
      <c r="K43" s="100">
        <v>20.239999999999998</v>
      </c>
      <c r="L43" s="100">
        <v>19.89</v>
      </c>
      <c r="M43" s="100">
        <v>20.14</v>
      </c>
      <c r="N43" s="101">
        <v>19.23</v>
      </c>
      <c r="O43" s="101">
        <v>19.73</v>
      </c>
      <c r="P43" s="101">
        <v>18.72</v>
      </c>
      <c r="Q43" s="101">
        <v>19.22</v>
      </c>
    </row>
    <row r="44" spans="1:17" ht="15" thickBot="1" x14ac:dyDescent="0.25">
      <c r="A44" s="33"/>
      <c r="B44" s="33"/>
      <c r="C44" s="33"/>
      <c r="D44" s="59"/>
      <c r="E44" s="59"/>
      <c r="F44" s="59"/>
      <c r="G44" s="59"/>
      <c r="H44" s="59"/>
      <c r="I44" s="59"/>
      <c r="J44" s="59"/>
      <c r="K44" s="59"/>
      <c r="L44" s="59"/>
      <c r="M44" s="59"/>
      <c r="N44" s="59"/>
      <c r="O44" s="59"/>
      <c r="P44" s="59"/>
      <c r="Q44" s="59"/>
    </row>
    <row r="45" spans="1:17" ht="15" thickTop="1" x14ac:dyDescent="0.2">
      <c r="A45" s="246" t="s">
        <v>133</v>
      </c>
      <c r="B45" s="246"/>
      <c r="C45" s="246"/>
      <c r="D45" s="246"/>
      <c r="E45" s="246"/>
      <c r="F45" s="60"/>
      <c r="G45" s="1"/>
      <c r="H45" s="247" t="s">
        <v>134</v>
      </c>
      <c r="I45" s="247"/>
      <c r="J45" s="247"/>
      <c r="K45" s="247"/>
      <c r="L45" s="247"/>
      <c r="M45" s="247"/>
      <c r="N45" s="247"/>
      <c r="O45" s="247"/>
      <c r="P45" s="247"/>
      <c r="Q45" s="247"/>
    </row>
    <row r="46" spans="1:17" x14ac:dyDescent="0.2">
      <c r="A46" s="248" t="s">
        <v>135</v>
      </c>
      <c r="B46" s="248"/>
      <c r="C46" s="248"/>
      <c r="D46" s="248"/>
      <c r="E46" s="248"/>
      <c r="F46" s="248"/>
      <c r="G46" s="248"/>
      <c r="H46" s="248"/>
      <c r="I46" s="248"/>
      <c r="J46" s="248"/>
      <c r="K46" s="248"/>
      <c r="L46" s="248"/>
      <c r="M46" s="248"/>
      <c r="N46" s="248"/>
      <c r="O46" s="248"/>
      <c r="P46" s="248"/>
      <c r="Q46" s="248"/>
    </row>
  </sheetData>
  <mergeCells count="13">
    <mergeCell ref="P3:Q3"/>
    <mergeCell ref="A45:E45"/>
    <mergeCell ref="H45:Q45"/>
    <mergeCell ref="A46:Q46"/>
    <mergeCell ref="A1:Q1"/>
    <mergeCell ref="A2:Q2"/>
    <mergeCell ref="A3:C4"/>
    <mergeCell ref="D3:E3"/>
    <mergeCell ref="F3:G3"/>
    <mergeCell ref="H3:I3"/>
    <mergeCell ref="J3:K3"/>
    <mergeCell ref="L3:M3"/>
    <mergeCell ref="N3:O3"/>
  </mergeCells>
  <hyperlinks>
    <hyperlink ref="A46" r:id="rId1" display="http://www.sbp.org.pk/ecodata/kibor_index.asp"/>
  </hyperlinks>
  <pageMargins left="0.7" right="0.7" top="0.75" bottom="0.75" header="0.3" footer="0.3"/>
  <pageSetup paperSize="9" scale="86"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26"/>
  <sheetViews>
    <sheetView view="pageBreakPreview" zoomScale="115" zoomScaleNormal="100" zoomScaleSheetLayoutView="115" workbookViewId="0">
      <pane ySplit="3" topLeftCell="A4" activePane="bottomLeft" state="frozen"/>
      <selection pane="bottomLeft" activeCell="H23" sqref="H23"/>
    </sheetView>
  </sheetViews>
  <sheetFormatPr defaultColWidth="9.125" defaultRowHeight="14.25" x14ac:dyDescent="0.2"/>
  <cols>
    <col min="1" max="1" width="14.625" style="7" customWidth="1"/>
    <col min="2" max="8" width="9.875" style="7" customWidth="1"/>
    <col min="9" max="16384" width="9.125" style="7"/>
  </cols>
  <sheetData>
    <row r="1" spans="1:8" ht="18.75" x14ac:dyDescent="0.2">
      <c r="A1" s="172" t="s">
        <v>136</v>
      </c>
      <c r="B1" s="172"/>
      <c r="C1" s="172"/>
      <c r="D1" s="172"/>
      <c r="E1" s="172"/>
      <c r="F1" s="172"/>
      <c r="G1" s="172"/>
      <c r="H1" s="172"/>
    </row>
    <row r="2" spans="1:8" ht="15" thickBot="1" x14ac:dyDescent="0.25">
      <c r="A2" s="249" t="s">
        <v>137</v>
      </c>
      <c r="B2" s="249"/>
      <c r="C2" s="249"/>
      <c r="D2" s="249"/>
      <c r="E2" s="249"/>
      <c r="F2" s="249"/>
      <c r="G2" s="249"/>
      <c r="H2" s="249"/>
    </row>
    <row r="3" spans="1:8" ht="15.75" thickTop="1" thickBot="1" x14ac:dyDescent="0.25">
      <c r="A3" s="253" t="s">
        <v>20</v>
      </c>
      <c r="B3" s="254"/>
      <c r="C3" s="61" t="s">
        <v>138</v>
      </c>
      <c r="D3" s="61" t="s">
        <v>117</v>
      </c>
      <c r="E3" s="61" t="s">
        <v>118</v>
      </c>
      <c r="F3" s="61" t="s">
        <v>139</v>
      </c>
      <c r="G3" s="61" t="s">
        <v>120</v>
      </c>
      <c r="H3" s="62" t="s">
        <v>121</v>
      </c>
    </row>
    <row r="4" spans="1:8" ht="15" thickTop="1" x14ac:dyDescent="0.2">
      <c r="A4" s="63"/>
      <c r="B4" s="63"/>
      <c r="C4" s="27"/>
      <c r="D4" s="27"/>
      <c r="E4" s="27"/>
      <c r="F4" s="27"/>
      <c r="G4" s="27"/>
      <c r="H4" s="27"/>
    </row>
    <row r="5" spans="1:8" x14ac:dyDescent="0.2">
      <c r="A5" s="14">
        <v>2023</v>
      </c>
      <c r="B5" s="15" t="s">
        <v>131</v>
      </c>
      <c r="C5" s="98">
        <v>20.95</v>
      </c>
      <c r="D5" s="98">
        <v>20.05</v>
      </c>
      <c r="E5" s="98">
        <v>20.23</v>
      </c>
      <c r="F5" s="98" t="s">
        <v>30</v>
      </c>
      <c r="G5" s="98" t="s">
        <v>30</v>
      </c>
      <c r="H5" s="98" t="s">
        <v>30</v>
      </c>
    </row>
    <row r="6" spans="1:8" x14ac:dyDescent="0.2">
      <c r="A6" s="14"/>
      <c r="B6" s="15" t="s">
        <v>40</v>
      </c>
      <c r="C6" s="98">
        <v>20.48</v>
      </c>
      <c r="D6" s="98">
        <v>20.68</v>
      </c>
      <c r="E6" s="98">
        <v>20.21</v>
      </c>
      <c r="F6" s="98">
        <v>20.9</v>
      </c>
      <c r="G6" s="98" t="s">
        <v>30</v>
      </c>
      <c r="H6" s="98" t="s">
        <v>30</v>
      </c>
    </row>
    <row r="7" spans="1:8" x14ac:dyDescent="0.2">
      <c r="A7" s="14"/>
      <c r="B7" s="15" t="s">
        <v>132</v>
      </c>
      <c r="C7" s="98">
        <v>20.56</v>
      </c>
      <c r="D7" s="98">
        <v>20.13</v>
      </c>
      <c r="E7" s="98" t="s">
        <v>30</v>
      </c>
      <c r="F7" s="98" t="s">
        <v>30</v>
      </c>
      <c r="G7" s="98" t="s">
        <v>30</v>
      </c>
      <c r="H7" s="98" t="s">
        <v>30</v>
      </c>
    </row>
    <row r="8" spans="1:8" x14ac:dyDescent="0.2">
      <c r="A8" s="14"/>
      <c r="B8" s="15"/>
      <c r="C8" s="98"/>
      <c r="D8" s="98"/>
      <c r="E8" s="98"/>
      <c r="F8" s="98"/>
      <c r="G8" s="98"/>
      <c r="H8" s="98"/>
    </row>
    <row r="9" spans="1:8" x14ac:dyDescent="0.2">
      <c r="A9" s="14"/>
      <c r="B9" s="15" t="s">
        <v>3</v>
      </c>
      <c r="C9" s="98">
        <v>21.9</v>
      </c>
      <c r="D9" s="98">
        <v>22.11</v>
      </c>
      <c r="E9" s="98">
        <v>21.8</v>
      </c>
      <c r="F9" s="98">
        <v>21.4</v>
      </c>
      <c r="G9" s="98" t="s">
        <v>30</v>
      </c>
      <c r="H9" s="98" t="s">
        <v>30</v>
      </c>
    </row>
    <row r="10" spans="1:8" x14ac:dyDescent="0.2">
      <c r="A10" s="14"/>
      <c r="B10" s="15" t="s">
        <v>4</v>
      </c>
      <c r="C10" s="98">
        <v>21.61</v>
      </c>
      <c r="D10" s="98" t="s">
        <v>30</v>
      </c>
      <c r="E10" s="98" t="s">
        <v>30</v>
      </c>
      <c r="F10" s="98">
        <v>21.5</v>
      </c>
      <c r="G10" s="98" t="s">
        <v>30</v>
      </c>
      <c r="H10" s="98" t="s">
        <v>30</v>
      </c>
    </row>
    <row r="11" spans="1:8" x14ac:dyDescent="0.2">
      <c r="A11" s="14"/>
      <c r="B11" s="15" t="s">
        <v>5</v>
      </c>
      <c r="C11" s="98">
        <v>21.69</v>
      </c>
      <c r="D11" s="98">
        <v>22.1</v>
      </c>
      <c r="E11" s="98">
        <v>21.25</v>
      </c>
      <c r="F11" s="98" t="s">
        <v>30</v>
      </c>
      <c r="G11" s="98" t="s">
        <v>30</v>
      </c>
      <c r="H11" s="98" t="s">
        <v>30</v>
      </c>
    </row>
    <row r="12" spans="1:8" x14ac:dyDescent="0.2">
      <c r="A12" s="14"/>
      <c r="B12" s="15"/>
      <c r="C12" s="98"/>
      <c r="D12" s="98"/>
      <c r="E12" s="98"/>
      <c r="F12" s="98"/>
      <c r="G12" s="98"/>
      <c r="H12" s="98"/>
    </row>
    <row r="13" spans="1:8" x14ac:dyDescent="0.2">
      <c r="A13" s="14"/>
      <c r="B13" s="15" t="s">
        <v>6</v>
      </c>
      <c r="C13" s="98">
        <v>22.04</v>
      </c>
      <c r="D13" s="98">
        <v>21.67</v>
      </c>
      <c r="E13" s="98">
        <v>21.81</v>
      </c>
      <c r="F13" s="98" t="s">
        <v>30</v>
      </c>
      <c r="G13" s="98" t="s">
        <v>30</v>
      </c>
      <c r="H13" s="98" t="s">
        <v>30</v>
      </c>
    </row>
    <row r="14" spans="1:8" x14ac:dyDescent="0.2">
      <c r="A14" s="14"/>
      <c r="B14" s="15" t="s">
        <v>7</v>
      </c>
      <c r="C14" s="98">
        <v>22.1</v>
      </c>
      <c r="D14" s="98">
        <v>21.4</v>
      </c>
      <c r="E14" s="98" t="s">
        <v>30</v>
      </c>
      <c r="F14" s="98" t="s">
        <v>30</v>
      </c>
      <c r="G14" s="98" t="s">
        <v>30</v>
      </c>
      <c r="H14" s="98" t="s">
        <v>30</v>
      </c>
    </row>
    <row r="15" spans="1:8" x14ac:dyDescent="0.2">
      <c r="A15" s="14"/>
      <c r="B15" s="15" t="s">
        <v>2</v>
      </c>
      <c r="C15" s="98">
        <v>21.82</v>
      </c>
      <c r="D15" s="98">
        <v>21.64</v>
      </c>
      <c r="E15" s="98">
        <v>21.31</v>
      </c>
      <c r="F15" s="98" t="s">
        <v>30</v>
      </c>
      <c r="G15" s="98" t="s">
        <v>30</v>
      </c>
      <c r="H15" s="98" t="s">
        <v>30</v>
      </c>
    </row>
    <row r="16" spans="1:8" x14ac:dyDescent="0.2">
      <c r="A16" s="14"/>
      <c r="B16" s="15"/>
      <c r="C16" s="98"/>
      <c r="D16" s="98"/>
      <c r="E16" s="98"/>
      <c r="F16" s="98"/>
      <c r="G16" s="98"/>
      <c r="H16" s="98"/>
    </row>
    <row r="17" spans="1:8" x14ac:dyDescent="0.2">
      <c r="A17" s="14">
        <v>2024</v>
      </c>
      <c r="B17" s="15" t="s">
        <v>128</v>
      </c>
      <c r="C17" s="98">
        <v>21.76</v>
      </c>
      <c r="D17" s="98">
        <v>21.29</v>
      </c>
      <c r="E17" s="98">
        <v>21</v>
      </c>
      <c r="F17" s="98">
        <v>21.53</v>
      </c>
      <c r="G17" s="98">
        <v>20.73</v>
      </c>
      <c r="H17" s="98" t="s">
        <v>30</v>
      </c>
    </row>
    <row r="18" spans="1:8" x14ac:dyDescent="0.2">
      <c r="B18" s="15" t="s">
        <v>129</v>
      </c>
      <c r="C18" s="98">
        <v>21.62</v>
      </c>
      <c r="D18" s="98">
        <v>21.75</v>
      </c>
      <c r="E18" s="98">
        <v>21.4</v>
      </c>
      <c r="F18" s="98">
        <v>21.84</v>
      </c>
      <c r="G18" s="98">
        <v>21.12</v>
      </c>
      <c r="H18" s="98">
        <v>21</v>
      </c>
    </row>
    <row r="19" spans="1:8" x14ac:dyDescent="0.2">
      <c r="B19" s="15" t="s">
        <v>130</v>
      </c>
      <c r="C19" s="98">
        <v>22.03</v>
      </c>
      <c r="D19" s="98">
        <v>21.82</v>
      </c>
      <c r="E19" s="98" t="s">
        <v>30</v>
      </c>
      <c r="F19" s="98" t="s">
        <v>30</v>
      </c>
      <c r="G19" s="98" t="s">
        <v>30</v>
      </c>
      <c r="H19" s="98" t="s">
        <v>30</v>
      </c>
    </row>
    <row r="20" spans="1:8" x14ac:dyDescent="0.2">
      <c r="A20" s="14"/>
      <c r="B20" s="15"/>
      <c r="C20" s="98"/>
      <c r="D20" s="98"/>
      <c r="E20" s="98"/>
      <c r="F20" s="98"/>
      <c r="G20" s="98"/>
      <c r="H20" s="98"/>
    </row>
    <row r="21" spans="1:8" x14ac:dyDescent="0.2">
      <c r="A21" s="14"/>
      <c r="B21" s="15" t="s">
        <v>131</v>
      </c>
      <c r="C21" s="98">
        <v>22.03</v>
      </c>
      <c r="D21" s="98">
        <v>21.82</v>
      </c>
      <c r="E21" s="98" t="s">
        <v>30</v>
      </c>
      <c r="F21" s="98" t="s">
        <v>30</v>
      </c>
      <c r="G21" s="98" t="s">
        <v>30</v>
      </c>
      <c r="H21" s="98" t="s">
        <v>30</v>
      </c>
    </row>
    <row r="22" spans="1:8" x14ac:dyDescent="0.2">
      <c r="A22" s="14"/>
      <c r="B22" s="15" t="s">
        <v>40</v>
      </c>
      <c r="C22" s="98">
        <v>21.96</v>
      </c>
      <c r="D22" s="98">
        <v>21.56</v>
      </c>
      <c r="E22" s="98" t="s">
        <v>30</v>
      </c>
      <c r="F22" s="98" t="s">
        <v>30</v>
      </c>
      <c r="G22" s="98">
        <v>21.4</v>
      </c>
      <c r="H22" s="98">
        <v>21</v>
      </c>
    </row>
    <row r="23" spans="1:8" x14ac:dyDescent="0.2">
      <c r="A23" s="14"/>
      <c r="B23" s="15" t="s">
        <v>132</v>
      </c>
      <c r="C23" s="98">
        <v>21.31</v>
      </c>
      <c r="D23" s="98">
        <v>21.15</v>
      </c>
      <c r="E23" s="98" t="s">
        <v>30</v>
      </c>
      <c r="F23" s="98" t="s">
        <v>30</v>
      </c>
      <c r="G23" s="98">
        <v>19.96</v>
      </c>
      <c r="H23" s="98" t="s">
        <v>30</v>
      </c>
    </row>
    <row r="24" spans="1:8" ht="15" thickBot="1" x14ac:dyDescent="0.25">
      <c r="A24" s="64"/>
      <c r="B24" s="64"/>
      <c r="C24" s="65"/>
      <c r="D24" s="65"/>
      <c r="E24" s="26"/>
      <c r="F24" s="26"/>
      <c r="G24" s="26"/>
      <c r="H24" s="26"/>
    </row>
    <row r="25" spans="1:8" ht="15" thickTop="1" x14ac:dyDescent="0.2">
      <c r="A25" s="194" t="s">
        <v>140</v>
      </c>
      <c r="B25" s="194"/>
      <c r="C25" s="194"/>
      <c r="D25" s="194"/>
      <c r="E25" s="194"/>
      <c r="F25" s="194"/>
      <c r="G25" s="194"/>
      <c r="H25" s="194"/>
    </row>
    <row r="26" spans="1:8" x14ac:dyDescent="0.2">
      <c r="A26" s="195"/>
      <c r="B26" s="195"/>
      <c r="C26" s="195"/>
      <c r="D26" s="195"/>
      <c r="E26" s="195"/>
      <c r="F26" s="195"/>
      <c r="G26" s="195"/>
      <c r="H26" s="195"/>
    </row>
  </sheetData>
  <mergeCells count="5">
    <mergeCell ref="A1:H1"/>
    <mergeCell ref="A2:H2"/>
    <mergeCell ref="A3:B3"/>
    <mergeCell ref="A25:H25"/>
    <mergeCell ref="A26:H26"/>
  </mergeCells>
  <pageMargins left="0.7" right="0.7" top="0.75" bottom="0.75" header="0.3" footer="0.3"/>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5"/>
  <sheetViews>
    <sheetView view="pageBreakPreview" zoomScaleNormal="100" zoomScaleSheetLayoutView="100" workbookViewId="0">
      <selection activeCell="K4" sqref="K4:M15"/>
    </sheetView>
  </sheetViews>
  <sheetFormatPr defaultRowHeight="14.25" x14ac:dyDescent="0.2"/>
  <cols>
    <col min="1" max="1" width="8.75" customWidth="1"/>
    <col min="2" max="2" width="6.5" bestFit="1" customWidth="1"/>
    <col min="3" max="3" width="6.75" bestFit="1" customWidth="1"/>
    <col min="4" max="4" width="7" bestFit="1" customWidth="1"/>
    <col min="5" max="6" width="6.75" bestFit="1" customWidth="1"/>
    <col min="7" max="7" width="7" bestFit="1" customWidth="1"/>
    <col min="8" max="9" width="5.75" bestFit="1" customWidth="1"/>
    <col min="10" max="10" width="7" bestFit="1" customWidth="1"/>
    <col min="11" max="12" width="6.75" bestFit="1" customWidth="1"/>
    <col min="13" max="13" width="7" bestFit="1" customWidth="1"/>
  </cols>
  <sheetData>
    <row r="1" spans="1:13" ht="18.75" x14ac:dyDescent="0.2">
      <c r="A1" s="172" t="s">
        <v>141</v>
      </c>
      <c r="B1" s="172"/>
      <c r="C1" s="172"/>
      <c r="D1" s="172"/>
      <c r="E1" s="172"/>
      <c r="F1" s="172"/>
      <c r="G1" s="172"/>
      <c r="H1" s="172"/>
      <c r="I1" s="172"/>
      <c r="J1" s="172"/>
      <c r="K1" s="172"/>
      <c r="L1" s="172"/>
      <c r="M1" s="172"/>
    </row>
    <row r="2" spans="1:13" ht="18.75" x14ac:dyDescent="0.2">
      <c r="A2" s="256" t="s">
        <v>142</v>
      </c>
      <c r="B2" s="256"/>
      <c r="C2" s="256"/>
      <c r="D2" s="256"/>
      <c r="E2" s="256"/>
      <c r="F2" s="256"/>
      <c r="G2" s="256"/>
      <c r="H2" s="256"/>
      <c r="I2" s="256"/>
      <c r="J2" s="256"/>
      <c r="K2" s="256"/>
      <c r="L2" s="256"/>
      <c r="M2" s="256"/>
    </row>
    <row r="3" spans="1:13" ht="19.5" thickBot="1" x14ac:dyDescent="0.25">
      <c r="A3" s="257"/>
      <c r="B3" s="257"/>
      <c r="C3" s="257"/>
      <c r="D3" s="257"/>
      <c r="E3" s="257"/>
      <c r="F3" s="257"/>
      <c r="G3" s="257"/>
      <c r="H3" s="257"/>
      <c r="I3" s="257"/>
      <c r="J3" s="257"/>
      <c r="K3" s="257"/>
      <c r="L3" s="257"/>
      <c r="M3" s="257"/>
    </row>
    <row r="4" spans="1:13" ht="15.75" thickTop="1" thickBot="1" x14ac:dyDescent="0.25">
      <c r="A4" s="191" t="s">
        <v>86</v>
      </c>
      <c r="B4" s="244" t="s">
        <v>143</v>
      </c>
      <c r="C4" s="245"/>
      <c r="D4" s="252"/>
      <c r="E4" s="244" t="s">
        <v>144</v>
      </c>
      <c r="F4" s="245"/>
      <c r="G4" s="252"/>
      <c r="H4" s="200" t="s">
        <v>145</v>
      </c>
      <c r="I4" s="258"/>
      <c r="J4" s="201"/>
      <c r="K4" s="244" t="s">
        <v>146</v>
      </c>
      <c r="L4" s="245"/>
      <c r="M4" s="245"/>
    </row>
    <row r="5" spans="1:13" ht="15" thickBot="1" x14ac:dyDescent="0.25">
      <c r="A5" s="251"/>
      <c r="B5" s="66" t="s">
        <v>147</v>
      </c>
      <c r="C5" s="67" t="s">
        <v>148</v>
      </c>
      <c r="D5" s="68" t="s">
        <v>139</v>
      </c>
      <c r="E5" s="67" t="s">
        <v>147</v>
      </c>
      <c r="F5" s="67" t="s">
        <v>148</v>
      </c>
      <c r="G5" s="68" t="s">
        <v>139</v>
      </c>
      <c r="H5" s="67" t="s">
        <v>147</v>
      </c>
      <c r="I5" s="67" t="s">
        <v>148</v>
      </c>
      <c r="J5" s="68" t="s">
        <v>139</v>
      </c>
      <c r="K5" s="67" t="s">
        <v>147</v>
      </c>
      <c r="L5" s="67" t="s">
        <v>148</v>
      </c>
      <c r="M5" s="67" t="s">
        <v>139</v>
      </c>
    </row>
    <row r="6" spans="1:13" ht="15" thickTop="1" x14ac:dyDescent="0.2">
      <c r="A6" s="2"/>
      <c r="B6" s="48"/>
      <c r="C6" s="2"/>
      <c r="D6" s="2"/>
      <c r="E6" s="2"/>
      <c r="F6" s="2"/>
      <c r="G6" s="2"/>
      <c r="H6" s="2"/>
      <c r="I6" s="2"/>
      <c r="J6" s="2"/>
      <c r="K6" s="2"/>
      <c r="L6" s="2"/>
      <c r="M6" s="2"/>
    </row>
    <row r="7" spans="1:13" ht="21" customHeight="1" x14ac:dyDescent="0.2">
      <c r="A7" s="121">
        <v>45446</v>
      </c>
      <c r="B7" s="89">
        <v>278.3636075</v>
      </c>
      <c r="C7" s="89">
        <v>278.81016249999999</v>
      </c>
      <c r="D7" s="89">
        <v>280.37774250000001</v>
      </c>
      <c r="E7" s="89">
        <v>301.67656576450003</v>
      </c>
      <c r="F7" s="89">
        <v>302.24164736670002</v>
      </c>
      <c r="G7" s="89">
        <v>304.26242143920001</v>
      </c>
      <c r="H7" s="89">
        <v>1.7717189432</v>
      </c>
      <c r="I7" s="89">
        <v>1.7764136325</v>
      </c>
      <c r="J7" s="89">
        <v>1.7927000019999999</v>
      </c>
      <c r="K7" s="89">
        <v>353.85584239949998</v>
      </c>
      <c r="L7" s="89">
        <v>354.43560681209999</v>
      </c>
      <c r="M7" s="89">
        <v>356.46833652610002</v>
      </c>
    </row>
    <row r="8" spans="1:13" ht="21" customHeight="1" x14ac:dyDescent="0.2">
      <c r="A8" s="121">
        <v>45447</v>
      </c>
      <c r="B8" s="89">
        <v>278.29573499999998</v>
      </c>
      <c r="C8" s="89">
        <v>279.00979749999999</v>
      </c>
      <c r="D8" s="89">
        <v>280.44086499999997</v>
      </c>
      <c r="E8" s="89">
        <v>302.84143700300001</v>
      </c>
      <c r="F8" s="89">
        <v>303.70216457880002</v>
      </c>
      <c r="G8" s="89">
        <v>305.61253594020002</v>
      </c>
      <c r="H8" s="89">
        <v>1.7916419365</v>
      </c>
      <c r="I8" s="89">
        <v>1.7981270329000001</v>
      </c>
      <c r="J8" s="89">
        <v>1.8142881218</v>
      </c>
      <c r="K8" s="89">
        <v>355.60630835900002</v>
      </c>
      <c r="L8" s="89">
        <v>356.53127468640002</v>
      </c>
      <c r="M8" s="89">
        <v>358.40608965820002</v>
      </c>
    </row>
    <row r="9" spans="1:13" ht="21" customHeight="1" x14ac:dyDescent="0.2">
      <c r="A9" s="121">
        <v>45448</v>
      </c>
      <c r="B9" s="89">
        <v>278.3</v>
      </c>
      <c r="C9" s="89">
        <v>278.81400000000002</v>
      </c>
      <c r="D9" s="89">
        <v>280.2139075</v>
      </c>
      <c r="E9" s="89">
        <v>302.63733999999999</v>
      </c>
      <c r="F9" s="89">
        <v>303.28201960500002</v>
      </c>
      <c r="G9" s="89">
        <v>305.14509927810002</v>
      </c>
      <c r="H9" s="89">
        <v>1.7827744927</v>
      </c>
      <c r="I9" s="89">
        <v>1.7879454409</v>
      </c>
      <c r="J9" s="89">
        <v>1.8035514265000001</v>
      </c>
      <c r="K9" s="89">
        <v>355.57</v>
      </c>
      <c r="L9" s="89">
        <v>356.23967195099999</v>
      </c>
      <c r="M9" s="89">
        <v>358.07372351710001</v>
      </c>
    </row>
    <row r="10" spans="1:13" ht="21" customHeight="1" x14ac:dyDescent="0.2">
      <c r="A10" s="121">
        <v>45449</v>
      </c>
      <c r="B10" s="89">
        <v>278.39028999999999</v>
      </c>
      <c r="C10" s="89">
        <v>278.999775</v>
      </c>
      <c r="D10" s="89">
        <v>280.42807249999998</v>
      </c>
      <c r="E10" s="89">
        <v>302.72162134600001</v>
      </c>
      <c r="F10" s="89">
        <v>303.47656476060001</v>
      </c>
      <c r="G10" s="89">
        <v>305.35560429259999</v>
      </c>
      <c r="H10" s="89">
        <v>1.7805013813999999</v>
      </c>
      <c r="I10" s="89">
        <v>1.7862747722000001</v>
      </c>
      <c r="J10" s="89">
        <v>1.8017610548</v>
      </c>
      <c r="K10" s="89">
        <v>355.86632770699998</v>
      </c>
      <c r="L10" s="89">
        <v>356.658385872</v>
      </c>
      <c r="M10" s="89">
        <v>358.52729069129998</v>
      </c>
    </row>
    <row r="11" spans="1:13" ht="21" customHeight="1" x14ac:dyDescent="0.2">
      <c r="A11" s="121">
        <v>45450</v>
      </c>
      <c r="B11" s="89">
        <v>278.2</v>
      </c>
      <c r="C11" s="89">
        <v>279.00008350000002</v>
      </c>
      <c r="D11" s="89">
        <v>280.50656400000003</v>
      </c>
      <c r="E11" s="89">
        <v>302.95981999999998</v>
      </c>
      <c r="F11" s="89">
        <v>303.92567195980001</v>
      </c>
      <c r="G11" s="89">
        <v>305.8925482953</v>
      </c>
      <c r="H11" s="89">
        <v>1.7892401982999999</v>
      </c>
      <c r="I11" s="89">
        <v>1.7962643089000001</v>
      </c>
      <c r="J11" s="89">
        <v>1.8123377188000001</v>
      </c>
      <c r="K11" s="89">
        <v>356.04038000000003</v>
      </c>
      <c r="L11" s="89">
        <v>357.0776988673</v>
      </c>
      <c r="M11" s="89">
        <v>359.04896293309997</v>
      </c>
    </row>
    <row r="12" spans="1:13" ht="21" customHeight="1" x14ac:dyDescent="0.2">
      <c r="A12" s="121">
        <v>45453</v>
      </c>
      <c r="B12" s="89">
        <v>278.37014499999998</v>
      </c>
      <c r="C12" s="89">
        <v>278.86671250000001</v>
      </c>
      <c r="D12" s="89">
        <v>280.71120500000001</v>
      </c>
      <c r="E12" s="89">
        <v>299.52630004899999</v>
      </c>
      <c r="F12" s="89">
        <v>300.1703167014</v>
      </c>
      <c r="G12" s="89">
        <v>302.46590232070002</v>
      </c>
      <c r="H12" s="89">
        <v>1.7727760484999999</v>
      </c>
      <c r="I12" s="89">
        <v>1.7780727860000001</v>
      </c>
      <c r="J12" s="89">
        <v>1.7958965688999999</v>
      </c>
      <c r="K12" s="89">
        <v>354.04507492549999</v>
      </c>
      <c r="L12" s="89">
        <v>354.692244829</v>
      </c>
      <c r="M12" s="89">
        <v>357.08079365430001</v>
      </c>
    </row>
    <row r="13" spans="1:13" ht="21" customHeight="1" x14ac:dyDescent="0.2">
      <c r="A13" s="121">
        <v>45454</v>
      </c>
      <c r="B13" s="89">
        <v>278.49757249999999</v>
      </c>
      <c r="C13" s="89">
        <v>279.5250815</v>
      </c>
      <c r="D13" s="89">
        <v>280.96847000000002</v>
      </c>
      <c r="E13" s="89">
        <v>299.7469475245</v>
      </c>
      <c r="F13" s="89">
        <v>300.94956089660002</v>
      </c>
      <c r="G13" s="89">
        <v>302.85591381299997</v>
      </c>
      <c r="H13" s="89">
        <v>1.7698681059000001</v>
      </c>
      <c r="I13" s="89">
        <v>1.7782732417</v>
      </c>
      <c r="J13" s="89">
        <v>1.7946038318999999</v>
      </c>
      <c r="K13" s="89">
        <v>354.34641197730002</v>
      </c>
      <c r="L13" s="89">
        <v>355.66827275079999</v>
      </c>
      <c r="M13" s="89">
        <v>357.55387216299999</v>
      </c>
    </row>
    <row r="14" spans="1:13" ht="21" customHeight="1" x14ac:dyDescent="0.2">
      <c r="A14" s="121">
        <v>45455</v>
      </c>
      <c r="B14" s="89">
        <v>278.60830249999998</v>
      </c>
      <c r="C14" s="89">
        <v>279.53813600000001</v>
      </c>
      <c r="D14" s="89">
        <v>281.20511499999998</v>
      </c>
      <c r="E14" s="89">
        <v>299.39250546900001</v>
      </c>
      <c r="F14" s="89">
        <v>300.48756252620001</v>
      </c>
      <c r="G14" s="89">
        <v>302.62014993029999</v>
      </c>
      <c r="H14" s="89">
        <v>1.771585008</v>
      </c>
      <c r="I14" s="89">
        <v>1.7793654611</v>
      </c>
      <c r="J14" s="89">
        <v>1.7968791294999999</v>
      </c>
      <c r="K14" s="89">
        <v>355.28133095049998</v>
      </c>
      <c r="L14" s="89">
        <v>356.48072839589997</v>
      </c>
      <c r="M14" s="89">
        <v>358.65364355539998</v>
      </c>
    </row>
    <row r="15" spans="1:13" ht="21" customHeight="1" x14ac:dyDescent="0.2">
      <c r="A15" s="121">
        <v>45456</v>
      </c>
      <c r="B15" s="89">
        <v>278.59185500000001</v>
      </c>
      <c r="C15" s="89">
        <v>279.46355449999999</v>
      </c>
      <c r="D15" s="89">
        <v>281.2655575</v>
      </c>
      <c r="E15" s="89">
        <v>301.2831661825</v>
      </c>
      <c r="F15" s="89">
        <v>302.32171701319999</v>
      </c>
      <c r="G15" s="89">
        <v>304.59906688460001</v>
      </c>
      <c r="H15" s="89">
        <v>1.7712550987</v>
      </c>
      <c r="I15" s="89">
        <v>1.7786586242</v>
      </c>
      <c r="J15" s="89">
        <v>1.7964686891999999</v>
      </c>
      <c r="K15" s="89">
        <v>356.26328254499998</v>
      </c>
      <c r="L15" s="89">
        <v>357.3901501592</v>
      </c>
      <c r="M15" s="89">
        <v>359.73625728529998</v>
      </c>
    </row>
    <row r="16" spans="1:13" ht="21" customHeight="1" x14ac:dyDescent="0.2">
      <c r="A16" s="121">
        <v>45457</v>
      </c>
      <c r="B16" s="89">
        <v>278.50970999999998</v>
      </c>
      <c r="C16" s="89">
        <v>279.38993900000003</v>
      </c>
      <c r="D16" s="89">
        <v>281.23487849999998</v>
      </c>
      <c r="E16" s="89">
        <v>298.22820746799999</v>
      </c>
      <c r="F16" s="89">
        <v>299.26727590510001</v>
      </c>
      <c r="G16" s="89">
        <v>301.57350367819998</v>
      </c>
      <c r="H16" s="89">
        <v>1.7676983495</v>
      </c>
      <c r="I16" s="89">
        <v>1.7751599481</v>
      </c>
      <c r="J16" s="89">
        <v>1.793234113</v>
      </c>
      <c r="K16" s="89">
        <v>354.55679131549999</v>
      </c>
      <c r="L16" s="89">
        <v>355.69063286609997</v>
      </c>
      <c r="M16" s="89">
        <v>358.08512139890001</v>
      </c>
    </row>
    <row r="17" spans="1:13" ht="21" customHeight="1" x14ac:dyDescent="0.2">
      <c r="A17" s="121">
        <v>45463</v>
      </c>
      <c r="B17" s="89">
        <v>278.60000000000002</v>
      </c>
      <c r="C17" s="89">
        <v>279.435925</v>
      </c>
      <c r="D17" s="89">
        <v>281.53285</v>
      </c>
      <c r="E17" s="89">
        <v>298.77066000000002</v>
      </c>
      <c r="F17" s="89">
        <v>299.76935951860003</v>
      </c>
      <c r="G17" s="89">
        <v>302.3420690749</v>
      </c>
      <c r="H17" s="89">
        <v>1.7598939514</v>
      </c>
      <c r="I17" s="89">
        <v>1.7671323079000001</v>
      </c>
      <c r="J17" s="89">
        <v>1.7865890728</v>
      </c>
      <c r="K17" s="89">
        <v>354.07276000000002</v>
      </c>
      <c r="L17" s="89">
        <v>355.14713282730003</v>
      </c>
      <c r="M17" s="89">
        <v>357.8552795036</v>
      </c>
    </row>
    <row r="18" spans="1:13" ht="21" customHeight="1" x14ac:dyDescent="0.2">
      <c r="A18" s="121">
        <v>45464</v>
      </c>
      <c r="B18" s="89">
        <v>278.51038999999997</v>
      </c>
      <c r="C18" s="89">
        <v>279.413566</v>
      </c>
      <c r="D18" s="89">
        <v>281.72544749999997</v>
      </c>
      <c r="E18" s="89">
        <v>297.56051067599998</v>
      </c>
      <c r="F18" s="89">
        <v>298.62911634739999</v>
      </c>
      <c r="G18" s="89">
        <v>301.42495855369998</v>
      </c>
      <c r="H18" s="89">
        <v>1.7541199933</v>
      </c>
      <c r="I18" s="89">
        <v>1.7617678741</v>
      </c>
      <c r="J18" s="89">
        <v>1.7825365634000001</v>
      </c>
      <c r="K18" s="89">
        <v>352.28781231099998</v>
      </c>
      <c r="L18" s="89">
        <v>353.44223441669999</v>
      </c>
      <c r="M18" s="89">
        <v>356.41072276950001</v>
      </c>
    </row>
    <row r="19" spans="1:13" ht="21" customHeight="1" x14ac:dyDescent="0.2">
      <c r="A19" s="121">
        <v>45467</v>
      </c>
      <c r="B19" s="89">
        <v>278.62240250000002</v>
      </c>
      <c r="C19" s="89">
        <v>279.58534650000001</v>
      </c>
      <c r="D19" s="89">
        <v>281.75875250000001</v>
      </c>
      <c r="E19" s="89">
        <v>298.44639255800001</v>
      </c>
      <c r="F19" s="89">
        <v>299.58184965240002</v>
      </c>
      <c r="G19" s="89">
        <v>302.2358515967</v>
      </c>
      <c r="H19" s="89">
        <v>1.7447159059999999</v>
      </c>
      <c r="I19" s="89">
        <v>1.7526933336999999</v>
      </c>
      <c r="J19" s="89">
        <v>1.7724739571000001</v>
      </c>
      <c r="K19" s="89">
        <v>352.59667484430003</v>
      </c>
      <c r="L19" s="89">
        <v>353.82755775099997</v>
      </c>
      <c r="M19" s="89">
        <v>356.62064424549999</v>
      </c>
    </row>
    <row r="20" spans="1:13" ht="21" customHeight="1" x14ac:dyDescent="0.2">
      <c r="A20" s="121">
        <v>45468</v>
      </c>
      <c r="B20" s="89">
        <v>278.5</v>
      </c>
      <c r="C20" s="89">
        <v>279.28707000000003</v>
      </c>
      <c r="D20" s="89">
        <v>281.49694499999998</v>
      </c>
      <c r="E20" s="89">
        <v>298.74696999999998</v>
      </c>
      <c r="F20" s="89">
        <v>299.70923877609999</v>
      </c>
      <c r="G20" s="89">
        <v>302.4199091795</v>
      </c>
      <c r="H20" s="89">
        <v>1.7466838839000001</v>
      </c>
      <c r="I20" s="89">
        <v>1.7538437048</v>
      </c>
      <c r="J20" s="89">
        <v>1.7741540140000001</v>
      </c>
      <c r="K20" s="89">
        <v>353.51398</v>
      </c>
      <c r="L20" s="89">
        <v>354.527006658</v>
      </c>
      <c r="M20" s="89">
        <v>357.3790912243</v>
      </c>
    </row>
    <row r="21" spans="1:13" ht="21" customHeight="1" x14ac:dyDescent="0.2">
      <c r="A21" s="121">
        <v>45469</v>
      </c>
      <c r="B21" s="89">
        <v>278.39999999999998</v>
      </c>
      <c r="C21" s="89">
        <v>279.20685555</v>
      </c>
      <c r="D21" s="89">
        <v>281.39985250000001</v>
      </c>
      <c r="E21" s="89">
        <v>297.24770000000001</v>
      </c>
      <c r="F21" s="89">
        <v>298.21120977639998</v>
      </c>
      <c r="G21" s="89">
        <v>300.9154950706</v>
      </c>
      <c r="H21" s="89">
        <v>1.7362562711</v>
      </c>
      <c r="I21" s="89">
        <v>1.7432070323</v>
      </c>
      <c r="J21" s="89">
        <v>1.7638233775000001</v>
      </c>
      <c r="K21" s="89">
        <v>352.03681999999998</v>
      </c>
      <c r="L21" s="89">
        <v>353.06977275489999</v>
      </c>
      <c r="M21" s="89">
        <v>355.89286565340001</v>
      </c>
    </row>
    <row r="22" spans="1:13" ht="21" customHeight="1" x14ac:dyDescent="0.2">
      <c r="A22" s="121">
        <v>45470</v>
      </c>
      <c r="B22" s="89">
        <v>278.375</v>
      </c>
      <c r="C22" s="89">
        <v>279.32580999999999</v>
      </c>
      <c r="D22" s="89">
        <v>281.64274899999998</v>
      </c>
      <c r="E22" s="89">
        <v>297.55506250000002</v>
      </c>
      <c r="F22" s="89">
        <v>298.66688773599998</v>
      </c>
      <c r="G22" s="89">
        <v>301.485607238</v>
      </c>
      <c r="H22" s="89">
        <v>1.7339375511999999</v>
      </c>
      <c r="I22" s="89">
        <v>1.7416955052</v>
      </c>
      <c r="J22" s="89">
        <v>1.7625397559</v>
      </c>
      <c r="K22" s="89">
        <v>351.67116249999998</v>
      </c>
      <c r="L22" s="89">
        <v>352.88556374900003</v>
      </c>
      <c r="M22" s="89">
        <v>355.85688075389999</v>
      </c>
    </row>
    <row r="23" spans="1:13" ht="21" customHeight="1" x14ac:dyDescent="0.2">
      <c r="A23" s="121">
        <v>45471</v>
      </c>
      <c r="B23" s="89">
        <v>278.34124500000001</v>
      </c>
      <c r="C23" s="89">
        <v>279.110094</v>
      </c>
      <c r="D23" s="89">
        <v>281.46967000000001</v>
      </c>
      <c r="E23" s="89">
        <v>297.68597522049998</v>
      </c>
      <c r="F23" s="89">
        <v>298.60425940530001</v>
      </c>
      <c r="G23" s="89">
        <v>301.47174915919999</v>
      </c>
      <c r="H23" s="89">
        <v>1.7298483415000001</v>
      </c>
      <c r="I23" s="89">
        <v>1.7364682409000001</v>
      </c>
      <c r="J23" s="89">
        <v>1.7575668283000001</v>
      </c>
      <c r="K23" s="89">
        <v>351.92076338549998</v>
      </c>
      <c r="L23" s="89">
        <v>352.9063841885</v>
      </c>
      <c r="M23" s="89">
        <v>355.93978940990002</v>
      </c>
    </row>
    <row r="24" spans="1:13" ht="15" thickBot="1" x14ac:dyDescent="0.25">
      <c r="A24" s="121"/>
      <c r="B24" s="88"/>
      <c r="C24" s="89"/>
      <c r="D24" s="89"/>
      <c r="E24" s="89"/>
      <c r="F24" s="89"/>
      <c r="G24" s="89"/>
      <c r="H24" s="89"/>
      <c r="I24" s="89"/>
      <c r="J24" s="89"/>
      <c r="K24" s="89"/>
      <c r="L24" s="89"/>
      <c r="M24" s="89"/>
    </row>
    <row r="25" spans="1:13" ht="15" thickTop="1" x14ac:dyDescent="0.2">
      <c r="A25" s="255"/>
      <c r="B25" s="255"/>
      <c r="C25" s="255"/>
      <c r="D25" s="255"/>
      <c r="E25" s="255"/>
      <c r="F25" s="255"/>
      <c r="G25" s="255"/>
      <c r="H25" s="255"/>
      <c r="I25" s="255"/>
      <c r="J25" s="255"/>
      <c r="K25" s="255"/>
      <c r="L25" s="255"/>
      <c r="M25" s="255"/>
    </row>
  </sheetData>
  <mergeCells count="9">
    <mergeCell ref="A25:M25"/>
    <mergeCell ref="A1:M1"/>
    <mergeCell ref="A2:M2"/>
    <mergeCell ref="A3:M3"/>
    <mergeCell ref="A4:A5"/>
    <mergeCell ref="B4:D4"/>
    <mergeCell ref="E4:G4"/>
    <mergeCell ref="H4:J4"/>
    <mergeCell ref="K4:M4"/>
  </mergeCells>
  <pageMargins left="0.7" right="0.7" top="0.75" bottom="0.75" header="0.3" footer="0.3"/>
  <pageSetup paperSize="9" scale="9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6.1</vt:lpstr>
      <vt:lpstr>6.2</vt:lpstr>
      <vt:lpstr>6.3</vt:lpstr>
      <vt:lpstr>6.4</vt:lpstr>
      <vt:lpstr>6.5</vt:lpstr>
      <vt:lpstr>6.6</vt:lpstr>
      <vt:lpstr>6.7</vt:lpstr>
      <vt:lpstr>6.8</vt:lpstr>
      <vt:lpstr>6.9</vt:lpstr>
      <vt:lpstr>6.9.1</vt:lpstr>
      <vt:lpstr>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2024-07-25T11:33:16Z</cp:lastPrinted>
  <dcterms:created xsi:type="dcterms:W3CDTF">2024-02-01T11:08:02Z</dcterms:created>
  <dcterms:modified xsi:type="dcterms:W3CDTF">2024-07-29T12:11:20Z</dcterms:modified>
</cp:coreProperties>
</file>