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2CDD0129-4B47-4E9A-8F92-43351849C043}" xr6:coauthVersionLast="47" xr6:coauthVersionMax="47" xr10:uidLastSave="{00000000-0000-0000-0000-000000000000}"/>
  <bookViews>
    <workbookView xWindow="-120" yWindow="-120" windowWidth="29040" windowHeight="15720" tabRatio="740" xr2:uid="{00000000-000D-0000-FFFF-FFFF00000000}"/>
  </bookViews>
  <sheets>
    <sheet name="Team" sheetId="8" r:id="rId1"/>
    <sheet name="Contents" sheetId="9" r:id="rId2"/>
    <sheet name="1" sheetId="2" r:id="rId3"/>
    <sheet name="Sheet2" sheetId="21" state="hidden" r:id="rId4"/>
    <sheet name="2" sheetId="12" r:id="rId5"/>
    <sheet name="3" sheetId="4" r:id="rId6"/>
    <sheet name="4" sheetId="6" r:id="rId7"/>
    <sheet name="5" sheetId="13" r:id="rId8"/>
    <sheet name="6" sheetId="14" r:id="rId9"/>
    <sheet name="7" sheetId="20" r:id="rId10"/>
    <sheet name="8" sheetId="5" r:id="rId11"/>
    <sheet name="9" sheetId="16" r:id="rId12"/>
    <sheet name="List of Institutions" sheetId="17" r:id="rId13"/>
    <sheet name="Disclaimer and Notes" sheetId="10" r:id="rId14"/>
    <sheet name="Methodology" sheetId="19" r:id="rId15"/>
  </sheets>
  <definedNames>
    <definedName name="_xlnm._FilterDatabase" localSheetId="2" hidden="1">'1'!$A$1:$I$2743</definedName>
    <definedName name="_xlnm._FilterDatabase" localSheetId="4" hidden="1">'2'!$A$1:$I$785</definedName>
    <definedName name="_xlnm._FilterDatabase" localSheetId="5" hidden="1">'3'!$A$1:$G$901</definedName>
    <definedName name="_xlnm._FilterDatabase" localSheetId="6" hidden="1">'4'!$A$1:$L$574</definedName>
    <definedName name="_xlnm._FilterDatabase" localSheetId="7" hidden="1">'5'!$A$1:$I$269</definedName>
    <definedName name="_xlnm._FilterDatabase" localSheetId="8" hidden="1">'6'!$A$1:$I$1339</definedName>
    <definedName name="_xlnm._FilterDatabase" localSheetId="9" hidden="1">'7'!$A$2:$N$1642</definedName>
    <definedName name="_xlnm._FilterDatabase" localSheetId="10" hidden="1">'8'!$A$1:$I$2028</definedName>
    <definedName name="_xlnm._FilterDatabase" localSheetId="11" hidden="1">'9'!$A$4:$H$100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2" i="12" l="1"/>
  <c r="I10" i="12" s="1"/>
  <c r="I2026" i="5"/>
  <c r="I1982" i="5"/>
  <c r="I1938" i="5"/>
  <c r="I1894" i="5"/>
  <c r="I1850" i="5"/>
  <c r="I1806" i="5"/>
  <c r="I1762" i="5"/>
  <c r="I1718" i="5"/>
  <c r="I1674" i="5"/>
  <c r="I1630" i="5"/>
  <c r="I1586" i="5"/>
  <c r="I1542" i="5"/>
  <c r="I1498" i="5"/>
  <c r="I1454" i="5"/>
  <c r="I1366" i="5"/>
  <c r="I1278" i="5"/>
  <c r="I1234" i="5"/>
  <c r="I1190" i="5"/>
  <c r="I1146" i="5"/>
  <c r="I1102" i="5"/>
  <c r="I1058" i="5"/>
  <c r="I1014" i="5"/>
  <c r="I970" i="5"/>
  <c r="I926" i="5"/>
  <c r="I838" i="5"/>
  <c r="I794" i="5"/>
  <c r="I750" i="5"/>
  <c r="I706" i="5"/>
  <c r="I662" i="5"/>
  <c r="I618" i="5"/>
  <c r="I530" i="5"/>
  <c r="I486" i="5"/>
  <c r="I442" i="5"/>
  <c r="I266" i="5"/>
  <c r="I310" i="5"/>
  <c r="I354" i="5"/>
  <c r="I222" i="5"/>
  <c r="I178" i="5"/>
  <c r="I134" i="5"/>
  <c r="I90" i="5"/>
  <c r="I46" i="5"/>
  <c r="I2017" i="5"/>
  <c r="I1973" i="5"/>
  <c r="I1929" i="5"/>
  <c r="I1885" i="5"/>
  <c r="I1841" i="5"/>
  <c r="I1797" i="5"/>
  <c r="I1753" i="5"/>
  <c r="I1709" i="5"/>
  <c r="I1665" i="5"/>
  <c r="I1621" i="5"/>
  <c r="I1577" i="5"/>
  <c r="I1533" i="5"/>
  <c r="I1489" i="5"/>
  <c r="I1445" i="5"/>
  <c r="I1357" i="5"/>
  <c r="I1269" i="5"/>
  <c r="I1225" i="5"/>
  <c r="I1181" i="5"/>
  <c r="I1137" i="5"/>
  <c r="I1093" i="5"/>
  <c r="I1049" i="5"/>
  <c r="I1005" i="5"/>
  <c r="I961" i="5"/>
  <c r="I917" i="5"/>
  <c r="I829" i="5"/>
  <c r="I785" i="5"/>
  <c r="I741" i="5"/>
  <c r="I697" i="5"/>
  <c r="I653" i="5"/>
  <c r="I609" i="5"/>
  <c r="I521" i="5"/>
  <c r="I477" i="5"/>
  <c r="I433" i="5"/>
  <c r="I345" i="5"/>
  <c r="I301" i="5"/>
  <c r="I257" i="5"/>
  <c r="I213" i="5"/>
  <c r="I169" i="5"/>
  <c r="I125" i="5"/>
  <c r="I81" i="5"/>
  <c r="I37" i="5"/>
  <c r="I2739" i="2" l="1"/>
  <c r="I2384" i="2"/>
  <c r="I2313" i="2"/>
  <c r="I2242" i="2"/>
  <c r="I2171" i="2"/>
  <c r="I2100" i="2"/>
  <c r="I1958" i="2"/>
  <c r="I1887" i="2"/>
  <c r="I1816" i="2"/>
  <c r="I1745" i="2"/>
  <c r="I1674" i="2"/>
  <c r="I1603" i="2"/>
  <c r="I1532" i="2"/>
  <c r="I1390" i="2"/>
  <c r="I1319" i="2"/>
  <c r="I1248" i="2"/>
  <c r="I1177" i="2"/>
  <c r="I1106" i="2"/>
  <c r="I1035" i="2"/>
  <c r="I964" i="2"/>
  <c r="I893" i="2"/>
  <c r="I822" i="2"/>
  <c r="I751" i="2"/>
  <c r="I680" i="2"/>
  <c r="I609" i="2"/>
  <c r="A137" i="2"/>
  <c r="B137" i="2"/>
  <c r="C137" i="2"/>
  <c r="A538" i="2"/>
  <c r="B538" i="2"/>
  <c r="C538" i="2"/>
  <c r="A609" i="2"/>
  <c r="B609" i="2"/>
  <c r="C609" i="2"/>
  <c r="A680" i="2"/>
  <c r="B680" i="2"/>
  <c r="C680" i="2"/>
  <c r="A751" i="2"/>
  <c r="B751" i="2"/>
  <c r="C751" i="2"/>
  <c r="A822" i="2"/>
  <c r="B822" i="2"/>
  <c r="C822" i="2"/>
  <c r="A893" i="2"/>
  <c r="B893" i="2"/>
  <c r="C893" i="2"/>
  <c r="A964" i="2"/>
  <c r="B964" i="2"/>
  <c r="C964" i="2"/>
  <c r="A1035" i="2"/>
  <c r="B1035" i="2"/>
  <c r="C1035" i="2"/>
  <c r="A1106" i="2"/>
  <c r="B1106" i="2"/>
  <c r="C1106" i="2"/>
  <c r="A1177" i="2"/>
  <c r="B1177" i="2"/>
  <c r="C1177" i="2"/>
  <c r="A1248" i="2"/>
  <c r="B1248" i="2"/>
  <c r="C1248" i="2"/>
  <c r="A1319" i="2"/>
  <c r="B1319" i="2"/>
  <c r="C1319" i="2"/>
  <c r="A1390" i="2"/>
  <c r="B1390" i="2"/>
  <c r="C1390" i="2"/>
  <c r="A1461" i="2"/>
  <c r="B1461" i="2"/>
  <c r="C1461" i="2"/>
  <c r="A1532" i="2"/>
  <c r="B1532" i="2"/>
  <c r="C1532" i="2"/>
  <c r="A1603" i="2"/>
  <c r="B1603" i="2"/>
  <c r="C1603" i="2"/>
  <c r="A1674" i="2"/>
  <c r="B1674" i="2"/>
  <c r="C1674" i="2"/>
  <c r="A1745" i="2"/>
  <c r="B1745" i="2"/>
  <c r="C1745" i="2"/>
  <c r="A1816" i="2"/>
  <c r="B1816" i="2"/>
  <c r="C1816" i="2"/>
  <c r="A1887" i="2"/>
  <c r="B1887" i="2"/>
  <c r="C1887" i="2"/>
  <c r="A1958" i="2"/>
  <c r="B1958" i="2"/>
  <c r="C1958" i="2"/>
  <c r="A2029" i="2"/>
  <c r="B2029" i="2"/>
  <c r="C2029" i="2"/>
  <c r="A2100" i="2"/>
  <c r="B2100" i="2"/>
  <c r="C2100" i="2"/>
  <c r="A2171" i="2"/>
  <c r="B2171" i="2"/>
  <c r="C2171" i="2"/>
  <c r="A2242" i="2"/>
  <c r="B2242" i="2"/>
  <c r="C2242" i="2"/>
  <c r="A2313" i="2"/>
  <c r="B2313" i="2"/>
  <c r="C2313" i="2"/>
  <c r="A2384" i="2"/>
  <c r="B2384" i="2"/>
  <c r="C2384" i="2"/>
  <c r="A2455" i="2"/>
  <c r="B2455" i="2"/>
  <c r="C2455" i="2"/>
  <c r="A2526" i="2"/>
  <c r="B2526" i="2"/>
  <c r="C2526" i="2"/>
  <c r="A2597" i="2"/>
  <c r="B2597" i="2"/>
  <c r="C2597" i="2"/>
  <c r="A2668" i="2"/>
  <c r="B2668" i="2"/>
  <c r="C2668" i="2"/>
  <c r="A2739" i="2"/>
  <c r="B2739" i="2"/>
  <c r="C2739" i="2"/>
  <c r="I468" i="2" l="1"/>
  <c r="I402" i="2"/>
  <c r="I336" i="2"/>
  <c r="I270" i="2"/>
  <c r="E67" i="2"/>
  <c r="F67" i="2"/>
  <c r="I204" i="2"/>
  <c r="I2029" i="2"/>
  <c r="H2739" i="2"/>
  <c r="H2526" i="2"/>
  <c r="H2455" i="2"/>
  <c r="H2384" i="2"/>
  <c r="H2313" i="2"/>
  <c r="H2242" i="2"/>
  <c r="H2171" i="2"/>
  <c r="H2100" i="2"/>
  <c r="H2029" i="2"/>
  <c r="H1958" i="2"/>
  <c r="H1887" i="2"/>
  <c r="H1816" i="2"/>
  <c r="H1745" i="2"/>
  <c r="H1674" i="2"/>
  <c r="H1603" i="2"/>
  <c r="H1532" i="2"/>
  <c r="H1461" i="2"/>
  <c r="H1390" i="2"/>
  <c r="H1319" i="2"/>
  <c r="H1248" i="2"/>
  <c r="H1177" i="2"/>
  <c r="H1106" i="2"/>
  <c r="H1035" i="2"/>
  <c r="H964" i="2"/>
  <c r="H893" i="2"/>
  <c r="H822" i="2"/>
  <c r="H751" i="2"/>
  <c r="H680" i="2"/>
  <c r="H609" i="2"/>
  <c r="H468" i="2"/>
  <c r="H402" i="2"/>
  <c r="H336" i="2"/>
  <c r="H270" i="2"/>
  <c r="H67" i="2"/>
  <c r="G2739" i="2"/>
  <c r="G2668" i="2"/>
  <c r="G2455" i="2"/>
  <c r="G2384" i="2"/>
  <c r="G2313" i="2"/>
  <c r="G2242" i="2"/>
  <c r="G2171" i="2"/>
  <c r="G2100" i="2"/>
  <c r="G2029" i="2"/>
  <c r="G1958" i="2"/>
  <c r="G1887" i="2"/>
  <c r="G1816" i="2"/>
  <c r="G1745" i="2"/>
  <c r="G1674" i="2"/>
  <c r="G1603" i="2"/>
  <c r="G1532" i="2"/>
  <c r="G1461" i="2"/>
  <c r="G1390" i="2"/>
  <c r="G1319" i="2"/>
  <c r="G1248" i="2"/>
  <c r="G1177" i="2"/>
  <c r="G1106" i="2"/>
  <c r="G1035" i="2"/>
  <c r="G964" i="2"/>
  <c r="G893" i="2"/>
  <c r="G822" i="2"/>
  <c r="G751" i="2"/>
  <c r="G680" i="2"/>
  <c r="G609" i="2"/>
  <c r="G538" i="2"/>
  <c r="G468" i="2"/>
  <c r="G402" i="2"/>
  <c r="G336" i="2"/>
  <c r="G270" i="2"/>
  <c r="G67" i="2"/>
  <c r="A108" i="2"/>
  <c r="B108" i="2"/>
  <c r="A509" i="2"/>
  <c r="B509" i="2"/>
  <c r="A580" i="2"/>
  <c r="B580" i="2"/>
  <c r="A651" i="2"/>
  <c r="B651" i="2"/>
  <c r="A722" i="2"/>
  <c r="B722" i="2"/>
  <c r="A793" i="2"/>
  <c r="B793" i="2"/>
  <c r="A864" i="2"/>
  <c r="B864" i="2"/>
  <c r="A935" i="2"/>
  <c r="B935" i="2"/>
  <c r="A1006" i="2"/>
  <c r="B1006" i="2"/>
  <c r="A1077" i="2"/>
  <c r="B1077" i="2"/>
  <c r="A1148" i="2"/>
  <c r="B1148" i="2"/>
  <c r="A1219" i="2"/>
  <c r="B1219" i="2"/>
  <c r="A1290" i="2"/>
  <c r="B1290" i="2"/>
  <c r="A1361" i="2"/>
  <c r="B1361" i="2"/>
  <c r="A1432" i="2"/>
  <c r="B1432" i="2"/>
  <c r="A1503" i="2"/>
  <c r="B1503" i="2"/>
  <c r="A1574" i="2"/>
  <c r="B1574" i="2"/>
  <c r="A1645" i="2"/>
  <c r="B1645" i="2"/>
  <c r="A1716" i="2"/>
  <c r="B1716" i="2"/>
  <c r="A1787" i="2"/>
  <c r="B1787" i="2"/>
  <c r="A1858" i="2"/>
  <c r="B1858" i="2"/>
  <c r="A1929" i="2"/>
  <c r="B1929" i="2"/>
  <c r="A2000" i="2"/>
  <c r="B2000" i="2"/>
  <c r="A2071" i="2"/>
  <c r="B2071" i="2"/>
  <c r="A2142" i="2"/>
  <c r="B2142" i="2"/>
  <c r="A2213" i="2"/>
  <c r="B2213" i="2"/>
  <c r="A2284" i="2"/>
  <c r="B2284" i="2"/>
  <c r="A2355" i="2"/>
  <c r="B2355" i="2"/>
  <c r="A2426" i="2"/>
  <c r="B2426" i="2"/>
  <c r="A2497" i="2"/>
  <c r="B2497" i="2"/>
  <c r="A2568" i="2"/>
  <c r="B2568" i="2"/>
  <c r="A2639" i="2"/>
  <c r="B2639" i="2"/>
  <c r="A2710" i="2"/>
  <c r="B2710" i="2"/>
  <c r="I2455" i="2" l="1"/>
  <c r="I538" i="2"/>
  <c r="G137" i="2"/>
  <c r="G204" i="2"/>
  <c r="H204" i="2"/>
  <c r="I781" i="12"/>
  <c r="H781" i="12"/>
  <c r="G781" i="12"/>
  <c r="F781" i="12"/>
  <c r="E781" i="12"/>
  <c r="I710" i="12"/>
  <c r="H710" i="12"/>
  <c r="G710" i="12"/>
  <c r="F710" i="12"/>
  <c r="E710" i="12"/>
  <c r="H639" i="12"/>
  <c r="G639" i="12"/>
  <c r="F639" i="12"/>
  <c r="E639" i="12"/>
  <c r="I568" i="12"/>
  <c r="H568" i="12"/>
  <c r="G568" i="12"/>
  <c r="F568" i="12"/>
  <c r="E568" i="12"/>
  <c r="I497" i="12"/>
  <c r="H497" i="12"/>
  <c r="G497" i="12"/>
  <c r="F497" i="12"/>
  <c r="E497" i="12"/>
  <c r="I426" i="12"/>
  <c r="H426" i="12"/>
  <c r="G426" i="12"/>
  <c r="F426" i="12"/>
  <c r="E426" i="12"/>
  <c r="G355" i="12"/>
  <c r="F355" i="12"/>
  <c r="E355" i="12"/>
  <c r="I284" i="12"/>
  <c r="H284" i="12"/>
  <c r="G284" i="12"/>
  <c r="F284" i="12"/>
  <c r="E284" i="12"/>
  <c r="I213" i="12"/>
  <c r="H213" i="12"/>
  <c r="G213" i="12"/>
  <c r="F213" i="12"/>
  <c r="E213" i="12"/>
  <c r="I142" i="12"/>
  <c r="H142" i="12"/>
  <c r="G142" i="12"/>
  <c r="F142" i="12"/>
  <c r="E142" i="12"/>
  <c r="E71" i="12"/>
  <c r="F71" i="12"/>
  <c r="G71" i="12"/>
  <c r="H71" i="12"/>
  <c r="I42" i="12"/>
  <c r="I71" i="12" s="1"/>
  <c r="I27" i="20"/>
  <c r="H27" i="20"/>
  <c r="G27" i="20"/>
  <c r="F27" i="20"/>
  <c r="E27" i="20"/>
  <c r="I24" i="20"/>
  <c r="H24" i="20"/>
  <c r="G24" i="20"/>
  <c r="F24" i="20"/>
  <c r="E24" i="20"/>
  <c r="I23" i="20"/>
  <c r="H23" i="20"/>
  <c r="G23" i="20"/>
  <c r="F23" i="20"/>
  <c r="E23" i="20"/>
  <c r="I22" i="20"/>
  <c r="H22" i="20"/>
  <c r="G22" i="20"/>
  <c r="F22" i="20"/>
  <c r="E22" i="20"/>
  <c r="I21" i="20"/>
  <c r="H21" i="20"/>
  <c r="G21" i="20"/>
  <c r="F21" i="20"/>
  <c r="E21" i="20"/>
  <c r="I18" i="20"/>
  <c r="H18" i="20"/>
  <c r="G18" i="20"/>
  <c r="F18" i="20"/>
  <c r="E18" i="20"/>
  <c r="H17" i="20"/>
  <c r="G17" i="20"/>
  <c r="F17" i="20"/>
  <c r="E17" i="20"/>
  <c r="H16" i="20"/>
  <c r="G16" i="20"/>
  <c r="F16" i="20"/>
  <c r="E16" i="20"/>
  <c r="I15" i="20"/>
  <c r="H15" i="20"/>
  <c r="G15" i="20"/>
  <c r="F15" i="20"/>
  <c r="E15" i="20"/>
  <c r="H19" i="20"/>
  <c r="G19" i="20"/>
  <c r="F19" i="20"/>
  <c r="E19" i="20"/>
  <c r="H14" i="20"/>
  <c r="G14" i="20"/>
  <c r="F14" i="20"/>
  <c r="E14" i="20"/>
  <c r="I12" i="20"/>
  <c r="H12" i="20"/>
  <c r="G12" i="20"/>
  <c r="F12" i="20"/>
  <c r="E12" i="20"/>
  <c r="I11" i="20"/>
  <c r="H11" i="20"/>
  <c r="G11" i="20"/>
  <c r="F11" i="20"/>
  <c r="E11" i="20"/>
  <c r="I9" i="20"/>
  <c r="H9" i="20"/>
  <c r="G9" i="20"/>
  <c r="F9" i="20"/>
  <c r="E9" i="20"/>
  <c r="I8" i="20"/>
  <c r="H8" i="20"/>
  <c r="G8" i="20"/>
  <c r="F8" i="20"/>
  <c r="E8" i="20"/>
  <c r="I7" i="20"/>
  <c r="H7" i="20"/>
  <c r="G7" i="20"/>
  <c r="F7" i="20"/>
  <c r="E7" i="20"/>
  <c r="I6" i="20"/>
  <c r="H6" i="20"/>
  <c r="G6" i="20"/>
  <c r="F6" i="20"/>
  <c r="E6" i="20"/>
  <c r="I1625" i="20"/>
  <c r="I1641" i="20"/>
  <c r="I1621" i="20"/>
  <c r="I1620" i="20"/>
  <c r="I1618" i="20"/>
  <c r="I1615" i="20"/>
  <c r="H1641" i="20"/>
  <c r="G1641" i="20"/>
  <c r="F1641" i="20"/>
  <c r="E1641" i="20"/>
  <c r="H1602" i="20"/>
  <c r="G1602" i="20"/>
  <c r="F1602" i="20"/>
  <c r="E1602" i="20"/>
  <c r="H1563" i="20"/>
  <c r="G1563" i="20"/>
  <c r="F1563" i="20"/>
  <c r="E1563" i="20"/>
  <c r="I1524" i="20"/>
  <c r="H1524" i="20"/>
  <c r="G1524" i="20"/>
  <c r="F1524" i="20"/>
  <c r="E1524" i="20"/>
  <c r="I1485" i="20"/>
  <c r="H1485" i="20"/>
  <c r="G1485" i="20"/>
  <c r="F1485" i="20"/>
  <c r="E1485" i="20"/>
  <c r="I1446" i="20"/>
  <c r="H1446" i="20"/>
  <c r="G1446" i="20"/>
  <c r="F1446" i="20"/>
  <c r="E1446" i="20"/>
  <c r="I1407" i="20"/>
  <c r="H1407" i="20"/>
  <c r="G1407" i="20"/>
  <c r="F1407" i="20"/>
  <c r="E1407" i="20"/>
  <c r="I1368" i="20"/>
  <c r="H1368" i="20"/>
  <c r="G1368" i="20"/>
  <c r="F1368" i="20"/>
  <c r="E1368" i="20"/>
  <c r="I1329" i="20"/>
  <c r="H1329" i="20"/>
  <c r="G1329" i="20"/>
  <c r="F1329" i="20"/>
  <c r="E1329" i="20"/>
  <c r="I1290" i="20"/>
  <c r="H1290" i="20"/>
  <c r="G1290" i="20"/>
  <c r="F1290" i="20"/>
  <c r="E1290" i="20"/>
  <c r="I1251" i="20"/>
  <c r="H1251" i="20"/>
  <c r="G1251" i="20"/>
  <c r="F1251" i="20"/>
  <c r="E1251" i="20"/>
  <c r="I1212" i="20"/>
  <c r="H1212" i="20"/>
  <c r="G1212" i="20"/>
  <c r="F1212" i="20"/>
  <c r="E1212" i="20"/>
  <c r="I1173" i="20"/>
  <c r="H1173" i="20"/>
  <c r="G1173" i="20"/>
  <c r="F1173" i="20"/>
  <c r="E1173" i="20"/>
  <c r="I1134" i="20"/>
  <c r="H1134" i="20"/>
  <c r="G1134" i="20"/>
  <c r="F1134" i="20"/>
  <c r="E1134" i="20"/>
  <c r="I1095" i="20"/>
  <c r="H1095" i="20"/>
  <c r="G1095" i="20"/>
  <c r="F1095" i="20"/>
  <c r="E1095" i="20"/>
  <c r="I1056" i="20"/>
  <c r="H1056" i="20"/>
  <c r="G1056" i="20"/>
  <c r="F1056" i="20"/>
  <c r="E1056" i="20"/>
  <c r="I1017" i="20"/>
  <c r="H1017" i="20"/>
  <c r="G1017" i="20"/>
  <c r="F1017" i="20"/>
  <c r="E1017" i="20"/>
  <c r="I978" i="20"/>
  <c r="H978" i="20"/>
  <c r="G978" i="20"/>
  <c r="F978" i="20"/>
  <c r="E978" i="20"/>
  <c r="I939" i="20"/>
  <c r="H939" i="20"/>
  <c r="G939" i="20"/>
  <c r="F939" i="20"/>
  <c r="E939" i="20"/>
  <c r="I900" i="20"/>
  <c r="H900" i="20"/>
  <c r="G900" i="20"/>
  <c r="F900" i="20"/>
  <c r="E900" i="20"/>
  <c r="I861" i="20"/>
  <c r="H861" i="20"/>
  <c r="G861" i="20"/>
  <c r="F861" i="20"/>
  <c r="E861" i="20"/>
  <c r="I822" i="20"/>
  <c r="H822" i="20"/>
  <c r="G822" i="20"/>
  <c r="F822" i="20"/>
  <c r="E822" i="20"/>
  <c r="I783" i="20"/>
  <c r="H783" i="20"/>
  <c r="G783" i="20"/>
  <c r="F783" i="20"/>
  <c r="E783" i="20"/>
  <c r="I744" i="20"/>
  <c r="H744" i="20"/>
  <c r="G744" i="20"/>
  <c r="F744" i="20"/>
  <c r="E744" i="20"/>
  <c r="I705" i="20"/>
  <c r="H705" i="20"/>
  <c r="G705" i="20"/>
  <c r="F705" i="20"/>
  <c r="E705" i="20"/>
  <c r="I666" i="20"/>
  <c r="H666" i="20"/>
  <c r="G666" i="20"/>
  <c r="F666" i="20"/>
  <c r="E666" i="20"/>
  <c r="I627" i="20"/>
  <c r="H627" i="20"/>
  <c r="G627" i="20"/>
  <c r="F627" i="20"/>
  <c r="E627" i="20"/>
  <c r="I588" i="20"/>
  <c r="H588" i="20"/>
  <c r="G588" i="20"/>
  <c r="F588" i="20"/>
  <c r="E588" i="20"/>
  <c r="I549" i="20"/>
  <c r="H549" i="20"/>
  <c r="G549" i="20"/>
  <c r="F549" i="20"/>
  <c r="E549" i="20"/>
  <c r="I510" i="20"/>
  <c r="H510" i="20"/>
  <c r="G510" i="20"/>
  <c r="F510" i="20"/>
  <c r="E510" i="20"/>
  <c r="I471" i="20"/>
  <c r="H471" i="20"/>
  <c r="G471" i="20"/>
  <c r="F471" i="20"/>
  <c r="E471" i="20"/>
  <c r="I432" i="20"/>
  <c r="H432" i="20"/>
  <c r="G432" i="20"/>
  <c r="F432" i="20"/>
  <c r="E432" i="20"/>
  <c r="I393" i="20"/>
  <c r="H393" i="20"/>
  <c r="G393" i="20"/>
  <c r="F393" i="20"/>
  <c r="E393" i="20"/>
  <c r="I354" i="20"/>
  <c r="H354" i="20"/>
  <c r="G354" i="20"/>
  <c r="F354" i="20"/>
  <c r="E354" i="20"/>
  <c r="I315" i="20"/>
  <c r="H315" i="20"/>
  <c r="G315" i="20"/>
  <c r="F315" i="20"/>
  <c r="E315" i="20"/>
  <c r="I276" i="20"/>
  <c r="H276" i="20"/>
  <c r="G276" i="20"/>
  <c r="F276" i="20"/>
  <c r="E276" i="20"/>
  <c r="I237" i="20"/>
  <c r="H237" i="20"/>
  <c r="G237" i="20"/>
  <c r="F237" i="20"/>
  <c r="E237" i="20"/>
  <c r="I198" i="20"/>
  <c r="H198" i="20"/>
  <c r="G198" i="20"/>
  <c r="F198" i="20"/>
  <c r="E198" i="20"/>
  <c r="I159" i="20"/>
  <c r="H159" i="20"/>
  <c r="G159" i="20"/>
  <c r="F159" i="20"/>
  <c r="E159" i="20"/>
  <c r="I120" i="20"/>
  <c r="H120" i="20"/>
  <c r="G120" i="20"/>
  <c r="F120" i="20"/>
  <c r="E120" i="20"/>
  <c r="I81" i="20"/>
  <c r="H81" i="20"/>
  <c r="G81" i="20"/>
  <c r="F81" i="20"/>
  <c r="E81" i="20"/>
  <c r="H137" i="2" l="1"/>
  <c r="H538" i="2"/>
  <c r="I1613" i="20"/>
  <c r="I1642" i="20"/>
  <c r="I1632" i="20"/>
  <c r="I1631" i="20"/>
  <c r="I1628" i="20"/>
  <c r="I1616" i="20"/>
  <c r="I1609" i="20"/>
  <c r="I1604" i="20"/>
  <c r="I1639" i="20" l="1"/>
  <c r="I67" i="2"/>
  <c r="I137" i="2"/>
  <c r="I1635" i="20"/>
  <c r="I14" i="20"/>
  <c r="I1612" i="20"/>
  <c r="I1636" i="20" s="1"/>
  <c r="H1603" i="20"/>
  <c r="H1596" i="20"/>
  <c r="H1593" i="20"/>
  <c r="H1592" i="20"/>
  <c r="H1589" i="20"/>
  <c r="H1573" i="20"/>
  <c r="H1591" i="20" s="1"/>
  <c r="H1570" i="20"/>
  <c r="H1565" i="20"/>
  <c r="H1564" i="20"/>
  <c r="H1557" i="20"/>
  <c r="H1554" i="20"/>
  <c r="H1553" i="20"/>
  <c r="H1550" i="20"/>
  <c r="H1534" i="20"/>
  <c r="H1552" i="20" s="1"/>
  <c r="H1531" i="20"/>
  <c r="H1526" i="20"/>
  <c r="I1525" i="20"/>
  <c r="H1525" i="20"/>
  <c r="I1518" i="20"/>
  <c r="H1518" i="20"/>
  <c r="I1515" i="20"/>
  <c r="H1515" i="20"/>
  <c r="I1514" i="20"/>
  <c r="H1514" i="20"/>
  <c r="I1511" i="20"/>
  <c r="H1511" i="20"/>
  <c r="I1495" i="20"/>
  <c r="H1495" i="20"/>
  <c r="H1513" i="20" s="1"/>
  <c r="I1492" i="20"/>
  <c r="H1492" i="20"/>
  <c r="I1487" i="20"/>
  <c r="H1487" i="20"/>
  <c r="S1486" i="20"/>
  <c r="R1486" i="20"/>
  <c r="I1486" i="20"/>
  <c r="H1486" i="20"/>
  <c r="S1485" i="20"/>
  <c r="R1485" i="20"/>
  <c r="S1484" i="20"/>
  <c r="R1484" i="20"/>
  <c r="S1483" i="20"/>
  <c r="R1483" i="20"/>
  <c r="S1482" i="20"/>
  <c r="R1482" i="20"/>
  <c r="S1481" i="20"/>
  <c r="R1481" i="20"/>
  <c r="S1480" i="20"/>
  <c r="R1480" i="20"/>
  <c r="S1479" i="20"/>
  <c r="R1479" i="20"/>
  <c r="I1479" i="20"/>
  <c r="H1479" i="20"/>
  <c r="S1478" i="20"/>
  <c r="R1478" i="20"/>
  <c r="S1477" i="20"/>
  <c r="R1477" i="20"/>
  <c r="S1476" i="20"/>
  <c r="R1476" i="20"/>
  <c r="I1476" i="20"/>
  <c r="H1476" i="20"/>
  <c r="S1475" i="20"/>
  <c r="R1475" i="20"/>
  <c r="I1475" i="20"/>
  <c r="H1475" i="20"/>
  <c r="S1474" i="20"/>
  <c r="R1474" i="20"/>
  <c r="S1473" i="20"/>
  <c r="R1473" i="20"/>
  <c r="S1472" i="20"/>
  <c r="R1472" i="20"/>
  <c r="I1472" i="20"/>
  <c r="H1472" i="20"/>
  <c r="S1471" i="20"/>
  <c r="R1471" i="20"/>
  <c r="S1470" i="20"/>
  <c r="R1470" i="20"/>
  <c r="S1469" i="20"/>
  <c r="R1469" i="20"/>
  <c r="S1468" i="20"/>
  <c r="R1468" i="20"/>
  <c r="S1467" i="20"/>
  <c r="R1467" i="20"/>
  <c r="S1466" i="20"/>
  <c r="R1466" i="20"/>
  <c r="S1465" i="20"/>
  <c r="R1465" i="20"/>
  <c r="S1464" i="20"/>
  <c r="R1464" i="20"/>
  <c r="S1463" i="20"/>
  <c r="R1463" i="20"/>
  <c r="S1462" i="20"/>
  <c r="R1462" i="20"/>
  <c r="S1461" i="20"/>
  <c r="R1461" i="20"/>
  <c r="S1460" i="20"/>
  <c r="R1460" i="20"/>
  <c r="S1459" i="20"/>
  <c r="R1459" i="20"/>
  <c r="S1458" i="20"/>
  <c r="R1458" i="20"/>
  <c r="S1457" i="20"/>
  <c r="R1457" i="20"/>
  <c r="S1456" i="20"/>
  <c r="R1456" i="20"/>
  <c r="I1456" i="20"/>
  <c r="I1478" i="20" s="1"/>
  <c r="H1456" i="20"/>
  <c r="H1474" i="20" s="1"/>
  <c r="S1455" i="20"/>
  <c r="R1455" i="20"/>
  <c r="S1454" i="20"/>
  <c r="R1454" i="20"/>
  <c r="S1453" i="20"/>
  <c r="R1453" i="20"/>
  <c r="I1453" i="20"/>
  <c r="H1453" i="20"/>
  <c r="S1452" i="20"/>
  <c r="R1452" i="20"/>
  <c r="S1451" i="20"/>
  <c r="R1451" i="20"/>
  <c r="S1450" i="20"/>
  <c r="R1450" i="20"/>
  <c r="S1449" i="20"/>
  <c r="R1449" i="20"/>
  <c r="I1448" i="20"/>
  <c r="H1448" i="20"/>
  <c r="I1447" i="20"/>
  <c r="H1447" i="20"/>
  <c r="I1440" i="20"/>
  <c r="H1440" i="20"/>
  <c r="I1437" i="20"/>
  <c r="H1437" i="20"/>
  <c r="I1436" i="20"/>
  <c r="H1436" i="20"/>
  <c r="I1433" i="20"/>
  <c r="H1433" i="20"/>
  <c r="I1417" i="20"/>
  <c r="I1435" i="20" s="1"/>
  <c r="H1417" i="20"/>
  <c r="H1439" i="20" s="1"/>
  <c r="I1414" i="20"/>
  <c r="H1414" i="20"/>
  <c r="I1409" i="20"/>
  <c r="H1409" i="20"/>
  <c r="I1408" i="20"/>
  <c r="H1408" i="20"/>
  <c r="I1401" i="20"/>
  <c r="H1401" i="20"/>
  <c r="I1398" i="20"/>
  <c r="H1398" i="20"/>
  <c r="I1397" i="20"/>
  <c r="H1397" i="20"/>
  <c r="I1394" i="20"/>
  <c r="H1394" i="20"/>
  <c r="I1386" i="20"/>
  <c r="I1384" i="20"/>
  <c r="I1381" i="20"/>
  <c r="I1378" i="20"/>
  <c r="I1395" i="20" s="1"/>
  <c r="H1378" i="20"/>
  <c r="H1396" i="20" s="1"/>
  <c r="I1375" i="20"/>
  <c r="H1375" i="20"/>
  <c r="I1370" i="20"/>
  <c r="H1370" i="20"/>
  <c r="I1369" i="20"/>
  <c r="H1369" i="20"/>
  <c r="I1362" i="20"/>
  <c r="H1362" i="20"/>
  <c r="I1359" i="20"/>
  <c r="H1359" i="20"/>
  <c r="I1358" i="20"/>
  <c r="H1358" i="20"/>
  <c r="I1355" i="20"/>
  <c r="H1355" i="20"/>
  <c r="I1345" i="20"/>
  <c r="I1342" i="20"/>
  <c r="I1339" i="20"/>
  <c r="I1356" i="20" s="1"/>
  <c r="H1339" i="20"/>
  <c r="H1356" i="20" s="1"/>
  <c r="I1336" i="20"/>
  <c r="H1336" i="20"/>
  <c r="I1331" i="20"/>
  <c r="H1331" i="20"/>
  <c r="I1330" i="20"/>
  <c r="H1330" i="20"/>
  <c r="I1323" i="20"/>
  <c r="H1323" i="20"/>
  <c r="I1320" i="20"/>
  <c r="H1320" i="20"/>
  <c r="I1319" i="20"/>
  <c r="H1319" i="20"/>
  <c r="I1316" i="20"/>
  <c r="H1316" i="20"/>
  <c r="I1306" i="20"/>
  <c r="I1303" i="20"/>
  <c r="I1300" i="20"/>
  <c r="I1317" i="20" s="1"/>
  <c r="H1300" i="20"/>
  <c r="H1317" i="20" s="1"/>
  <c r="I1297" i="20"/>
  <c r="H1297" i="20"/>
  <c r="I1292" i="20"/>
  <c r="H1292" i="20"/>
  <c r="I1291" i="20"/>
  <c r="H1291" i="20"/>
  <c r="I1284" i="20"/>
  <c r="H1284" i="20"/>
  <c r="I1281" i="20"/>
  <c r="H1281" i="20"/>
  <c r="I1280" i="20"/>
  <c r="H1280" i="20"/>
  <c r="I1277" i="20"/>
  <c r="H1277" i="20"/>
  <c r="I1261" i="20"/>
  <c r="H1261" i="20"/>
  <c r="H1279" i="20" s="1"/>
  <c r="I1258" i="20"/>
  <c r="H1258" i="20"/>
  <c r="I1253" i="20"/>
  <c r="H1253" i="20"/>
  <c r="I1252" i="20"/>
  <c r="H1252" i="20"/>
  <c r="I1245" i="20"/>
  <c r="H1245" i="20"/>
  <c r="I1242" i="20"/>
  <c r="H1242" i="20"/>
  <c r="I1241" i="20"/>
  <c r="H1241" i="20"/>
  <c r="I1238" i="20"/>
  <c r="H1238" i="20"/>
  <c r="I1228" i="20"/>
  <c r="I1225" i="20"/>
  <c r="I1222" i="20"/>
  <c r="H1222" i="20"/>
  <c r="I1219" i="20"/>
  <c r="H1219" i="20"/>
  <c r="I1214" i="20"/>
  <c r="H1214" i="20"/>
  <c r="I1213" i="20"/>
  <c r="H1213" i="20"/>
  <c r="I1206" i="20"/>
  <c r="H1206" i="20"/>
  <c r="I1203" i="20"/>
  <c r="H1203" i="20"/>
  <c r="I1202" i="20"/>
  <c r="H1202" i="20"/>
  <c r="I1199" i="20"/>
  <c r="H1199" i="20"/>
  <c r="I1189" i="20"/>
  <c r="I1186" i="20"/>
  <c r="I1183" i="20"/>
  <c r="H1183" i="20"/>
  <c r="H1200" i="20" s="1"/>
  <c r="I1180" i="20"/>
  <c r="H1180" i="20"/>
  <c r="I1175" i="20"/>
  <c r="H1175" i="20"/>
  <c r="I1174" i="20"/>
  <c r="H1174" i="20"/>
  <c r="I1167" i="20"/>
  <c r="H1167" i="20"/>
  <c r="I1164" i="20"/>
  <c r="H1164" i="20"/>
  <c r="I1163" i="20"/>
  <c r="H1163" i="20"/>
  <c r="I1160" i="20"/>
  <c r="H1160" i="20"/>
  <c r="I1150" i="20"/>
  <c r="I1144" i="20"/>
  <c r="I1161" i="20" s="1"/>
  <c r="H1144" i="20"/>
  <c r="H1161" i="20" s="1"/>
  <c r="I1141" i="20"/>
  <c r="H1141" i="20"/>
  <c r="I1136" i="20"/>
  <c r="H1136" i="20"/>
  <c r="I1135" i="20"/>
  <c r="H1135" i="20"/>
  <c r="I1128" i="20"/>
  <c r="H1128" i="20"/>
  <c r="I1125" i="20"/>
  <c r="H1125" i="20"/>
  <c r="I1124" i="20"/>
  <c r="H1124" i="20"/>
  <c r="I1121" i="20"/>
  <c r="H1121" i="20"/>
  <c r="I1111" i="20"/>
  <c r="I1108" i="20"/>
  <c r="I1105" i="20"/>
  <c r="H1105" i="20"/>
  <c r="H1122" i="20" s="1"/>
  <c r="I1102" i="20"/>
  <c r="H1102" i="20"/>
  <c r="I1097" i="20"/>
  <c r="H1097" i="20"/>
  <c r="I1096" i="20"/>
  <c r="H1096" i="20"/>
  <c r="G1096" i="20"/>
  <c r="F1096" i="20"/>
  <c r="E1096" i="20"/>
  <c r="I1089" i="20"/>
  <c r="H1089" i="20"/>
  <c r="G1089" i="20"/>
  <c r="F1089" i="20"/>
  <c r="E1089" i="20"/>
  <c r="I1086" i="20"/>
  <c r="H1086" i="20"/>
  <c r="G1086" i="20"/>
  <c r="F1086" i="20"/>
  <c r="E1086" i="20"/>
  <c r="I1085" i="20"/>
  <c r="H1085" i="20"/>
  <c r="G1085" i="20"/>
  <c r="F1085" i="20"/>
  <c r="E1085" i="20"/>
  <c r="I1082" i="20"/>
  <c r="H1082" i="20"/>
  <c r="G1082" i="20"/>
  <c r="F1082" i="20"/>
  <c r="E1082" i="20"/>
  <c r="I1072" i="20"/>
  <c r="I1069" i="20"/>
  <c r="I1066" i="20"/>
  <c r="I1084" i="20" s="1"/>
  <c r="H1066" i="20"/>
  <c r="H1088" i="20" s="1"/>
  <c r="G1066" i="20"/>
  <c r="G1088" i="20" s="1"/>
  <c r="F1066" i="20"/>
  <c r="F1084" i="20" s="1"/>
  <c r="E1066" i="20"/>
  <c r="E1084" i="20" s="1"/>
  <c r="I1063" i="20"/>
  <c r="H1063" i="20"/>
  <c r="G1063" i="20"/>
  <c r="F1063" i="20"/>
  <c r="E1063" i="20"/>
  <c r="I1058" i="20"/>
  <c r="H1058" i="20"/>
  <c r="G1058" i="20"/>
  <c r="F1058" i="20"/>
  <c r="E1058" i="20"/>
  <c r="I1057" i="20"/>
  <c r="H1057" i="20"/>
  <c r="G1057" i="20"/>
  <c r="F1057" i="20"/>
  <c r="E1057" i="20"/>
  <c r="I1050" i="20"/>
  <c r="H1050" i="20"/>
  <c r="G1050" i="20"/>
  <c r="F1050" i="20"/>
  <c r="E1050" i="20"/>
  <c r="I1047" i="20"/>
  <c r="H1047" i="20"/>
  <c r="G1047" i="20"/>
  <c r="F1047" i="20"/>
  <c r="E1047" i="20"/>
  <c r="H1046" i="20"/>
  <c r="G1046" i="20"/>
  <c r="F1046" i="20"/>
  <c r="E1046" i="20"/>
  <c r="I1043" i="20"/>
  <c r="H1043" i="20"/>
  <c r="G1043" i="20"/>
  <c r="F1043" i="20"/>
  <c r="E1043" i="20"/>
  <c r="I1036" i="20"/>
  <c r="I1046" i="20" s="1"/>
  <c r="I1033" i="20"/>
  <c r="I1030" i="20"/>
  <c r="I1027" i="20"/>
  <c r="I1045" i="20" s="1"/>
  <c r="H1027" i="20"/>
  <c r="H1049" i="20" s="1"/>
  <c r="G1027" i="20"/>
  <c r="F1027" i="20"/>
  <c r="F1044" i="20" s="1"/>
  <c r="E1027" i="20"/>
  <c r="E1044" i="20" s="1"/>
  <c r="I1024" i="20"/>
  <c r="H1024" i="20"/>
  <c r="G1024" i="20"/>
  <c r="F1024" i="20"/>
  <c r="E1024" i="20"/>
  <c r="I1019" i="20"/>
  <c r="H1019" i="20"/>
  <c r="G1019" i="20"/>
  <c r="F1019" i="20"/>
  <c r="E1019" i="20"/>
  <c r="I1018" i="20"/>
  <c r="H1018" i="20"/>
  <c r="G1018" i="20"/>
  <c r="F1018" i="20"/>
  <c r="E1018" i="20"/>
  <c r="I1011" i="20"/>
  <c r="H1011" i="20"/>
  <c r="G1011" i="20"/>
  <c r="F1011" i="20"/>
  <c r="E1011" i="20"/>
  <c r="I1008" i="20"/>
  <c r="H1008" i="20"/>
  <c r="G1008" i="20"/>
  <c r="F1008" i="20"/>
  <c r="E1008" i="20"/>
  <c r="I1007" i="20"/>
  <c r="H1007" i="20"/>
  <c r="G1007" i="20"/>
  <c r="F1007" i="20"/>
  <c r="E1007" i="20"/>
  <c r="I1004" i="20"/>
  <c r="H1004" i="20"/>
  <c r="G1004" i="20"/>
  <c r="F1004" i="20"/>
  <c r="E1004" i="20"/>
  <c r="I996" i="20"/>
  <c r="I994" i="20"/>
  <c r="I991" i="20"/>
  <c r="I988" i="20"/>
  <c r="I1010" i="20" s="1"/>
  <c r="H988" i="20"/>
  <c r="H1005" i="20" s="1"/>
  <c r="G988" i="20"/>
  <c r="G1006" i="20" s="1"/>
  <c r="F988" i="20"/>
  <c r="F1006" i="20" s="1"/>
  <c r="E988" i="20"/>
  <c r="E1010" i="20" s="1"/>
  <c r="I985" i="20"/>
  <c r="H985" i="20"/>
  <c r="G985" i="20"/>
  <c r="F985" i="20"/>
  <c r="E985" i="20"/>
  <c r="I980" i="20"/>
  <c r="H980" i="20"/>
  <c r="G980" i="20"/>
  <c r="F980" i="20"/>
  <c r="E980" i="20"/>
  <c r="I979" i="20"/>
  <c r="H979" i="20"/>
  <c r="G979" i="20"/>
  <c r="F979" i="20"/>
  <c r="E979" i="20"/>
  <c r="I972" i="20"/>
  <c r="H972" i="20"/>
  <c r="G972" i="20"/>
  <c r="F972" i="20"/>
  <c r="E972" i="20"/>
  <c r="I969" i="20"/>
  <c r="H969" i="20"/>
  <c r="G969" i="20"/>
  <c r="F969" i="20"/>
  <c r="E969" i="20"/>
  <c r="I968" i="20"/>
  <c r="H968" i="20"/>
  <c r="G968" i="20"/>
  <c r="F968" i="20"/>
  <c r="E968" i="20"/>
  <c r="I965" i="20"/>
  <c r="H965" i="20"/>
  <c r="G965" i="20"/>
  <c r="F965" i="20"/>
  <c r="E965" i="20"/>
  <c r="I955" i="20"/>
  <c r="I952" i="20"/>
  <c r="I949" i="20"/>
  <c r="I971" i="20" s="1"/>
  <c r="H949" i="20"/>
  <c r="H967" i="20" s="1"/>
  <c r="G949" i="20"/>
  <c r="G967" i="20" s="1"/>
  <c r="F949" i="20"/>
  <c r="F971" i="20" s="1"/>
  <c r="E949" i="20"/>
  <c r="E971" i="20" s="1"/>
  <c r="I946" i="20"/>
  <c r="H946" i="20"/>
  <c r="G946" i="20"/>
  <c r="F946" i="20"/>
  <c r="E946" i="20"/>
  <c r="I941" i="20"/>
  <c r="H941" i="20"/>
  <c r="G941" i="20"/>
  <c r="F941" i="20"/>
  <c r="E941" i="20"/>
  <c r="I940" i="20"/>
  <c r="H940" i="20"/>
  <c r="G940" i="20"/>
  <c r="F940" i="20"/>
  <c r="E940" i="20"/>
  <c r="I933" i="20"/>
  <c r="H933" i="20"/>
  <c r="G933" i="20"/>
  <c r="F933" i="20"/>
  <c r="E933" i="20"/>
  <c r="I930" i="20"/>
  <c r="H930" i="20"/>
  <c r="G930" i="20"/>
  <c r="F930" i="20"/>
  <c r="E930" i="20"/>
  <c r="I929" i="20"/>
  <c r="H929" i="20"/>
  <c r="G929" i="20"/>
  <c r="F929" i="20"/>
  <c r="E929" i="20"/>
  <c r="I926" i="20"/>
  <c r="H926" i="20"/>
  <c r="G926" i="20"/>
  <c r="F926" i="20"/>
  <c r="E926" i="20"/>
  <c r="I910" i="20"/>
  <c r="I932" i="20" s="1"/>
  <c r="H910" i="20"/>
  <c r="H928" i="20" s="1"/>
  <c r="G910" i="20"/>
  <c r="G932" i="20" s="1"/>
  <c r="F910" i="20"/>
  <c r="F928" i="20" s="1"/>
  <c r="E910" i="20"/>
  <c r="E932" i="20" s="1"/>
  <c r="I907" i="20"/>
  <c r="H907" i="20"/>
  <c r="G907" i="20"/>
  <c r="F907" i="20"/>
  <c r="E907" i="20"/>
  <c r="I902" i="20"/>
  <c r="H902" i="20"/>
  <c r="G902" i="20"/>
  <c r="F902" i="20"/>
  <c r="E902" i="20"/>
  <c r="I901" i="20"/>
  <c r="H901" i="20"/>
  <c r="G901" i="20"/>
  <c r="F901" i="20"/>
  <c r="E901" i="20"/>
  <c r="I894" i="20"/>
  <c r="H894" i="20"/>
  <c r="G894" i="20"/>
  <c r="F894" i="20"/>
  <c r="E894" i="20"/>
  <c r="I891" i="20"/>
  <c r="H891" i="20"/>
  <c r="G891" i="20"/>
  <c r="F891" i="20"/>
  <c r="E891" i="20"/>
  <c r="I890" i="20"/>
  <c r="H890" i="20"/>
  <c r="G890" i="20"/>
  <c r="F890" i="20"/>
  <c r="E890" i="20"/>
  <c r="I887" i="20"/>
  <c r="H887" i="20"/>
  <c r="G887" i="20"/>
  <c r="F887" i="20"/>
  <c r="E887" i="20"/>
  <c r="I871" i="20"/>
  <c r="I889" i="20" s="1"/>
  <c r="H871" i="20"/>
  <c r="H889" i="20" s="1"/>
  <c r="G871" i="20"/>
  <c r="G889" i="20" s="1"/>
  <c r="F871" i="20"/>
  <c r="F889" i="20" s="1"/>
  <c r="E871" i="20"/>
  <c r="E889" i="20" s="1"/>
  <c r="I868" i="20"/>
  <c r="H868" i="20"/>
  <c r="G868" i="20"/>
  <c r="F868" i="20"/>
  <c r="E868" i="20"/>
  <c r="I863" i="20"/>
  <c r="H863" i="20"/>
  <c r="G863" i="20"/>
  <c r="F863" i="20"/>
  <c r="E863" i="20"/>
  <c r="I862" i="20"/>
  <c r="H862" i="20"/>
  <c r="G862" i="20"/>
  <c r="F862" i="20"/>
  <c r="E862" i="20"/>
  <c r="I855" i="20"/>
  <c r="H855" i="20"/>
  <c r="G855" i="20"/>
  <c r="F855" i="20"/>
  <c r="E855" i="20"/>
  <c r="I852" i="20"/>
  <c r="H852" i="20"/>
  <c r="G852" i="20"/>
  <c r="F852" i="20"/>
  <c r="E852" i="20"/>
  <c r="I851" i="20"/>
  <c r="H851" i="20"/>
  <c r="G851" i="20"/>
  <c r="F851" i="20"/>
  <c r="E851" i="20"/>
  <c r="I848" i="20"/>
  <c r="H848" i="20"/>
  <c r="G848" i="20"/>
  <c r="F848" i="20"/>
  <c r="E848" i="20"/>
  <c r="I838" i="20"/>
  <c r="I835" i="20"/>
  <c r="I832" i="20"/>
  <c r="I854" i="20" s="1"/>
  <c r="H832" i="20"/>
  <c r="G832" i="20"/>
  <c r="G854" i="20" s="1"/>
  <c r="F832" i="20"/>
  <c r="F854" i="20" s="1"/>
  <c r="E832" i="20"/>
  <c r="E854" i="20" s="1"/>
  <c r="I829" i="20"/>
  <c r="H829" i="20"/>
  <c r="G829" i="20"/>
  <c r="F829" i="20"/>
  <c r="E829" i="20"/>
  <c r="I824" i="20"/>
  <c r="H824" i="20"/>
  <c r="G824" i="20"/>
  <c r="F824" i="20"/>
  <c r="E824" i="20"/>
  <c r="I823" i="20"/>
  <c r="H823" i="20"/>
  <c r="G823" i="20"/>
  <c r="F823" i="20"/>
  <c r="E823" i="20"/>
  <c r="I816" i="20"/>
  <c r="H816" i="20"/>
  <c r="G816" i="20"/>
  <c r="F816" i="20"/>
  <c r="E816" i="20"/>
  <c r="I813" i="20"/>
  <c r="H813" i="20"/>
  <c r="G813" i="20"/>
  <c r="F813" i="20"/>
  <c r="E813" i="20"/>
  <c r="I812" i="20"/>
  <c r="H812" i="20"/>
  <c r="G812" i="20"/>
  <c r="F812" i="20"/>
  <c r="E812" i="20"/>
  <c r="I809" i="20"/>
  <c r="H809" i="20"/>
  <c r="G809" i="20"/>
  <c r="F809" i="20"/>
  <c r="E809" i="20"/>
  <c r="I799" i="20"/>
  <c r="I796" i="20"/>
  <c r="I793" i="20"/>
  <c r="I811" i="20" s="1"/>
  <c r="H793" i="20"/>
  <c r="H811" i="20" s="1"/>
  <c r="G793" i="20"/>
  <c r="G811" i="20" s="1"/>
  <c r="F793" i="20"/>
  <c r="F815" i="20" s="1"/>
  <c r="E793" i="20"/>
  <c r="E815" i="20" s="1"/>
  <c r="I790" i="20"/>
  <c r="H790" i="20"/>
  <c r="G790" i="20"/>
  <c r="F790" i="20"/>
  <c r="E790" i="20"/>
  <c r="I785" i="20"/>
  <c r="H785" i="20"/>
  <c r="G785" i="20"/>
  <c r="F785" i="20"/>
  <c r="E785" i="20"/>
  <c r="H784" i="20"/>
  <c r="G784" i="20"/>
  <c r="F784" i="20"/>
  <c r="E784" i="20"/>
  <c r="H777" i="20"/>
  <c r="G777" i="20"/>
  <c r="F777" i="20"/>
  <c r="E777" i="20"/>
  <c r="H774" i="20"/>
  <c r="G774" i="20"/>
  <c r="F774" i="20"/>
  <c r="E774" i="20"/>
  <c r="H773" i="20"/>
  <c r="G773" i="20"/>
  <c r="F773" i="20"/>
  <c r="E773" i="20"/>
  <c r="H770" i="20"/>
  <c r="G770" i="20"/>
  <c r="F770" i="20"/>
  <c r="E770" i="20"/>
  <c r="H754" i="20"/>
  <c r="H776" i="20" s="1"/>
  <c r="G754" i="20"/>
  <c r="G776" i="20" s="1"/>
  <c r="F754" i="20"/>
  <c r="F776" i="20" s="1"/>
  <c r="E754" i="20"/>
  <c r="E776" i="20" s="1"/>
  <c r="H751" i="20"/>
  <c r="G751" i="20"/>
  <c r="F751" i="20"/>
  <c r="E751" i="20"/>
  <c r="H746" i="20"/>
  <c r="G746" i="20"/>
  <c r="F746" i="20"/>
  <c r="E746" i="20"/>
  <c r="I745" i="20"/>
  <c r="H745" i="20"/>
  <c r="G745" i="20"/>
  <c r="F745" i="20"/>
  <c r="E745" i="20"/>
  <c r="I738" i="20"/>
  <c r="H738" i="20"/>
  <c r="G738" i="20"/>
  <c r="F738" i="20"/>
  <c r="E738" i="20"/>
  <c r="I735" i="20"/>
  <c r="H735" i="20"/>
  <c r="G735" i="20"/>
  <c r="F735" i="20"/>
  <c r="E735" i="20"/>
  <c r="I734" i="20"/>
  <c r="H734" i="20"/>
  <c r="G734" i="20"/>
  <c r="F734" i="20"/>
  <c r="E734" i="20"/>
  <c r="I731" i="20"/>
  <c r="H731" i="20"/>
  <c r="G731" i="20"/>
  <c r="F731" i="20"/>
  <c r="E731" i="20"/>
  <c r="I723" i="20"/>
  <c r="I721" i="20"/>
  <c r="I718" i="20"/>
  <c r="I715" i="20"/>
  <c r="I733" i="20" s="1"/>
  <c r="H715" i="20"/>
  <c r="H733" i="20" s="1"/>
  <c r="G715" i="20"/>
  <c r="G733" i="20" s="1"/>
  <c r="F715" i="20"/>
  <c r="F737" i="20" s="1"/>
  <c r="E715" i="20"/>
  <c r="I712" i="20"/>
  <c r="H712" i="20"/>
  <c r="G712" i="20"/>
  <c r="F712" i="20"/>
  <c r="E712" i="20"/>
  <c r="I707" i="20"/>
  <c r="H707" i="20"/>
  <c r="G707" i="20"/>
  <c r="F707" i="20"/>
  <c r="E707" i="20"/>
  <c r="I706" i="20"/>
  <c r="H706" i="20"/>
  <c r="G706" i="20"/>
  <c r="F706" i="20"/>
  <c r="E706" i="20"/>
  <c r="I699" i="20"/>
  <c r="H699" i="20"/>
  <c r="G699" i="20"/>
  <c r="F699" i="20"/>
  <c r="E699" i="20"/>
  <c r="H696" i="20"/>
  <c r="G696" i="20"/>
  <c r="F696" i="20"/>
  <c r="E696" i="20"/>
  <c r="I695" i="20"/>
  <c r="H695" i="20"/>
  <c r="G695" i="20"/>
  <c r="F695" i="20"/>
  <c r="E695" i="20"/>
  <c r="I692" i="20"/>
  <c r="H692" i="20"/>
  <c r="G692" i="20"/>
  <c r="F692" i="20"/>
  <c r="E692" i="20"/>
  <c r="I689" i="20"/>
  <c r="I696" i="20" s="1"/>
  <c r="I682" i="20"/>
  <c r="I676" i="20"/>
  <c r="I694" i="20" s="1"/>
  <c r="H676" i="20"/>
  <c r="H694" i="20" s="1"/>
  <c r="G676" i="20"/>
  <c r="G698" i="20" s="1"/>
  <c r="F676" i="20"/>
  <c r="F694" i="20" s="1"/>
  <c r="E676" i="20"/>
  <c r="E694" i="20" s="1"/>
  <c r="I673" i="20"/>
  <c r="H673" i="20"/>
  <c r="G673" i="20"/>
  <c r="F673" i="20"/>
  <c r="E673" i="20"/>
  <c r="I668" i="20"/>
  <c r="H668" i="20"/>
  <c r="G668" i="20"/>
  <c r="F668" i="20"/>
  <c r="E668" i="20"/>
  <c r="I667" i="20"/>
  <c r="H667" i="20"/>
  <c r="G667" i="20"/>
  <c r="F667" i="20"/>
  <c r="E667" i="20"/>
  <c r="I660" i="20"/>
  <c r="H660" i="20"/>
  <c r="G660" i="20"/>
  <c r="F660" i="20"/>
  <c r="E660" i="20"/>
  <c r="I657" i="20"/>
  <c r="H657" i="20"/>
  <c r="G657" i="20"/>
  <c r="F657" i="20"/>
  <c r="E657" i="20"/>
  <c r="I656" i="20"/>
  <c r="H656" i="20"/>
  <c r="G656" i="20"/>
  <c r="F656" i="20"/>
  <c r="E656" i="20"/>
  <c r="I653" i="20"/>
  <c r="H653" i="20"/>
  <c r="G653" i="20"/>
  <c r="F653" i="20"/>
  <c r="E653" i="20"/>
  <c r="I643" i="20"/>
  <c r="I640" i="20"/>
  <c r="I637" i="20"/>
  <c r="H637" i="20"/>
  <c r="H659" i="20" s="1"/>
  <c r="G637" i="20"/>
  <c r="G659" i="20" s="1"/>
  <c r="F637" i="20"/>
  <c r="F659" i="20" s="1"/>
  <c r="E637" i="20"/>
  <c r="E655" i="20" s="1"/>
  <c r="I634" i="20"/>
  <c r="H634" i="20"/>
  <c r="G634" i="20"/>
  <c r="F634" i="20"/>
  <c r="E634" i="20"/>
  <c r="I629" i="20"/>
  <c r="H629" i="20"/>
  <c r="G629" i="20"/>
  <c r="F629" i="20"/>
  <c r="E629" i="20"/>
  <c r="G628" i="20"/>
  <c r="F628" i="20"/>
  <c r="E628" i="20"/>
  <c r="G621" i="20"/>
  <c r="F621" i="20"/>
  <c r="E621" i="20"/>
  <c r="G618" i="20"/>
  <c r="F618" i="20"/>
  <c r="E618" i="20"/>
  <c r="G617" i="20"/>
  <c r="F617" i="20"/>
  <c r="E617" i="20"/>
  <c r="G614" i="20"/>
  <c r="F614" i="20"/>
  <c r="E614" i="20"/>
  <c r="G598" i="20"/>
  <c r="G620" i="20" s="1"/>
  <c r="F598" i="20"/>
  <c r="F620" i="20" s="1"/>
  <c r="E598" i="20"/>
  <c r="E615" i="20" s="1"/>
  <c r="G595" i="20"/>
  <c r="F595" i="20"/>
  <c r="E595" i="20"/>
  <c r="G590" i="20"/>
  <c r="F590" i="20"/>
  <c r="E590" i="20"/>
  <c r="I589" i="20"/>
  <c r="H589" i="20"/>
  <c r="G589" i="20"/>
  <c r="F589" i="20"/>
  <c r="E589" i="20"/>
  <c r="I582" i="20"/>
  <c r="H582" i="20"/>
  <c r="G582" i="20"/>
  <c r="F582" i="20"/>
  <c r="E582" i="20"/>
  <c r="I579" i="20"/>
  <c r="H579" i="20"/>
  <c r="G579" i="20"/>
  <c r="F579" i="20"/>
  <c r="E579" i="20"/>
  <c r="I578" i="20"/>
  <c r="H578" i="20"/>
  <c r="G578" i="20"/>
  <c r="F578" i="20"/>
  <c r="E578" i="20"/>
  <c r="I575" i="20"/>
  <c r="H575" i="20"/>
  <c r="G575" i="20"/>
  <c r="F575" i="20"/>
  <c r="E575" i="20"/>
  <c r="I565" i="20"/>
  <c r="I562" i="20"/>
  <c r="I559" i="20"/>
  <c r="I581" i="20" s="1"/>
  <c r="H559" i="20"/>
  <c r="H581" i="20" s="1"/>
  <c r="G559" i="20"/>
  <c r="F559" i="20"/>
  <c r="F581" i="20" s="1"/>
  <c r="E559" i="20"/>
  <c r="E581" i="20" s="1"/>
  <c r="I556" i="20"/>
  <c r="H556" i="20"/>
  <c r="G556" i="20"/>
  <c r="F556" i="20"/>
  <c r="E556" i="20"/>
  <c r="I551" i="20"/>
  <c r="H551" i="20"/>
  <c r="G551" i="20"/>
  <c r="F551" i="20"/>
  <c r="E551" i="20"/>
  <c r="I550" i="20"/>
  <c r="H550" i="20"/>
  <c r="G550" i="20"/>
  <c r="F550" i="20"/>
  <c r="E550" i="20"/>
  <c r="I543" i="20"/>
  <c r="H543" i="20"/>
  <c r="G543" i="20"/>
  <c r="F543" i="20"/>
  <c r="E543" i="20"/>
  <c r="I540" i="20"/>
  <c r="H540" i="20"/>
  <c r="G540" i="20"/>
  <c r="F540" i="20"/>
  <c r="E540" i="20"/>
  <c r="I539" i="20"/>
  <c r="H539" i="20"/>
  <c r="G539" i="20"/>
  <c r="F539" i="20"/>
  <c r="E539" i="20"/>
  <c r="I536" i="20"/>
  <c r="H536" i="20"/>
  <c r="G536" i="20"/>
  <c r="F536" i="20"/>
  <c r="E536" i="20"/>
  <c r="I520" i="20"/>
  <c r="I538" i="20" s="1"/>
  <c r="H520" i="20"/>
  <c r="H538" i="20" s="1"/>
  <c r="G520" i="20"/>
  <c r="G538" i="20" s="1"/>
  <c r="F520" i="20"/>
  <c r="F538" i="20" s="1"/>
  <c r="E520" i="20"/>
  <c r="E542" i="20" s="1"/>
  <c r="I517" i="20"/>
  <c r="H517" i="20"/>
  <c r="G517" i="20"/>
  <c r="F517" i="20"/>
  <c r="E517" i="20"/>
  <c r="I512" i="20"/>
  <c r="H512" i="20"/>
  <c r="G512" i="20"/>
  <c r="F512" i="20"/>
  <c r="E512" i="20"/>
  <c r="I511" i="20"/>
  <c r="H511" i="20"/>
  <c r="G511" i="20"/>
  <c r="F511" i="20"/>
  <c r="E511" i="20"/>
  <c r="I504" i="20"/>
  <c r="H504" i="20"/>
  <c r="G504" i="20"/>
  <c r="F504" i="20"/>
  <c r="E504" i="20"/>
  <c r="I501" i="20"/>
  <c r="H501" i="20"/>
  <c r="G501" i="20"/>
  <c r="F501" i="20"/>
  <c r="E501" i="20"/>
  <c r="I500" i="20"/>
  <c r="H500" i="20"/>
  <c r="G500" i="20"/>
  <c r="F500" i="20"/>
  <c r="E500" i="20"/>
  <c r="I497" i="20"/>
  <c r="H497" i="20"/>
  <c r="G497" i="20"/>
  <c r="F497" i="20"/>
  <c r="E497" i="20"/>
  <c r="I487" i="20"/>
  <c r="I484" i="20"/>
  <c r="I481" i="20"/>
  <c r="H481" i="20"/>
  <c r="H503" i="20" s="1"/>
  <c r="G481" i="20"/>
  <c r="G503" i="20" s="1"/>
  <c r="F481" i="20"/>
  <c r="F503" i="20" s="1"/>
  <c r="E481" i="20"/>
  <c r="E499" i="20" s="1"/>
  <c r="I478" i="20"/>
  <c r="H478" i="20"/>
  <c r="G478" i="20"/>
  <c r="F478" i="20"/>
  <c r="E478" i="20"/>
  <c r="I477" i="20"/>
  <c r="H473" i="20"/>
  <c r="G473" i="20"/>
  <c r="F473" i="20"/>
  <c r="E473" i="20"/>
  <c r="I472" i="20"/>
  <c r="H472" i="20"/>
  <c r="G472" i="20"/>
  <c r="F472" i="20"/>
  <c r="E472" i="20"/>
  <c r="I465" i="20"/>
  <c r="H465" i="20"/>
  <c r="G465" i="20"/>
  <c r="F465" i="20"/>
  <c r="E465" i="20"/>
  <c r="I462" i="20"/>
  <c r="H462" i="20"/>
  <c r="G462" i="20"/>
  <c r="F462" i="20"/>
  <c r="E462" i="20"/>
  <c r="I461" i="20"/>
  <c r="H461" i="20"/>
  <c r="G461" i="20"/>
  <c r="F461" i="20"/>
  <c r="E461" i="20"/>
  <c r="I458" i="20"/>
  <c r="H458" i="20"/>
  <c r="G458" i="20"/>
  <c r="F458" i="20"/>
  <c r="E458" i="20"/>
  <c r="I448" i="20"/>
  <c r="I445" i="20"/>
  <c r="I442" i="20"/>
  <c r="I460" i="20" s="1"/>
  <c r="H442" i="20"/>
  <c r="H464" i="20" s="1"/>
  <c r="G442" i="20"/>
  <c r="G464" i="20" s="1"/>
  <c r="F442" i="20"/>
  <c r="E442" i="20"/>
  <c r="E464" i="20" s="1"/>
  <c r="I439" i="20"/>
  <c r="H439" i="20"/>
  <c r="G439" i="20"/>
  <c r="F439" i="20"/>
  <c r="E439" i="20"/>
  <c r="I434" i="20"/>
  <c r="H434" i="20"/>
  <c r="G434" i="20"/>
  <c r="F434" i="20"/>
  <c r="E434" i="20"/>
  <c r="G433" i="20"/>
  <c r="F433" i="20"/>
  <c r="E433" i="20"/>
  <c r="G426" i="20"/>
  <c r="F426" i="20"/>
  <c r="E426" i="20"/>
  <c r="G423" i="20"/>
  <c r="F423" i="20"/>
  <c r="E423" i="20"/>
  <c r="G422" i="20"/>
  <c r="F422" i="20"/>
  <c r="E422" i="20"/>
  <c r="G419" i="20"/>
  <c r="F419" i="20"/>
  <c r="E419" i="20"/>
  <c r="G403" i="20"/>
  <c r="G420" i="20" s="1"/>
  <c r="F403" i="20"/>
  <c r="F425" i="20" s="1"/>
  <c r="E403" i="20"/>
  <c r="E420" i="20" s="1"/>
  <c r="G400" i="20"/>
  <c r="F400" i="20"/>
  <c r="E400" i="20"/>
  <c r="G395" i="20"/>
  <c r="F395" i="20"/>
  <c r="E395" i="20"/>
  <c r="I394" i="20"/>
  <c r="H394" i="20"/>
  <c r="G394" i="20"/>
  <c r="F394" i="20"/>
  <c r="E394" i="20"/>
  <c r="I387" i="20"/>
  <c r="H387" i="20"/>
  <c r="G387" i="20"/>
  <c r="F387" i="20"/>
  <c r="E387" i="20"/>
  <c r="I384" i="20"/>
  <c r="H384" i="20"/>
  <c r="G384" i="20"/>
  <c r="F384" i="20"/>
  <c r="E384" i="20"/>
  <c r="I383" i="20"/>
  <c r="H383" i="20"/>
  <c r="G383" i="20"/>
  <c r="F383" i="20"/>
  <c r="E383" i="20"/>
  <c r="I380" i="20"/>
  <c r="H380" i="20"/>
  <c r="G380" i="20"/>
  <c r="F380" i="20"/>
  <c r="E380" i="20"/>
  <c r="I364" i="20"/>
  <c r="I382" i="20" s="1"/>
  <c r="H364" i="20"/>
  <c r="H382" i="20" s="1"/>
  <c r="G364" i="20"/>
  <c r="G382" i="20" s="1"/>
  <c r="F364" i="20"/>
  <c r="F386" i="20" s="1"/>
  <c r="E364" i="20"/>
  <c r="E386" i="20" s="1"/>
  <c r="I361" i="20"/>
  <c r="H361" i="20"/>
  <c r="G361" i="20"/>
  <c r="F361" i="20"/>
  <c r="E361" i="20"/>
  <c r="I356" i="20"/>
  <c r="H356" i="20"/>
  <c r="G356" i="20"/>
  <c r="F356" i="20"/>
  <c r="E356" i="20"/>
  <c r="I355" i="20"/>
  <c r="H355" i="20"/>
  <c r="G355" i="20"/>
  <c r="F355" i="20"/>
  <c r="E355" i="20"/>
  <c r="I352" i="20"/>
  <c r="I351" i="20"/>
  <c r="I349" i="20"/>
  <c r="I348" i="20"/>
  <c r="H348" i="20"/>
  <c r="G348" i="20"/>
  <c r="F348" i="20"/>
  <c r="E348" i="20"/>
  <c r="I347" i="20"/>
  <c r="I345" i="20"/>
  <c r="H345" i="20"/>
  <c r="G345" i="20"/>
  <c r="F345" i="20"/>
  <c r="E345" i="20"/>
  <c r="I344" i="20"/>
  <c r="H344" i="20"/>
  <c r="G344" i="20"/>
  <c r="F344" i="20"/>
  <c r="E344" i="20"/>
  <c r="I343" i="20"/>
  <c r="I342" i="20"/>
  <c r="I341" i="20"/>
  <c r="H341" i="20"/>
  <c r="G341" i="20"/>
  <c r="F341" i="20"/>
  <c r="E341" i="20"/>
  <c r="H325" i="20"/>
  <c r="H347" i="20" s="1"/>
  <c r="G325" i="20"/>
  <c r="F325" i="20"/>
  <c r="F343" i="20" s="1"/>
  <c r="E325" i="20"/>
  <c r="E343" i="20" s="1"/>
  <c r="H322" i="20"/>
  <c r="G322" i="20"/>
  <c r="F322" i="20"/>
  <c r="E322" i="20"/>
  <c r="H317" i="20"/>
  <c r="G317" i="20"/>
  <c r="F317" i="20"/>
  <c r="E317" i="20"/>
  <c r="G316" i="20"/>
  <c r="F316" i="20"/>
  <c r="E316" i="20"/>
  <c r="G309" i="20"/>
  <c r="F309" i="20"/>
  <c r="E309" i="20"/>
  <c r="G306" i="20"/>
  <c r="F306" i="20"/>
  <c r="E306" i="20"/>
  <c r="G305" i="20"/>
  <c r="F305" i="20"/>
  <c r="E305" i="20"/>
  <c r="G302" i="20"/>
  <c r="F302" i="20"/>
  <c r="E302" i="20"/>
  <c r="G286" i="20"/>
  <c r="F286" i="20"/>
  <c r="F303" i="20" s="1"/>
  <c r="E286" i="20"/>
  <c r="E303" i="20" s="1"/>
  <c r="G283" i="20"/>
  <c r="F283" i="20"/>
  <c r="E283" i="20"/>
  <c r="G278" i="20"/>
  <c r="F278" i="20"/>
  <c r="E278" i="20"/>
  <c r="G277" i="20"/>
  <c r="F277" i="20"/>
  <c r="E277" i="20"/>
  <c r="G270" i="20"/>
  <c r="F270" i="20"/>
  <c r="E270" i="20"/>
  <c r="G267" i="20"/>
  <c r="F267" i="20"/>
  <c r="E267" i="20"/>
  <c r="G266" i="20"/>
  <c r="F266" i="20"/>
  <c r="E266" i="20"/>
  <c r="G263" i="20"/>
  <c r="F263" i="20"/>
  <c r="E263" i="20"/>
  <c r="G247" i="20"/>
  <c r="G264" i="20" s="1"/>
  <c r="F247" i="20"/>
  <c r="F269" i="20" s="1"/>
  <c r="E247" i="20"/>
  <c r="E265" i="20" s="1"/>
  <c r="G244" i="20"/>
  <c r="F244" i="20"/>
  <c r="E244" i="20"/>
  <c r="G239" i="20"/>
  <c r="F239" i="20"/>
  <c r="E239" i="20"/>
  <c r="I238" i="20"/>
  <c r="H238" i="20"/>
  <c r="G238" i="20"/>
  <c r="F238" i="20"/>
  <c r="E238" i="20"/>
  <c r="I231" i="20"/>
  <c r="H231" i="20"/>
  <c r="G231" i="20"/>
  <c r="F231" i="20"/>
  <c r="E231" i="20"/>
  <c r="I227" i="20"/>
  <c r="H227" i="20"/>
  <c r="G227" i="20"/>
  <c r="F227" i="20"/>
  <c r="E227" i="20"/>
  <c r="I224" i="20"/>
  <c r="H224" i="20"/>
  <c r="G224" i="20"/>
  <c r="F224" i="20"/>
  <c r="E224" i="20"/>
  <c r="I221" i="20"/>
  <c r="H221" i="20"/>
  <c r="G221" i="20"/>
  <c r="F221" i="20"/>
  <c r="E221" i="20"/>
  <c r="I208" i="20"/>
  <c r="I226" i="20" s="1"/>
  <c r="H208" i="20"/>
  <c r="H226" i="20" s="1"/>
  <c r="G208" i="20"/>
  <c r="G230" i="20" s="1"/>
  <c r="F208" i="20"/>
  <c r="F230" i="20" s="1"/>
  <c r="E208" i="20"/>
  <c r="E226" i="20" s="1"/>
  <c r="I205" i="20"/>
  <c r="H205" i="20"/>
  <c r="G205" i="20"/>
  <c r="F205" i="20"/>
  <c r="E205" i="20"/>
  <c r="I200" i="20"/>
  <c r="H200" i="20"/>
  <c r="G200" i="20"/>
  <c r="F200" i="20"/>
  <c r="E200" i="20"/>
  <c r="H199" i="20"/>
  <c r="G199" i="20"/>
  <c r="F199" i="20"/>
  <c r="E199" i="20"/>
  <c r="H192" i="20"/>
  <c r="G192" i="20"/>
  <c r="F192" i="20"/>
  <c r="E192" i="20"/>
  <c r="H189" i="20"/>
  <c r="G189" i="20"/>
  <c r="F189" i="20"/>
  <c r="E189" i="20"/>
  <c r="H188" i="20"/>
  <c r="G188" i="20"/>
  <c r="F188" i="20"/>
  <c r="E188" i="20"/>
  <c r="H185" i="20"/>
  <c r="G185" i="20"/>
  <c r="F185" i="20"/>
  <c r="E185" i="20"/>
  <c r="H169" i="20"/>
  <c r="G169" i="20"/>
  <c r="G191" i="20" s="1"/>
  <c r="F169" i="20"/>
  <c r="F186" i="20" s="1"/>
  <c r="E169" i="20"/>
  <c r="E191" i="20" s="1"/>
  <c r="H166" i="20"/>
  <c r="G166" i="20"/>
  <c r="F166" i="20"/>
  <c r="E166" i="20"/>
  <c r="H161" i="20"/>
  <c r="G161" i="20"/>
  <c r="F161" i="20"/>
  <c r="E161" i="20"/>
  <c r="I160" i="20"/>
  <c r="H160" i="20"/>
  <c r="G160" i="20"/>
  <c r="F160" i="20"/>
  <c r="E160" i="20"/>
  <c r="I153" i="20"/>
  <c r="H153" i="20"/>
  <c r="G153" i="20"/>
  <c r="F153" i="20"/>
  <c r="E153" i="20"/>
  <c r="I150" i="20"/>
  <c r="H150" i="20"/>
  <c r="G150" i="20"/>
  <c r="F150" i="20"/>
  <c r="E150" i="20"/>
  <c r="I149" i="20"/>
  <c r="H149" i="20"/>
  <c r="G149" i="20"/>
  <c r="F149" i="20"/>
  <c r="E149" i="20"/>
  <c r="I146" i="20"/>
  <c r="H146" i="20"/>
  <c r="G146" i="20"/>
  <c r="F146" i="20"/>
  <c r="E146" i="20"/>
  <c r="I130" i="20"/>
  <c r="I148" i="20" s="1"/>
  <c r="H130" i="20"/>
  <c r="G130" i="20"/>
  <c r="G148" i="20" s="1"/>
  <c r="F130" i="20"/>
  <c r="F148" i="20" s="1"/>
  <c r="E130" i="20"/>
  <c r="I127" i="20"/>
  <c r="H127" i="20"/>
  <c r="G127" i="20"/>
  <c r="F127" i="20"/>
  <c r="E127" i="20"/>
  <c r="I122" i="20"/>
  <c r="H122" i="20"/>
  <c r="G122" i="20"/>
  <c r="F122" i="20"/>
  <c r="E122" i="20"/>
  <c r="I121" i="20"/>
  <c r="H121" i="20"/>
  <c r="G121" i="20"/>
  <c r="F121" i="20"/>
  <c r="E121" i="20"/>
  <c r="I114" i="20"/>
  <c r="H114" i="20"/>
  <c r="G114" i="20"/>
  <c r="F114" i="20"/>
  <c r="E114" i="20"/>
  <c r="I111" i="20"/>
  <c r="H111" i="20"/>
  <c r="G111" i="20"/>
  <c r="F111" i="20"/>
  <c r="E111" i="20"/>
  <c r="I110" i="20"/>
  <c r="H110" i="20"/>
  <c r="G110" i="20"/>
  <c r="F110" i="20"/>
  <c r="E110" i="20"/>
  <c r="I107" i="20"/>
  <c r="H107" i="20"/>
  <c r="G107" i="20"/>
  <c r="F107" i="20"/>
  <c r="E107" i="20"/>
  <c r="I99" i="20"/>
  <c r="I91" i="20"/>
  <c r="I109" i="20" s="1"/>
  <c r="H91" i="20"/>
  <c r="H109" i="20" s="1"/>
  <c r="G91" i="20"/>
  <c r="G109" i="20" s="1"/>
  <c r="F91" i="20"/>
  <c r="F113" i="20" s="1"/>
  <c r="E91" i="20"/>
  <c r="E109" i="20" s="1"/>
  <c r="I88" i="20"/>
  <c r="H88" i="20"/>
  <c r="G88" i="20"/>
  <c r="F88" i="20"/>
  <c r="E88" i="20"/>
  <c r="I83" i="20"/>
  <c r="H83" i="20"/>
  <c r="G83" i="20"/>
  <c r="F83" i="20"/>
  <c r="E83" i="20"/>
  <c r="H82" i="20"/>
  <c r="G82" i="20"/>
  <c r="F82" i="20"/>
  <c r="E82" i="20"/>
  <c r="H75" i="20"/>
  <c r="G75" i="20"/>
  <c r="F75" i="20"/>
  <c r="E75" i="20"/>
  <c r="H72" i="20"/>
  <c r="G72" i="20"/>
  <c r="F72" i="20"/>
  <c r="E72" i="20"/>
  <c r="H71" i="20"/>
  <c r="G71" i="20"/>
  <c r="F71" i="20"/>
  <c r="E71" i="20"/>
  <c r="H68" i="20"/>
  <c r="G68" i="20"/>
  <c r="F68" i="20"/>
  <c r="E68" i="20"/>
  <c r="H52" i="20"/>
  <c r="H69" i="20" s="1"/>
  <c r="G52" i="20"/>
  <c r="F52" i="20"/>
  <c r="F70" i="20" s="1"/>
  <c r="E52" i="20"/>
  <c r="E74" i="20" s="1"/>
  <c r="H49" i="20"/>
  <c r="G49" i="20"/>
  <c r="F49" i="20"/>
  <c r="E49" i="20"/>
  <c r="H44" i="20"/>
  <c r="G44" i="20"/>
  <c r="F44" i="20"/>
  <c r="E44" i="20"/>
  <c r="H196" i="20" l="1"/>
  <c r="H352" i="20"/>
  <c r="E586" i="20"/>
  <c r="E937" i="20"/>
  <c r="I1132" i="20"/>
  <c r="I1171" i="20"/>
  <c r="G157" i="20"/>
  <c r="F937" i="20"/>
  <c r="G1093" i="20"/>
  <c r="H1561" i="20"/>
  <c r="E430" i="20"/>
  <c r="E469" i="20"/>
  <c r="E547" i="20"/>
  <c r="G664" i="20"/>
  <c r="G703" i="20"/>
  <c r="G781" i="20"/>
  <c r="E820" i="20"/>
  <c r="E859" i="20"/>
  <c r="G937" i="20"/>
  <c r="I976" i="20"/>
  <c r="I1015" i="20"/>
  <c r="H1054" i="20"/>
  <c r="H1093" i="20"/>
  <c r="H1327" i="20"/>
  <c r="H1366" i="20"/>
  <c r="H1405" i="20"/>
  <c r="I1483" i="20"/>
  <c r="F118" i="20"/>
  <c r="F586" i="20"/>
  <c r="E196" i="20"/>
  <c r="E313" i="20"/>
  <c r="F508" i="20"/>
  <c r="H586" i="20"/>
  <c r="H664" i="20"/>
  <c r="F820" i="20"/>
  <c r="F859" i="20"/>
  <c r="I1093" i="20"/>
  <c r="H1522" i="20"/>
  <c r="H1600" i="20"/>
  <c r="G79" i="20"/>
  <c r="E625" i="20"/>
  <c r="F742" i="20"/>
  <c r="H79" i="20"/>
  <c r="F664" i="20"/>
  <c r="F274" i="20"/>
  <c r="F313" i="20"/>
  <c r="E391" i="20"/>
  <c r="G430" i="20"/>
  <c r="G469" i="20"/>
  <c r="G508" i="20"/>
  <c r="I586" i="20"/>
  <c r="G859" i="20"/>
  <c r="I937" i="20"/>
  <c r="E976" i="20"/>
  <c r="E1015" i="20"/>
  <c r="H1210" i="20"/>
  <c r="H1249" i="20"/>
  <c r="H1288" i="20"/>
  <c r="I1444" i="20"/>
  <c r="I1522" i="20"/>
  <c r="I859" i="20"/>
  <c r="H391" i="20"/>
  <c r="F781" i="20"/>
  <c r="F430" i="20"/>
  <c r="E79" i="20"/>
  <c r="F79" i="20"/>
  <c r="G274" i="20"/>
  <c r="G352" i="20"/>
  <c r="F391" i="20"/>
  <c r="H469" i="20"/>
  <c r="H508" i="20"/>
  <c r="F976" i="20"/>
  <c r="E1054" i="20"/>
  <c r="H1171" i="20"/>
  <c r="I1210" i="20"/>
  <c r="I1249" i="20"/>
  <c r="I1288" i="20"/>
  <c r="E349" i="20"/>
  <c r="E228" i="20"/>
  <c r="E26" i="20"/>
  <c r="E33" i="20" s="1"/>
  <c r="G228" i="20"/>
  <c r="G26" i="20"/>
  <c r="G33" i="20" s="1"/>
  <c r="H228" i="20"/>
  <c r="H26" i="20"/>
  <c r="H33" i="20" s="1"/>
  <c r="I228" i="20"/>
  <c r="I26" i="20"/>
  <c r="I33" i="20" s="1"/>
  <c r="F228" i="20"/>
  <c r="F26" i="20"/>
  <c r="F33" i="20" s="1"/>
  <c r="I16" i="20"/>
  <c r="I19" i="20"/>
  <c r="I154" i="20"/>
  <c r="F661" i="20"/>
  <c r="I1638" i="20"/>
  <c r="I1634" i="20"/>
  <c r="I1629" i="20"/>
  <c r="I1630" i="20"/>
  <c r="H117" i="20"/>
  <c r="I42" i="20"/>
  <c r="G10" i="20"/>
  <c r="E702" i="20"/>
  <c r="H741" i="20"/>
  <c r="H819" i="20"/>
  <c r="E42" i="20"/>
  <c r="G741" i="20"/>
  <c r="G1014" i="20"/>
  <c r="E154" i="20"/>
  <c r="I856" i="20"/>
  <c r="E973" i="20"/>
  <c r="F271" i="20"/>
  <c r="F1012" i="20"/>
  <c r="I1090" i="20"/>
  <c r="H1131" i="20"/>
  <c r="E273" i="20"/>
  <c r="F42" i="20"/>
  <c r="G42" i="20"/>
  <c r="H42" i="20"/>
  <c r="F10" i="20"/>
  <c r="E271" i="20"/>
  <c r="H32" i="20"/>
  <c r="H1129" i="20"/>
  <c r="H1324" i="20"/>
  <c r="F1014" i="20"/>
  <c r="G271" i="20"/>
  <c r="E663" i="20"/>
  <c r="G739" i="20"/>
  <c r="G1012" i="20"/>
  <c r="E700" i="20"/>
  <c r="H739" i="20"/>
  <c r="F973" i="20"/>
  <c r="I1363" i="20"/>
  <c r="F700" i="20"/>
  <c r="I817" i="20"/>
  <c r="E661" i="20"/>
  <c r="G700" i="20"/>
  <c r="E934" i="20"/>
  <c r="H1014" i="20"/>
  <c r="F702" i="20"/>
  <c r="I741" i="20"/>
  <c r="I819" i="20"/>
  <c r="H817" i="20"/>
  <c r="I739" i="20"/>
  <c r="G32" i="20"/>
  <c r="H546" i="20"/>
  <c r="E897" i="20"/>
  <c r="H936" i="20"/>
  <c r="F388" i="20"/>
  <c r="F505" i="20"/>
  <c r="H544" i="20"/>
  <c r="E895" i="20"/>
  <c r="H934" i="20"/>
  <c r="E76" i="20"/>
  <c r="G390" i="20"/>
  <c r="G427" i="20"/>
  <c r="I546" i="20"/>
  <c r="F897" i="20"/>
  <c r="H1318" i="20"/>
  <c r="G310" i="20"/>
  <c r="E780" i="20"/>
  <c r="F624" i="20"/>
  <c r="E32" i="20"/>
  <c r="E466" i="20"/>
  <c r="G505" i="20"/>
  <c r="I544" i="20"/>
  <c r="F895" i="20"/>
  <c r="F32" i="20"/>
  <c r="F76" i="20"/>
  <c r="E193" i="20"/>
  <c r="E778" i="20"/>
  <c r="H13" i="20"/>
  <c r="H31" i="20" s="1"/>
  <c r="G546" i="20"/>
  <c r="H1168" i="20"/>
  <c r="I1400" i="20"/>
  <c r="G544" i="20"/>
  <c r="G934" i="20"/>
  <c r="G195" i="20"/>
  <c r="F235" i="20"/>
  <c r="G235" i="20"/>
  <c r="G624" i="20"/>
  <c r="G897" i="20"/>
  <c r="I32" i="20"/>
  <c r="E856" i="20"/>
  <c r="G895" i="20"/>
  <c r="I1287" i="20"/>
  <c r="E115" i="20"/>
  <c r="G466" i="20"/>
  <c r="F778" i="20"/>
  <c r="H76" i="20"/>
  <c r="F115" i="20"/>
  <c r="G193" i="20"/>
  <c r="H466" i="20"/>
  <c r="F934" i="20"/>
  <c r="G117" i="20"/>
  <c r="I468" i="20"/>
  <c r="G661" i="20"/>
  <c r="F1053" i="20"/>
  <c r="G388" i="20"/>
  <c r="I1361" i="20"/>
  <c r="H1400" i="20"/>
  <c r="E622" i="20"/>
  <c r="F622" i="20"/>
  <c r="G975" i="20"/>
  <c r="G115" i="20"/>
  <c r="I466" i="20"/>
  <c r="G622" i="20"/>
  <c r="F1051" i="20"/>
  <c r="H1090" i="20"/>
  <c r="H1246" i="20"/>
  <c r="H115" i="20"/>
  <c r="F427" i="20"/>
  <c r="G973" i="20"/>
  <c r="E388" i="20"/>
  <c r="E36" i="20"/>
  <c r="H661" i="20"/>
  <c r="I1168" i="20"/>
  <c r="I1207" i="20"/>
  <c r="E1092" i="20"/>
  <c r="H1404" i="20"/>
  <c r="I1480" i="20"/>
  <c r="H1551" i="20"/>
  <c r="H1363" i="20"/>
  <c r="H1357" i="20"/>
  <c r="I1006" i="20"/>
  <c r="H10" i="20"/>
  <c r="E583" i="20"/>
  <c r="F1045" i="20"/>
  <c r="I1324" i="20"/>
  <c r="H154" i="20"/>
  <c r="F583" i="20"/>
  <c r="F739" i="20"/>
  <c r="E1012" i="20"/>
  <c r="E1051" i="20"/>
  <c r="E10" i="20"/>
  <c r="E230" i="20"/>
  <c r="H1556" i="20"/>
  <c r="H1517" i="20"/>
  <c r="G152" i="20"/>
  <c r="E620" i="20"/>
  <c r="I1053" i="20"/>
  <c r="E1045" i="20"/>
  <c r="I117" i="20"/>
  <c r="F156" i="20"/>
  <c r="G147" i="20"/>
  <c r="G273" i="20"/>
  <c r="F420" i="20"/>
  <c r="E576" i="20"/>
  <c r="H1012" i="20"/>
  <c r="E1090" i="20"/>
  <c r="I1318" i="20"/>
  <c r="I1357" i="20"/>
  <c r="H1402" i="20"/>
  <c r="I390" i="20"/>
  <c r="E507" i="20"/>
  <c r="F546" i="20"/>
  <c r="E577" i="20"/>
  <c r="I897" i="20"/>
  <c r="H1051" i="20"/>
  <c r="F1090" i="20"/>
  <c r="H1285" i="20"/>
  <c r="I1402" i="20"/>
  <c r="I1396" i="20"/>
  <c r="F898" i="20"/>
  <c r="I1051" i="20"/>
  <c r="G1090" i="20"/>
  <c r="I1285" i="20"/>
  <c r="H1558" i="20"/>
  <c r="I36" i="20"/>
  <c r="H1478" i="20"/>
  <c r="I1283" i="20"/>
  <c r="H1519" i="20"/>
  <c r="I10" i="20"/>
  <c r="I115" i="20"/>
  <c r="F154" i="20"/>
  <c r="F232" i="20"/>
  <c r="E544" i="20"/>
  <c r="H583" i="20"/>
  <c r="F856" i="20"/>
  <c r="H895" i="20"/>
  <c r="I934" i="20"/>
  <c r="I1519" i="20"/>
  <c r="F5" i="20"/>
  <c r="G154" i="20"/>
  <c r="G232" i="20"/>
  <c r="I388" i="20"/>
  <c r="E505" i="20"/>
  <c r="G507" i="20"/>
  <c r="F544" i="20"/>
  <c r="I583" i="20"/>
  <c r="G655" i="20"/>
  <c r="E739" i="20"/>
  <c r="E817" i="20"/>
  <c r="G856" i="20"/>
  <c r="I895" i="20"/>
  <c r="H1010" i="20"/>
  <c r="G5" i="20"/>
  <c r="E310" i="20"/>
  <c r="H778" i="20"/>
  <c r="E269" i="20"/>
  <c r="F310" i="20"/>
  <c r="F1049" i="20"/>
  <c r="F1092" i="20"/>
  <c r="E5" i="20"/>
  <c r="I113" i="20"/>
  <c r="I118" i="20"/>
  <c r="G265" i="20"/>
  <c r="E304" i="20"/>
  <c r="E312" i="20"/>
  <c r="F858" i="20"/>
  <c r="F975" i="20"/>
  <c r="H1006" i="20"/>
  <c r="G1010" i="20"/>
  <c r="H1015" i="20"/>
  <c r="E1049" i="20"/>
  <c r="H1132" i="20"/>
  <c r="H1166" i="20"/>
  <c r="H1244" i="20"/>
  <c r="I1441" i="20"/>
  <c r="H5" i="20"/>
  <c r="G36" i="20"/>
  <c r="E13" i="20"/>
  <c r="E30" i="20" s="1"/>
  <c r="E117" i="20"/>
  <c r="I156" i="20"/>
  <c r="I152" i="20"/>
  <c r="E186" i="20"/>
  <c r="H234" i="20"/>
  <c r="I230" i="20"/>
  <c r="H388" i="20"/>
  <c r="F421" i="20"/>
  <c r="F429" i="20"/>
  <c r="H505" i="20"/>
  <c r="G547" i="20"/>
  <c r="H702" i="20"/>
  <c r="E698" i="20"/>
  <c r="H742" i="20"/>
  <c r="G778" i="20"/>
  <c r="H975" i="20"/>
  <c r="I1012" i="20"/>
  <c r="H1170" i="20"/>
  <c r="I1248" i="20"/>
  <c r="I5" i="20"/>
  <c r="H36" i="20"/>
  <c r="G186" i="20"/>
  <c r="I234" i="20"/>
  <c r="H343" i="20"/>
  <c r="I702" i="20"/>
  <c r="E693" i="20"/>
  <c r="G819" i="20"/>
  <c r="H815" i="20"/>
  <c r="E966" i="20"/>
  <c r="H1092" i="20"/>
  <c r="H1123" i="20"/>
  <c r="I1170" i="20"/>
  <c r="I1322" i="20"/>
  <c r="H1597" i="20"/>
  <c r="F187" i="20"/>
  <c r="F351" i="20"/>
  <c r="G694" i="20"/>
  <c r="H810" i="20"/>
  <c r="F936" i="20"/>
  <c r="E967" i="20"/>
  <c r="I1092" i="20"/>
  <c r="I1131" i="20"/>
  <c r="I1521" i="20"/>
  <c r="I1201" i="20"/>
  <c r="E43" i="20"/>
  <c r="E108" i="20"/>
  <c r="E585" i="20"/>
  <c r="G615" i="20"/>
  <c r="E624" i="20"/>
  <c r="G663" i="20"/>
  <c r="H937" i="20"/>
  <c r="F967" i="20"/>
  <c r="H1162" i="20"/>
  <c r="H1240" i="20"/>
  <c r="I147" i="20"/>
  <c r="F43" i="20"/>
  <c r="F108" i="20"/>
  <c r="G196" i="20"/>
  <c r="E225" i="20"/>
  <c r="E308" i="20"/>
  <c r="E616" i="20"/>
  <c r="F771" i="20"/>
  <c r="F893" i="20"/>
  <c r="I1162" i="20"/>
  <c r="H1205" i="20"/>
  <c r="I1246" i="20"/>
  <c r="I1240" i="20"/>
  <c r="H1326" i="20"/>
  <c r="H1395" i="20"/>
  <c r="H1482" i="20"/>
  <c r="H1480" i="20"/>
  <c r="I1517" i="20"/>
  <c r="F36" i="20"/>
  <c r="G43" i="20"/>
  <c r="H108" i="20"/>
  <c r="F117" i="20"/>
  <c r="H232" i="20"/>
  <c r="I225" i="20"/>
  <c r="E264" i="20"/>
  <c r="G269" i="20"/>
  <c r="H386" i="20"/>
  <c r="H700" i="20"/>
  <c r="H737" i="20"/>
  <c r="F817" i="20"/>
  <c r="F850" i="20"/>
  <c r="F888" i="20"/>
  <c r="H973" i="20"/>
  <c r="I1083" i="20"/>
  <c r="H1361" i="20"/>
  <c r="H43" i="20"/>
  <c r="G76" i="20"/>
  <c r="H70" i="20"/>
  <c r="I108" i="20"/>
  <c r="E113" i="20"/>
  <c r="E118" i="20"/>
  <c r="F264" i="20"/>
  <c r="F349" i="20"/>
  <c r="H381" i="20"/>
  <c r="G542" i="20"/>
  <c r="I700" i="20"/>
  <c r="H732" i="20"/>
  <c r="G780" i="20"/>
  <c r="G817" i="20"/>
  <c r="H897" i="20"/>
  <c r="I973" i="20"/>
  <c r="E1053" i="20"/>
  <c r="H1084" i="20"/>
  <c r="I1088" i="20"/>
  <c r="H1201" i="20"/>
  <c r="F13" i="20"/>
  <c r="I43" i="20"/>
  <c r="F109" i="20"/>
  <c r="G156" i="20"/>
  <c r="F193" i="20"/>
  <c r="H390" i="20"/>
  <c r="G499" i="20"/>
  <c r="G537" i="20"/>
  <c r="G702" i="20"/>
  <c r="G927" i="20"/>
  <c r="G1005" i="20"/>
  <c r="I1014" i="20"/>
  <c r="I1209" i="20"/>
  <c r="G13" i="20"/>
  <c r="G31" i="20" s="1"/>
  <c r="H113" i="20"/>
  <c r="H118" i="20"/>
  <c r="I157" i="20"/>
  <c r="H349" i="20"/>
  <c r="H351" i="20"/>
  <c r="E427" i="20"/>
  <c r="E703" i="20"/>
  <c r="H820" i="20"/>
  <c r="H927" i="20"/>
  <c r="H932" i="20"/>
  <c r="E975" i="20"/>
  <c r="G1015" i="20"/>
  <c r="F1054" i="20"/>
  <c r="H1207" i="20"/>
  <c r="H1365" i="20"/>
  <c r="H1441" i="20"/>
  <c r="F74" i="20"/>
  <c r="F469" i="20"/>
  <c r="F468" i="20"/>
  <c r="F466" i="20"/>
  <c r="F464" i="20"/>
  <c r="F459" i="20"/>
  <c r="F460" i="20"/>
  <c r="I1366" i="20"/>
  <c r="I1365" i="20"/>
  <c r="H186" i="20"/>
  <c r="H191" i="20"/>
  <c r="H187" i="20"/>
  <c r="H74" i="20"/>
  <c r="E78" i="20"/>
  <c r="G108" i="20"/>
  <c r="G113" i="20"/>
  <c r="G118" i="20"/>
  <c r="I473" i="20"/>
  <c r="I505" i="20"/>
  <c r="I503" i="20"/>
  <c r="I498" i="20"/>
  <c r="I499" i="20"/>
  <c r="F195" i="20"/>
  <c r="F196" i="20"/>
  <c r="E69" i="20"/>
  <c r="F78" i="20"/>
  <c r="F152" i="20"/>
  <c r="F157" i="20"/>
  <c r="I664" i="20"/>
  <c r="I663" i="20"/>
  <c r="I661" i="20"/>
  <c r="I659" i="20"/>
  <c r="I654" i="20"/>
  <c r="I655" i="20"/>
  <c r="E351" i="20"/>
  <c r="E352" i="20"/>
  <c r="F69" i="20"/>
  <c r="G78" i="20"/>
  <c r="H781" i="20"/>
  <c r="H780" i="20"/>
  <c r="H859" i="20"/>
  <c r="H858" i="20"/>
  <c r="H856" i="20"/>
  <c r="H854" i="20"/>
  <c r="H849" i="20"/>
  <c r="H850" i="20"/>
  <c r="I1405" i="20"/>
  <c r="I1404" i="20"/>
  <c r="G69" i="20"/>
  <c r="H78" i="20"/>
  <c r="E235" i="20"/>
  <c r="E234" i="20"/>
  <c r="G1051" i="20"/>
  <c r="G1049" i="20"/>
  <c r="G1044" i="20"/>
  <c r="G1045" i="20"/>
  <c r="E156" i="20"/>
  <c r="E157" i="20"/>
  <c r="E148" i="20"/>
  <c r="E152" i="20"/>
  <c r="E147" i="20"/>
  <c r="E29" i="20"/>
  <c r="G313" i="20"/>
  <c r="G312" i="20"/>
  <c r="G586" i="20"/>
  <c r="G585" i="20"/>
  <c r="G583" i="20"/>
  <c r="G581" i="20"/>
  <c r="G576" i="20"/>
  <c r="G577" i="20"/>
  <c r="G1054" i="20"/>
  <c r="G1053" i="20"/>
  <c r="F29" i="20"/>
  <c r="E70" i="20"/>
  <c r="H193" i="20"/>
  <c r="E232" i="20"/>
  <c r="G349" i="20"/>
  <c r="I1327" i="20"/>
  <c r="I1326" i="20"/>
  <c r="G29" i="20"/>
  <c r="H157" i="20"/>
  <c r="H156" i="20"/>
  <c r="H152" i="20"/>
  <c r="H147" i="20"/>
  <c r="H148" i="20"/>
  <c r="H195" i="20"/>
  <c r="I232" i="20"/>
  <c r="E742" i="20"/>
  <c r="E741" i="20"/>
  <c r="E737" i="20"/>
  <c r="E732" i="20"/>
  <c r="E733" i="20"/>
  <c r="F932" i="20"/>
  <c r="F927" i="20"/>
  <c r="H1444" i="20"/>
  <c r="H1443" i="20"/>
  <c r="H29" i="20"/>
  <c r="G70" i="20"/>
  <c r="I235" i="20"/>
  <c r="G74" i="20"/>
  <c r="G347" i="20"/>
  <c r="G342" i="20"/>
  <c r="G343" i="20"/>
  <c r="I29" i="20"/>
  <c r="F147" i="20"/>
  <c r="E187" i="20"/>
  <c r="H225" i="20"/>
  <c r="H230" i="20"/>
  <c r="H235" i="20"/>
  <c r="F265" i="20"/>
  <c r="F273" i="20"/>
  <c r="G351" i="20"/>
  <c r="G381" i="20"/>
  <c r="G386" i="20"/>
  <c r="G391" i="20"/>
  <c r="E421" i="20"/>
  <c r="E425" i="20"/>
  <c r="E429" i="20"/>
  <c r="I459" i="20"/>
  <c r="I464" i="20"/>
  <c r="I469" i="20"/>
  <c r="F499" i="20"/>
  <c r="F507" i="20"/>
  <c r="F537" i="20"/>
  <c r="F542" i="20"/>
  <c r="F547" i="20"/>
  <c r="F655" i="20"/>
  <c r="F663" i="20"/>
  <c r="G732" i="20"/>
  <c r="G737" i="20"/>
  <c r="G742" i="20"/>
  <c r="E771" i="20"/>
  <c r="F780" i="20"/>
  <c r="G810" i="20"/>
  <c r="G815" i="20"/>
  <c r="G820" i="20"/>
  <c r="E850" i="20"/>
  <c r="E858" i="20"/>
  <c r="E888" i="20"/>
  <c r="E893" i="20"/>
  <c r="E898" i="20"/>
  <c r="E928" i="20"/>
  <c r="E936" i="20"/>
  <c r="I967" i="20"/>
  <c r="I975" i="20"/>
  <c r="F1005" i="20"/>
  <c r="F1010" i="20"/>
  <c r="F1015" i="20"/>
  <c r="I1044" i="20"/>
  <c r="I1049" i="20"/>
  <c r="I1054" i="20"/>
  <c r="G1084" i="20"/>
  <c r="G1092" i="20"/>
  <c r="H1283" i="20"/>
  <c r="H1322" i="20"/>
  <c r="I1439" i="20"/>
  <c r="I1482" i="20"/>
  <c r="I17" i="20"/>
  <c r="H1595" i="20"/>
  <c r="G187" i="20"/>
  <c r="F304" i="20"/>
  <c r="F308" i="20"/>
  <c r="F312" i="20"/>
  <c r="I381" i="20"/>
  <c r="I386" i="20"/>
  <c r="I391" i="20"/>
  <c r="G421" i="20"/>
  <c r="G425" i="20"/>
  <c r="G429" i="20"/>
  <c r="E460" i="20"/>
  <c r="E468" i="20"/>
  <c r="H499" i="20"/>
  <c r="H507" i="20"/>
  <c r="H537" i="20"/>
  <c r="H542" i="20"/>
  <c r="H547" i="20"/>
  <c r="F577" i="20"/>
  <c r="F585" i="20"/>
  <c r="F625" i="20"/>
  <c r="H655" i="20"/>
  <c r="H663" i="20"/>
  <c r="F693" i="20"/>
  <c r="F698" i="20"/>
  <c r="F703" i="20"/>
  <c r="I732" i="20"/>
  <c r="I737" i="20"/>
  <c r="I742" i="20"/>
  <c r="G771" i="20"/>
  <c r="I810" i="20"/>
  <c r="I815" i="20"/>
  <c r="I820" i="20"/>
  <c r="G850" i="20"/>
  <c r="G858" i="20"/>
  <c r="G888" i="20"/>
  <c r="G893" i="20"/>
  <c r="G898" i="20"/>
  <c r="G928" i="20"/>
  <c r="G936" i="20"/>
  <c r="E274" i="20"/>
  <c r="G304" i="20"/>
  <c r="G308" i="20"/>
  <c r="I537" i="20"/>
  <c r="I542" i="20"/>
  <c r="I547" i="20"/>
  <c r="G625" i="20"/>
  <c r="G693" i="20"/>
  <c r="H771" i="20"/>
  <c r="H888" i="20"/>
  <c r="H893" i="20"/>
  <c r="H898" i="20"/>
  <c r="F966" i="20"/>
  <c r="I1005" i="20"/>
  <c r="H1127" i="20"/>
  <c r="I1166" i="20"/>
  <c r="I1205" i="20"/>
  <c r="I1244" i="20"/>
  <c r="H1434" i="20"/>
  <c r="H1473" i="20"/>
  <c r="H1483" i="20"/>
  <c r="F191" i="20"/>
  <c r="F226" i="20"/>
  <c r="F234" i="20"/>
  <c r="E342" i="20"/>
  <c r="E347" i="20"/>
  <c r="E382" i="20"/>
  <c r="E390" i="20"/>
  <c r="G460" i="20"/>
  <c r="G468" i="20"/>
  <c r="H577" i="20"/>
  <c r="H585" i="20"/>
  <c r="H693" i="20"/>
  <c r="H698" i="20"/>
  <c r="H703" i="20"/>
  <c r="E781" i="20"/>
  <c r="E811" i="20"/>
  <c r="E819" i="20"/>
  <c r="I850" i="20"/>
  <c r="I858" i="20"/>
  <c r="I888" i="20"/>
  <c r="I893" i="20"/>
  <c r="I898" i="20"/>
  <c r="I928" i="20"/>
  <c r="I936" i="20"/>
  <c r="G966" i="20"/>
  <c r="G971" i="20"/>
  <c r="G976" i="20"/>
  <c r="E1083" i="20"/>
  <c r="E1088" i="20"/>
  <c r="E1093" i="20"/>
  <c r="I1127" i="20"/>
  <c r="H1278" i="20"/>
  <c r="I1434" i="20"/>
  <c r="I1473" i="20"/>
  <c r="H1590" i="20"/>
  <c r="G226" i="20"/>
  <c r="G234" i="20"/>
  <c r="F342" i="20"/>
  <c r="F347" i="20"/>
  <c r="F352" i="20"/>
  <c r="F382" i="20"/>
  <c r="F390" i="20"/>
  <c r="H460" i="20"/>
  <c r="H468" i="20"/>
  <c r="E498" i="20"/>
  <c r="E503" i="20"/>
  <c r="E508" i="20"/>
  <c r="E538" i="20"/>
  <c r="E546" i="20"/>
  <c r="I577" i="20"/>
  <c r="I585" i="20"/>
  <c r="E654" i="20"/>
  <c r="E659" i="20"/>
  <c r="E664" i="20"/>
  <c r="I693" i="20"/>
  <c r="I698" i="20"/>
  <c r="I703" i="20"/>
  <c r="F733" i="20"/>
  <c r="F741" i="20"/>
  <c r="E772" i="20"/>
  <c r="F811" i="20"/>
  <c r="F819" i="20"/>
  <c r="H966" i="20"/>
  <c r="H971" i="20"/>
  <c r="H976" i="20"/>
  <c r="E1006" i="20"/>
  <c r="E1014" i="20"/>
  <c r="H1045" i="20"/>
  <c r="H1053" i="20"/>
  <c r="F1083" i="20"/>
  <c r="F1088" i="20"/>
  <c r="F1093" i="20"/>
  <c r="I1278" i="20"/>
  <c r="H1435" i="20"/>
  <c r="H1512" i="20"/>
  <c r="H1560" i="20"/>
  <c r="E195" i="20"/>
  <c r="F498" i="20"/>
  <c r="F615" i="20"/>
  <c r="F654" i="20"/>
  <c r="F772" i="20"/>
  <c r="E849" i="20"/>
  <c r="E927" i="20"/>
  <c r="I966" i="20"/>
  <c r="G1083" i="20"/>
  <c r="H1239" i="20"/>
  <c r="H1287" i="20"/>
  <c r="I1443" i="20"/>
  <c r="I1512" i="20"/>
  <c r="H1599" i="20"/>
  <c r="H342" i="20"/>
  <c r="G498" i="20"/>
  <c r="G654" i="20"/>
  <c r="G772" i="20"/>
  <c r="F849" i="20"/>
  <c r="H1083" i="20"/>
  <c r="I1200" i="20"/>
  <c r="I1239" i="20"/>
  <c r="I1279" i="20"/>
  <c r="H1521" i="20"/>
  <c r="E459" i="20"/>
  <c r="H498" i="20"/>
  <c r="F576" i="20"/>
  <c r="H654" i="20"/>
  <c r="H772" i="20"/>
  <c r="G849" i="20"/>
  <c r="I1122" i="20"/>
  <c r="I1129" i="20"/>
  <c r="H1209" i="20"/>
  <c r="H1248" i="20"/>
  <c r="I1474" i="20"/>
  <c r="I1513" i="20"/>
  <c r="F225" i="20"/>
  <c r="E381" i="20"/>
  <c r="G459" i="20"/>
  <c r="H576" i="20"/>
  <c r="F616" i="20"/>
  <c r="E810" i="20"/>
  <c r="I849" i="20"/>
  <c r="I927" i="20"/>
  <c r="I1123" i="20"/>
  <c r="G225" i="20"/>
  <c r="G303" i="20"/>
  <c r="F381" i="20"/>
  <c r="H459" i="20"/>
  <c r="E537" i="20"/>
  <c r="I576" i="20"/>
  <c r="G616" i="20"/>
  <c r="F732" i="20"/>
  <c r="F810" i="20"/>
  <c r="E1005" i="20"/>
  <c r="H1044" i="20"/>
  <c r="F37" i="20" l="1"/>
  <c r="G40" i="20"/>
  <c r="H37" i="20"/>
  <c r="H35" i="20"/>
  <c r="H30" i="20"/>
  <c r="H39" i="20"/>
  <c r="E40" i="20"/>
  <c r="F40" i="20"/>
  <c r="H40" i="20"/>
  <c r="E37" i="20"/>
  <c r="G35" i="20"/>
  <c r="G37" i="20"/>
  <c r="G39" i="20"/>
  <c r="G30" i="20"/>
  <c r="F39" i="20"/>
  <c r="F30" i="20"/>
  <c r="F31" i="20"/>
  <c r="E31" i="20"/>
  <c r="I40" i="20"/>
  <c r="E39" i="20"/>
  <c r="F35" i="20"/>
  <c r="E35" i="20"/>
  <c r="I13" i="20"/>
  <c r="I508" i="20"/>
  <c r="I507" i="20"/>
  <c r="I35" i="20" l="1"/>
  <c r="I30" i="20"/>
  <c r="I39" i="20"/>
  <c r="I31" i="20"/>
  <c r="I37" i="20"/>
  <c r="I2740" i="2" l="1"/>
  <c r="H2740" i="2"/>
  <c r="G2740" i="2"/>
  <c r="F2740" i="2"/>
  <c r="E2740" i="2"/>
  <c r="I2722" i="2"/>
  <c r="H2722" i="2"/>
  <c r="G2722" i="2"/>
  <c r="F2722" i="2"/>
  <c r="E2722" i="2"/>
  <c r="I2673" i="2"/>
  <c r="H2673" i="2"/>
  <c r="G2673" i="2"/>
  <c r="F2673" i="2"/>
  <c r="E2673" i="2"/>
  <c r="G2669" i="2"/>
  <c r="F2669" i="2"/>
  <c r="E2669" i="2"/>
  <c r="G2651" i="2"/>
  <c r="F2651" i="2"/>
  <c r="E2651" i="2"/>
  <c r="I2602" i="2"/>
  <c r="H2602" i="2"/>
  <c r="G2602" i="2"/>
  <c r="F2602" i="2"/>
  <c r="E2602" i="2"/>
  <c r="I2531" i="2"/>
  <c r="H2531" i="2"/>
  <c r="G2531" i="2"/>
  <c r="F2531" i="2"/>
  <c r="E2531" i="2"/>
  <c r="H2527" i="2"/>
  <c r="G2527" i="2"/>
  <c r="F2527" i="2"/>
  <c r="E2527" i="2"/>
  <c r="H2509" i="2"/>
  <c r="G2509" i="2"/>
  <c r="F2509" i="2"/>
  <c r="E2509" i="2"/>
  <c r="I2460" i="2"/>
  <c r="H2460" i="2"/>
  <c r="G2460" i="2"/>
  <c r="F2460" i="2"/>
  <c r="E2460" i="2"/>
  <c r="I2422" i="2"/>
  <c r="I2438" i="2" s="1"/>
  <c r="H2422" i="2"/>
  <c r="H2438" i="2" s="1"/>
  <c r="G2422" i="2"/>
  <c r="G2438" i="2" s="1"/>
  <c r="F2422" i="2"/>
  <c r="F2438" i="2" s="1"/>
  <c r="E2422" i="2"/>
  <c r="E2456" i="2" s="1"/>
  <c r="I2389" i="2"/>
  <c r="H2389" i="2"/>
  <c r="G2389" i="2"/>
  <c r="F2389" i="2"/>
  <c r="E2389" i="2"/>
  <c r="I2385" i="2"/>
  <c r="H2385" i="2"/>
  <c r="G2385" i="2"/>
  <c r="F2385" i="2"/>
  <c r="E2385" i="2"/>
  <c r="I2367" i="2"/>
  <c r="H2367" i="2"/>
  <c r="G2367" i="2"/>
  <c r="F2367" i="2"/>
  <c r="E2367" i="2"/>
  <c r="I2318" i="2"/>
  <c r="H2318" i="2"/>
  <c r="G2318" i="2"/>
  <c r="F2318" i="2"/>
  <c r="E2318" i="2"/>
  <c r="I2314" i="2"/>
  <c r="H2314" i="2"/>
  <c r="G2314" i="2"/>
  <c r="F2314" i="2"/>
  <c r="E2314" i="2"/>
  <c r="I2296" i="2"/>
  <c r="H2296" i="2"/>
  <c r="G2296" i="2"/>
  <c r="F2296" i="2"/>
  <c r="E2296" i="2"/>
  <c r="I2247" i="2"/>
  <c r="H2247" i="2"/>
  <c r="G2247" i="2"/>
  <c r="F2247" i="2"/>
  <c r="E2247" i="2"/>
  <c r="I2243" i="2"/>
  <c r="H2243" i="2"/>
  <c r="G2243" i="2"/>
  <c r="F2243" i="2"/>
  <c r="E2243" i="2"/>
  <c r="I2225" i="2"/>
  <c r="H2225" i="2"/>
  <c r="G2225" i="2"/>
  <c r="F2225" i="2"/>
  <c r="E2225" i="2"/>
  <c r="I2176" i="2"/>
  <c r="H2176" i="2"/>
  <c r="G2176" i="2"/>
  <c r="F2176" i="2"/>
  <c r="E2176" i="2"/>
  <c r="I2172" i="2"/>
  <c r="H2172" i="2"/>
  <c r="G2172" i="2"/>
  <c r="F2172" i="2"/>
  <c r="E2172" i="2"/>
  <c r="I2154" i="2"/>
  <c r="H2154" i="2"/>
  <c r="G2154" i="2"/>
  <c r="F2154" i="2"/>
  <c r="E2154" i="2"/>
  <c r="I2105" i="2"/>
  <c r="H2105" i="2"/>
  <c r="G2105" i="2"/>
  <c r="F2105" i="2"/>
  <c r="E2105" i="2"/>
  <c r="I2101" i="2"/>
  <c r="H2101" i="2"/>
  <c r="G2101" i="2"/>
  <c r="F2101" i="2"/>
  <c r="E2101" i="2"/>
  <c r="I2083" i="2"/>
  <c r="H2083" i="2"/>
  <c r="G2083" i="2"/>
  <c r="F2083" i="2"/>
  <c r="E2083" i="2"/>
  <c r="I2034" i="2"/>
  <c r="H2034" i="2"/>
  <c r="G2034" i="2"/>
  <c r="F2034" i="2"/>
  <c r="E2034" i="2"/>
  <c r="I1996" i="2"/>
  <c r="I2030" i="2" s="1"/>
  <c r="H1996" i="2"/>
  <c r="H2012" i="2" s="1"/>
  <c r="G1996" i="2"/>
  <c r="G2012" i="2" s="1"/>
  <c r="F1996" i="2"/>
  <c r="F2012" i="2" s="1"/>
  <c r="E1996" i="2"/>
  <c r="E2012" i="2" s="1"/>
  <c r="I1963" i="2"/>
  <c r="H1963" i="2"/>
  <c r="G1963" i="2"/>
  <c r="F1963" i="2"/>
  <c r="E1963" i="2"/>
  <c r="I1959" i="2"/>
  <c r="H1959" i="2"/>
  <c r="G1959" i="2"/>
  <c r="F1959" i="2"/>
  <c r="E1959" i="2"/>
  <c r="I1941" i="2"/>
  <c r="H1941" i="2"/>
  <c r="G1941" i="2"/>
  <c r="F1941" i="2"/>
  <c r="E1941" i="2"/>
  <c r="I1892" i="2"/>
  <c r="H1892" i="2"/>
  <c r="G1892" i="2"/>
  <c r="F1892" i="2"/>
  <c r="E1892" i="2"/>
  <c r="I1888" i="2"/>
  <c r="H1888" i="2"/>
  <c r="G1888" i="2"/>
  <c r="F1888" i="2"/>
  <c r="E1888" i="2"/>
  <c r="I1870" i="2"/>
  <c r="H1870" i="2"/>
  <c r="G1870" i="2"/>
  <c r="F1870" i="2"/>
  <c r="E1870" i="2"/>
  <c r="I1821" i="2"/>
  <c r="H1821" i="2"/>
  <c r="G1821" i="2"/>
  <c r="F1821" i="2"/>
  <c r="E1821" i="2"/>
  <c r="I1817" i="2"/>
  <c r="H1817" i="2"/>
  <c r="G1817" i="2"/>
  <c r="F1817" i="2"/>
  <c r="E1817" i="2"/>
  <c r="I1799" i="2"/>
  <c r="H1799" i="2"/>
  <c r="G1799" i="2"/>
  <c r="F1799" i="2"/>
  <c r="E1799" i="2"/>
  <c r="I1750" i="2"/>
  <c r="H1750" i="2"/>
  <c r="G1750" i="2"/>
  <c r="F1750" i="2"/>
  <c r="E1750" i="2"/>
  <c r="I1746" i="2"/>
  <c r="H1746" i="2"/>
  <c r="G1746" i="2"/>
  <c r="F1746" i="2"/>
  <c r="E1746" i="2"/>
  <c r="I1728" i="2"/>
  <c r="H1728" i="2"/>
  <c r="G1728" i="2"/>
  <c r="F1728" i="2"/>
  <c r="E1728" i="2"/>
  <c r="I1679" i="2"/>
  <c r="H1679" i="2"/>
  <c r="G1679" i="2"/>
  <c r="F1679" i="2"/>
  <c r="E1679" i="2"/>
  <c r="I1675" i="2"/>
  <c r="H1675" i="2"/>
  <c r="G1675" i="2"/>
  <c r="F1675" i="2"/>
  <c r="E1675" i="2"/>
  <c r="I1657" i="2"/>
  <c r="H1657" i="2"/>
  <c r="G1657" i="2"/>
  <c r="F1657" i="2"/>
  <c r="E1657" i="2"/>
  <c r="I1608" i="2"/>
  <c r="H1608" i="2"/>
  <c r="G1608" i="2"/>
  <c r="F1608" i="2"/>
  <c r="E1608" i="2"/>
  <c r="I1604" i="2"/>
  <c r="H1604" i="2"/>
  <c r="G1604" i="2"/>
  <c r="F1604" i="2"/>
  <c r="E1604" i="2"/>
  <c r="I1586" i="2"/>
  <c r="H1586" i="2"/>
  <c r="G1586" i="2"/>
  <c r="F1586" i="2"/>
  <c r="E1586" i="2"/>
  <c r="I1537" i="2"/>
  <c r="H1537" i="2"/>
  <c r="G1537" i="2"/>
  <c r="F1537" i="2"/>
  <c r="E1537" i="2"/>
  <c r="I1533" i="2"/>
  <c r="H1533" i="2"/>
  <c r="G1533" i="2"/>
  <c r="F1533" i="2"/>
  <c r="E1533" i="2"/>
  <c r="I1515" i="2"/>
  <c r="H1515" i="2"/>
  <c r="G1515" i="2"/>
  <c r="F1515" i="2"/>
  <c r="E1515" i="2"/>
  <c r="I1466" i="2"/>
  <c r="H1466" i="2"/>
  <c r="G1466" i="2"/>
  <c r="F1466" i="2"/>
  <c r="E1466" i="2"/>
  <c r="H1462" i="2"/>
  <c r="G1462" i="2"/>
  <c r="F1462" i="2"/>
  <c r="E1462" i="2"/>
  <c r="H1444" i="2"/>
  <c r="G1444" i="2"/>
  <c r="F1444" i="2"/>
  <c r="E1444" i="2"/>
  <c r="I1395" i="2"/>
  <c r="H1395" i="2"/>
  <c r="G1395" i="2"/>
  <c r="F1395" i="2"/>
  <c r="E1395" i="2"/>
  <c r="I1391" i="2"/>
  <c r="H1391" i="2"/>
  <c r="G1391" i="2"/>
  <c r="F1391" i="2"/>
  <c r="E1391" i="2"/>
  <c r="I1373" i="2"/>
  <c r="H1373" i="2"/>
  <c r="G1373" i="2"/>
  <c r="F1373" i="2"/>
  <c r="E1373" i="2"/>
  <c r="I1324" i="2"/>
  <c r="H1324" i="2"/>
  <c r="G1324" i="2"/>
  <c r="F1324" i="2"/>
  <c r="E1324" i="2"/>
  <c r="I1320" i="2"/>
  <c r="H1320" i="2"/>
  <c r="G1320" i="2"/>
  <c r="F1320" i="2"/>
  <c r="E1320" i="2"/>
  <c r="I1302" i="2"/>
  <c r="H1302" i="2"/>
  <c r="G1302" i="2"/>
  <c r="F1302" i="2"/>
  <c r="E1302" i="2"/>
  <c r="I1253" i="2"/>
  <c r="H1253" i="2"/>
  <c r="G1253" i="2"/>
  <c r="F1253" i="2"/>
  <c r="E1253" i="2"/>
  <c r="I1249" i="2"/>
  <c r="H1249" i="2"/>
  <c r="G1249" i="2"/>
  <c r="F1249" i="2"/>
  <c r="E1249" i="2"/>
  <c r="I1231" i="2"/>
  <c r="H1231" i="2"/>
  <c r="G1231" i="2"/>
  <c r="F1231" i="2"/>
  <c r="E1231" i="2"/>
  <c r="I1182" i="2"/>
  <c r="H1182" i="2"/>
  <c r="G1182" i="2"/>
  <c r="F1182" i="2"/>
  <c r="E1182" i="2"/>
  <c r="I1178" i="2"/>
  <c r="H1178" i="2"/>
  <c r="G1178" i="2"/>
  <c r="F1178" i="2"/>
  <c r="E1178" i="2"/>
  <c r="I1160" i="2"/>
  <c r="H1160" i="2"/>
  <c r="G1160" i="2"/>
  <c r="F1160" i="2"/>
  <c r="E1160" i="2"/>
  <c r="I1111" i="2"/>
  <c r="H1111" i="2"/>
  <c r="G1111" i="2"/>
  <c r="F1111" i="2"/>
  <c r="E1111" i="2"/>
  <c r="I1107" i="2"/>
  <c r="H1107" i="2"/>
  <c r="G1107" i="2"/>
  <c r="F1107" i="2"/>
  <c r="E1107" i="2"/>
  <c r="I1089" i="2"/>
  <c r="H1089" i="2"/>
  <c r="G1089" i="2"/>
  <c r="F1089" i="2"/>
  <c r="E1089" i="2"/>
  <c r="I1040" i="2"/>
  <c r="H1040" i="2"/>
  <c r="G1040" i="2"/>
  <c r="F1040" i="2"/>
  <c r="E1040" i="2"/>
  <c r="I1036" i="2"/>
  <c r="H1036" i="2"/>
  <c r="G1036" i="2"/>
  <c r="F1036" i="2"/>
  <c r="E1036" i="2"/>
  <c r="I1018" i="2"/>
  <c r="H1018" i="2"/>
  <c r="G1018" i="2"/>
  <c r="F1018" i="2"/>
  <c r="E1018" i="2"/>
  <c r="I969" i="2"/>
  <c r="H969" i="2"/>
  <c r="G969" i="2"/>
  <c r="F969" i="2"/>
  <c r="E969" i="2"/>
  <c r="I965" i="2"/>
  <c r="H965" i="2"/>
  <c r="G965" i="2"/>
  <c r="F965" i="2"/>
  <c r="E965" i="2"/>
  <c r="I947" i="2"/>
  <c r="H947" i="2"/>
  <c r="G947" i="2"/>
  <c r="F947" i="2"/>
  <c r="E947" i="2"/>
  <c r="I898" i="2"/>
  <c r="H898" i="2"/>
  <c r="G898" i="2"/>
  <c r="F898" i="2"/>
  <c r="E898" i="2"/>
  <c r="I894" i="2"/>
  <c r="H894" i="2"/>
  <c r="G894" i="2"/>
  <c r="F894" i="2"/>
  <c r="E894" i="2"/>
  <c r="I876" i="2"/>
  <c r="H876" i="2"/>
  <c r="G876" i="2"/>
  <c r="F876" i="2"/>
  <c r="E876" i="2"/>
  <c r="I827" i="2"/>
  <c r="H827" i="2"/>
  <c r="G827" i="2"/>
  <c r="F827" i="2"/>
  <c r="E827" i="2"/>
  <c r="I823" i="2"/>
  <c r="H823" i="2"/>
  <c r="G823" i="2"/>
  <c r="F823" i="2"/>
  <c r="E823" i="2"/>
  <c r="I805" i="2"/>
  <c r="H805" i="2"/>
  <c r="G805" i="2"/>
  <c r="F805" i="2"/>
  <c r="E805" i="2"/>
  <c r="I756" i="2"/>
  <c r="H756" i="2"/>
  <c r="G756" i="2"/>
  <c r="F756" i="2"/>
  <c r="E756" i="2"/>
  <c r="I752" i="2"/>
  <c r="H752" i="2"/>
  <c r="G752" i="2"/>
  <c r="F752" i="2"/>
  <c r="E752" i="2"/>
  <c r="I734" i="2"/>
  <c r="H734" i="2"/>
  <c r="G734" i="2"/>
  <c r="F734" i="2"/>
  <c r="E734" i="2"/>
  <c r="I685" i="2"/>
  <c r="H685" i="2"/>
  <c r="G685" i="2"/>
  <c r="F685" i="2"/>
  <c r="E685" i="2"/>
  <c r="I681" i="2"/>
  <c r="H681" i="2"/>
  <c r="G681" i="2"/>
  <c r="F681" i="2"/>
  <c r="E681" i="2"/>
  <c r="I663" i="2"/>
  <c r="H663" i="2"/>
  <c r="G663" i="2"/>
  <c r="F663" i="2"/>
  <c r="E663" i="2"/>
  <c r="I614" i="2"/>
  <c r="H614" i="2"/>
  <c r="G614" i="2"/>
  <c r="F614" i="2"/>
  <c r="E614" i="2"/>
  <c r="I610" i="2"/>
  <c r="H610" i="2"/>
  <c r="G610" i="2"/>
  <c r="F610" i="2"/>
  <c r="E610" i="2"/>
  <c r="I592" i="2"/>
  <c r="H592" i="2"/>
  <c r="G592" i="2"/>
  <c r="F592" i="2"/>
  <c r="E592" i="2"/>
  <c r="I543" i="2"/>
  <c r="H543" i="2"/>
  <c r="G543" i="2"/>
  <c r="F543" i="2"/>
  <c r="E543" i="2"/>
  <c r="I505" i="2"/>
  <c r="I539" i="2" s="1"/>
  <c r="H505" i="2"/>
  <c r="H539" i="2" s="1"/>
  <c r="G505" i="2"/>
  <c r="G539" i="2" s="1"/>
  <c r="F505" i="2"/>
  <c r="F539" i="2" s="1"/>
  <c r="E505" i="2"/>
  <c r="E539" i="2" s="1"/>
  <c r="I472" i="2"/>
  <c r="H472" i="2"/>
  <c r="G472" i="2"/>
  <c r="F472" i="2"/>
  <c r="E472" i="2"/>
  <c r="I406" i="2"/>
  <c r="H406" i="2"/>
  <c r="G406" i="2"/>
  <c r="F406" i="2"/>
  <c r="E406" i="2"/>
  <c r="I340" i="2"/>
  <c r="H340" i="2"/>
  <c r="G340" i="2"/>
  <c r="F340" i="2"/>
  <c r="E340" i="2"/>
  <c r="I274" i="2"/>
  <c r="H274" i="2"/>
  <c r="G274" i="2"/>
  <c r="F274" i="2"/>
  <c r="E274" i="2"/>
  <c r="I208" i="2"/>
  <c r="H208" i="2"/>
  <c r="G208" i="2"/>
  <c r="F208" i="2"/>
  <c r="E208" i="2"/>
  <c r="I142" i="2"/>
  <c r="H142" i="2"/>
  <c r="G142" i="2"/>
  <c r="F142" i="2"/>
  <c r="E142" i="2"/>
  <c r="I71" i="2"/>
  <c r="H71" i="2"/>
  <c r="G71" i="2"/>
  <c r="F71" i="2"/>
  <c r="E71" i="2"/>
  <c r="I5" i="2"/>
  <c r="H5" i="2"/>
  <c r="G5" i="2"/>
  <c r="F5" i="2"/>
  <c r="E5" i="2"/>
  <c r="H2030" i="2" l="1"/>
  <c r="F2030" i="2"/>
  <c r="E521" i="2"/>
  <c r="G104" i="2"/>
  <c r="G138" i="2" s="1"/>
  <c r="G2456" i="2"/>
  <c r="F104" i="2"/>
  <c r="F138" i="2" s="1"/>
  <c r="H104" i="2"/>
  <c r="I104" i="2"/>
  <c r="I2012" i="2"/>
  <c r="E2030" i="2"/>
  <c r="F2456" i="2"/>
  <c r="F521" i="2"/>
  <c r="G2030" i="2"/>
  <c r="H2456" i="2"/>
  <c r="G521" i="2"/>
  <c r="I2456" i="2"/>
  <c r="H521" i="2"/>
  <c r="I521" i="2"/>
  <c r="E2438" i="2"/>
  <c r="E104" i="2"/>
  <c r="G120" i="2" l="1"/>
  <c r="F120" i="2"/>
  <c r="H120" i="2"/>
  <c r="H138" i="2"/>
  <c r="I120" i="2"/>
  <c r="I138" i="2"/>
  <c r="E138" i="2"/>
  <c r="E120" i="2"/>
  <c r="G3" i="4"/>
  <c r="I3" i="5" s="1"/>
  <c r="G3" i="6" s="1"/>
  <c r="P2107" i="2" l="1"/>
</calcChain>
</file>

<file path=xl/sharedStrings.xml><?xml version="1.0" encoding="utf-8"?>
<sst xmlns="http://schemas.openxmlformats.org/spreadsheetml/2006/main" count="38689" uniqueCount="691">
  <si>
    <t>All Banks</t>
  </si>
  <si>
    <t>Sector</t>
  </si>
  <si>
    <t>Org Name</t>
  </si>
  <si>
    <t>Item Name</t>
  </si>
  <si>
    <t>2020</t>
  </si>
  <si>
    <t>2021</t>
  </si>
  <si>
    <t>2022</t>
  </si>
  <si>
    <t>2023</t>
  </si>
  <si>
    <t>2024</t>
  </si>
  <si>
    <t>A. Total equity (A1 to A4)</t>
  </si>
  <si>
    <t>1. Share capital/head office capital account</t>
  </si>
  <si>
    <t>2. Reserves</t>
  </si>
  <si>
    <t>3. Un appropriated profit</t>
  </si>
  <si>
    <t>4. Others</t>
  </si>
  <si>
    <t>B. Total liabilities (B1 to B4)</t>
  </si>
  <si>
    <t>1. Bills payable</t>
  </si>
  <si>
    <t>2. Borrowings from financial institutions</t>
  </si>
  <si>
    <t>3. Deposits and other accounts</t>
  </si>
  <si>
    <t>4. Other/misc. liabilities</t>
  </si>
  <si>
    <t>C. Total assets (C1 to C4 + C8 to C10)</t>
  </si>
  <si>
    <t>1. Cash and balances with treasury banks</t>
  </si>
  <si>
    <t>2. Balances with other banks</t>
  </si>
  <si>
    <t>3. Lending to financial institutions</t>
  </si>
  <si>
    <t>4. Investments</t>
  </si>
  <si>
    <t>5. Gross advances</t>
  </si>
  <si>
    <t>6. Advances-non-performing/classified</t>
  </si>
  <si>
    <t>7. Provision against advances</t>
  </si>
  <si>
    <t>8. Advances net of provision (C5-C7)</t>
  </si>
  <si>
    <t>10. Other/misc. assets</t>
  </si>
  <si>
    <t>D. Profit &amp; loss account</t>
  </si>
  <si>
    <t>1. Markup/interest earned</t>
  </si>
  <si>
    <t>2. Markup/interest expenses</t>
  </si>
  <si>
    <t>3. Net markup/interest income</t>
  </si>
  <si>
    <t>4. Provisions and write-offs</t>
  </si>
  <si>
    <t>5. Net markup/interest income after provisions</t>
  </si>
  <si>
    <t>6. Non-markup/interest income</t>
  </si>
  <si>
    <t>7. Non-markup/interest expenses</t>
  </si>
  <si>
    <t>8. Administrative expenses</t>
  </si>
  <si>
    <t>9. Profit/(loss) before taxation</t>
  </si>
  <si>
    <t>10. Profit/(loss) after taxation</t>
  </si>
  <si>
    <t>E. Other items</t>
  </si>
  <si>
    <t>1. Cash generated from operating activities</t>
  </si>
  <si>
    <t>2. Commitments and contingencies</t>
  </si>
  <si>
    <t>F. Efficiency ratios/profitability ratios</t>
  </si>
  <si>
    <t>1. Spread ratio (D3/D1)</t>
  </si>
  <si>
    <t>2. Net markup/interest margin (D1-D2)/C</t>
  </si>
  <si>
    <t>4. Return on assets (ROA) (D10/C)</t>
  </si>
  <si>
    <t>5. Non-markup/interest income to total assets (D6/C)</t>
  </si>
  <si>
    <t>6. Net markup/interest income (after prov.) to total assets (D5/C)</t>
  </si>
  <si>
    <t>7. Markup/interest expense to markup/interest income (D2/D1)</t>
  </si>
  <si>
    <t>8. Admin. expense to profit before tax. (D8/D9) (times)</t>
  </si>
  <si>
    <t>9. Non-markup/interest expense to total income D7/(D1+D6)</t>
  </si>
  <si>
    <t>10. Admin. expense to non-markup/interest income (D8/D6) (times)</t>
  </si>
  <si>
    <t>G. Liquidity ratios</t>
  </si>
  <si>
    <t>1. Cash &amp; cash equivalent to total assets (C1+C2)/C</t>
  </si>
  <si>
    <t>2. Investment to total assets (C4/C)</t>
  </si>
  <si>
    <t>3. Advances net of provisions to total assets (C8/C)</t>
  </si>
  <si>
    <t>4. Deposits to total assets (B3/C)</t>
  </si>
  <si>
    <t>5. Total liabilities to total assets (B/C)</t>
  </si>
  <si>
    <t>6. Gross advances to deposits (C5/B3)</t>
  </si>
  <si>
    <t>7. Gross advances to borrowing &amp; deposits C5/(B2+B3)</t>
  </si>
  <si>
    <t>H. Assets quality ratios</t>
  </si>
  <si>
    <t>1. Non-performing loans to gross advances (C6/C5)</t>
  </si>
  <si>
    <t>2. Provisions against NPLs to gross advances (C7/C5)</t>
  </si>
  <si>
    <t>3. NPLs to total equity (C6/A)</t>
  </si>
  <si>
    <t>4. NPLs write off to NPLs provisions (D4/C7)</t>
  </si>
  <si>
    <t>5. Provision against NPL to NPLs (C7/C6)</t>
  </si>
  <si>
    <t>I. Capital/leverage ratios</t>
  </si>
  <si>
    <t>J. Cash flow ratio</t>
  </si>
  <si>
    <t>1. Cash generated from operating activities to profit after tax (E1/D10) (times)</t>
  </si>
  <si>
    <t>Foreign Banks</t>
  </si>
  <si>
    <t>All Foreign Banks</t>
  </si>
  <si>
    <t>1. Head office capital account</t>
  </si>
  <si>
    <t>3. Unremitted profit</t>
  </si>
  <si>
    <t>Bank of China Limited</t>
  </si>
  <si>
    <t>Local Banks</t>
  </si>
  <si>
    <t>1. Share capital</t>
  </si>
  <si>
    <t>1. No. of ordinary shares (000)</t>
  </si>
  <si>
    <t>2. Cash dividend</t>
  </si>
  <si>
    <t>3. Stock dividend/bonus shares</t>
  </si>
  <si>
    <t>4. Cash generated from operating activities</t>
  </si>
  <si>
    <t>5. Commitments and contingencies</t>
  </si>
  <si>
    <t>11. Earning per share (D10/E1)</t>
  </si>
  <si>
    <t>1. Cash generated from operating activities to profit after tax (E4/D10) (times)</t>
  </si>
  <si>
    <t>Private Sector Banks</t>
  </si>
  <si>
    <t>Bank Makramah Limited</t>
  </si>
  <si>
    <t>Public Sector Banks</t>
  </si>
  <si>
    <t>Specialized Banks</t>
  </si>
  <si>
    <t>Amount in Rs. (000)</t>
  </si>
  <si>
    <t>HBL Microfinance Bank Limited</t>
  </si>
  <si>
    <t>ASA Microfinance Bank (Pakistan) Ltd.</t>
  </si>
  <si>
    <t>Sub-Sector</t>
  </si>
  <si>
    <t>All Insurance Companies</t>
  </si>
  <si>
    <t>B. Total liabilities (B1 to B3)</t>
  </si>
  <si>
    <t>1. Balance of statutory funds</t>
  </si>
  <si>
    <t>2. Outstanding claims, adv., prem., due to other insurers</t>
  </si>
  <si>
    <t>3. Other/misc. liabilities</t>
  </si>
  <si>
    <t>C. Total assets (C1 to C5)</t>
  </si>
  <si>
    <t>1. Cash and balances with banks</t>
  </si>
  <si>
    <t>2. Advances to policy holders &amp; employees</t>
  </si>
  <si>
    <t>3. Investments in securities &amp; properties</t>
  </si>
  <si>
    <t>4. Other/misc. assets</t>
  </si>
  <si>
    <t>1. Investment income</t>
  </si>
  <si>
    <t>2. Gross premium</t>
  </si>
  <si>
    <t>3. Net premium</t>
  </si>
  <si>
    <t>4. Gross claims</t>
  </si>
  <si>
    <t>5. Net claims</t>
  </si>
  <si>
    <t>6. Underwriting profit</t>
  </si>
  <si>
    <t>7. Profit/(loss) before taxation</t>
  </si>
  <si>
    <t>8. Profit/(loss) after taxation</t>
  </si>
  <si>
    <t>2. Return on assets (ROA) (D8/C)</t>
  </si>
  <si>
    <t>4. Net Claims Incurred Ratio (D5/D3)</t>
  </si>
  <si>
    <t>5. Underwriting profit to profit after tax. (D6/D8)</t>
  </si>
  <si>
    <t>6. Investment income to net premium (D1/D3)</t>
  </si>
  <si>
    <t>1. Cash &amp; bank balances to total assets (C1/C)</t>
  </si>
  <si>
    <t>2.  Investment to total assets (C3/C)</t>
  </si>
  <si>
    <t>H. Capital /leverage ratios</t>
  </si>
  <si>
    <t>I. Cash flow ratio</t>
  </si>
  <si>
    <t>1. Cash generated from operating activities to profit after tax. (E4/D8)</t>
  </si>
  <si>
    <t>Life Insurance Corporations</t>
  </si>
  <si>
    <t>State Life Insurance Corporation Ltd.</t>
  </si>
  <si>
    <t>IGI Life Insurance Limited (Formerly American Life Insurance Co. Ltd)</t>
  </si>
  <si>
    <t>TPL Life Insurance Ltd.</t>
  </si>
  <si>
    <t>Non-Life Insurance Corporations</t>
  </si>
  <si>
    <t>IGI General Insurance Ltd.</t>
  </si>
  <si>
    <t>PICIC Insurance Ltd.</t>
  </si>
  <si>
    <t>Premier Insurance Ltd.</t>
  </si>
  <si>
    <t>UBL Insurers Ltd.</t>
  </si>
  <si>
    <t>Takaful Companies</t>
  </si>
  <si>
    <t>Pak Qatar General Takaful Ltd.</t>
  </si>
  <si>
    <t>Pak Qatar Family Takaful Ltd.</t>
  </si>
  <si>
    <t>Dawood Family Takaful Ltd.</t>
  </si>
  <si>
    <t>3. Un appropriated profit/loss</t>
  </si>
  <si>
    <t>B. Total liabilities (B1+ B2)</t>
  </si>
  <si>
    <t>1. Non-current liabilities (a + b + c)</t>
  </si>
  <si>
    <t>a. Borrowings from financial and other institutions</t>
  </si>
  <si>
    <t>b. Deposit on finance lease</t>
  </si>
  <si>
    <t>c. Other/misc. liabilities</t>
  </si>
  <si>
    <t>2. Current liabilities</t>
  </si>
  <si>
    <t>C. Total assets (C1 + C2)</t>
  </si>
  <si>
    <t>1. Non-current assets (a + b + c)</t>
  </si>
  <si>
    <t>a. Net investment in finance lease</t>
  </si>
  <si>
    <t>c. Other/misc. assets</t>
  </si>
  <si>
    <t>2. Current assets (e + f)</t>
  </si>
  <si>
    <t>a. Cash and balances with treasury banks</t>
  </si>
  <si>
    <t>b. Placement with other banks</t>
  </si>
  <si>
    <t>c. Term deposits certificate</t>
  </si>
  <si>
    <t>d. Other money market placements</t>
  </si>
  <si>
    <t>e. Cash &amp; cash equivalent (a + b + c + d)</t>
  </si>
  <si>
    <t>f. Other/misc. current assets</t>
  </si>
  <si>
    <t>1. Income from finance lease</t>
  </si>
  <si>
    <t>2. Income from operating lease</t>
  </si>
  <si>
    <t>3. Income from lease (D1 + D2)</t>
  </si>
  <si>
    <t>4. Income from investments</t>
  </si>
  <si>
    <t>5. Other income</t>
  </si>
  <si>
    <t>6. Total income/revenue (D3 to D5)</t>
  </si>
  <si>
    <t>7. Administrative expenses</t>
  </si>
  <si>
    <t>8. Profit/(loss) before taxation</t>
  </si>
  <si>
    <t>9. Profit/(loss) after taxation</t>
  </si>
  <si>
    <t>3. Stock dividend</t>
  </si>
  <si>
    <t>2. Return on capital employed (ROCE) (D8/(C-B2))</t>
  </si>
  <si>
    <t>3. Return on assets (ROA) (D9/C)</t>
  </si>
  <si>
    <t>4. Return on revenue (ROR) (D9/D6)</t>
  </si>
  <si>
    <t>5. Lease income to total income (D3/D6)</t>
  </si>
  <si>
    <t>6. Administrative expenses to profit before tax. (D7/D8) (times)</t>
  </si>
  <si>
    <t>1. Cash &amp; cash equivalent to total assets (C2e/C)</t>
  </si>
  <si>
    <t>2. Net investment in finance lease to total assets (C1a/C)</t>
  </si>
  <si>
    <t>3. Current assets to current liabilities (C2/B2) (times)</t>
  </si>
  <si>
    <t>4. Total liabilities to total assets (B/C) (times)</t>
  </si>
  <si>
    <t>1. Cash generated from operating activities to profit after tax. (E4/D9) (times)</t>
  </si>
  <si>
    <t>2. Cash generated from operating activities to current liabilities (E4/B2) (times)</t>
  </si>
  <si>
    <t>Grays Leasing Ltd.</t>
  </si>
  <si>
    <t>Security Leasing Corporation Ltd.</t>
  </si>
  <si>
    <t>Primus Leasing Ltd</t>
  </si>
  <si>
    <t>Team</t>
  </si>
  <si>
    <t>Joint Director</t>
  </si>
  <si>
    <t>Syed Aamir Ali Bokhari</t>
  </si>
  <si>
    <t>Reviewer</t>
  </si>
  <si>
    <t>Team Lead</t>
  </si>
  <si>
    <t>Mirza Kaleem Ullah</t>
  </si>
  <si>
    <t>Senior Joint Director</t>
  </si>
  <si>
    <t>Director</t>
  </si>
  <si>
    <t>For Feedback email to:</t>
  </si>
  <si>
    <t>feedback.statistics@sbp.org.pk</t>
  </si>
  <si>
    <r>
      <rPr>
        <i/>
        <sz val="12"/>
        <color theme="1"/>
        <rFont val="Cambria"/>
        <family val="1"/>
      </rPr>
      <t>Statistics and Data Services Department</t>
    </r>
    <r>
      <rPr>
        <sz val="14"/>
        <color theme="1"/>
        <rFont val="Cambria"/>
        <family val="1"/>
      </rPr>
      <t xml:space="preserve"> </t>
    </r>
    <r>
      <rPr>
        <sz val="12"/>
        <color theme="1"/>
        <rFont val="Cambria"/>
        <family val="1"/>
      </rPr>
      <t xml:space="preserve">
</t>
    </r>
    <r>
      <rPr>
        <b/>
        <sz val="12"/>
        <color theme="1"/>
        <rFont val="Cambria"/>
        <family val="1"/>
      </rPr>
      <t>State Bank of Pakistan</t>
    </r>
    <r>
      <rPr>
        <sz val="12"/>
        <color theme="1"/>
        <rFont val="Cambria"/>
        <family val="1"/>
      </rPr>
      <t xml:space="preserve"> </t>
    </r>
  </si>
  <si>
    <t>Table of Contents</t>
  </si>
  <si>
    <t>Sectors</t>
  </si>
  <si>
    <t>Bank</t>
  </si>
  <si>
    <t>Insurance Corporations</t>
  </si>
  <si>
    <t>Leasing Companies</t>
  </si>
  <si>
    <t>Development Finance Institutions (DFIs)</t>
  </si>
  <si>
    <t>Microfinance Banks (MFBs)</t>
  </si>
  <si>
    <t>Investment Banks</t>
  </si>
  <si>
    <t>Modaraba Companies</t>
  </si>
  <si>
    <t>Exchange Companies</t>
  </si>
  <si>
    <t>Insurance Companies</t>
  </si>
  <si>
    <t>Mutual Funds (Close Ended)</t>
  </si>
  <si>
    <t>Annexure</t>
  </si>
  <si>
    <t>Disclaimer and Notes</t>
  </si>
  <si>
    <t>Year End</t>
  </si>
  <si>
    <t>Data Link</t>
  </si>
  <si>
    <t>Dec</t>
  </si>
  <si>
    <t>Jun</t>
  </si>
  <si>
    <t>Back</t>
  </si>
  <si>
    <t>Disclaimer</t>
  </si>
  <si>
    <t>Explanatory Notes:</t>
  </si>
  <si>
    <t>Minor differences may occur in calculation due to rounding off at different stages of data processing.</t>
  </si>
  <si>
    <t>Banks</t>
  </si>
  <si>
    <t>Microfinance Banks</t>
  </si>
  <si>
    <t>Sub Sector</t>
  </si>
  <si>
    <t>DFIs</t>
  </si>
  <si>
    <t>1. Spread Ratio (D3/D1)</t>
  </si>
  <si>
    <t>Pakistan Mortgage Refinance Company  Ltd. (PMRCL)</t>
  </si>
  <si>
    <t>Bank Type</t>
  </si>
  <si>
    <t>Bank Name</t>
  </si>
  <si>
    <t>Institution Name</t>
  </si>
  <si>
    <t>Invesment Banks</t>
  </si>
  <si>
    <t>3. Unappropriated profit/loss</t>
  </si>
  <si>
    <t>B. Total liabilities (B1 + B2)</t>
  </si>
  <si>
    <t>1. Current liabilities</t>
  </si>
  <si>
    <t>2. Non-current liabilities</t>
  </si>
  <si>
    <t>C. Total assets (C1+C2)</t>
  </si>
  <si>
    <t>1. Current assets (a + b)</t>
  </si>
  <si>
    <t>a. Cash and banks balances</t>
  </si>
  <si>
    <t>b. Other current assets</t>
  </si>
  <si>
    <t>2. Non-current assets (a + b + c)</t>
  </si>
  <si>
    <t>b. Long-term investments</t>
  </si>
  <si>
    <t>c. Other non-current assets</t>
  </si>
  <si>
    <t>1. Gross revenue</t>
  </si>
  <si>
    <t>2. Administartive &amp; operating expenses</t>
  </si>
  <si>
    <t>3. Operating profit</t>
  </si>
  <si>
    <t>4. Finance cost</t>
  </si>
  <si>
    <t>5. Profit/(loss) before taxation</t>
  </si>
  <si>
    <t>6. Profit/(loss) after taxation</t>
  </si>
  <si>
    <t>2. Return on capital employed (ROCE) (D5/(C-B1))</t>
  </si>
  <si>
    <t>3. Return on assets (ROA) (D6/C)</t>
  </si>
  <si>
    <t>4. Return on revenue (ROR) (D6/D1)</t>
  </si>
  <si>
    <t>5. Operating expenses to net income (D2/D6)</t>
  </si>
  <si>
    <t>6. Earning per share (D6/E1)</t>
  </si>
  <si>
    <t>1. Current assets to current liabilities (C1/B1) (times)</t>
  </si>
  <si>
    <t>2. Total liabilities to total assets (B/C) (times)</t>
  </si>
  <si>
    <t>3. Long term investment to total assets (C2b/C)</t>
  </si>
  <si>
    <t>1. Cash generated from operating activities to profit after tax. (E4/D6) (times)</t>
  </si>
  <si>
    <t>Escorts Investment Bank Ltd.</t>
  </si>
  <si>
    <t>Invest Capital Investment Bank Ltd.</t>
  </si>
  <si>
    <t>Security Investment Bank Ltd.</t>
  </si>
  <si>
    <t>1. Certificate capital</t>
  </si>
  <si>
    <t>3. Unappropriated profit</t>
  </si>
  <si>
    <t>1. Gross revenue(loss)</t>
  </si>
  <si>
    <t>2. Operating expenses</t>
  </si>
  <si>
    <t>4. Modaraba  co's management fees</t>
  </si>
  <si>
    <t>1. No. of certificates (000)</t>
  </si>
  <si>
    <t>4. Return on revenue (D6/D1)</t>
  </si>
  <si>
    <t>6. Management expenses (D4/D2)</t>
  </si>
  <si>
    <t>7. Earning Per Certificate (D6/E1)</t>
  </si>
  <si>
    <t>2. Cash generated from operating activities to current liabilities (E4/B1) (times)</t>
  </si>
  <si>
    <t>First Al-Noor Modaraba</t>
  </si>
  <si>
    <t>B.F. Modaraba</t>
  </si>
  <si>
    <t>First Elite Capital Modaraba</t>
  </si>
  <si>
    <t>First Equity Modaraba</t>
  </si>
  <si>
    <t>First Fidelity Leasing Modaraba</t>
  </si>
  <si>
    <t>First Imrooz Modaraba</t>
  </si>
  <si>
    <t>First Habib Modaraba</t>
  </si>
  <si>
    <t>IBL Modaraba</t>
  </si>
  <si>
    <t>First National Bank Modaraba</t>
  </si>
  <si>
    <t>First Paramount Modaraba</t>
  </si>
  <si>
    <t>OLP Modaraba (Formerly Orix Modaraba)</t>
  </si>
  <si>
    <t>First Treet Manufacturing Modaraba</t>
  </si>
  <si>
    <t>First Tri-Star Modaraba</t>
  </si>
  <si>
    <t>Trust Modaraba</t>
  </si>
  <si>
    <t>Unicap Modaraba</t>
  </si>
  <si>
    <t>Sindh Modaraba</t>
  </si>
  <si>
    <t>Popular Islamic Modaraba</t>
  </si>
  <si>
    <t>Orient Rental Modaraba</t>
  </si>
  <si>
    <t>All Exchange Companies</t>
  </si>
  <si>
    <t>3. Accumulated profit (loss)</t>
  </si>
  <si>
    <t>B. Total liabilities (B1 to B2)</t>
  </si>
  <si>
    <t>1. Current assets(a + b)</t>
  </si>
  <si>
    <t>a. Cash &amp; bank balances</t>
  </si>
  <si>
    <t>b. Other assets</t>
  </si>
  <si>
    <t>2. Non-current assets (a + b)</t>
  </si>
  <si>
    <t>1. Revenue</t>
  </si>
  <si>
    <t>2. Administrative and general expenses</t>
  </si>
  <si>
    <t>3. Profit/(loss) before taxation</t>
  </si>
  <si>
    <t>4. Profit/(loss) after taxation</t>
  </si>
  <si>
    <t>2. Return on capital employed (ROCE) (D3/C-B1)</t>
  </si>
  <si>
    <t>3. Return on assets (ROA) (D4/C)</t>
  </si>
  <si>
    <t>4. Admin. expense to profit before tax. (D2/D3) (times)</t>
  </si>
  <si>
    <t>5. Earning per share (D4/E1) (times)</t>
  </si>
  <si>
    <t>1. Cash &amp; bank balances to total assets (C1a/C)</t>
  </si>
  <si>
    <t>2. Cuurent assets to current liabilities (C1/B1) (times)</t>
  </si>
  <si>
    <t>3. Total liabilities to total assets (B/C)</t>
  </si>
  <si>
    <t>I. Cash flow ratios</t>
  </si>
  <si>
    <t>Al-Sahara Exchange Co. (Pvt) Ltd.</t>
  </si>
  <si>
    <t>H &amp; H Exchange Co. (Pvt) Ltd.</t>
  </si>
  <si>
    <t>NBP Exchange Co. Ltd.</t>
  </si>
  <si>
    <t>Glaxy Exchange Co. (Pvt) Ltd.</t>
  </si>
  <si>
    <t>Dollar East Exchange Co. (Pvt) Ltd.</t>
  </si>
  <si>
    <t>Wall Street Exchange Co. (Pvt) Ltd.</t>
  </si>
  <si>
    <t>Noble Exchange International (Pvt) Ltd.</t>
  </si>
  <si>
    <t>Money Link Exchange Co. (Pvt) Ltd.</t>
  </si>
  <si>
    <t>Riaz Exchange Co. (Pvt) Ltd.</t>
  </si>
  <si>
    <t>Al-Hameed Int. Money Ex (Pvt) Ltd.</t>
  </si>
  <si>
    <t>Pakistan Currency Exchange Co. (Pvt) Ltd.</t>
  </si>
  <si>
    <t>Paracha International Exchange (Pvt) Ltd.</t>
  </si>
  <si>
    <t>Fairdeal Exchange Co. (Pvt) Ltd.</t>
  </si>
  <si>
    <t>Al-Rahim Exchange Co. (Pvt) Ltd.</t>
  </si>
  <si>
    <t>P B S Exchange (Pvt) Ltd.</t>
  </si>
  <si>
    <t>AA Exchange Co. (Pvt) Ltd.</t>
  </si>
  <si>
    <t>Sky Exchange Co. (Pvt) Ltd.</t>
  </si>
  <si>
    <t>D. D Exchange Co. (Pvt) Ltd.</t>
  </si>
  <si>
    <t>Muhammadi Exchange Co. (Pvt) Ltd.</t>
  </si>
  <si>
    <t>Royal International Exchange Co. (Pvt) Ltd.</t>
  </si>
  <si>
    <t>HBL Currency Exchange (Pvt) Ltd.</t>
  </si>
  <si>
    <t>Ravi Exchange Co. (Pvt) Ltd.</t>
  </si>
  <si>
    <t>Habib Qatar International Exchange Pakistan (Pvt) Ltd.</t>
  </si>
  <si>
    <t>Paragon Exchange (Pvt) Ltd.</t>
  </si>
  <si>
    <t>Link International Exchange Co. (Pvt) Ltd.</t>
  </si>
  <si>
    <t>Sadiq Exchange Co. (Pvt) Ltd.</t>
  </si>
  <si>
    <t>ZeeQue Exchange Co. (Pvt) Ltd.</t>
  </si>
  <si>
    <t>Al Habib Exchange Company (Private) Limited</t>
  </si>
  <si>
    <t>MCB Exchange Company (Private) Limited</t>
  </si>
  <si>
    <t>Meezan Exchange Company (Private) Limited</t>
  </si>
  <si>
    <t>ABL Exchange Company (Private) Limited</t>
  </si>
  <si>
    <t>HABIBMETRO Exchange Services Limited</t>
  </si>
  <si>
    <t>Alfalah Currency Exchange (Private) Limited</t>
  </si>
  <si>
    <t>UBL Currency Exchange (Private) Limited</t>
  </si>
  <si>
    <t>Askari Currency Exchange Company (Private) Limited</t>
  </si>
  <si>
    <t>Money Masters Currency Exchange Company (Pvt.) Ltd</t>
  </si>
  <si>
    <t>Jun/Dec</t>
  </si>
  <si>
    <t>Mutual Fund Companies</t>
  </si>
  <si>
    <t>1. Certificate holders equity</t>
  </si>
  <si>
    <t>1. Payable to investment advisor</t>
  </si>
  <si>
    <t>2. Others</t>
  </si>
  <si>
    <t>C. Total assets (C1 to C3)</t>
  </si>
  <si>
    <t>1. Cash &amp; bank balances</t>
  </si>
  <si>
    <t>2. Investments</t>
  </si>
  <si>
    <t>3. Others</t>
  </si>
  <si>
    <t>1. Income (a to g)</t>
  </si>
  <si>
    <t>a. Markup/interest income</t>
  </si>
  <si>
    <t>b. Dividend income</t>
  </si>
  <si>
    <t>c. Income from future transactions</t>
  </si>
  <si>
    <t>d. Net gain on sale of investments</t>
  </si>
  <si>
    <t>e. Net unrealized gain/(loss) on investment</t>
  </si>
  <si>
    <t>f. Capital gain</t>
  </si>
  <si>
    <t>g. Other income</t>
  </si>
  <si>
    <t>E. Total expense (E1 to E5)</t>
  </si>
  <si>
    <t>1. Remuneration to management co-advisor</t>
  </si>
  <si>
    <t>2. Remuneration to trustees/custodians</t>
  </si>
  <si>
    <t>3. Brokerage-commission /fee</t>
  </si>
  <si>
    <t>4. Administrative and general expenses</t>
  </si>
  <si>
    <t>5. Other</t>
  </si>
  <si>
    <t>F. Net income for the year (D1-E)</t>
  </si>
  <si>
    <t>G. Other items</t>
  </si>
  <si>
    <t>1. No. of units (000)</t>
  </si>
  <si>
    <t>H. Efficiency ratios/profitability ratios</t>
  </si>
  <si>
    <t>1. Gain ratio (D1c to D1g)/D1</t>
  </si>
  <si>
    <t>2. Trading income (D1c/D1)</t>
  </si>
  <si>
    <t>3. Return on revenue (ROR) (F/D1)</t>
  </si>
  <si>
    <t>4. Return on assets (ROA) (F/C)</t>
  </si>
  <si>
    <t>5. Management expenses (E1/E)</t>
  </si>
  <si>
    <t>6. Net assets value per share (A1/G1)</t>
  </si>
  <si>
    <t>I. Liquidity ratios</t>
  </si>
  <si>
    <t>1. Cash &amp; cash equivalent to total assets (C1/C)</t>
  </si>
  <si>
    <t>2. Total liabilities to total assets (B/C)</t>
  </si>
  <si>
    <t>J. Capital /leverage ratios</t>
  </si>
  <si>
    <t>Shareholders equity to total assets (A1/C)</t>
  </si>
  <si>
    <t>K. Cash flow ratio</t>
  </si>
  <si>
    <t>Cash generated from operating activities to net income (G4/F) (time)</t>
  </si>
  <si>
    <t>Tri-Star Mutual Fund Ltd.</t>
  </si>
  <si>
    <t>Mutual Fund</t>
  </si>
  <si>
    <t xml:space="preserve">In the analysis, consolidated financial statements of companies are used to cover full potential of the parent companies where required except banks. </t>
  </si>
  <si>
    <t xml:space="preserve">In case, where annual accounts of a company are not available, the analysis of that company is excluded from the publication however; the data of its previous years are aggregated in overall sector’s position in the previous years. </t>
  </si>
  <si>
    <t xml:space="preserve">Sector-wise coverage is based on the available financial statements of companies. </t>
  </si>
  <si>
    <t>Sr. No.</t>
  </si>
  <si>
    <t>Company</t>
  </si>
  <si>
    <t>Year-End</t>
  </si>
  <si>
    <t>Citi Bank N. A.</t>
  </si>
  <si>
    <t>First Women Bank Ltd.</t>
  </si>
  <si>
    <t>Sindh Bank Ltd.</t>
  </si>
  <si>
    <t>Albaraka Bank (Pakistan) Ltd.</t>
  </si>
  <si>
    <t>Allied Bank Ltd.</t>
  </si>
  <si>
    <t>Askari Bank Ltd.</t>
  </si>
  <si>
    <t>Bank Al-Habib Ltd.</t>
  </si>
  <si>
    <t>Bank Alfalah Ltd.</t>
  </si>
  <si>
    <t>Bankislami Pakistan Ltd.</t>
  </si>
  <si>
    <t>Dubai Islamic Bank Pakistan Ltd.</t>
  </si>
  <si>
    <t>Faysal Bank Ltd.</t>
  </si>
  <si>
    <t>Habib Bank Ltd.</t>
  </si>
  <si>
    <t>Habib Metropolitan Bank Ltd.</t>
  </si>
  <si>
    <t>JS Bank Ltd.</t>
  </si>
  <si>
    <t>MCB Bank Ltd.</t>
  </si>
  <si>
    <t>MCB Islamic Bank Ltd</t>
  </si>
  <si>
    <t>Meezan Bank Ltd.</t>
  </si>
  <si>
    <t>Samba Bank Ltd.</t>
  </si>
  <si>
    <t>Soneri Bank Ltd.</t>
  </si>
  <si>
    <t>Standard Chartered Bank (Pakistan) Ltd.</t>
  </si>
  <si>
    <t>United Bank Ltd.</t>
  </si>
  <si>
    <t>The Punjab Provincial Cooperative Bank Ltd.</t>
  </si>
  <si>
    <t>Export Import Bank Of Pakistan</t>
  </si>
  <si>
    <t>House Building Finance Company Ltd.</t>
  </si>
  <si>
    <t>Pair Investment Co. Ltd.</t>
  </si>
  <si>
    <t>Pak Brunei Investment Company Ltd.</t>
  </si>
  <si>
    <t>Pak Kuwait Investment Co. (Pvt) Ltd.</t>
  </si>
  <si>
    <t>Pak Libya Holding Company Ltd.*</t>
  </si>
  <si>
    <t>Pak Oman Investment Company Ltd.</t>
  </si>
  <si>
    <t>Saudi Pak Industrial &amp; Agri. Inv Co. (Pvt) Ltd.</t>
  </si>
  <si>
    <t>APNA Microfinance Bank (Formerly Network Microfinance)</t>
  </si>
  <si>
    <t>Khushhalibank Limited*</t>
  </si>
  <si>
    <t>LOLC Microfinance Bank (Formerly Pak Oman Microfinance Bank Limited)</t>
  </si>
  <si>
    <t>Mobilink Microfinance Bank Ltd.</t>
  </si>
  <si>
    <t>NRSP Microfinance Bank Ltd.</t>
  </si>
  <si>
    <t>Sindh Microfinance Bank</t>
  </si>
  <si>
    <t>U Microfinance Bank Ltd.*</t>
  </si>
  <si>
    <t>Cordoba Leasing Limited*</t>
  </si>
  <si>
    <t>Pak-Gulf Leasing Company Ltd.</t>
  </si>
  <si>
    <t>SME Leasing Ltd.*</t>
  </si>
  <si>
    <t>First Credit And Investment Bank</t>
  </si>
  <si>
    <t>AA Exchange Company (Pvt.) Ltd.</t>
  </si>
  <si>
    <t>ABL Exchange (Pvt.) Ltd.</t>
  </si>
  <si>
    <t>Al Habib Exchange Company (Pvt.) Ltd.</t>
  </si>
  <si>
    <t>Al-Rahim Exchange Company (Pvt.) Ltd</t>
  </si>
  <si>
    <t>Alfalah Currency Exchange (Pvt.) Ltd.</t>
  </si>
  <si>
    <t>Askari Currency Exchange (Pvt.) Ltd.</t>
  </si>
  <si>
    <t>D. D Exchange Company (Pvt.) Ltd.</t>
  </si>
  <si>
    <t>Dollar East Exchange Company (Pvt.) Ltd.</t>
  </si>
  <si>
    <t>Fairdeal Exchange Company (Pvt.) Ltd.</t>
  </si>
  <si>
    <t>H &amp; H Exchange Company (Pvt.) Ltd.</t>
  </si>
  <si>
    <t>Habib Metro Exchange Services Limited</t>
  </si>
  <si>
    <t>HBL Currency Exchange (Pvt.) Ltd.</t>
  </si>
  <si>
    <t>Habib Qatar International Exchange Pakistan (Pvt.) Ltd</t>
  </si>
  <si>
    <t>Link International Exchange Co. Ltd.</t>
  </si>
  <si>
    <t>MCB Exchange Company (Pvt.) Ltd.</t>
  </si>
  <si>
    <t>Meezan Exchange Company (Pvt.) Ltd.</t>
  </si>
  <si>
    <t>NBP Exchange Company Ltd.</t>
  </si>
  <si>
    <t>Pakistan Currency Exchange Co. (Pvt.) Ltd.</t>
  </si>
  <si>
    <t>Paracha International Exchange (Pvt.) Ltd.</t>
  </si>
  <si>
    <t>Paragon Exchange (Pvt.) Ltd.</t>
  </si>
  <si>
    <t>Ravi Exchange Company (Pvt.) Ltd</t>
  </si>
  <si>
    <t>Royal International Exchange Co. (Pvt.) Ltd</t>
  </si>
  <si>
    <t>Sadiq Exchange Co. Ltd</t>
  </si>
  <si>
    <t>Sky Exchange Company (Pvt.) Ltd</t>
  </si>
  <si>
    <t>UBL Currency Exchange (Pvt.) Ltd.</t>
  </si>
  <si>
    <t>Zeeque Exchange Co.(Pvt.) Ltd.</t>
  </si>
  <si>
    <t>Adamjee Life Assurance Company Ltd.</t>
  </si>
  <si>
    <t>Askari Life Insurance Co. (Formerly East West Life Assurance Company Ltd.)</t>
  </si>
  <si>
    <t>Jubilee Life Insurance Company Ltd.</t>
  </si>
  <si>
    <t>Postal Life Insurance Company Ltd.*</t>
  </si>
  <si>
    <t>Adamjee Insurance Company Ltd.</t>
  </si>
  <si>
    <t>Alfalah Insurance</t>
  </si>
  <si>
    <t>Asia Insurance Company Ltd.</t>
  </si>
  <si>
    <t>Askari General Insurance Company Ltd.</t>
  </si>
  <si>
    <t>Atlas Insurance Company Ltd.</t>
  </si>
  <si>
    <t>Century Insurance Company Ltd.</t>
  </si>
  <si>
    <t>Chubb Insurance Pakistan Ltd.</t>
  </si>
  <si>
    <t>Crescent Star Insurance Ltd</t>
  </si>
  <si>
    <t>E.F.U. General Insurance Company Ltd.</t>
  </si>
  <si>
    <t>East West Insurance Company Ltd.</t>
  </si>
  <si>
    <t>Habib Insurance Company Ltd.</t>
  </si>
  <si>
    <t>Jubilee General Insurance Company Ltd.</t>
  </si>
  <si>
    <t>Reliance Insurance Company Ltd.</t>
  </si>
  <si>
    <t>Security General Insurance Company Ltd.</t>
  </si>
  <si>
    <t>Shaheen Insurance Company Ltd.</t>
  </si>
  <si>
    <t>TPL Insurance Company Ltd</t>
  </si>
  <si>
    <t>The Pakistan General Insurance Company Ltd.</t>
  </si>
  <si>
    <t>The United Insurance Company Of Pakistan Ltd.</t>
  </si>
  <si>
    <t>The Universal Insurance Company Ltd.</t>
  </si>
  <si>
    <t>Salaam Takaful Ltd. (Formerly Takaful Pakistan Ltd.)*</t>
  </si>
  <si>
    <t>Mr. Muhammad Shafi</t>
  </si>
  <si>
    <t>Life Insurance Companies</t>
  </si>
  <si>
    <t>Non-Life Insurance Companies</t>
  </si>
  <si>
    <t>List of Institutions</t>
  </si>
  <si>
    <t>The symbol ‘- ‘stands for ‘not applicable’.</t>
  </si>
  <si>
    <t>Ratios and Cash Dividends are in percentages, unless otherwise specified.</t>
  </si>
  <si>
    <t>For feedback email to:</t>
  </si>
  <si>
    <t>2. Cash generated from operating activities</t>
  </si>
  <si>
    <t xml:space="preserve">Data is subject to revision in the preceding years due to restated financial statements by respective institutions or errors and omissions, if any. </t>
  </si>
  <si>
    <t>Respective closing periods of different sectors/companies are mentioned in List of Institutions.</t>
  </si>
  <si>
    <t>1. Cash generated from operating activities to profit after tax. (E2/D4) (times)</t>
  </si>
  <si>
    <t>2. Cash generated from operating activities to current liabilities (E2/B1) (times)</t>
  </si>
  <si>
    <t>Exchange Companies^</t>
  </si>
  <si>
    <t>Double Click the image below to read the detail methodology. One can also Zoom In/Out for better display.</t>
  </si>
  <si>
    <t>Methodology</t>
  </si>
  <si>
    <t>Islamabad Exchange Company (Pvt) Ltd.</t>
  </si>
  <si>
    <t>Time Exchange Company(Pvt.) Ltd.</t>
  </si>
  <si>
    <t>Union Exchange Company (Pvt.) Ltd.</t>
  </si>
  <si>
    <t>Faysal Islami Currency Exchange Company (Pvt.) Ltd.</t>
  </si>
  <si>
    <t>Ms. Iqra Adeel</t>
  </si>
  <si>
    <t>Assistant Director</t>
  </si>
  <si>
    <t>Dr. Waqas Ahmed</t>
  </si>
  <si>
    <t>Financial Statements Analysis of Financial Sector for 2025</t>
  </si>
  <si>
    <t>9. Property and Equipment</t>
  </si>
  <si>
    <t>Deutsche Bank AG</t>
  </si>
  <si>
    <t>Industrial And Commercial Bank of China Ltd.</t>
  </si>
  <si>
    <t>National Bank of Pakistan</t>
  </si>
  <si>
    <t>The Bank of Khyber</t>
  </si>
  <si>
    <t>The Bank of Punjab</t>
  </si>
  <si>
    <t>Silkbank Limited*</t>
  </si>
  <si>
    <t>SME Bank Ltd.***</t>
  </si>
  <si>
    <t>Zarai Taraqiati Bank Ltd. (ZTBL)**</t>
  </si>
  <si>
    <t>Industrial Development Bank Ltd.***</t>
  </si>
  <si>
    <t>* Silkbank Limited has been merged with UBL.</t>
  </si>
  <si>
    <t>Pak China Investment Co. Ltd.*</t>
  </si>
  <si>
    <t>Abhi Microfinance Bank Limited (Formerly FINCA Microfinance Bank)</t>
  </si>
  <si>
    <t>Halan Microfinance Bank (Formally Advans Pakistan Microfinance Bank)</t>
  </si>
  <si>
    <t>Easypaisa Digital Bank (Formerly Telenor Microfinance Bank)</t>
  </si>
  <si>
    <t>b. Property and Equipment</t>
  </si>
  <si>
    <t>7. Earning per share (D9/E1)</t>
  </si>
  <si>
    <t>Saudi Pak Consultancy Company Limited (Formerly SaudiPak Leasing Co. Ltd.)#</t>
  </si>
  <si>
    <t>a. Property and Equipment</t>
  </si>
  <si>
    <t>Wasl Mobility Modaraba (Formerly First Prudential Modaraba)</t>
  </si>
  <si>
    <t>5. Property and Equipment</t>
  </si>
  <si>
    <t>3. Earning per share (D8/E1) (rs. per share)</t>
  </si>
  <si>
    <t>EFU Life Assurance Company Ltd.</t>
  </si>
  <si>
    <t>Pakistan Reinsurance Company Ltd.</t>
  </si>
  <si>
    <t>Sindh Insurance Ltd.</t>
  </si>
  <si>
    <t>Alpha Insurance Company Ltd.</t>
  </si>
  <si>
    <t>EFU Health Insurance Limited (formerly Allianz EFU Health Insurance Limited)@</t>
  </si>
  <si>
    <t>SPI Insurance Company Ltd.$</t>
  </si>
  <si>
    <t>@ EFU Health Insurance Limited merged into EFU Life Assurance Company Ltd., effective May 1, 2024.</t>
  </si>
  <si>
    <t>$ SPI Insurance Company Limited merged into he United Insurance Company of Pakistan Ltd.</t>
  </si>
  <si>
    <t>7. Earning per share (F/G1)</t>
  </si>
  <si>
    <t>Mutual Fund (Close Ended)</t>
  </si>
  <si>
    <r>
      <t>The statistical publication titled "</t>
    </r>
    <r>
      <rPr>
        <i/>
        <u/>
        <sz val="11"/>
        <color theme="1"/>
        <rFont val="Cambria"/>
        <family val="1"/>
      </rPr>
      <t>Financial Statements Analysis of Financial Sector for 2025</t>
    </r>
    <r>
      <rPr>
        <sz val="11"/>
        <color theme="1"/>
        <rFont val="Cambria"/>
        <family val="1"/>
      </rPr>
      <t>" is released by the State Bank of Pakistan (SBP) for the purpose of research and analysis by academics, policymakers, and market analysts. While the SBP has made every effort to ensure that the statistics presented are accurately derived from the companies' published financial reports, it, along with its subsidiaries and employees, expressly disclaims any warranties—whether express or implied—regarding the accuracy, timeliness, completeness, or suitability of the information provided in the publication.
Furthermore, the SBP and its affiliates will not be liable for any content, errors, or omissions in this publications, nor for any loss or damage arising from the use of or reliance on the data. This includes, but is not limited to, any loss of profits, business interruptions, or loss of information that may result from using or relying on the statistics contained herein.
Users of this publication are strongly encouraged to conduct their own independent verification and analysis of the information provided and to exercise due diligence in their reliance on the data. The SBP does not take responsibility for any decisions made or actions taken based on the information in this publication. By accessing and using this dataset users acknowledge and agree to the terms of this disclaimer.</t>
    </r>
  </si>
  <si>
    <t>Sector-wise List of Companies - 2025</t>
  </si>
  <si>
    <t>BOP Exchange (Private) Limited</t>
  </si>
  <si>
    <t>Faysal Islami Currency Exchange Company (Private) Limited</t>
  </si>
  <si>
    <t>Islamabad Exchange Company (Private) Limited</t>
  </si>
  <si>
    <t>Time Exchange Company Private Limited</t>
  </si>
  <si>
    <t>BOP Exchange (Pvt.) Ltd.</t>
  </si>
  <si>
    <t>Progressive Insurance Company Ltd.</t>
  </si>
  <si>
    <t>The Cooperative Insurance Society Of Pakistan Ltd.</t>
  </si>
  <si>
    <t>^ Until 2024, Exchange Companies followed a June-end accounting year. From 2025 onward, the accounts are reported on a December-end year basis except for the companies mentioned.</t>
  </si>
  <si>
    <t>3. Return on equity (ROE) (D10/A*)</t>
  </si>
  <si>
    <t>3. NPLs to total equity (C6/A*)</t>
  </si>
  <si>
    <t>1. Capital ratio (A*/C)</t>
  </si>
  <si>
    <t>2. Commitments &amp; contingencies to total equity (E2/A*) (times)</t>
  </si>
  <si>
    <t>3. Total deposit to total equity (B3/A*) (times)</t>
  </si>
  <si>
    <t>3. Break up value per share (A*/E1)</t>
  </si>
  <si>
    <t>4. Total deposit to total equity (B3/A*) (times)</t>
  </si>
  <si>
    <t>2. Commitments &amp; contingencies to total equity (E5/A*) (times)</t>
  </si>
  <si>
    <t>1. Return on equity (ROE) (D9/A*)</t>
  </si>
  <si>
    <t>2. Break up value per share (A*/E1)</t>
  </si>
  <si>
    <t>1. Return on equity (ROE) (D6/A*)</t>
  </si>
  <si>
    <t>2. Break up value per certificate (A*/E1)</t>
  </si>
  <si>
    <t>1. Return on equity  (ROE) (D4/A*)</t>
  </si>
  <si>
    <t>1. Return on equity (ROE) (D8/A*)</t>
  </si>
  <si>
    <t>2. Break up value per share (A*/E1) (Rs. per share)</t>
  </si>
  <si>
    <t>All Domestic Banks</t>
  </si>
  <si>
    <t>INDUSTRIAL AND COMMERCIAL BANK OF CHINA LTD.</t>
  </si>
  <si>
    <t>DEUTSCHE BANK AG</t>
  </si>
  <si>
    <t>CITI BANK N. A.</t>
  </si>
  <si>
    <t>ALLIED BANK LTD.</t>
  </si>
  <si>
    <t>ASKARI BANK LTD.</t>
  </si>
  <si>
    <t>JS BANK LTD.</t>
  </si>
  <si>
    <t>BANK AL-HABIB LTD.</t>
  </si>
  <si>
    <t>SAMBA BANK LTD.</t>
  </si>
  <si>
    <t>STANDARD CHARTERED BANK (PAKISTAN) LTD.</t>
  </si>
  <si>
    <t>BANK ALFALAH LTD.</t>
  </si>
  <si>
    <t>HABIB BANK LTD.</t>
  </si>
  <si>
    <t>FAYSAL BANK LTD.</t>
  </si>
  <si>
    <t>MCB BANK LTD.</t>
  </si>
  <si>
    <t>MCB ISLAMIC BANK LTD</t>
  </si>
  <si>
    <t>HABIB METROPOLITAN BANK LTD.</t>
  </si>
  <si>
    <t>SILKBANK LIMITED</t>
  </si>
  <si>
    <t>MEEZAN BANK LTD.</t>
  </si>
  <si>
    <t>BANKISLAMI PAKISTAN LTD.</t>
  </si>
  <si>
    <t>ALBARAKA BANK (PAKISTAN) LTD.</t>
  </si>
  <si>
    <t>SONERI BANK LTD.</t>
  </si>
  <si>
    <t>UNITED BANK LTD.</t>
  </si>
  <si>
    <t>DUBAI ISLAMIC BANK PAKISTAN LTD.</t>
  </si>
  <si>
    <t>FIRST WOMEN BANK LTD.</t>
  </si>
  <si>
    <t>THE BANK OF KHYBER</t>
  </si>
  <si>
    <t>NATIONAL BANK OF PAKISTAN</t>
  </si>
  <si>
    <t>SINDH BANK LTD.</t>
  </si>
  <si>
    <t>THE BANK OF PUNJAB</t>
  </si>
  <si>
    <t>ZARAI TARAQIATI BANK LTD. (ZTBL)</t>
  </si>
  <si>
    <t>INDUSTRIAL DEVELOPMENT BANK LTD.</t>
  </si>
  <si>
    <t>SME BANK LTD.</t>
  </si>
  <si>
    <t>THE PUNJAB PROVINCIAL COOPERATIVE BANK LTD.</t>
  </si>
  <si>
    <t>All Local Banks</t>
  </si>
  <si>
    <t>-</t>
  </si>
  <si>
    <t>Zarai Taraqiati Bank Limited</t>
  </si>
  <si>
    <t>Allied Bank Limited</t>
  </si>
  <si>
    <t>Askari Bank Limited</t>
  </si>
  <si>
    <t xml:space="preserve">JS Bank Limited </t>
  </si>
  <si>
    <t>Industrial and Commercial Bank of China Limited</t>
  </si>
  <si>
    <t>Bank of China</t>
  </si>
  <si>
    <t>Samba bank Ltd.</t>
  </si>
  <si>
    <t>Citi Bank Pakistan</t>
  </si>
  <si>
    <t>Bank Al-Falah ltd.</t>
  </si>
  <si>
    <t>MCB Bank Limited</t>
  </si>
  <si>
    <t>MCB Islamic Bank Ltd.</t>
  </si>
  <si>
    <t>Habib Metropolitan Bank Limited</t>
  </si>
  <si>
    <t>Silk Bank Ltd.</t>
  </si>
  <si>
    <t>Meezan Bank Limited</t>
  </si>
  <si>
    <t>BankIslami Pakistan Limted</t>
  </si>
  <si>
    <t>AlBaraka Bank (Pakistan) Ltd.</t>
  </si>
  <si>
    <t>SME Bank Limited</t>
  </si>
  <si>
    <t>The Punjab Provincial Co-operative Bank Ltd. (PPCB)</t>
  </si>
  <si>
    <t>Bank Makramah Limited (BML) (Formerly Summit Bank Limited)</t>
  </si>
  <si>
    <t>Sindh Bank Limited</t>
  </si>
  <si>
    <t>Dubai Islamic Banking Pakistan Limited</t>
  </si>
  <si>
    <t>Easypaisa Bank Limited</t>
  </si>
  <si>
    <t xml:space="preserve">Saudi Pak Industrial &amp; Agri. Inv Co. </t>
  </si>
  <si>
    <t xml:space="preserve">Pak Kuwait Investment  </t>
  </si>
  <si>
    <t>Pak Libya Holding Company Ltd.</t>
  </si>
  <si>
    <t xml:space="preserve">Pair Investment Co. Ltd.  </t>
  </si>
  <si>
    <t>Pak China Investment Co. Ltd.</t>
  </si>
  <si>
    <t>House Building Financing Company Ltd.</t>
  </si>
  <si>
    <t>IGI Life Insurance  Limited (Formerly American Life Insurance Co. Ltd)</t>
  </si>
  <si>
    <t>EFU Life Assurance Co. Ltd.</t>
  </si>
  <si>
    <t>Jubilee Life Insurance Co. Ltd.</t>
  </si>
  <si>
    <t>Askari Life Insurance Co. Ltd.(Formally East West Life Assurance Co. Ltd.</t>
  </si>
  <si>
    <t>Adamjee Life Assurance Co. Ltd.</t>
  </si>
  <si>
    <t>Postal Life Insurance</t>
  </si>
  <si>
    <t>Adamjee Insurance Co. Ltd.</t>
  </si>
  <si>
    <t>EFU Health Insurance Limited (formerly Allianz EFU Health Insurance Limited)</t>
  </si>
  <si>
    <t>Alflah Insurance Co. Ltd.</t>
  </si>
  <si>
    <t>Alpha Insurance Co. Ltd.</t>
  </si>
  <si>
    <t>Asia Insurance Co. Ltd.</t>
  </si>
  <si>
    <t>Askari General Insurance Co. Ltd.</t>
  </si>
  <si>
    <t>Atlas Insurance Co. Ltd.</t>
  </si>
  <si>
    <t>Century Insurance Co. Ltd.</t>
  </si>
  <si>
    <t>The Cooperative Insurance Society of Pakistan Ltd.</t>
  </si>
  <si>
    <t>Crescent Star Insurance Ltd.</t>
  </si>
  <si>
    <t>E.F.U.General Insurance Co. Ltd.</t>
  </si>
  <si>
    <t>East West Insurance Co. Ltd.</t>
  </si>
  <si>
    <t>Habib Insurance Co. Ltd.</t>
  </si>
  <si>
    <t>Jubilee General Insurance Co. Ltd.</t>
  </si>
  <si>
    <t>The Pakistan General Insurance Co. Ltd.</t>
  </si>
  <si>
    <t>Progressive Insurance Co. Ltd.</t>
  </si>
  <si>
    <t>Reliance Insurance Co. Ltd.</t>
  </si>
  <si>
    <t>SPI Insurance Company Ltd.</t>
  </si>
  <si>
    <t>Security General Insurance Co. Ltd.</t>
  </si>
  <si>
    <t>Shaheen Insurance Co. Ltd.</t>
  </si>
  <si>
    <t>TPL Insurance Company Ltd.</t>
  </si>
  <si>
    <t>The United Insurance Co. of Pakistan Ltd.</t>
  </si>
  <si>
    <t>The Universal Insurance Co. Ltd.</t>
  </si>
  <si>
    <t>Chubb Insurance Pakistan Ltd</t>
  </si>
  <si>
    <t>Pakistan Reinsurance Co. Ltd.</t>
  </si>
  <si>
    <t>Sindh Insurance Limited</t>
  </si>
  <si>
    <t>Salaam Takaful Limited (Formerly Takaful Pakistan limited)</t>
  </si>
  <si>
    <t>All Mutual Fund Companies</t>
  </si>
  <si>
    <t>All Modaraba Companies</t>
  </si>
  <si>
    <t>Habib Metro Modaraba</t>
  </si>
  <si>
    <t>Allied Rental Modaraba</t>
  </si>
  <si>
    <t>B.R.R. Guardian Modaraba</t>
  </si>
  <si>
    <t>KASB Modaraba</t>
  </si>
  <si>
    <t>Modaraba Al-Mali</t>
  </si>
  <si>
    <t>First Pak Modaraba</t>
  </si>
  <si>
    <t>First Punjab Modaraba</t>
  </si>
  <si>
    <t>First UDL Modaraba</t>
  </si>
  <si>
    <t>Awwal Modaraba</t>
  </si>
  <si>
    <t>All Invesment Banks</t>
  </si>
  <si>
    <t>First Credit and Investment Bank</t>
  </si>
  <si>
    <t>First Dawood Investment Bank Ltd.</t>
  </si>
  <si>
    <t>All Leasing Companies</t>
  </si>
  <si>
    <t>OLP Financial Services Pakistan Limited</t>
  </si>
  <si>
    <t>Pak-Gulf Leasing Co. Ltd.</t>
  </si>
  <si>
    <t>Saudi Pak Consultancy Company Limited (Formerly SaudiPak Leasing Co. Ltd.)</t>
  </si>
  <si>
    <t>SME Leasing Ltd.</t>
  </si>
  <si>
    <t>Capital Assets Leasing Corporation Ltd.</t>
  </si>
  <si>
    <t>Cordoba Leasing Limited</t>
  </si>
  <si>
    <t>All Microfinance Banks</t>
  </si>
  <si>
    <t>KHUSHHALIBANK LIMITED</t>
  </si>
  <si>
    <t>U MICROFINANCE BANK LTD.</t>
  </si>
  <si>
    <t>LOLC Microfinance Bank (formerly Pak Oman Microfinance Bank Limited)</t>
  </si>
  <si>
    <t>ABHI MICROFINANCE BANK LIMITED</t>
  </si>
  <si>
    <t>APNA MICROFINANCE BANK (formerly NETWORK MICROFINANCE)</t>
  </si>
  <si>
    <t>TELENOR MICROFINANCE BANK</t>
  </si>
  <si>
    <t>NRSP MICROFINANCE BANK LTD.</t>
  </si>
  <si>
    <t>MOBILINK MICROFINANCE BANK LTD.</t>
  </si>
  <si>
    <t>Halan Microfinance Bank Limited</t>
  </si>
  <si>
    <t>SINDH MICROFINANCE BANK</t>
  </si>
  <si>
    <t>All DFIs</t>
  </si>
  <si>
    <t>HOUSE BUILDING FINANCE COMPANY LTD.</t>
  </si>
  <si>
    <t>SAUDI PAK INDUSTRIAL &amp; AGRI. INV CO. (PVT) LTD.</t>
  </si>
  <si>
    <t>PAK KUWAIT INVESTMENT CO. (PVT) LTD.</t>
  </si>
  <si>
    <t>PAK LIBYA HOLDING COMPANY LTD.</t>
  </si>
  <si>
    <t>PAK OMAN INVESTMENT COMPANY LTD.</t>
  </si>
  <si>
    <t>PAK BRUNEI INVESTMENT COMPANY LTD.</t>
  </si>
  <si>
    <t>PAIR INVESTMENT CO. LTD. (FORMERLY PAK-IRAN JOINT INVESTMENT CO.</t>
  </si>
  <si>
    <t>PAK CHINA INVESTMENT CO. LTD.</t>
  </si>
  <si>
    <t>Export-Import Bank of Pakistan</t>
  </si>
  <si>
    <t>** Data for thisis not available for the period under review.</t>
  </si>
  <si>
    <t>***  Under Liquidation.</t>
  </si>
  <si>
    <t>Note: A* includes Share capital plus Reserves and Un-appropriated Profit/Loss</t>
  </si>
  <si>
    <t xml:space="preserve"># The main business activity of the Company is extending of consultancy services. </t>
  </si>
  <si>
    <t>No. of Institutions *</t>
  </si>
  <si>
    <t>* as per data avaiability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</si>
</sst>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0.0"/>
    <numFmt numFmtId="167" formatCode="_(* #,##0_);_(* \(#,##0\);_(* &quot;-&quot;??_);_(@_)"/>
    <numFmt numFmtId="168" formatCode="_(* #,##0.00000_);_(* \(#,##0.00000\);_(* &quot;-&quot;??_);_(@_)"/>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mbria"/>
      <family val="1"/>
    </font>
    <font>
      <sz val="11"/>
      <color theme="1"/>
      <name val="Cambria"/>
      <family val="1"/>
    </font>
    <font>
      <b/>
      <sz val="11"/>
      <color theme="1"/>
      <name val="Cambria"/>
      <family val="1"/>
    </font>
    <font>
      <u/>
      <sz val="11"/>
      <color theme="10"/>
      <name val="Calibri"/>
      <family val="2"/>
      <scheme val="minor"/>
    </font>
    <font>
      <u/>
      <sz val="11"/>
      <color theme="10"/>
      <name val="Cambria"/>
      <family val="1"/>
    </font>
    <font>
      <sz val="12"/>
      <color theme="1"/>
      <name val="Cambria"/>
      <family val="1"/>
    </font>
    <font>
      <i/>
      <sz val="12"/>
      <color theme="1"/>
      <name val="Cambria"/>
      <family val="1"/>
    </font>
    <font>
      <sz val="14"/>
      <color theme="1"/>
      <name val="Cambria"/>
      <family val="1"/>
    </font>
    <font>
      <b/>
      <sz val="11"/>
      <color rgb="FF000000"/>
      <name val="Cambria"/>
      <family val="1"/>
    </font>
    <font>
      <b/>
      <u/>
      <sz val="10"/>
      <color theme="0"/>
      <name val="Cambria"/>
      <family val="1"/>
    </font>
    <font>
      <i/>
      <u/>
      <sz val="11"/>
      <color theme="1"/>
      <name val="Cambria"/>
      <family val="1"/>
    </font>
    <font>
      <i/>
      <sz val="11"/>
      <color theme="1"/>
      <name val="Cambria"/>
      <family val="1"/>
    </font>
    <font>
      <sz val="10"/>
      <color theme="1"/>
      <name val="Cambria"/>
      <family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EE7"/>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4" tint="0.3999755851924192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diagonal/>
    </border>
  </borders>
  <cellStyleXfs count="4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cellStyleXfs>
  <cellXfs count="135">
    <xf numFmtId="0" fontId="0" fillId="0" borderId="0" xfId="0"/>
    <xf numFmtId="3" fontId="0" fillId="0" borderId="0" xfId="0" applyNumberFormat="1"/>
    <xf numFmtId="0" fontId="19" fillId="0" borderId="0" xfId="0" applyFont="1"/>
    <xf numFmtId="3" fontId="19" fillId="0" borderId="0" xfId="0" applyNumberFormat="1" applyFont="1"/>
    <xf numFmtId="0" fontId="20" fillId="0" borderId="10" xfId="0" applyFont="1" applyBorder="1"/>
    <xf numFmtId="0" fontId="20" fillId="0" borderId="0" xfId="0" applyFont="1"/>
    <xf numFmtId="3" fontId="20" fillId="0" borderId="0" xfId="0" applyNumberFormat="1" applyFont="1"/>
    <xf numFmtId="37" fontId="0" fillId="0" borderId="0" xfId="0" applyNumberFormat="1"/>
    <xf numFmtId="0" fontId="19" fillId="0" borderId="0" xfId="0" applyFont="1" applyAlignment="1">
      <alignment horizontal="left" indent="2"/>
    </xf>
    <xf numFmtId="165" fontId="19" fillId="0" borderId="0" xfId="0" applyNumberFormat="1" applyFont="1"/>
    <xf numFmtId="0" fontId="20" fillId="0" borderId="0" xfId="0" applyFont="1" applyAlignment="1">
      <alignment horizontal="left" indent="2"/>
    </xf>
    <xf numFmtId="166" fontId="0" fillId="0" borderId="0" xfId="0" applyNumberFormat="1"/>
    <xf numFmtId="165" fontId="0" fillId="0" borderId="0" xfId="0" applyNumberFormat="1"/>
    <xf numFmtId="2" fontId="0" fillId="0" borderId="0" xfId="0" applyNumberFormat="1"/>
    <xf numFmtId="0" fontId="20" fillId="0" borderId="0" xfId="0" applyFont="1" applyAlignment="1">
      <alignment horizontal="left"/>
    </xf>
    <xf numFmtId="0" fontId="19" fillId="0" borderId="0" xfId="0" applyFont="1" applyAlignment="1">
      <alignment horizontal="left"/>
    </xf>
    <xf numFmtId="0" fontId="16" fillId="0" borderId="0" xfId="0" applyFont="1"/>
    <xf numFmtId="0" fontId="0" fillId="0" borderId="0" xfId="0" applyAlignment="1">
      <alignment horizontal="left" indent="2"/>
    </xf>
    <xf numFmtId="0" fontId="19" fillId="0" borderId="0" xfId="0" applyFont="1" applyAlignment="1">
      <alignment horizontal="right"/>
    </xf>
    <xf numFmtId="3" fontId="20" fillId="0" borderId="0" xfId="1" applyNumberFormat="1" applyFont="1" applyFill="1"/>
    <xf numFmtId="3" fontId="19" fillId="0" borderId="0" xfId="1" applyNumberFormat="1" applyFont="1" applyFill="1"/>
    <xf numFmtId="0" fontId="19" fillId="0" borderId="0" xfId="0" applyFont="1" applyAlignment="1">
      <alignment horizontal="left" indent="4"/>
    </xf>
    <xf numFmtId="165" fontId="20" fillId="0" borderId="0" xfId="1" applyNumberFormat="1" applyFont="1" applyFill="1"/>
    <xf numFmtId="165" fontId="19" fillId="0" borderId="0" xfId="1" applyNumberFormat="1" applyFont="1" applyFill="1"/>
    <xf numFmtId="164" fontId="19" fillId="0" borderId="0" xfId="1" applyFont="1" applyFill="1"/>
    <xf numFmtId="166" fontId="19" fillId="0" borderId="0" xfId="0" applyNumberFormat="1" applyFont="1"/>
    <xf numFmtId="0" fontId="19" fillId="0" borderId="0" xfId="0" applyFont="1" applyAlignment="1">
      <alignment horizontal="center"/>
    </xf>
    <xf numFmtId="0" fontId="22" fillId="0" borderId="0" xfId="43" applyFont="1"/>
    <xf numFmtId="0" fontId="0" fillId="0" borderId="0" xfId="0" applyAlignment="1">
      <alignment horizontal="left" vertical="center"/>
    </xf>
    <xf numFmtId="0" fontId="19" fillId="0" borderId="16" xfId="0" applyFont="1" applyBorder="1" applyAlignment="1" applyProtection="1">
      <alignment horizontal="left" vertical="center" indent="2"/>
      <protection locked="0"/>
    </xf>
    <xf numFmtId="0" fontId="19" fillId="33" borderId="20" xfId="0" applyFont="1" applyFill="1" applyBorder="1" applyAlignment="1">
      <alignment horizontal="left" vertical="center"/>
    </xf>
    <xf numFmtId="0" fontId="19" fillId="33" borderId="15" xfId="0" applyFont="1" applyFill="1" applyBorder="1" applyAlignment="1">
      <alignment horizontal="left" vertical="center"/>
    </xf>
    <xf numFmtId="0" fontId="19" fillId="0" borderId="23" xfId="0" applyFont="1" applyBorder="1" applyAlignment="1">
      <alignment horizontal="center" vertical="center"/>
    </xf>
    <xf numFmtId="0" fontId="19" fillId="0" borderId="17" xfId="0" applyFont="1" applyBorder="1" applyAlignment="1">
      <alignment horizontal="center" vertical="center"/>
    </xf>
    <xf numFmtId="0" fontId="26" fillId="0" borderId="0" xfId="0" applyFont="1" applyAlignment="1">
      <alignment vertical="center"/>
    </xf>
    <xf numFmtId="0" fontId="0" fillId="0" borderId="0" xfId="0" applyAlignment="1">
      <alignment vertical="top" wrapText="1"/>
    </xf>
    <xf numFmtId="0" fontId="19" fillId="0" borderId="0" xfId="0" applyFont="1" applyAlignment="1">
      <alignment horizontal="center" vertical="center"/>
    </xf>
    <xf numFmtId="0" fontId="22" fillId="0" borderId="0" xfId="43" applyFont="1" applyAlignment="1"/>
    <xf numFmtId="0" fontId="27" fillId="34" borderId="0" xfId="43" applyFont="1" applyFill="1" applyAlignment="1">
      <alignment horizontal="center"/>
    </xf>
    <xf numFmtId="0" fontId="19" fillId="0" borderId="22" xfId="0" applyFont="1" applyBorder="1" applyAlignment="1">
      <alignment horizontal="center" vertical="center"/>
    </xf>
    <xf numFmtId="0" fontId="18" fillId="35" borderId="0" xfId="0" applyFont="1" applyFill="1"/>
    <xf numFmtId="0" fontId="19" fillId="35" borderId="0" xfId="0" applyFont="1" applyFill="1"/>
    <xf numFmtId="167" fontId="19" fillId="0" borderId="0" xfId="1" applyNumberFormat="1" applyFont="1" applyFill="1" applyBorder="1" applyAlignment="1">
      <alignment horizontal="center"/>
    </xf>
    <xf numFmtId="0" fontId="20" fillId="36" borderId="24" xfId="0" applyFont="1" applyFill="1" applyBorder="1"/>
    <xf numFmtId="37" fontId="19" fillId="0" borderId="0" xfId="1" applyNumberFormat="1" applyFont="1"/>
    <xf numFmtId="164" fontId="19" fillId="0" borderId="0" xfId="1" applyFont="1"/>
    <xf numFmtId="2" fontId="19" fillId="0" borderId="0" xfId="0" applyNumberFormat="1" applyFont="1"/>
    <xf numFmtId="37" fontId="19" fillId="0" borderId="0" xfId="1" applyNumberFormat="1" applyFont="1" applyAlignment="1">
      <alignment horizontal="right"/>
    </xf>
    <xf numFmtId="0" fontId="20" fillId="0" borderId="24" xfId="0" applyFont="1" applyBorder="1"/>
    <xf numFmtId="37" fontId="20" fillId="0" borderId="0" xfId="1" applyNumberFormat="1" applyFont="1"/>
    <xf numFmtId="164" fontId="20" fillId="0" borderId="0" xfId="1" applyFont="1"/>
    <xf numFmtId="0" fontId="20" fillId="36" borderId="24" xfId="0" applyFont="1" applyFill="1" applyBorder="1" applyAlignment="1">
      <alignment horizontal="right"/>
    </xf>
    <xf numFmtId="37" fontId="19" fillId="0" borderId="0" xfId="1" applyNumberFormat="1" applyFont="1" applyFill="1"/>
    <xf numFmtId="0" fontId="22" fillId="0" borderId="23" xfId="43" applyFont="1" applyBorder="1" applyAlignment="1">
      <alignment horizontal="center" vertical="center"/>
    </xf>
    <xf numFmtId="0" fontId="20" fillId="33" borderId="14" xfId="0" applyFont="1" applyFill="1" applyBorder="1" applyAlignment="1" applyProtection="1">
      <alignment horizontal="left" vertical="center"/>
      <protection locked="0"/>
    </xf>
    <xf numFmtId="165" fontId="20" fillId="0" borderId="0" xfId="1" applyNumberFormat="1" applyFont="1"/>
    <xf numFmtId="165" fontId="19" fillId="0" borderId="0" xfId="1" applyNumberFormat="1" applyFont="1"/>
    <xf numFmtId="3" fontId="20" fillId="0" borderId="0" xfId="1" applyNumberFormat="1" applyFont="1"/>
    <xf numFmtId="3" fontId="19" fillId="0" borderId="0" xfId="1" applyNumberFormat="1" applyFont="1"/>
    <xf numFmtId="0" fontId="19" fillId="0" borderId="0" xfId="0" applyFont="1" applyAlignment="1">
      <alignment horizontal="left" vertical="top"/>
    </xf>
    <xf numFmtId="0" fontId="0" fillId="0" borderId="0" xfId="0" applyAlignment="1">
      <alignment horizontal="center"/>
    </xf>
    <xf numFmtId="0" fontId="20" fillId="0" borderId="10" xfId="0" applyFont="1" applyBorder="1" applyAlignment="1">
      <alignment horizontal="center"/>
    </xf>
    <xf numFmtId="0" fontId="20" fillId="38" borderId="0" xfId="0" applyFont="1" applyFill="1" applyAlignment="1">
      <alignment horizontal="center"/>
    </xf>
    <xf numFmtId="0" fontId="19" fillId="0" borderId="13" xfId="0" applyFont="1" applyBorder="1" applyAlignment="1">
      <alignment horizontal="center"/>
    </xf>
    <xf numFmtId="0" fontId="19" fillId="0" borderId="13" xfId="0" applyFont="1" applyBorder="1" applyAlignment="1">
      <alignment horizontal="left" indent="2"/>
    </xf>
    <xf numFmtId="0" fontId="18" fillId="0" borderId="0" xfId="0" applyFont="1" applyAlignment="1" applyProtection="1">
      <alignment vertical="center"/>
      <protection locked="0"/>
    </xf>
    <xf numFmtId="0" fontId="23" fillId="0" borderId="0" xfId="0" applyFont="1" applyAlignment="1" applyProtection="1">
      <alignment wrapText="1"/>
      <protection locked="0"/>
    </xf>
    <xf numFmtId="0" fontId="20" fillId="38" borderId="0" xfId="0" applyFont="1" applyFill="1" applyAlignment="1">
      <alignment horizontal="left"/>
    </xf>
    <xf numFmtId="0" fontId="20" fillId="37" borderId="10" xfId="0" applyFont="1" applyFill="1" applyBorder="1"/>
    <xf numFmtId="0" fontId="16" fillId="37" borderId="10" xfId="0" applyFont="1" applyFill="1" applyBorder="1"/>
    <xf numFmtId="0" fontId="20" fillId="37" borderId="10" xfId="0" applyFont="1" applyFill="1" applyBorder="1" applyAlignment="1">
      <alignment horizontal="center"/>
    </xf>
    <xf numFmtId="3" fontId="19" fillId="0" borderId="0" xfId="0" applyNumberFormat="1" applyFont="1" applyAlignment="1">
      <alignment horizontal="center"/>
    </xf>
    <xf numFmtId="165" fontId="19" fillId="0" borderId="0" xfId="1" applyNumberFormat="1" applyFont="1" applyFill="1" applyAlignment="1">
      <alignment horizontal="right"/>
    </xf>
    <xf numFmtId="165" fontId="19" fillId="0" borderId="0" xfId="1" applyNumberFormat="1" applyFont="1" applyAlignment="1">
      <alignment horizontal="right"/>
    </xf>
    <xf numFmtId="165" fontId="20" fillId="0" borderId="0" xfId="0" applyNumberFormat="1" applyFont="1"/>
    <xf numFmtId="164" fontId="0" fillId="0" borderId="0" xfId="1" applyFont="1" applyFill="1"/>
    <xf numFmtId="43" fontId="0" fillId="0" borderId="0" xfId="0" applyNumberFormat="1"/>
    <xf numFmtId="164" fontId="20" fillId="0" borderId="0" xfId="1" applyFont="1" applyFill="1"/>
    <xf numFmtId="0" fontId="30" fillId="0" borderId="0" xfId="0" applyFont="1"/>
    <xf numFmtId="0" fontId="18" fillId="0" borderId="0" xfId="0" applyFont="1"/>
    <xf numFmtId="3" fontId="20" fillId="0" borderId="0" xfId="1" applyNumberFormat="1" applyFont="1" applyFill="1" applyAlignment="1">
      <alignment horizontal="right"/>
    </xf>
    <xf numFmtId="0" fontId="20" fillId="38" borderId="0" xfId="0" applyFont="1" applyFill="1"/>
    <xf numFmtId="0" fontId="20" fillId="40" borderId="0" xfId="0" applyFont="1" applyFill="1"/>
    <xf numFmtId="0" fontId="20" fillId="40" borderId="0" xfId="0" applyFont="1" applyFill="1" applyAlignment="1">
      <alignment horizontal="left"/>
    </xf>
    <xf numFmtId="0" fontId="20" fillId="40" borderId="0" xfId="0" applyFont="1" applyFill="1" applyAlignment="1">
      <alignment horizontal="center"/>
    </xf>
    <xf numFmtId="0" fontId="19" fillId="39" borderId="0" xfId="0" applyFont="1" applyFill="1" applyAlignment="1">
      <alignment horizontal="center"/>
    </xf>
    <xf numFmtId="0" fontId="19" fillId="39" borderId="0" xfId="0" applyFont="1" applyFill="1" applyAlignment="1">
      <alignment horizontal="left" indent="2"/>
    </xf>
    <xf numFmtId="0" fontId="19" fillId="39" borderId="13" xfId="0" applyFont="1" applyFill="1" applyBorder="1" applyAlignment="1">
      <alignment horizontal="center"/>
    </xf>
    <xf numFmtId="0" fontId="19" fillId="39" borderId="13" xfId="0" applyFont="1" applyFill="1" applyBorder="1" applyAlignment="1">
      <alignment horizontal="left" indent="2"/>
    </xf>
    <xf numFmtId="0" fontId="30" fillId="0" borderId="0" xfId="0" quotePrefix="1" applyFont="1"/>
    <xf numFmtId="0" fontId="20" fillId="38" borderId="10" xfId="0" applyFont="1" applyFill="1" applyBorder="1"/>
    <xf numFmtId="3" fontId="19" fillId="0" borderId="0" xfId="1" applyNumberFormat="1" applyFont="1" applyFill="1" applyAlignment="1">
      <alignment horizontal="right"/>
    </xf>
    <xf numFmtId="168" fontId="19" fillId="0" borderId="0" xfId="1" applyNumberFormat="1" applyFont="1" applyFill="1"/>
    <xf numFmtId="37" fontId="19" fillId="0" borderId="0" xfId="0" applyNumberFormat="1" applyFont="1"/>
    <xf numFmtId="165" fontId="19" fillId="0" borderId="0" xfId="0" applyNumberFormat="1" applyFont="1" applyAlignment="1">
      <alignment horizontal="right"/>
    </xf>
    <xf numFmtId="164" fontId="19" fillId="0" borderId="0" xfId="0" applyNumberFormat="1" applyFont="1"/>
    <xf numFmtId="37" fontId="20" fillId="0" borderId="0" xfId="1" applyNumberFormat="1" applyFont="1" applyFill="1"/>
    <xf numFmtId="37" fontId="19" fillId="0" borderId="0" xfId="1" applyNumberFormat="1" applyFont="1" applyFill="1" applyAlignment="1">
      <alignment horizontal="right"/>
    </xf>
    <xf numFmtId="167" fontId="19" fillId="0" borderId="0" xfId="1" applyNumberFormat="1" applyFont="1" applyFill="1"/>
    <xf numFmtId="3" fontId="19" fillId="0" borderId="0" xfId="0" applyNumberFormat="1" applyFont="1" applyAlignment="1">
      <alignment horizontal="right"/>
    </xf>
    <xf numFmtId="0" fontId="19" fillId="0" borderId="13" xfId="0" applyFont="1" applyBorder="1"/>
    <xf numFmtId="165" fontId="19" fillId="0" borderId="13" xfId="0" applyNumberFormat="1" applyFont="1" applyBorder="1"/>
    <xf numFmtId="165" fontId="19" fillId="0" borderId="13" xfId="1" applyNumberFormat="1" applyFont="1" applyFill="1" applyBorder="1"/>
    <xf numFmtId="0" fontId="19" fillId="0" borderId="13" xfId="0" applyFont="1" applyBorder="1" applyAlignment="1">
      <alignment horizontal="left"/>
    </xf>
    <xf numFmtId="165" fontId="19" fillId="0" borderId="13" xfId="1" applyNumberFormat="1" applyFont="1" applyBorder="1"/>
    <xf numFmtId="4" fontId="19" fillId="0" borderId="0" xfId="0" applyNumberFormat="1" applyFont="1"/>
    <xf numFmtId="0" fontId="18" fillId="0" borderId="0" xfId="0" applyFont="1" applyAlignment="1" applyProtection="1">
      <alignment horizontal="center" vertical="center"/>
      <protection locked="0"/>
    </xf>
    <xf numFmtId="0" fontId="23" fillId="0" borderId="0" xfId="0" applyFont="1" applyAlignment="1" applyProtection="1">
      <alignment horizontal="center" wrapText="1"/>
      <protection locked="0"/>
    </xf>
    <xf numFmtId="0" fontId="22" fillId="0" borderId="12" xfId="43" applyFont="1" applyBorder="1" applyAlignment="1" applyProtection="1">
      <alignment horizontal="left" vertical="center" indent="2"/>
      <protection locked="0"/>
    </xf>
    <xf numFmtId="0" fontId="22" fillId="0" borderId="13" xfId="43" applyFont="1" applyBorder="1" applyAlignment="1" applyProtection="1">
      <alignment horizontal="left" vertical="center" indent="2"/>
      <protection locked="0"/>
    </xf>
    <xf numFmtId="0" fontId="22" fillId="0" borderId="19" xfId="43" applyFont="1" applyBorder="1" applyAlignment="1" applyProtection="1">
      <alignment horizontal="left" vertical="center" indent="2"/>
      <protection locked="0"/>
    </xf>
    <xf numFmtId="0" fontId="20" fillId="33" borderId="11" xfId="0" applyFont="1" applyFill="1" applyBorder="1" applyAlignment="1" applyProtection="1">
      <alignment horizontal="left" vertical="center"/>
      <protection locked="0"/>
    </xf>
    <xf numFmtId="0" fontId="20" fillId="33" borderId="25" xfId="0" applyFont="1" applyFill="1" applyBorder="1" applyAlignment="1" applyProtection="1">
      <alignment horizontal="left" vertical="center"/>
      <protection locked="0"/>
    </xf>
    <xf numFmtId="0" fontId="20" fillId="33" borderId="18" xfId="0" applyFont="1" applyFill="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2" fillId="0" borderId="11" xfId="43" applyFont="1" applyBorder="1" applyAlignment="1" applyProtection="1">
      <alignment horizontal="left" vertical="center" indent="2"/>
      <protection locked="0"/>
    </xf>
    <xf numFmtId="0" fontId="22" fillId="0" borderId="25" xfId="43" applyFont="1" applyBorder="1" applyAlignment="1" applyProtection="1">
      <alignment horizontal="left" vertical="center" indent="2"/>
      <protection locked="0"/>
    </xf>
    <xf numFmtId="0" fontId="22" fillId="0" borderId="18" xfId="43" applyFont="1" applyBorder="1" applyAlignment="1" applyProtection="1">
      <alignment horizontal="left" vertical="center" indent="2"/>
      <protection locked="0"/>
    </xf>
    <xf numFmtId="0" fontId="22" fillId="0" borderId="16" xfId="43" applyFont="1" applyBorder="1" applyAlignment="1" applyProtection="1">
      <alignment horizontal="left" vertical="center" indent="2"/>
      <protection locked="0"/>
    </xf>
    <xf numFmtId="0" fontId="22" fillId="0" borderId="0" xfId="43" applyFont="1" applyBorder="1" applyAlignment="1" applyProtection="1">
      <alignment horizontal="left" vertical="center" indent="2"/>
      <protection locked="0"/>
    </xf>
    <xf numFmtId="0" fontId="22" fillId="0" borderId="17" xfId="43" applyFont="1" applyBorder="1" applyAlignment="1" applyProtection="1">
      <alignment horizontal="left" vertical="center" indent="2"/>
      <protection locked="0"/>
    </xf>
    <xf numFmtId="0" fontId="18" fillId="0" borderId="0" xfId="0" applyFont="1" applyAlignment="1">
      <alignment horizontal="center"/>
    </xf>
    <xf numFmtId="0" fontId="29" fillId="0" borderId="0" xfId="0" applyFont="1" applyAlignment="1">
      <alignment horizontal="center"/>
    </xf>
    <xf numFmtId="0" fontId="30" fillId="0" borderId="0" xfId="0" applyFont="1" applyAlignment="1">
      <alignment horizontal="left" wrapText="1"/>
    </xf>
    <xf numFmtId="0" fontId="19" fillId="0" borderId="0" xfId="0" applyFont="1" applyAlignment="1">
      <alignment horizontal="left" vertical="center" wrapText="1"/>
    </xf>
    <xf numFmtId="0" fontId="26"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xdr:row>
          <xdr:rowOff>9525</xdr:rowOff>
        </xdr:from>
        <xdr:to>
          <xdr:col>16</xdr:col>
          <xdr:colOff>466725</xdr:colOff>
          <xdr:row>52</xdr:row>
          <xdr:rowOff>180975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E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eedback.statistics@sbp.org.p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feedback.statistics@sbp.org.pk"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5"/>
  <sheetViews>
    <sheetView tabSelected="1" zoomScaleNormal="100" workbookViewId="0">
      <selection activeCell="B3" sqref="B3:D3"/>
    </sheetView>
  </sheetViews>
  <sheetFormatPr defaultRowHeight="15" x14ac:dyDescent="0.25"/>
  <cols>
    <col min="1" max="1" width="1.28515625" customWidth="1"/>
    <col min="2" max="2" width="29.85546875" customWidth="1"/>
    <col min="3" max="3" width="39.28515625" customWidth="1"/>
    <col min="4" max="4" width="20.140625" bestFit="1" customWidth="1"/>
  </cols>
  <sheetData>
    <row r="2" spans="2:5" ht="15.75" x14ac:dyDescent="0.25">
      <c r="B2" s="106" t="s">
        <v>490</v>
      </c>
      <c r="C2" s="106"/>
      <c r="D2" s="106"/>
      <c r="E2" s="65"/>
    </row>
    <row r="3" spans="2:5" ht="15.75" customHeight="1" x14ac:dyDescent="0.25">
      <c r="B3" s="107" t="s">
        <v>184</v>
      </c>
      <c r="C3" s="107"/>
      <c r="D3" s="107"/>
      <c r="E3" s="66"/>
    </row>
    <row r="6" spans="2:5" x14ac:dyDescent="0.25">
      <c r="B6" s="5" t="s">
        <v>174</v>
      </c>
      <c r="C6" s="2" t="s">
        <v>487</v>
      </c>
      <c r="D6" s="26" t="s">
        <v>488</v>
      </c>
    </row>
    <row r="7" spans="2:5" x14ac:dyDescent="0.25">
      <c r="B7" s="5"/>
      <c r="C7" s="2" t="s">
        <v>176</v>
      </c>
      <c r="D7" s="26" t="s">
        <v>175</v>
      </c>
    </row>
    <row r="8" spans="2:5" x14ac:dyDescent="0.25">
      <c r="B8" s="2"/>
      <c r="C8" s="2"/>
      <c r="D8" s="26"/>
    </row>
    <row r="9" spans="2:5" x14ac:dyDescent="0.25">
      <c r="B9" s="5" t="s">
        <v>177</v>
      </c>
      <c r="C9" s="2" t="s">
        <v>468</v>
      </c>
      <c r="D9" s="26" t="s">
        <v>180</v>
      </c>
    </row>
    <row r="10" spans="2:5" x14ac:dyDescent="0.25">
      <c r="B10" s="5"/>
      <c r="C10" s="2"/>
      <c r="D10" s="26"/>
    </row>
    <row r="11" spans="2:5" x14ac:dyDescent="0.25">
      <c r="B11" s="5" t="s">
        <v>178</v>
      </c>
      <c r="C11" s="2" t="s">
        <v>179</v>
      </c>
      <c r="D11" s="26" t="s">
        <v>180</v>
      </c>
    </row>
    <row r="12" spans="2:5" x14ac:dyDescent="0.25">
      <c r="B12" s="5"/>
      <c r="C12" s="2"/>
      <c r="D12" s="2"/>
    </row>
    <row r="13" spans="2:5" x14ac:dyDescent="0.25">
      <c r="B13" s="5" t="s">
        <v>181</v>
      </c>
      <c r="C13" s="2" t="s">
        <v>489</v>
      </c>
      <c r="D13" s="2"/>
    </row>
    <row r="14" spans="2:5" x14ac:dyDescent="0.25">
      <c r="B14" s="2"/>
      <c r="C14" s="2"/>
      <c r="D14" s="2"/>
    </row>
    <row r="15" spans="2:5" x14ac:dyDescent="0.25">
      <c r="B15" s="5" t="s">
        <v>182</v>
      </c>
      <c r="C15" s="27" t="s">
        <v>183</v>
      </c>
      <c r="D15" s="2"/>
    </row>
  </sheetData>
  <mergeCells count="2">
    <mergeCell ref="B2:D2"/>
    <mergeCell ref="B3:D3"/>
  </mergeCells>
  <hyperlinks>
    <hyperlink ref="C15"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3C17-90FD-4B2D-9ADB-BE275A05612A}">
  <dimension ref="A2:S1644"/>
  <sheetViews>
    <sheetView zoomScale="90" zoomScaleNormal="90" workbookViewId="0">
      <pane xSplit="4" ySplit="4" topLeftCell="E5" activePane="bottomRight" state="frozen"/>
      <selection pane="topRight" activeCell="E1" sqref="E1"/>
      <selection pane="bottomLeft" activeCell="A5" sqref="A5"/>
      <selection pane="bottomRight" activeCell="J1" sqref="J1:N1048576"/>
    </sheetView>
  </sheetViews>
  <sheetFormatPr defaultColWidth="3" defaultRowHeight="14.25" x14ac:dyDescent="0.2"/>
  <cols>
    <col min="1" max="2" width="26" style="2" hidden="1" customWidth="1"/>
    <col min="3" max="3" width="45" style="2" customWidth="1"/>
    <col min="4" max="4" width="78.5703125" style="2" customWidth="1"/>
    <col min="5" max="9" width="14" style="2" customWidth="1"/>
    <col min="10" max="16" width="6.7109375" style="2" customWidth="1"/>
    <col min="17" max="17" width="12" style="2" customWidth="1"/>
    <col min="18" max="19" width="6.28515625" style="2" bestFit="1" customWidth="1"/>
    <col min="20" max="16384" width="3" style="2"/>
  </cols>
  <sheetData>
    <row r="2" spans="1:14" ht="15.75" x14ac:dyDescent="0.25">
      <c r="C2" s="40" t="s">
        <v>194</v>
      </c>
      <c r="D2" s="41"/>
      <c r="E2" s="41"/>
      <c r="F2" s="41"/>
      <c r="G2" s="41"/>
      <c r="H2" s="41"/>
      <c r="I2" s="41"/>
    </row>
    <row r="3" spans="1:14" x14ac:dyDescent="0.2">
      <c r="I3" s="18" t="s">
        <v>88</v>
      </c>
    </row>
    <row r="4" spans="1:14" x14ac:dyDescent="0.2">
      <c r="A4" s="43" t="s">
        <v>1</v>
      </c>
      <c r="B4" s="43" t="s">
        <v>209</v>
      </c>
      <c r="C4" s="43" t="s">
        <v>2</v>
      </c>
      <c r="D4" s="43" t="s">
        <v>3</v>
      </c>
      <c r="E4" s="51" t="s">
        <v>5</v>
      </c>
      <c r="F4" s="51" t="s">
        <v>6</v>
      </c>
      <c r="G4" s="51" t="s">
        <v>7</v>
      </c>
      <c r="H4" s="51" t="s">
        <v>8</v>
      </c>
      <c r="I4" s="51">
        <v>2025</v>
      </c>
    </row>
    <row r="5" spans="1:14" x14ac:dyDescent="0.2">
      <c r="A5" s="5" t="s">
        <v>274</v>
      </c>
      <c r="B5" s="5" t="s">
        <v>274</v>
      </c>
      <c r="C5" s="5" t="s">
        <v>274</v>
      </c>
      <c r="D5" s="5" t="s">
        <v>9</v>
      </c>
      <c r="E5" s="80">
        <f t="shared" ref="E5:I5" si="0">SUM(E6:E9)</f>
        <v>18180439</v>
      </c>
      <c r="F5" s="80">
        <f t="shared" si="0"/>
        <v>21409559</v>
      </c>
      <c r="G5" s="80">
        <f t="shared" si="0"/>
        <v>26059584.776000001</v>
      </c>
      <c r="H5" s="80">
        <f t="shared" si="0"/>
        <v>41113344.114999995</v>
      </c>
      <c r="I5" s="80">
        <f t="shared" si="0"/>
        <v>41826453.148169994</v>
      </c>
      <c r="J5" s="3"/>
      <c r="K5" s="3"/>
      <c r="L5" s="3"/>
      <c r="M5" s="3"/>
      <c r="N5" s="3"/>
    </row>
    <row r="6" spans="1:14" x14ac:dyDescent="0.2">
      <c r="A6" s="5" t="s">
        <v>274</v>
      </c>
      <c r="B6" s="5" t="s">
        <v>274</v>
      </c>
      <c r="C6" s="2" t="s">
        <v>274</v>
      </c>
      <c r="D6" s="8" t="s">
        <v>76</v>
      </c>
      <c r="E6" s="20">
        <f>+E45+E84+E123+E162+E201+E240+E279+E318+E357+E396+E435+E474+E513+E552+E591+E630+E669+E708+E747+E786+E825+E864+E903+E942+E981+E1020+E1059+E1098+E1137+E1176+E1215+E1254+E1293+E1332+E1371+E1410+E1449+E1488+E1527+E1566+E1605</f>
        <v>14845110</v>
      </c>
      <c r="F6" s="20">
        <f t="shared" ref="F6:I14" si="1">+F45+F84+F123+F162+F201+F240+F279+F318+F357+F396+F435+F474+F513+F552+F591+F630+F669+F708+F747+F786+F825+F864+F903+F942+F981+F1020+F1059+F1098+F1137+F1176+F1215+F1254+F1293+F1332+F1371+F1410+F1449+F1488+F1527+F1566+F1605</f>
        <v>16220900</v>
      </c>
      <c r="G6" s="20">
        <f t="shared" si="1"/>
        <v>20524026</v>
      </c>
      <c r="H6" s="20">
        <f t="shared" si="1"/>
        <v>34840784.379999995</v>
      </c>
      <c r="I6" s="20">
        <f t="shared" si="1"/>
        <v>37181284.879999995</v>
      </c>
    </row>
    <row r="7" spans="1:14" x14ac:dyDescent="0.2">
      <c r="A7" s="5" t="s">
        <v>274</v>
      </c>
      <c r="B7" s="5" t="s">
        <v>274</v>
      </c>
      <c r="C7" s="2" t="s">
        <v>274</v>
      </c>
      <c r="D7" s="8" t="s">
        <v>11</v>
      </c>
      <c r="E7" s="20">
        <f>+E46+E85+E124+E163+E202+E241+E280+E319+E358+E397+E436+E475+E514+E553+E592+E631+E670+E709+E748+E787+E826+E865+E904+E943+E982+E1021+E1060+E1099+E1138+E1177+E1216+E1255+E1294+E1333+E1372+E1411+E1450+E1489+E1528+E1567+E1606</f>
        <v>72322</v>
      </c>
      <c r="F7" s="20">
        <f t="shared" si="1"/>
        <v>25267</v>
      </c>
      <c r="G7" s="20">
        <f t="shared" si="1"/>
        <v>12532</v>
      </c>
      <c r="H7" s="20">
        <f t="shared" si="1"/>
        <v>2814.4650000000001</v>
      </c>
      <c r="I7" s="20">
        <f t="shared" si="1"/>
        <v>2842.6030000000001</v>
      </c>
    </row>
    <row r="8" spans="1:14" x14ac:dyDescent="0.2">
      <c r="A8" s="5" t="s">
        <v>274</v>
      </c>
      <c r="B8" s="5" t="s">
        <v>274</v>
      </c>
      <c r="C8" s="2" t="s">
        <v>274</v>
      </c>
      <c r="D8" s="8" t="s">
        <v>275</v>
      </c>
      <c r="E8" s="20">
        <f>+E47+E86+E125+E164+E203+E242+E281+E320+E359+E398+E437+E476+E515+E554+E593+E632+E671+E710+E749+E788+E827+E866+E905+E944+E983+E1022+E1061+E1100+E1139+E1178+E1217+E1256+E1295+E1334+E1373+E1412+E1451+E1490+E1529+E1568+E1607</f>
        <v>3126819</v>
      </c>
      <c r="F8" s="20">
        <f t="shared" si="1"/>
        <v>5046330</v>
      </c>
      <c r="G8" s="20">
        <f t="shared" si="1"/>
        <v>5208306.7759999996</v>
      </c>
      <c r="H8" s="20">
        <f t="shared" si="1"/>
        <v>6179092.0869999984</v>
      </c>
      <c r="I8" s="20">
        <f t="shared" si="1"/>
        <v>4566986.205169999</v>
      </c>
    </row>
    <row r="9" spans="1:14" x14ac:dyDescent="0.2">
      <c r="A9" s="5" t="s">
        <v>274</v>
      </c>
      <c r="B9" s="5" t="s">
        <v>274</v>
      </c>
      <c r="C9" s="2" t="s">
        <v>274</v>
      </c>
      <c r="D9" s="8" t="s">
        <v>13</v>
      </c>
      <c r="E9" s="20">
        <f>+E48+E87+E126+E165+E204+E243+E282+E321+E360+E399+E438+E477+E516+E555+E594+E633+E672+E711+E750+E789+E828+E867+E906+E945+E984+E1023+E1062+E1101+E1140+E1179+E1218+E1257+E1296+E1335+E1374+E1413+E1452+E1491+E1530+E1569+E1608</f>
        <v>136188</v>
      </c>
      <c r="F9" s="20">
        <f t="shared" si="1"/>
        <v>117062</v>
      </c>
      <c r="G9" s="20">
        <f t="shared" si="1"/>
        <v>314720</v>
      </c>
      <c r="H9" s="20">
        <f t="shared" si="1"/>
        <v>90653.183000000005</v>
      </c>
      <c r="I9" s="20">
        <f t="shared" si="1"/>
        <v>75339.460000000006</v>
      </c>
    </row>
    <row r="10" spans="1:14" x14ac:dyDescent="0.2">
      <c r="A10" s="5" t="s">
        <v>274</v>
      </c>
      <c r="B10" s="5" t="s">
        <v>274</v>
      </c>
      <c r="C10" s="5" t="s">
        <v>274</v>
      </c>
      <c r="D10" s="5" t="s">
        <v>276</v>
      </c>
      <c r="E10" s="19">
        <f t="shared" ref="E10:I10" si="2">+E11+E12</f>
        <v>6452837</v>
      </c>
      <c r="F10" s="19">
        <f t="shared" si="2"/>
        <v>9831996</v>
      </c>
      <c r="G10" s="19">
        <f t="shared" si="2"/>
        <v>14628820.106000001</v>
      </c>
      <c r="H10" s="19">
        <f t="shared" si="2"/>
        <v>16044431.267650003</v>
      </c>
      <c r="I10" s="19">
        <f t="shared" si="2"/>
        <v>20035265.638163</v>
      </c>
    </row>
    <row r="11" spans="1:14" x14ac:dyDescent="0.2">
      <c r="A11" s="5" t="s">
        <v>274</v>
      </c>
      <c r="B11" s="5" t="s">
        <v>274</v>
      </c>
      <c r="C11" s="2" t="s">
        <v>274</v>
      </c>
      <c r="D11" s="8" t="s">
        <v>219</v>
      </c>
      <c r="E11" s="20">
        <f>+E50+E89+E128+E167+E206+E245+E284+E323+E362+E401+E440+E479+E518+E557+E596+E635+E674+E713+E752+E791+E830+E869+E908+E947+E986+E1025+E1064+E1103+E1142+E1181+E1220+E1259+E1298+E1337+E1376+E1415+E1454+E1493+E1532+E1571+E1610</f>
        <v>4160004</v>
      </c>
      <c r="F11" s="20">
        <f t="shared" si="1"/>
        <v>7343633</v>
      </c>
      <c r="G11" s="20">
        <f t="shared" si="1"/>
        <v>11702637.117000001</v>
      </c>
      <c r="H11" s="20">
        <f t="shared" si="1"/>
        <v>12803084.952500002</v>
      </c>
      <c r="I11" s="20">
        <f t="shared" si="1"/>
        <v>16629737.677469999</v>
      </c>
    </row>
    <row r="12" spans="1:14" x14ac:dyDescent="0.2">
      <c r="A12" s="5" t="s">
        <v>274</v>
      </c>
      <c r="B12" s="5" t="s">
        <v>274</v>
      </c>
      <c r="C12" s="2" t="s">
        <v>274</v>
      </c>
      <c r="D12" s="8" t="s">
        <v>220</v>
      </c>
      <c r="E12" s="20">
        <f>+E51+E90+E129+E168+E207+E246+E285+E324+E363+E402+E441+E480+E519+E558+E597+E636+E675+E714+E753+E792+E831+E870+E909+E948+E987+E1026+E1065+E1104+E1143+E1182+E1221+E1260+E1299+E1338+E1377+E1416+E1455+E1494+E1533+E1572+E1611</f>
        <v>2292833</v>
      </c>
      <c r="F12" s="20">
        <f t="shared" si="1"/>
        <v>2488363</v>
      </c>
      <c r="G12" s="20">
        <f t="shared" si="1"/>
        <v>2926182.9890000001</v>
      </c>
      <c r="H12" s="20">
        <f t="shared" si="1"/>
        <v>3241346.3151499997</v>
      </c>
      <c r="I12" s="20">
        <f t="shared" si="1"/>
        <v>3405527.9606930008</v>
      </c>
    </row>
    <row r="13" spans="1:14" x14ac:dyDescent="0.2">
      <c r="A13" s="5" t="s">
        <v>274</v>
      </c>
      <c r="B13" s="5" t="s">
        <v>274</v>
      </c>
      <c r="C13" s="5" t="s">
        <v>274</v>
      </c>
      <c r="D13" s="5" t="s">
        <v>221</v>
      </c>
      <c r="E13" s="19">
        <f t="shared" ref="E13:I13" si="3">+E14+E17</f>
        <v>24633276</v>
      </c>
      <c r="F13" s="19">
        <f t="shared" si="3"/>
        <v>31241555</v>
      </c>
      <c r="G13" s="19">
        <f t="shared" si="3"/>
        <v>40688404.881999999</v>
      </c>
      <c r="H13" s="19">
        <f t="shared" si="3"/>
        <v>57157775.034520008</v>
      </c>
      <c r="I13" s="19">
        <f t="shared" si="3"/>
        <v>61861719.138320006</v>
      </c>
      <c r="J13" s="3"/>
      <c r="K13" s="3"/>
      <c r="L13" s="3"/>
      <c r="M13" s="3"/>
      <c r="N13" s="3"/>
    </row>
    <row r="14" spans="1:14" x14ac:dyDescent="0.2">
      <c r="A14" s="5" t="s">
        <v>274</v>
      </c>
      <c r="B14" s="5" t="s">
        <v>274</v>
      </c>
      <c r="C14" s="2" t="s">
        <v>274</v>
      </c>
      <c r="D14" s="8" t="s">
        <v>277</v>
      </c>
      <c r="E14" s="20">
        <f>+E53+E92+E131+E170+E209+E248+E287+E326+E365+E404+E443+E482+E521+E560+E599+E638+E677+E716+E755+E794+E833+E872+E911+E950+E989+E1028+E1067+E1106+E1145+E1184+E1223+E1262+E1301+E1340+E1379+E1418+E1457+E1496+E1535+E1574+E1613</f>
        <v>18133813</v>
      </c>
      <c r="F14" s="20">
        <f t="shared" si="1"/>
        <v>24793142</v>
      </c>
      <c r="G14" s="20">
        <f t="shared" si="1"/>
        <v>33288476.890999999</v>
      </c>
      <c r="H14" s="20">
        <f t="shared" si="1"/>
        <v>45356326.987320006</v>
      </c>
      <c r="I14" s="20">
        <f t="shared" si="1"/>
        <v>47838555.370900005</v>
      </c>
    </row>
    <row r="15" spans="1:14" x14ac:dyDescent="0.2">
      <c r="A15" s="5" t="s">
        <v>274</v>
      </c>
      <c r="B15" s="5" t="s">
        <v>274</v>
      </c>
      <c r="C15" s="2" t="s">
        <v>274</v>
      </c>
      <c r="D15" s="21" t="s">
        <v>278</v>
      </c>
      <c r="E15" s="20">
        <f t="shared" ref="E15:I15" si="4">+E54+E93+E132+E171+E210+E249+E288+E327+E366+E405+E444+E483+E522+E561+E600+E639+E678+E717+E756+E795+E834+E873+E912+E951+E990+E1029+E1068+E1107+E1146+E1185+E1224+E1263+E1302+E1341+E1380+E1419+E1458+E1497+E1536+E1575+E1614</f>
        <v>14288490</v>
      </c>
      <c r="F15" s="20">
        <f t="shared" si="4"/>
        <v>20233167</v>
      </c>
      <c r="G15" s="20">
        <f t="shared" si="4"/>
        <v>25096445.5</v>
      </c>
      <c r="H15" s="20">
        <f t="shared" si="4"/>
        <v>29192475.782600008</v>
      </c>
      <c r="I15" s="20">
        <f t="shared" si="4"/>
        <v>36173161.388400003</v>
      </c>
    </row>
    <row r="16" spans="1:14" x14ac:dyDescent="0.2">
      <c r="A16" s="5" t="s">
        <v>274</v>
      </c>
      <c r="B16" s="5" t="s">
        <v>274</v>
      </c>
      <c r="C16" s="2" t="s">
        <v>274</v>
      </c>
      <c r="D16" s="21" t="s">
        <v>279</v>
      </c>
      <c r="E16" s="20">
        <f t="shared" ref="E16:I16" si="5">+E55+E94+E133+E172+E211+E250+E289+E328+E367+E406+E445+E484+E523+E562+E601+E640+E679+E718+E757+E796+E835+E874+E913+E952+E991+E1030+E1069+E1108+E1147+E1186+E1225+E1264+E1303+E1342+E1381+E1420+E1459+E1498+E1537+E1576+E1615</f>
        <v>3845323</v>
      </c>
      <c r="F16" s="20">
        <f t="shared" si="5"/>
        <v>4559975</v>
      </c>
      <c r="G16" s="20">
        <f t="shared" si="5"/>
        <v>8192031.3909999998</v>
      </c>
      <c r="H16" s="20">
        <f t="shared" si="5"/>
        <v>16163851.20472</v>
      </c>
      <c r="I16" s="20">
        <f t="shared" si="5"/>
        <v>11665393.982500007</v>
      </c>
    </row>
    <row r="17" spans="1:9" x14ac:dyDescent="0.2">
      <c r="A17" s="5" t="s">
        <v>274</v>
      </c>
      <c r="B17" s="5" t="s">
        <v>274</v>
      </c>
      <c r="C17" s="2" t="s">
        <v>274</v>
      </c>
      <c r="D17" s="8" t="s">
        <v>280</v>
      </c>
      <c r="E17" s="20">
        <f t="shared" ref="E17:I17" si="6">+E56+E95+E134+E173+E212+E251+E290+E329+E368+E407+E446+E485+E524+E563+E602+E641+E680+E719+E758+E797+E836+E875+E914+E953+E992+E1031+E1070+E1109+E1148+E1187+E1226+E1265+E1304+E1343+E1382+E1421+E1460+E1499+E1538+E1577+E1616</f>
        <v>6499463</v>
      </c>
      <c r="F17" s="20">
        <f t="shared" si="6"/>
        <v>6448413</v>
      </c>
      <c r="G17" s="20">
        <f t="shared" si="6"/>
        <v>7399927.9910000004</v>
      </c>
      <c r="H17" s="20">
        <f t="shared" si="6"/>
        <v>11801448.047200002</v>
      </c>
      <c r="I17" s="20">
        <f t="shared" si="6"/>
        <v>14023163.767419999</v>
      </c>
    </row>
    <row r="18" spans="1:9" x14ac:dyDescent="0.2">
      <c r="A18" s="5" t="s">
        <v>274</v>
      </c>
      <c r="B18" s="5" t="s">
        <v>274</v>
      </c>
      <c r="C18" s="2" t="s">
        <v>274</v>
      </c>
      <c r="D18" s="21" t="s">
        <v>509</v>
      </c>
      <c r="E18" s="20">
        <f t="shared" ref="E18:I18" si="7">+E57+E96+E135+E174+E213+E252+E291+E330+E369+E408+E447+E486+E525+E564+E603+E642+E681+E720+E759+E798+E837+E876+E915+E954+E993+E1032+E1071+E1110+E1149+E1188+E1227+E1266+E1305+E1344+E1383+E1422+E1461+E1500+E1539+E1578+E1617</f>
        <v>2117533</v>
      </c>
      <c r="F18" s="20">
        <f t="shared" si="7"/>
        <v>2191631</v>
      </c>
      <c r="G18" s="20">
        <f t="shared" si="7"/>
        <v>3324735.0759999999</v>
      </c>
      <c r="H18" s="20">
        <f t="shared" si="7"/>
        <v>6071438.883390001</v>
      </c>
      <c r="I18" s="20">
        <f t="shared" si="7"/>
        <v>5121418.7625200003</v>
      </c>
    </row>
    <row r="19" spans="1:9" x14ac:dyDescent="0.2">
      <c r="A19" s="5" t="s">
        <v>274</v>
      </c>
      <c r="B19" s="5" t="s">
        <v>274</v>
      </c>
      <c r="C19" s="2" t="s">
        <v>274</v>
      </c>
      <c r="D19" s="21" t="s">
        <v>279</v>
      </c>
      <c r="E19" s="20">
        <f>+E58+E97+E136+E175+E214+E253+E292+E331+E370+E409+E448+E487+E526+E565+E604+E643+E682+E721+E760+E799+E838+E877+E916+E955+E994+E1033+E1072+E1111+E1150+E1189+E1228+E1267+E1306+E1345+E1384+E1423+E1462+E1501+E1540+E1579+E1618</f>
        <v>4381930</v>
      </c>
      <c r="F19" s="20">
        <f t="shared" ref="F19:I27" si="8">+F58+F97+F136+F175+F214+F253+F292+F331+F370+F409+F448+F487+F526+F565+F604+F643+F682+F721+F760+F799+F838+F877+F916+F955+F994+F1033+F1072+F1111+F1150+F1189+F1228+F1267+F1306+F1345+F1384+F1423+F1462+F1501+F1540+F1579+F1618</f>
        <v>4256782</v>
      </c>
      <c r="G19" s="20">
        <f t="shared" si="8"/>
        <v>4075192.915</v>
      </c>
      <c r="H19" s="20">
        <f t="shared" si="8"/>
        <v>5730009.1638100008</v>
      </c>
      <c r="I19" s="20">
        <f t="shared" si="8"/>
        <v>8901744.9038999993</v>
      </c>
    </row>
    <row r="20" spans="1:9" x14ac:dyDescent="0.2">
      <c r="A20" s="5" t="s">
        <v>274</v>
      </c>
      <c r="B20" s="5" t="s">
        <v>274</v>
      </c>
      <c r="C20" s="5" t="s">
        <v>274</v>
      </c>
      <c r="D20" s="5" t="s">
        <v>29</v>
      </c>
      <c r="E20" s="19"/>
      <c r="F20" s="19"/>
      <c r="G20" s="19"/>
      <c r="H20" s="19"/>
      <c r="I20" s="19"/>
    </row>
    <row r="21" spans="1:9" x14ac:dyDescent="0.2">
      <c r="A21" s="5" t="s">
        <v>274</v>
      </c>
      <c r="B21" s="5" t="s">
        <v>274</v>
      </c>
      <c r="C21" s="2" t="s">
        <v>274</v>
      </c>
      <c r="D21" s="8" t="s">
        <v>281</v>
      </c>
      <c r="E21" s="20">
        <f>+E60+E99+E138+E177+E216+E255+E294+E333+E372+E411+E450+E489+E528+E567+E606+E645+E684+E723+E762+E801+E840+E879+E918+E957+E996+E1035+E1074+E1113+E1152+E1191+E1230+E1269+E1308+E1347+E1386+E1425+E1464+E1503+E1542+E1581+E1620</f>
        <v>8148325</v>
      </c>
      <c r="F21" s="20">
        <f t="shared" si="8"/>
        <v>14039614</v>
      </c>
      <c r="G21" s="20">
        <f t="shared" si="8"/>
        <v>19766129.997000001</v>
      </c>
      <c r="H21" s="20">
        <f t="shared" si="8"/>
        <v>19176375.329429995</v>
      </c>
      <c r="I21" s="20">
        <f t="shared" si="8"/>
        <v>16397611.270400003</v>
      </c>
    </row>
    <row r="22" spans="1:9" x14ac:dyDescent="0.2">
      <c r="A22" s="5" t="s">
        <v>274</v>
      </c>
      <c r="B22" s="5" t="s">
        <v>274</v>
      </c>
      <c r="C22" s="2" t="s">
        <v>274</v>
      </c>
      <c r="D22" s="8" t="s">
        <v>282</v>
      </c>
      <c r="E22" s="20">
        <f>+E61+E100+E139+E178+E217+E256+E295+E334+E373+E412+E451+E490+E529+E568+E607+E646+E685+E724+E763+E802+E841+E880+E919+E958+E997+E1036+E1075+E1114+E1153+E1192+E1231+E1270+E1309+E1348+E1387+E1426+E1465+E1504+E1543+E1582+E1621</f>
        <v>7055092</v>
      </c>
      <c r="F22" s="20">
        <f t="shared" si="8"/>
        <v>9501381</v>
      </c>
      <c r="G22" s="20">
        <f t="shared" si="8"/>
        <v>12956791.669</v>
      </c>
      <c r="H22" s="20">
        <f t="shared" si="8"/>
        <v>14598140.04269</v>
      </c>
      <c r="I22" s="20">
        <f t="shared" si="8"/>
        <v>15882866.621899998</v>
      </c>
    </row>
    <row r="23" spans="1:9" x14ac:dyDescent="0.2">
      <c r="A23" s="5" t="s">
        <v>274</v>
      </c>
      <c r="B23" s="5" t="s">
        <v>274</v>
      </c>
      <c r="C23" s="2" t="s">
        <v>274</v>
      </c>
      <c r="D23" s="8" t="s">
        <v>283</v>
      </c>
      <c r="E23" s="20">
        <f>+E62+E101+E140+E179+E218+E257+E296+E335+E374+E413+E452+E491+E530+E569+E608+E647+E686+E725+E764+E803+E842+E881+E920+E959+E998+E1037+E1076+E1115+E1154+E1193+E1232+E1271+E1310+E1349+E1388+E1427+E1466+E1505+E1544+E1583+E1622</f>
        <v>1093233</v>
      </c>
      <c r="F23" s="20">
        <f t="shared" si="8"/>
        <v>4538233</v>
      </c>
      <c r="G23" s="20">
        <f t="shared" si="8"/>
        <v>6809338.3279999997</v>
      </c>
      <c r="H23" s="20">
        <f t="shared" si="8"/>
        <v>4570555.1981680002</v>
      </c>
      <c r="I23" s="20">
        <f t="shared" si="8"/>
        <v>-663400.3600000001</v>
      </c>
    </row>
    <row r="24" spans="1:9" x14ac:dyDescent="0.2">
      <c r="A24" s="5" t="s">
        <v>274</v>
      </c>
      <c r="B24" s="5" t="s">
        <v>274</v>
      </c>
      <c r="C24" s="2" t="s">
        <v>274</v>
      </c>
      <c r="D24" s="8" t="s">
        <v>284</v>
      </c>
      <c r="E24" s="20">
        <f>+E63+E102+E141+E180+E219+E258+E297+E336+E375+E414+E453+E492+E531+E570+E609+E648+E687+E726+E765+E804+E843+E882+E921+E960+E999+E1038+E1077+E1116+E1155+E1194+E1233+E1272+E1311+E1350+E1389+E1428+E1467+E1506+E1545+E1584+E1623</f>
        <v>685063</v>
      </c>
      <c r="F24" s="20">
        <f t="shared" si="8"/>
        <v>3070374</v>
      </c>
      <c r="G24" s="20">
        <f t="shared" si="8"/>
        <v>4535259.6349999998</v>
      </c>
      <c r="H24" s="20">
        <f t="shared" si="8"/>
        <v>3104854.6255679997</v>
      </c>
      <c r="I24" s="20">
        <f t="shared" si="8"/>
        <v>-842278.1338800001</v>
      </c>
    </row>
    <row r="25" spans="1:9" x14ac:dyDescent="0.2">
      <c r="A25" s="5" t="s">
        <v>274</v>
      </c>
      <c r="B25" s="5" t="s">
        <v>274</v>
      </c>
      <c r="C25" s="5" t="s">
        <v>274</v>
      </c>
      <c r="D25" s="5" t="s">
        <v>40</v>
      </c>
      <c r="E25" s="19"/>
      <c r="F25" s="19"/>
      <c r="G25" s="19"/>
      <c r="H25" s="19"/>
      <c r="I25" s="19"/>
    </row>
    <row r="26" spans="1:9" x14ac:dyDescent="0.2">
      <c r="A26" s="5" t="s">
        <v>274</v>
      </c>
      <c r="B26" s="5" t="s">
        <v>274</v>
      </c>
      <c r="C26" s="2" t="s">
        <v>274</v>
      </c>
      <c r="D26" s="8" t="s">
        <v>77</v>
      </c>
      <c r="E26" s="20">
        <f>+E65+E104+E143+E182+E221+E260+E299+E338+E377+E416+E455+E494+E533+E572+E611+E650+E689+E728+E767+E806+E845+E884+E923+E962+E1001+E1040+E1079+E1118+E1157+E1196+E1235+E1274+E1313+E1352+E1391+E1430+E1469+E1508+E1547+E1586+E1625</f>
        <v>798422.1</v>
      </c>
      <c r="F26" s="20">
        <f t="shared" si="8"/>
        <v>832501.1</v>
      </c>
      <c r="G26" s="20">
        <f t="shared" si="8"/>
        <v>1052213.7</v>
      </c>
      <c r="H26" s="20">
        <f t="shared" si="8"/>
        <v>2183784.4224999999</v>
      </c>
      <c r="I26" s="20">
        <f t="shared" si="8"/>
        <v>2161289.423</v>
      </c>
    </row>
    <row r="27" spans="1:9" x14ac:dyDescent="0.2">
      <c r="A27" s="5" t="s">
        <v>274</v>
      </c>
      <c r="B27" s="5" t="s">
        <v>274</v>
      </c>
      <c r="C27" s="2" t="s">
        <v>274</v>
      </c>
      <c r="D27" s="8" t="s">
        <v>475</v>
      </c>
      <c r="E27" s="20">
        <f>+E66+E105+E144+E183+E222+E261+E300+E339+E378+E417+E456+E495+E534+E573+E612+E651+E690+E729+E768+E807+E846+E885+E924+E963+E1002+E1041+E1080+E1119+E1158+E1197+E1236+E1275+E1314+E1353+E1392+E1431+E1470+E1509+E1548+E1587+E1626</f>
        <v>1642626</v>
      </c>
      <c r="F27" s="20">
        <f t="shared" si="8"/>
        <v>6355976</v>
      </c>
      <c r="G27" s="20">
        <f t="shared" si="8"/>
        <v>3469260.6940000001</v>
      </c>
      <c r="H27" s="20">
        <f t="shared" si="8"/>
        <v>-2292093.4560000002</v>
      </c>
      <c r="I27" s="20">
        <f t="shared" si="8"/>
        <v>1716055.1160000004</v>
      </c>
    </row>
    <row r="28" spans="1:9" x14ac:dyDescent="0.2">
      <c r="A28" s="5" t="s">
        <v>274</v>
      </c>
      <c r="B28" s="5" t="s">
        <v>274</v>
      </c>
      <c r="C28" s="5" t="s">
        <v>274</v>
      </c>
      <c r="D28" s="5" t="s">
        <v>43</v>
      </c>
      <c r="E28" s="77"/>
      <c r="F28" s="77"/>
      <c r="G28" s="77"/>
      <c r="H28" s="77"/>
      <c r="I28" s="77"/>
    </row>
    <row r="29" spans="1:9" x14ac:dyDescent="0.2">
      <c r="A29" s="5" t="s">
        <v>274</v>
      </c>
      <c r="B29" s="5" t="s">
        <v>274</v>
      </c>
      <c r="C29" s="2" t="s">
        <v>274</v>
      </c>
      <c r="D29" s="8" t="s">
        <v>545</v>
      </c>
      <c r="E29" s="23">
        <f t="shared" ref="E29:I29" si="9">IFERROR(E24/SUM(E6:E8)*100,"")</f>
        <v>3.7965721048770598</v>
      </c>
      <c r="F29" s="23">
        <f t="shared" si="9"/>
        <v>14.419980897496428</v>
      </c>
      <c r="G29" s="23">
        <f t="shared" si="9"/>
        <v>17.616171902475404</v>
      </c>
      <c r="H29" s="23">
        <f t="shared" si="9"/>
        <v>7.5686273987112802</v>
      </c>
      <c r="I29" s="23">
        <f t="shared" si="9"/>
        <v>-2.0173788420850105</v>
      </c>
    </row>
    <row r="30" spans="1:9" x14ac:dyDescent="0.2">
      <c r="A30" s="5" t="s">
        <v>274</v>
      </c>
      <c r="B30" s="5" t="s">
        <v>274</v>
      </c>
      <c r="C30" s="2" t="s">
        <v>274</v>
      </c>
      <c r="D30" s="8" t="s">
        <v>285</v>
      </c>
      <c r="E30" s="23">
        <f t="shared" ref="E30:I30" si="10">IFERROR((E23/(E13-E11))*100,"")</f>
        <v>5.3398059675072949</v>
      </c>
      <c r="F30" s="23">
        <f t="shared" si="10"/>
        <v>18.990073697621074</v>
      </c>
      <c r="G30" s="23">
        <f t="shared" si="10"/>
        <v>23.492006087974669</v>
      </c>
      <c r="H30" s="23">
        <f t="shared" si="10"/>
        <v>10.30455897609971</v>
      </c>
      <c r="I30" s="23">
        <f t="shared" si="10"/>
        <v>-1.4666621681700993</v>
      </c>
    </row>
    <row r="31" spans="1:9" x14ac:dyDescent="0.2">
      <c r="A31" s="5" t="s">
        <v>274</v>
      </c>
      <c r="B31" s="5" t="s">
        <v>274</v>
      </c>
      <c r="C31" s="2" t="s">
        <v>274</v>
      </c>
      <c r="D31" s="8" t="s">
        <v>286</v>
      </c>
      <c r="E31" s="23">
        <f t="shared" ref="E31:I31" si="11">IFERROR(E24/E13*100,"")</f>
        <v>2.7810470682015658</v>
      </c>
      <c r="F31" s="23">
        <f t="shared" si="11"/>
        <v>9.8278526789079486</v>
      </c>
      <c r="G31" s="23">
        <f t="shared" si="11"/>
        <v>11.146319567337812</v>
      </c>
      <c r="H31" s="23">
        <f t="shared" si="11"/>
        <v>5.4320774797354279</v>
      </c>
      <c r="I31" s="23">
        <f t="shared" si="11"/>
        <v>-1.3615498334223533</v>
      </c>
    </row>
    <row r="32" spans="1:9" x14ac:dyDescent="0.2">
      <c r="A32" s="5" t="s">
        <v>274</v>
      </c>
      <c r="B32" s="5" t="s">
        <v>274</v>
      </c>
      <c r="C32" s="2" t="s">
        <v>274</v>
      </c>
      <c r="D32" s="8" t="s">
        <v>287</v>
      </c>
      <c r="E32" s="23">
        <f t="shared" ref="E32:I32" si="12">IFERROR(E22/E23,"")</f>
        <v>6.4534202681404604</v>
      </c>
      <c r="F32" s="23">
        <f t="shared" si="12"/>
        <v>2.093630053811693</v>
      </c>
      <c r="G32" s="23">
        <f t="shared" si="12"/>
        <v>1.9027974591483685</v>
      </c>
      <c r="H32" s="23">
        <f t="shared" si="12"/>
        <v>3.1939533404040983</v>
      </c>
      <c r="I32" s="23">
        <f t="shared" si="12"/>
        <v>-23.941600848543398</v>
      </c>
    </row>
    <row r="33" spans="1:14" x14ac:dyDescent="0.2">
      <c r="A33" s="5" t="s">
        <v>274</v>
      </c>
      <c r="B33" s="5" t="s">
        <v>274</v>
      </c>
      <c r="C33" s="2" t="s">
        <v>274</v>
      </c>
      <c r="D33" s="8" t="s">
        <v>288</v>
      </c>
      <c r="E33" s="23">
        <f t="shared" ref="E33:I33" si="13">IFERROR(E24/E26,"")</f>
        <v>0.858021089346099</v>
      </c>
      <c r="F33" s="23">
        <f t="shared" si="13"/>
        <v>3.6881320637294053</v>
      </c>
      <c r="G33" s="23">
        <f t="shared" si="13"/>
        <v>4.310207741070089</v>
      </c>
      <c r="H33" s="23">
        <f t="shared" si="13"/>
        <v>1.4217770735874913</v>
      </c>
      <c r="I33" s="23">
        <f t="shared" si="13"/>
        <v>-0.3897109405693881</v>
      </c>
    </row>
    <row r="34" spans="1:14" x14ac:dyDescent="0.2">
      <c r="A34" s="5" t="s">
        <v>274</v>
      </c>
      <c r="B34" s="5" t="s">
        <v>274</v>
      </c>
      <c r="C34" s="5" t="s">
        <v>274</v>
      </c>
      <c r="D34" s="5" t="s">
        <v>53</v>
      </c>
      <c r="E34" s="22"/>
      <c r="F34" s="22"/>
      <c r="G34" s="22"/>
      <c r="H34" s="22"/>
      <c r="I34" s="22"/>
    </row>
    <row r="35" spans="1:14" x14ac:dyDescent="0.2">
      <c r="A35" s="5" t="s">
        <v>274</v>
      </c>
      <c r="B35" s="5" t="s">
        <v>274</v>
      </c>
      <c r="C35" s="2" t="s">
        <v>274</v>
      </c>
      <c r="D35" s="8" t="s">
        <v>289</v>
      </c>
      <c r="E35" s="23">
        <f t="shared" ref="E35:I35" si="14">IFERROR(E15/E13*100,"")</f>
        <v>58.004830538983121</v>
      </c>
      <c r="F35" s="23">
        <f t="shared" si="14"/>
        <v>64.763636125026423</v>
      </c>
      <c r="G35" s="23">
        <f t="shared" si="14"/>
        <v>61.679600300827545</v>
      </c>
      <c r="H35" s="23">
        <f t="shared" si="14"/>
        <v>51.073499213308125</v>
      </c>
      <c r="I35" s="23">
        <f t="shared" si="14"/>
        <v>58.474225890034589</v>
      </c>
    </row>
    <row r="36" spans="1:14" x14ac:dyDescent="0.2">
      <c r="A36" s="5" t="s">
        <v>274</v>
      </c>
      <c r="B36" s="5" t="s">
        <v>274</v>
      </c>
      <c r="C36" s="2" t="s">
        <v>274</v>
      </c>
      <c r="D36" s="8" t="s">
        <v>290</v>
      </c>
      <c r="E36" s="23">
        <f t="shared" ref="E36:I36" si="15">IFERROR(E14/E11,"")</f>
        <v>4.3590854720332004</v>
      </c>
      <c r="F36" s="23">
        <f t="shared" si="15"/>
        <v>3.3761412096710171</v>
      </c>
      <c r="G36" s="23">
        <f t="shared" si="15"/>
        <v>2.8445278237879412</v>
      </c>
      <c r="H36" s="23">
        <f t="shared" si="15"/>
        <v>3.5426092348519078</v>
      </c>
      <c r="I36" s="23">
        <f t="shared" si="15"/>
        <v>2.8766873115329878</v>
      </c>
    </row>
    <row r="37" spans="1:14" x14ac:dyDescent="0.2">
      <c r="A37" s="5" t="s">
        <v>274</v>
      </c>
      <c r="B37" s="5" t="s">
        <v>274</v>
      </c>
      <c r="C37" s="2" t="s">
        <v>274</v>
      </c>
      <c r="D37" s="8" t="s">
        <v>291</v>
      </c>
      <c r="E37" s="23">
        <f>IFERROR(E10/E13*100,"")</f>
        <v>26.195610360554561</v>
      </c>
      <c r="F37" s="23">
        <f t="shared" ref="F37:I37" si="16">IFERROR(F10/F13*100,"")</f>
        <v>31.470891893825385</v>
      </c>
      <c r="G37" s="23">
        <f t="shared" si="16"/>
        <v>35.953289760129167</v>
      </c>
      <c r="H37" s="23">
        <f t="shared" si="16"/>
        <v>28.070426565694852</v>
      </c>
      <c r="I37" s="23">
        <f t="shared" si="16"/>
        <v>32.387178884190163</v>
      </c>
    </row>
    <row r="38" spans="1:14" x14ac:dyDescent="0.2">
      <c r="A38" s="5" t="s">
        <v>274</v>
      </c>
      <c r="B38" s="5" t="s">
        <v>274</v>
      </c>
      <c r="C38" s="5" t="s">
        <v>274</v>
      </c>
      <c r="D38" s="5" t="s">
        <v>116</v>
      </c>
      <c r="E38" s="22"/>
      <c r="F38" s="22"/>
      <c r="G38" s="22"/>
      <c r="H38" s="22"/>
      <c r="I38" s="22"/>
    </row>
    <row r="39" spans="1:14" x14ac:dyDescent="0.2">
      <c r="A39" s="5" t="s">
        <v>274</v>
      </c>
      <c r="B39" s="5" t="s">
        <v>274</v>
      </c>
      <c r="C39" s="2" t="s">
        <v>274</v>
      </c>
      <c r="D39" s="8" t="s">
        <v>535</v>
      </c>
      <c r="E39" s="23">
        <f t="shared" ref="E39:I39" si="17">IFERROR(E5/E13*100,"")</f>
        <v>73.804389639445446</v>
      </c>
      <c r="F39" s="23">
        <f t="shared" si="17"/>
        <v>68.529108106174604</v>
      </c>
      <c r="G39" s="23">
        <f t="shared" si="17"/>
        <v>64.046710239870848</v>
      </c>
      <c r="H39" s="23">
        <f t="shared" si="17"/>
        <v>71.92957404337362</v>
      </c>
      <c r="I39" s="23">
        <f t="shared" si="17"/>
        <v>67.612820546819819</v>
      </c>
    </row>
    <row r="40" spans="1:14" x14ac:dyDescent="0.2">
      <c r="A40" s="5" t="s">
        <v>274</v>
      </c>
      <c r="B40" s="5" t="s">
        <v>274</v>
      </c>
      <c r="C40" s="2" t="s">
        <v>274</v>
      </c>
      <c r="D40" s="8" t="s">
        <v>542</v>
      </c>
      <c r="E40" s="23">
        <f t="shared" ref="E40:I40" si="18">IFERROR(E5/E26,"")</f>
        <v>22.770460637299493</v>
      </c>
      <c r="F40" s="23">
        <f t="shared" si="18"/>
        <v>25.717154007364076</v>
      </c>
      <c r="G40" s="23">
        <f t="shared" si="18"/>
        <v>24.766437441367664</v>
      </c>
      <c r="H40" s="23">
        <f t="shared" si="18"/>
        <v>18.826649595720337</v>
      </c>
      <c r="I40" s="23">
        <f t="shared" si="18"/>
        <v>19.352546078771976</v>
      </c>
    </row>
    <row r="41" spans="1:14" x14ac:dyDescent="0.2">
      <c r="A41" s="5" t="s">
        <v>274</v>
      </c>
      <c r="B41" s="5" t="s">
        <v>274</v>
      </c>
      <c r="C41" s="5" t="s">
        <v>274</v>
      </c>
      <c r="D41" s="5" t="s">
        <v>292</v>
      </c>
      <c r="E41" s="22"/>
      <c r="F41" s="22"/>
      <c r="G41" s="22"/>
      <c r="H41" s="22"/>
      <c r="I41" s="22"/>
    </row>
    <row r="42" spans="1:14" x14ac:dyDescent="0.2">
      <c r="A42" s="5" t="s">
        <v>274</v>
      </c>
      <c r="B42" s="5" t="s">
        <v>274</v>
      </c>
      <c r="C42" s="2" t="s">
        <v>274</v>
      </c>
      <c r="D42" s="8" t="s">
        <v>478</v>
      </c>
      <c r="E42" s="23">
        <f t="shared" ref="E42:I42" si="19">IFERROR(E27/E24,"")</f>
        <v>2.3977736354174723</v>
      </c>
      <c r="F42" s="23">
        <f t="shared" si="19"/>
        <v>2.0700983007281848</v>
      </c>
      <c r="G42" s="23">
        <f t="shared" si="19"/>
        <v>0.7649530508080824</v>
      </c>
      <c r="H42" s="23">
        <f t="shared" si="19"/>
        <v>-0.73822891323959694</v>
      </c>
      <c r="I42" s="23">
        <f t="shared" si="19"/>
        <v>-2.0373972052377747</v>
      </c>
    </row>
    <row r="43" spans="1:14" x14ac:dyDescent="0.2">
      <c r="A43" s="5" t="s">
        <v>274</v>
      </c>
      <c r="B43" s="5" t="s">
        <v>274</v>
      </c>
      <c r="C43" s="2" t="s">
        <v>274</v>
      </c>
      <c r="D43" s="8" t="s">
        <v>479</v>
      </c>
      <c r="E43" s="23">
        <f t="shared" ref="E43:I43" si="20">IFERROR(E27/E11,"")</f>
        <v>0.39486163955611581</v>
      </c>
      <c r="F43" s="23">
        <f t="shared" si="20"/>
        <v>0.86550839346138353</v>
      </c>
      <c r="G43" s="23">
        <f t="shared" si="20"/>
        <v>0.29645118953234306</v>
      </c>
      <c r="H43" s="23">
        <f t="shared" si="20"/>
        <v>-0.17902665369352511</v>
      </c>
      <c r="I43" s="23">
        <f t="shared" si="20"/>
        <v>0.10319195343200845</v>
      </c>
    </row>
    <row r="44" spans="1:14" x14ac:dyDescent="0.2">
      <c r="A44" s="5" t="s">
        <v>274</v>
      </c>
      <c r="B44" s="5" t="s">
        <v>274</v>
      </c>
      <c r="C44" s="5" t="s">
        <v>293</v>
      </c>
      <c r="D44" s="5" t="s">
        <v>9</v>
      </c>
      <c r="E44" s="80">
        <f t="shared" ref="E44:H44" si="21">SUM(E45:E48)</f>
        <v>348685</v>
      </c>
      <c r="F44" s="80">
        <f t="shared" si="21"/>
        <v>315294</v>
      </c>
      <c r="G44" s="80">
        <f t="shared" si="21"/>
        <v>340067</v>
      </c>
      <c r="H44" s="80">
        <f t="shared" si="21"/>
        <v>482856</v>
      </c>
      <c r="I44" s="80"/>
      <c r="J44" s="3"/>
      <c r="K44" s="3"/>
      <c r="L44" s="3"/>
      <c r="M44" s="3"/>
      <c r="N44" s="3"/>
    </row>
    <row r="45" spans="1:14" x14ac:dyDescent="0.2">
      <c r="A45" s="5" t="s">
        <v>274</v>
      </c>
      <c r="B45" s="5" t="s">
        <v>274</v>
      </c>
      <c r="C45" s="2" t="s">
        <v>293</v>
      </c>
      <c r="D45" s="8" t="s">
        <v>76</v>
      </c>
      <c r="E45" s="20">
        <v>350000</v>
      </c>
      <c r="F45" s="20">
        <v>350000</v>
      </c>
      <c r="G45" s="20">
        <v>350000</v>
      </c>
      <c r="H45" s="20">
        <v>500000</v>
      </c>
      <c r="I45" s="20"/>
    </row>
    <row r="46" spans="1:14" x14ac:dyDescent="0.2">
      <c r="A46" s="5" t="s">
        <v>274</v>
      </c>
      <c r="B46" s="5" t="s">
        <v>274</v>
      </c>
      <c r="C46" s="2" t="s">
        <v>293</v>
      </c>
      <c r="D46" s="8" t="s">
        <v>11</v>
      </c>
      <c r="E46" s="20">
        <v>0</v>
      </c>
      <c r="F46" s="20">
        <v>0</v>
      </c>
      <c r="G46" s="20">
        <v>0</v>
      </c>
      <c r="H46" s="20">
        <v>0</v>
      </c>
      <c r="I46" s="20"/>
    </row>
    <row r="47" spans="1:14" x14ac:dyDescent="0.2">
      <c r="A47" s="5" t="s">
        <v>274</v>
      </c>
      <c r="B47" s="5" t="s">
        <v>274</v>
      </c>
      <c r="C47" s="2" t="s">
        <v>293</v>
      </c>
      <c r="D47" s="8" t="s">
        <v>275</v>
      </c>
      <c r="E47" s="20">
        <v>-1315</v>
      </c>
      <c r="F47" s="20">
        <v>-34706</v>
      </c>
      <c r="G47" s="20">
        <v>-9933</v>
      </c>
      <c r="H47" s="20">
        <v>-17144</v>
      </c>
      <c r="I47" s="20"/>
    </row>
    <row r="48" spans="1:14" x14ac:dyDescent="0.2">
      <c r="A48" s="5" t="s">
        <v>274</v>
      </c>
      <c r="B48" s="5" t="s">
        <v>274</v>
      </c>
      <c r="C48" s="2" t="s">
        <v>293</v>
      </c>
      <c r="D48" s="8" t="s">
        <v>13</v>
      </c>
      <c r="E48" s="20">
        <v>0</v>
      </c>
      <c r="F48" s="20">
        <v>0</v>
      </c>
      <c r="G48" s="20">
        <v>0</v>
      </c>
      <c r="H48" s="20">
        <v>0</v>
      </c>
      <c r="I48" s="20"/>
    </row>
    <row r="49" spans="1:14" x14ac:dyDescent="0.2">
      <c r="A49" s="5" t="s">
        <v>274</v>
      </c>
      <c r="B49" s="5" t="s">
        <v>274</v>
      </c>
      <c r="C49" s="5" t="s">
        <v>293</v>
      </c>
      <c r="D49" s="5" t="s">
        <v>276</v>
      </c>
      <c r="E49" s="19">
        <f t="shared" ref="E49:H49" si="22">+E50+E51</f>
        <v>11090</v>
      </c>
      <c r="F49" s="19">
        <f t="shared" si="22"/>
        <v>29754</v>
      </c>
      <c r="G49" s="19">
        <f t="shared" si="22"/>
        <v>26769</v>
      </c>
      <c r="H49" s="19">
        <f t="shared" si="22"/>
        <v>25074</v>
      </c>
      <c r="I49" s="19"/>
    </row>
    <row r="50" spans="1:14" x14ac:dyDescent="0.2">
      <c r="A50" s="5" t="s">
        <v>274</v>
      </c>
      <c r="B50" s="5" t="s">
        <v>274</v>
      </c>
      <c r="C50" s="2" t="s">
        <v>293</v>
      </c>
      <c r="D50" s="8" t="s">
        <v>219</v>
      </c>
      <c r="E50" s="20">
        <v>10867</v>
      </c>
      <c r="F50" s="20">
        <v>19935</v>
      </c>
      <c r="G50" s="20">
        <v>26769</v>
      </c>
      <c r="H50" s="20">
        <v>12913</v>
      </c>
      <c r="I50" s="20"/>
    </row>
    <row r="51" spans="1:14" x14ac:dyDescent="0.2">
      <c r="A51" s="5" t="s">
        <v>274</v>
      </c>
      <c r="B51" s="5" t="s">
        <v>274</v>
      </c>
      <c r="C51" s="2" t="s">
        <v>293</v>
      </c>
      <c r="D51" s="8" t="s">
        <v>220</v>
      </c>
      <c r="E51" s="20">
        <v>223</v>
      </c>
      <c r="F51" s="20">
        <v>9819</v>
      </c>
      <c r="G51" s="20">
        <v>0</v>
      </c>
      <c r="H51" s="20">
        <v>12161</v>
      </c>
      <c r="I51" s="20"/>
    </row>
    <row r="52" spans="1:14" x14ac:dyDescent="0.2">
      <c r="A52" s="5" t="s">
        <v>274</v>
      </c>
      <c r="B52" s="5" t="s">
        <v>274</v>
      </c>
      <c r="C52" s="5" t="s">
        <v>293</v>
      </c>
      <c r="D52" s="5" t="s">
        <v>221</v>
      </c>
      <c r="E52" s="19">
        <f t="shared" ref="E52:H52" si="23">+E53+E56</f>
        <v>359775</v>
      </c>
      <c r="F52" s="19">
        <f t="shared" si="23"/>
        <v>345048</v>
      </c>
      <c r="G52" s="19">
        <f t="shared" si="23"/>
        <v>366836</v>
      </c>
      <c r="H52" s="19">
        <f t="shared" si="23"/>
        <v>507930</v>
      </c>
      <c r="I52" s="19"/>
      <c r="J52" s="3"/>
      <c r="K52" s="3"/>
      <c r="L52" s="3"/>
      <c r="M52" s="3"/>
      <c r="N52" s="3"/>
    </row>
    <row r="53" spans="1:14" x14ac:dyDescent="0.2">
      <c r="A53" s="5" t="s">
        <v>274</v>
      </c>
      <c r="B53" s="5" t="s">
        <v>274</v>
      </c>
      <c r="C53" s="2" t="s">
        <v>293</v>
      </c>
      <c r="D53" s="8" t="s">
        <v>277</v>
      </c>
      <c r="E53" s="20">
        <v>262141</v>
      </c>
      <c r="F53" s="20">
        <v>271653</v>
      </c>
      <c r="G53" s="20">
        <v>304398</v>
      </c>
      <c r="H53" s="20">
        <v>418017</v>
      </c>
      <c r="I53" s="20"/>
    </row>
    <row r="54" spans="1:14" x14ac:dyDescent="0.2">
      <c r="A54" s="5" t="s">
        <v>274</v>
      </c>
      <c r="B54" s="5" t="s">
        <v>274</v>
      </c>
      <c r="C54" s="2" t="s">
        <v>293</v>
      </c>
      <c r="D54" s="21" t="s">
        <v>278</v>
      </c>
      <c r="E54" s="20">
        <v>259431</v>
      </c>
      <c r="F54" s="20">
        <v>265159</v>
      </c>
      <c r="G54" s="20">
        <v>297458</v>
      </c>
      <c r="H54" s="20">
        <v>406836</v>
      </c>
      <c r="I54" s="20"/>
    </row>
    <row r="55" spans="1:14" x14ac:dyDescent="0.2">
      <c r="A55" s="5" t="s">
        <v>274</v>
      </c>
      <c r="B55" s="5" t="s">
        <v>274</v>
      </c>
      <c r="C55" s="2" t="s">
        <v>293</v>
      </c>
      <c r="D55" s="21" t="s">
        <v>279</v>
      </c>
      <c r="E55" s="20">
        <v>2710</v>
      </c>
      <c r="F55" s="20">
        <v>6494</v>
      </c>
      <c r="G55" s="20">
        <v>6940</v>
      </c>
      <c r="H55" s="20">
        <v>11181</v>
      </c>
      <c r="I55" s="20"/>
    </row>
    <row r="56" spans="1:14" x14ac:dyDescent="0.2">
      <c r="A56" s="5" t="s">
        <v>274</v>
      </c>
      <c r="B56" s="5" t="s">
        <v>274</v>
      </c>
      <c r="C56" s="2" t="s">
        <v>293</v>
      </c>
      <c r="D56" s="8" t="s">
        <v>280</v>
      </c>
      <c r="E56" s="20">
        <v>97634</v>
      </c>
      <c r="F56" s="20">
        <v>73395</v>
      </c>
      <c r="G56" s="20">
        <v>62438</v>
      </c>
      <c r="H56" s="20">
        <v>89913</v>
      </c>
      <c r="I56" s="20"/>
    </row>
    <row r="57" spans="1:14" x14ac:dyDescent="0.2">
      <c r="A57" s="5" t="s">
        <v>274</v>
      </c>
      <c r="B57" s="5" t="s">
        <v>274</v>
      </c>
      <c r="C57" s="2" t="s">
        <v>293</v>
      </c>
      <c r="D57" s="21" t="s">
        <v>509</v>
      </c>
      <c r="E57" s="20">
        <v>3529</v>
      </c>
      <c r="F57" s="20">
        <v>19826</v>
      </c>
      <c r="G57" s="20">
        <v>10231</v>
      </c>
      <c r="H57" s="20">
        <v>15601</v>
      </c>
      <c r="I57" s="20"/>
    </row>
    <row r="58" spans="1:14" x14ac:dyDescent="0.2">
      <c r="A58" s="5" t="s">
        <v>274</v>
      </c>
      <c r="B58" s="5" t="s">
        <v>274</v>
      </c>
      <c r="C58" s="2" t="s">
        <v>293</v>
      </c>
      <c r="D58" s="21" t="s">
        <v>279</v>
      </c>
      <c r="E58" s="20">
        <v>94105</v>
      </c>
      <c r="F58" s="20">
        <v>53569</v>
      </c>
      <c r="G58" s="20">
        <v>52207</v>
      </c>
      <c r="H58" s="20">
        <v>74312</v>
      </c>
      <c r="I58" s="20"/>
    </row>
    <row r="59" spans="1:14" x14ac:dyDescent="0.2">
      <c r="A59" s="5" t="s">
        <v>274</v>
      </c>
      <c r="B59" s="5" t="s">
        <v>274</v>
      </c>
      <c r="C59" s="5" t="s">
        <v>293</v>
      </c>
      <c r="D59" s="5" t="s">
        <v>29</v>
      </c>
      <c r="E59" s="19"/>
      <c r="F59" s="19"/>
      <c r="G59" s="19"/>
      <c r="H59" s="19"/>
      <c r="I59" s="19"/>
    </row>
    <row r="60" spans="1:14" x14ac:dyDescent="0.2">
      <c r="A60" s="5" t="s">
        <v>274</v>
      </c>
      <c r="B60" s="5" t="s">
        <v>274</v>
      </c>
      <c r="C60" s="2" t="s">
        <v>293</v>
      </c>
      <c r="D60" s="8" t="s">
        <v>281</v>
      </c>
      <c r="E60" s="20">
        <v>13592</v>
      </c>
      <c r="F60" s="20">
        <v>51099</v>
      </c>
      <c r="G60" s="20">
        <v>68482</v>
      </c>
      <c r="H60" s="20">
        <v>48543</v>
      </c>
      <c r="I60" s="20"/>
    </row>
    <row r="61" spans="1:14" x14ac:dyDescent="0.2">
      <c r="A61" s="5" t="s">
        <v>274</v>
      </c>
      <c r="B61" s="5" t="s">
        <v>274</v>
      </c>
      <c r="C61" s="2" t="s">
        <v>293</v>
      </c>
      <c r="D61" s="8" t="s">
        <v>282</v>
      </c>
      <c r="E61" s="20">
        <v>36478</v>
      </c>
      <c r="F61" s="20">
        <v>85718</v>
      </c>
      <c r="G61" s="20">
        <v>34142</v>
      </c>
      <c r="H61" s="20">
        <v>61387</v>
      </c>
      <c r="I61" s="20"/>
    </row>
    <row r="62" spans="1:14" x14ac:dyDescent="0.2">
      <c r="A62" s="5" t="s">
        <v>274</v>
      </c>
      <c r="B62" s="5" t="s">
        <v>274</v>
      </c>
      <c r="C62" s="2" t="s">
        <v>293</v>
      </c>
      <c r="D62" s="8" t="s">
        <v>283</v>
      </c>
      <c r="E62" s="20">
        <v>-22886</v>
      </c>
      <c r="F62" s="20">
        <v>-34619</v>
      </c>
      <c r="G62" s="20">
        <v>34340</v>
      </c>
      <c r="H62" s="20">
        <v>-12844</v>
      </c>
      <c r="I62" s="20"/>
    </row>
    <row r="63" spans="1:14" x14ac:dyDescent="0.2">
      <c r="A63" s="5" t="s">
        <v>274</v>
      </c>
      <c r="B63" s="5" t="s">
        <v>274</v>
      </c>
      <c r="C63" s="2" t="s">
        <v>293</v>
      </c>
      <c r="D63" s="8" t="s">
        <v>284</v>
      </c>
      <c r="E63" s="20">
        <v>-23064</v>
      </c>
      <c r="F63" s="20">
        <v>-33391</v>
      </c>
      <c r="G63" s="20">
        <v>24773</v>
      </c>
      <c r="H63" s="20">
        <v>-7212</v>
      </c>
      <c r="I63" s="20"/>
    </row>
    <row r="64" spans="1:14" x14ac:dyDescent="0.2">
      <c r="A64" s="5" t="s">
        <v>274</v>
      </c>
      <c r="B64" s="5" t="s">
        <v>274</v>
      </c>
      <c r="C64" s="5" t="s">
        <v>293</v>
      </c>
      <c r="D64" s="5" t="s">
        <v>40</v>
      </c>
      <c r="E64" s="19"/>
      <c r="F64" s="19"/>
      <c r="G64" s="19"/>
      <c r="H64" s="19"/>
      <c r="I64" s="19"/>
    </row>
    <row r="65" spans="1:9" x14ac:dyDescent="0.2">
      <c r="A65" s="5" t="s">
        <v>274</v>
      </c>
      <c r="B65" s="5" t="s">
        <v>274</v>
      </c>
      <c r="C65" s="2" t="s">
        <v>293</v>
      </c>
      <c r="D65" s="8" t="s">
        <v>77</v>
      </c>
      <c r="E65" s="20">
        <v>35000</v>
      </c>
      <c r="F65" s="20">
        <v>35000</v>
      </c>
      <c r="G65" s="20">
        <v>35000</v>
      </c>
      <c r="H65" s="20">
        <v>50000</v>
      </c>
      <c r="I65" s="20"/>
    </row>
    <row r="66" spans="1:9" x14ac:dyDescent="0.2">
      <c r="A66" s="5" t="s">
        <v>274</v>
      </c>
      <c r="B66" s="5" t="s">
        <v>274</v>
      </c>
      <c r="C66" s="2" t="s">
        <v>293</v>
      </c>
      <c r="D66" s="8" t="s">
        <v>475</v>
      </c>
      <c r="E66" s="20">
        <v>-23188</v>
      </c>
      <c r="F66" s="20">
        <v>-30003</v>
      </c>
      <c r="G66" s="20">
        <v>32658</v>
      </c>
      <c r="H66" s="20">
        <v>-48859</v>
      </c>
      <c r="I66" s="20"/>
    </row>
    <row r="67" spans="1:9" x14ac:dyDescent="0.2">
      <c r="A67" s="5" t="s">
        <v>274</v>
      </c>
      <c r="B67" s="5" t="s">
        <v>274</v>
      </c>
      <c r="C67" s="5" t="s">
        <v>293</v>
      </c>
      <c r="D67" s="5" t="s">
        <v>43</v>
      </c>
      <c r="E67" s="77"/>
      <c r="F67" s="77"/>
      <c r="G67" s="77"/>
      <c r="H67" s="77"/>
      <c r="I67" s="77"/>
    </row>
    <row r="68" spans="1:9" x14ac:dyDescent="0.2">
      <c r="A68" s="5" t="s">
        <v>274</v>
      </c>
      <c r="B68" s="5" t="s">
        <v>274</v>
      </c>
      <c r="C68" s="2" t="s">
        <v>293</v>
      </c>
      <c r="D68" s="8" t="s">
        <v>545</v>
      </c>
      <c r="E68" s="23">
        <f t="shared" ref="E68:H68" si="24">IFERROR(E63/SUM(E45:E47)*100,"")</f>
        <v>-6.6145661556992694</v>
      </c>
      <c r="F68" s="23">
        <f t="shared" si="24"/>
        <v>-10.590433056131737</v>
      </c>
      <c r="G68" s="23">
        <f t="shared" si="24"/>
        <v>7.2847409481072853</v>
      </c>
      <c r="H68" s="23">
        <f t="shared" si="24"/>
        <v>-1.4936130026343257</v>
      </c>
      <c r="I68" s="23"/>
    </row>
    <row r="69" spans="1:9" x14ac:dyDescent="0.2">
      <c r="A69" s="5" t="s">
        <v>274</v>
      </c>
      <c r="B69" s="5" t="s">
        <v>274</v>
      </c>
      <c r="C69" s="2" t="s">
        <v>293</v>
      </c>
      <c r="D69" s="8" t="s">
        <v>285</v>
      </c>
      <c r="E69" s="23">
        <f t="shared" ref="E69:H69" si="25">IFERROR((E62/(E52-E50))*100,"")</f>
        <v>-6.5593222282091554</v>
      </c>
      <c r="F69" s="23">
        <f t="shared" si="25"/>
        <v>-10.648297668810537</v>
      </c>
      <c r="G69" s="23">
        <f t="shared" si="25"/>
        <v>10.098010098010098</v>
      </c>
      <c r="H69" s="23">
        <f t="shared" si="25"/>
        <v>-2.5946583652682635</v>
      </c>
      <c r="I69" s="23"/>
    </row>
    <row r="70" spans="1:9" x14ac:dyDescent="0.2">
      <c r="A70" s="5" t="s">
        <v>274</v>
      </c>
      <c r="B70" s="5" t="s">
        <v>274</v>
      </c>
      <c r="C70" s="2" t="s">
        <v>293</v>
      </c>
      <c r="D70" s="8" t="s">
        <v>286</v>
      </c>
      <c r="E70" s="23">
        <f t="shared" ref="E70:H70" si="26">IFERROR(E63/E52*100,"")</f>
        <v>-6.4106733375026064</v>
      </c>
      <c r="F70" s="23">
        <f t="shared" si="26"/>
        <v>-9.6772043309916302</v>
      </c>
      <c r="G70" s="23">
        <f t="shared" si="26"/>
        <v>6.7531539979718458</v>
      </c>
      <c r="H70" s="23">
        <f t="shared" si="26"/>
        <v>-1.4198806922213691</v>
      </c>
      <c r="I70" s="23"/>
    </row>
    <row r="71" spans="1:9" x14ac:dyDescent="0.2">
      <c r="A71" s="5" t="s">
        <v>274</v>
      </c>
      <c r="B71" s="5" t="s">
        <v>274</v>
      </c>
      <c r="C71" s="2" t="s">
        <v>293</v>
      </c>
      <c r="D71" s="8" t="s">
        <v>287</v>
      </c>
      <c r="E71" s="23">
        <f t="shared" ref="E71:H71" si="27">IFERROR(E61/E62,"")</f>
        <v>-1.5939002009962422</v>
      </c>
      <c r="F71" s="23">
        <f t="shared" si="27"/>
        <v>-2.4760391692423234</v>
      </c>
      <c r="G71" s="23">
        <f t="shared" si="27"/>
        <v>0.99423412929528243</v>
      </c>
      <c r="H71" s="23">
        <f t="shared" si="27"/>
        <v>-4.7794300840859547</v>
      </c>
      <c r="I71" s="23"/>
    </row>
    <row r="72" spans="1:9" x14ac:dyDescent="0.2">
      <c r="A72" s="5" t="s">
        <v>274</v>
      </c>
      <c r="B72" s="5" t="s">
        <v>274</v>
      </c>
      <c r="C72" s="2" t="s">
        <v>293</v>
      </c>
      <c r="D72" s="8" t="s">
        <v>288</v>
      </c>
      <c r="E72" s="23">
        <f>IFERROR(E63/E65,"")</f>
        <v>-0.65897142857142854</v>
      </c>
      <c r="F72" s="23">
        <f>IFERROR(F63/F65,"")</f>
        <v>-0.95402857142857145</v>
      </c>
      <c r="G72" s="23">
        <f>IFERROR(G63/G65,"")</f>
        <v>0.70779999999999998</v>
      </c>
      <c r="H72" s="23">
        <f>IFERROR(H63/H65,"")</f>
        <v>-0.14424000000000001</v>
      </c>
      <c r="I72" s="23"/>
    </row>
    <row r="73" spans="1:9" x14ac:dyDescent="0.2">
      <c r="A73" s="5" t="s">
        <v>274</v>
      </c>
      <c r="B73" s="5" t="s">
        <v>274</v>
      </c>
      <c r="C73" s="5" t="s">
        <v>293</v>
      </c>
      <c r="D73" s="5" t="s">
        <v>53</v>
      </c>
      <c r="E73" s="22"/>
      <c r="F73" s="22"/>
      <c r="G73" s="22"/>
      <c r="H73" s="22"/>
      <c r="I73" s="22"/>
    </row>
    <row r="74" spans="1:9" x14ac:dyDescent="0.2">
      <c r="A74" s="5" t="s">
        <v>274</v>
      </c>
      <c r="B74" s="5" t="s">
        <v>274</v>
      </c>
      <c r="C74" s="2" t="s">
        <v>293</v>
      </c>
      <c r="D74" s="8" t="s">
        <v>289</v>
      </c>
      <c r="E74" s="23">
        <f>IFERROR(E54/E52*100,"")</f>
        <v>72.109234938503235</v>
      </c>
      <c r="F74" s="23">
        <f>IFERROR(F54/F52*100,"")</f>
        <v>76.846989404372721</v>
      </c>
      <c r="G74" s="23">
        <f>IFERROR(G54/G52*100,"")</f>
        <v>81.087461426904667</v>
      </c>
      <c r="H74" s="23">
        <f>IFERROR(H54/H52*100,"")</f>
        <v>80.096863741066684</v>
      </c>
      <c r="I74" s="23"/>
    </row>
    <row r="75" spans="1:9" x14ac:dyDescent="0.2">
      <c r="A75" s="5" t="s">
        <v>274</v>
      </c>
      <c r="B75" s="5" t="s">
        <v>274</v>
      </c>
      <c r="C75" s="2" t="s">
        <v>293</v>
      </c>
      <c r="D75" s="8" t="s">
        <v>290</v>
      </c>
      <c r="E75" s="23">
        <f>IFERROR(E53/E50,"")</f>
        <v>24.122664948927948</v>
      </c>
      <c r="F75" s="23">
        <f>IFERROR(F53/F50,"")</f>
        <v>13.62693754702784</v>
      </c>
      <c r="G75" s="23">
        <f>IFERROR(G53/G50,"")</f>
        <v>11.371287683514513</v>
      </c>
      <c r="H75" s="23">
        <f>IFERROR(H53/H50,"")</f>
        <v>32.371795864632539</v>
      </c>
      <c r="I75" s="23"/>
    </row>
    <row r="76" spans="1:9" x14ac:dyDescent="0.2">
      <c r="A76" s="5" t="s">
        <v>274</v>
      </c>
      <c r="B76" s="5" t="s">
        <v>274</v>
      </c>
      <c r="C76" s="2" t="s">
        <v>293</v>
      </c>
      <c r="D76" s="8" t="s">
        <v>291</v>
      </c>
      <c r="E76" s="23">
        <f>IFERROR(E49/E52*100,"")</f>
        <v>3.0824821068723507</v>
      </c>
      <c r="F76" s="23">
        <f t="shared" ref="F76:H76" si="28">IFERROR(F49/F52*100,"")</f>
        <v>8.6231480837448711</v>
      </c>
      <c r="G76" s="23">
        <f t="shared" si="28"/>
        <v>7.2972663533568127</v>
      </c>
      <c r="H76" s="23">
        <f t="shared" si="28"/>
        <v>4.9365069989959247</v>
      </c>
      <c r="I76" s="23"/>
    </row>
    <row r="77" spans="1:9" x14ac:dyDescent="0.2">
      <c r="A77" s="5" t="s">
        <v>274</v>
      </c>
      <c r="B77" s="5" t="s">
        <v>274</v>
      </c>
      <c r="C77" s="5" t="s">
        <v>293</v>
      </c>
      <c r="D77" s="5" t="s">
        <v>116</v>
      </c>
      <c r="E77" s="22"/>
      <c r="F77" s="22"/>
      <c r="G77" s="22"/>
      <c r="H77" s="22"/>
      <c r="I77" s="22"/>
    </row>
    <row r="78" spans="1:9" x14ac:dyDescent="0.2">
      <c r="A78" s="5" t="s">
        <v>274</v>
      </c>
      <c r="B78" s="5" t="s">
        <v>274</v>
      </c>
      <c r="C78" s="2" t="s">
        <v>293</v>
      </c>
      <c r="D78" s="8" t="s">
        <v>535</v>
      </c>
      <c r="E78" s="23">
        <f t="shared" ref="E78:H78" si="29">IFERROR(E44/E52*100,"")</f>
        <v>96.917517893127652</v>
      </c>
      <c r="F78" s="23">
        <f t="shared" si="29"/>
        <v>91.376851916255134</v>
      </c>
      <c r="G78" s="23">
        <f t="shared" si="29"/>
        <v>92.702733646643182</v>
      </c>
      <c r="H78" s="23">
        <f t="shared" si="29"/>
        <v>95.063493001004076</v>
      </c>
      <c r="I78" s="23"/>
    </row>
    <row r="79" spans="1:9" x14ac:dyDescent="0.2">
      <c r="A79" s="5" t="s">
        <v>274</v>
      </c>
      <c r="B79" s="5" t="s">
        <v>274</v>
      </c>
      <c r="C79" s="2" t="s">
        <v>293</v>
      </c>
      <c r="D79" s="8" t="s">
        <v>542</v>
      </c>
      <c r="E79" s="23">
        <f t="shared" ref="E79:H79" si="30">IFERROR(E44/E65,"")</f>
        <v>9.9624285714285712</v>
      </c>
      <c r="F79" s="23">
        <f t="shared" si="30"/>
        <v>9.0084</v>
      </c>
      <c r="G79" s="23">
        <f t="shared" si="30"/>
        <v>9.7162000000000006</v>
      </c>
      <c r="H79" s="23">
        <f t="shared" si="30"/>
        <v>9.6571200000000008</v>
      </c>
      <c r="I79" s="23"/>
    </row>
    <row r="80" spans="1:9" x14ac:dyDescent="0.2">
      <c r="A80" s="5" t="s">
        <v>274</v>
      </c>
      <c r="B80" s="5" t="s">
        <v>274</v>
      </c>
      <c r="C80" s="5" t="s">
        <v>293</v>
      </c>
      <c r="D80" s="5" t="s">
        <v>292</v>
      </c>
      <c r="E80" s="22"/>
      <c r="F80" s="22"/>
      <c r="G80" s="22"/>
      <c r="H80" s="22"/>
      <c r="I80" s="22"/>
    </row>
    <row r="81" spans="1:14" x14ac:dyDescent="0.2">
      <c r="A81" s="5" t="s">
        <v>274</v>
      </c>
      <c r="B81" s="5" t="s">
        <v>274</v>
      </c>
      <c r="C81" s="2" t="s">
        <v>293</v>
      </c>
      <c r="D81" s="8" t="s">
        <v>478</v>
      </c>
      <c r="E81" s="23">
        <f t="shared" ref="E81:I81" si="31">IFERROR(E66/E63,"")</f>
        <v>1.0053763440860215</v>
      </c>
      <c r="F81" s="23">
        <f t="shared" si="31"/>
        <v>0.89853553352699833</v>
      </c>
      <c r="G81" s="23">
        <f t="shared" si="31"/>
        <v>1.3182900738707464</v>
      </c>
      <c r="H81" s="23">
        <f t="shared" si="31"/>
        <v>6.7746810870770942</v>
      </c>
      <c r="I81" s="23" t="str">
        <f t="shared" si="31"/>
        <v/>
      </c>
    </row>
    <row r="82" spans="1:14" x14ac:dyDescent="0.2">
      <c r="A82" s="5" t="s">
        <v>274</v>
      </c>
      <c r="B82" s="5" t="s">
        <v>274</v>
      </c>
      <c r="C82" s="2" t="s">
        <v>293</v>
      </c>
      <c r="D82" s="8" t="s">
        <v>479</v>
      </c>
      <c r="E82" s="23">
        <f t="shared" ref="E82:H82" si="32">IFERROR(E66/E50,"")</f>
        <v>-2.1337995767001012</v>
      </c>
      <c r="F82" s="23">
        <f t="shared" si="32"/>
        <v>-1.5050413844996238</v>
      </c>
      <c r="G82" s="23">
        <f t="shared" si="32"/>
        <v>1.2199932758041017</v>
      </c>
      <c r="H82" s="23">
        <f t="shared" si="32"/>
        <v>-3.7837063424455977</v>
      </c>
      <c r="I82" s="23"/>
    </row>
    <row r="83" spans="1:14" x14ac:dyDescent="0.2">
      <c r="A83" s="5" t="s">
        <v>274</v>
      </c>
      <c r="B83" s="5" t="s">
        <v>274</v>
      </c>
      <c r="C83" s="5" t="s">
        <v>294</v>
      </c>
      <c r="D83" s="5" t="s">
        <v>9</v>
      </c>
      <c r="E83" s="80">
        <f t="shared" ref="E83:I83" si="33">SUM(E84:E87)</f>
        <v>669894</v>
      </c>
      <c r="F83" s="80">
        <f t="shared" si="33"/>
        <v>776882</v>
      </c>
      <c r="G83" s="80">
        <f t="shared" si="33"/>
        <v>1035967</v>
      </c>
      <c r="H83" s="80">
        <f t="shared" si="33"/>
        <v>1217719.5</v>
      </c>
      <c r="I83" s="80">
        <f t="shared" si="33"/>
        <v>1125975.5</v>
      </c>
      <c r="J83" s="3"/>
      <c r="K83" s="3"/>
      <c r="L83" s="3"/>
      <c r="M83" s="3"/>
      <c r="N83" s="3"/>
    </row>
    <row r="84" spans="1:14" x14ac:dyDescent="0.2">
      <c r="A84" s="5" t="s">
        <v>274</v>
      </c>
      <c r="B84" s="5" t="s">
        <v>274</v>
      </c>
      <c r="C84" s="2" t="s">
        <v>294</v>
      </c>
      <c r="D84" s="8" t="s">
        <v>76</v>
      </c>
      <c r="E84" s="20">
        <v>600000</v>
      </c>
      <c r="F84" s="20">
        <v>600000</v>
      </c>
      <c r="G84" s="20">
        <v>900000</v>
      </c>
      <c r="H84" s="20">
        <v>1030322.5</v>
      </c>
      <c r="I84" s="20">
        <v>1030323</v>
      </c>
    </row>
    <row r="85" spans="1:14" x14ac:dyDescent="0.2">
      <c r="A85" s="5" t="s">
        <v>274</v>
      </c>
      <c r="B85" s="5" t="s">
        <v>274</v>
      </c>
      <c r="C85" s="2" t="s">
        <v>294</v>
      </c>
      <c r="D85" s="8" t="s">
        <v>11</v>
      </c>
      <c r="E85" s="20">
        <v>0</v>
      </c>
      <c r="F85" s="20">
        <v>0</v>
      </c>
      <c r="G85" s="20">
        <v>0</v>
      </c>
      <c r="H85" s="20">
        <v>0</v>
      </c>
      <c r="I85" s="20">
        <v>0.5</v>
      </c>
    </row>
    <row r="86" spans="1:14" x14ac:dyDescent="0.2">
      <c r="A86" s="5" t="s">
        <v>274</v>
      </c>
      <c r="B86" s="5" t="s">
        <v>274</v>
      </c>
      <c r="C86" s="2" t="s">
        <v>294</v>
      </c>
      <c r="D86" s="8" t="s">
        <v>275</v>
      </c>
      <c r="E86" s="20">
        <v>69894</v>
      </c>
      <c r="F86" s="20">
        <v>176882</v>
      </c>
      <c r="G86" s="20">
        <v>135967</v>
      </c>
      <c r="H86" s="20">
        <v>187397</v>
      </c>
      <c r="I86" s="20">
        <v>95652</v>
      </c>
    </row>
    <row r="87" spans="1:14" x14ac:dyDescent="0.2">
      <c r="A87" s="5" t="s">
        <v>274</v>
      </c>
      <c r="B87" s="5" t="s">
        <v>274</v>
      </c>
      <c r="C87" s="2" t="s">
        <v>294</v>
      </c>
      <c r="D87" s="8" t="s">
        <v>13</v>
      </c>
      <c r="E87" s="20">
        <v>0</v>
      </c>
      <c r="F87" s="20">
        <v>0</v>
      </c>
      <c r="G87" s="20">
        <v>0</v>
      </c>
      <c r="H87" s="20">
        <v>0</v>
      </c>
      <c r="I87" s="20">
        <v>0</v>
      </c>
    </row>
    <row r="88" spans="1:14" x14ac:dyDescent="0.2">
      <c r="A88" s="5" t="s">
        <v>274</v>
      </c>
      <c r="B88" s="5" t="s">
        <v>274</v>
      </c>
      <c r="C88" s="5" t="s">
        <v>294</v>
      </c>
      <c r="D88" s="5" t="s">
        <v>276</v>
      </c>
      <c r="E88" s="19">
        <f t="shared" ref="E88:I88" si="34">+E89+E90</f>
        <v>159054</v>
      </c>
      <c r="F88" s="19">
        <f t="shared" si="34"/>
        <v>178407</v>
      </c>
      <c r="G88" s="19">
        <f t="shared" si="34"/>
        <v>263442</v>
      </c>
      <c r="H88" s="19">
        <f t="shared" si="34"/>
        <v>136495.26352000001</v>
      </c>
      <c r="I88" s="19">
        <f t="shared" si="34"/>
        <v>44733</v>
      </c>
    </row>
    <row r="89" spans="1:14" x14ac:dyDescent="0.2">
      <c r="A89" s="5" t="s">
        <v>274</v>
      </c>
      <c r="B89" s="5" t="s">
        <v>274</v>
      </c>
      <c r="C89" s="2" t="s">
        <v>294</v>
      </c>
      <c r="D89" s="8" t="s">
        <v>219</v>
      </c>
      <c r="E89" s="20">
        <v>22629</v>
      </c>
      <c r="F89" s="20">
        <v>71941</v>
      </c>
      <c r="G89" s="20">
        <v>154332</v>
      </c>
      <c r="H89" s="20">
        <v>115602.1627</v>
      </c>
      <c r="I89" s="20">
        <v>35034</v>
      </c>
    </row>
    <row r="90" spans="1:14" x14ac:dyDescent="0.2">
      <c r="A90" s="5" t="s">
        <v>274</v>
      </c>
      <c r="B90" s="5" t="s">
        <v>274</v>
      </c>
      <c r="C90" s="2" t="s">
        <v>294</v>
      </c>
      <c r="D90" s="8" t="s">
        <v>220</v>
      </c>
      <c r="E90" s="20">
        <v>136425</v>
      </c>
      <c r="F90" s="20">
        <v>106466</v>
      </c>
      <c r="G90" s="20">
        <v>109110</v>
      </c>
      <c r="H90" s="20">
        <v>20893.10082</v>
      </c>
      <c r="I90" s="20">
        <v>9699</v>
      </c>
    </row>
    <row r="91" spans="1:14" x14ac:dyDescent="0.2">
      <c r="A91" s="5" t="s">
        <v>274</v>
      </c>
      <c r="B91" s="5" t="s">
        <v>274</v>
      </c>
      <c r="C91" s="5" t="s">
        <v>294</v>
      </c>
      <c r="D91" s="5" t="s">
        <v>221</v>
      </c>
      <c r="E91" s="19">
        <f t="shared" ref="E91:I91" si="35">+E92+E95</f>
        <v>828948</v>
      </c>
      <c r="F91" s="19">
        <f t="shared" si="35"/>
        <v>955289</v>
      </c>
      <c r="G91" s="19">
        <f t="shared" si="35"/>
        <v>1299409</v>
      </c>
      <c r="H91" s="19">
        <f t="shared" si="35"/>
        <v>1354214.76352</v>
      </c>
      <c r="I91" s="19">
        <f t="shared" si="35"/>
        <v>1170709</v>
      </c>
      <c r="J91" s="3"/>
      <c r="K91" s="3"/>
      <c r="L91" s="3"/>
      <c r="M91" s="3"/>
      <c r="N91" s="3"/>
    </row>
    <row r="92" spans="1:14" x14ac:dyDescent="0.2">
      <c r="A92" s="5" t="s">
        <v>274</v>
      </c>
      <c r="B92" s="5" t="s">
        <v>274</v>
      </c>
      <c r="C92" s="2" t="s">
        <v>294</v>
      </c>
      <c r="D92" s="8" t="s">
        <v>277</v>
      </c>
      <c r="E92" s="20">
        <v>567827</v>
      </c>
      <c r="F92" s="20">
        <v>731679</v>
      </c>
      <c r="G92" s="20">
        <v>1068845</v>
      </c>
      <c r="H92" s="20">
        <v>1104513.37472</v>
      </c>
      <c r="I92" s="20">
        <v>930831</v>
      </c>
    </row>
    <row r="93" spans="1:14" x14ac:dyDescent="0.2">
      <c r="A93" s="5" t="s">
        <v>274</v>
      </c>
      <c r="B93" s="5" t="s">
        <v>274</v>
      </c>
      <c r="C93" s="2" t="s">
        <v>294</v>
      </c>
      <c r="D93" s="21" t="s">
        <v>278</v>
      </c>
      <c r="E93" s="20">
        <v>507694</v>
      </c>
      <c r="F93" s="20">
        <v>629114</v>
      </c>
      <c r="G93" s="20">
        <v>952238</v>
      </c>
      <c r="H93" s="20">
        <v>1010728.757</v>
      </c>
      <c r="I93" s="20">
        <v>874415</v>
      </c>
    </row>
    <row r="94" spans="1:14" x14ac:dyDescent="0.2">
      <c r="A94" s="5" t="s">
        <v>274</v>
      </c>
      <c r="B94" s="5" t="s">
        <v>274</v>
      </c>
      <c r="C94" s="2" t="s">
        <v>294</v>
      </c>
      <c r="D94" s="21" t="s">
        <v>279</v>
      </c>
      <c r="E94" s="20">
        <v>60133</v>
      </c>
      <c r="F94" s="20">
        <v>102565</v>
      </c>
      <c r="G94" s="20">
        <v>116607</v>
      </c>
      <c r="H94" s="20">
        <v>93784.617719999995</v>
      </c>
      <c r="I94" s="20">
        <v>56416</v>
      </c>
    </row>
    <row r="95" spans="1:14" x14ac:dyDescent="0.2">
      <c r="A95" s="5" t="s">
        <v>274</v>
      </c>
      <c r="B95" s="5" t="s">
        <v>274</v>
      </c>
      <c r="C95" s="2" t="s">
        <v>294</v>
      </c>
      <c r="D95" s="8" t="s">
        <v>280</v>
      </c>
      <c r="E95" s="20">
        <v>261121</v>
      </c>
      <c r="F95" s="20">
        <v>223610</v>
      </c>
      <c r="G95" s="20">
        <v>230564</v>
      </c>
      <c r="H95" s="20">
        <v>249701.38880000002</v>
      </c>
      <c r="I95" s="20">
        <v>239878</v>
      </c>
    </row>
    <row r="96" spans="1:14" x14ac:dyDescent="0.2">
      <c r="A96" s="5" t="s">
        <v>274</v>
      </c>
      <c r="B96" s="5" t="s">
        <v>274</v>
      </c>
      <c r="C96" s="2" t="s">
        <v>294</v>
      </c>
      <c r="D96" s="21" t="s">
        <v>509</v>
      </c>
      <c r="E96" s="20">
        <v>27412</v>
      </c>
      <c r="F96" s="20">
        <v>22596</v>
      </c>
      <c r="G96" s="20">
        <v>26688</v>
      </c>
      <c r="H96" s="20">
        <v>65836.684389999995</v>
      </c>
      <c r="I96" s="20">
        <v>60782</v>
      </c>
    </row>
    <row r="97" spans="1:9" x14ac:dyDescent="0.2">
      <c r="A97" s="5" t="s">
        <v>274</v>
      </c>
      <c r="B97" s="5" t="s">
        <v>274</v>
      </c>
      <c r="C97" s="2" t="s">
        <v>294</v>
      </c>
      <c r="D97" s="21" t="s">
        <v>279</v>
      </c>
      <c r="E97" s="20">
        <v>233709</v>
      </c>
      <c r="F97" s="20">
        <v>201014</v>
      </c>
      <c r="G97" s="20">
        <v>203876</v>
      </c>
      <c r="H97" s="20">
        <v>183864.70441000001</v>
      </c>
      <c r="I97" s="20">
        <v>179095.899</v>
      </c>
    </row>
    <row r="98" spans="1:9" x14ac:dyDescent="0.2">
      <c r="A98" s="5" t="s">
        <v>274</v>
      </c>
      <c r="B98" s="5" t="s">
        <v>274</v>
      </c>
      <c r="C98" s="5" t="s">
        <v>294</v>
      </c>
      <c r="D98" s="5" t="s">
        <v>29</v>
      </c>
      <c r="E98" s="19"/>
      <c r="F98" s="19"/>
      <c r="G98" s="19"/>
      <c r="H98" s="19"/>
      <c r="I98" s="19"/>
    </row>
    <row r="99" spans="1:9" x14ac:dyDescent="0.2">
      <c r="A99" s="5" t="s">
        <v>274</v>
      </c>
      <c r="B99" s="5" t="s">
        <v>274</v>
      </c>
      <c r="C99" s="2" t="s">
        <v>294</v>
      </c>
      <c r="D99" s="8" t="s">
        <v>281</v>
      </c>
      <c r="E99" s="20">
        <v>143324</v>
      </c>
      <c r="F99" s="20">
        <v>315970</v>
      </c>
      <c r="G99" s="20">
        <v>603506</v>
      </c>
      <c r="H99" s="20">
        <v>500402.69140000001</v>
      </c>
      <c r="I99" s="20">
        <f>234250+16143.247</f>
        <v>250393.247</v>
      </c>
    </row>
    <row r="100" spans="1:9" x14ac:dyDescent="0.2">
      <c r="A100" s="5" t="s">
        <v>274</v>
      </c>
      <c r="B100" s="5" t="s">
        <v>274</v>
      </c>
      <c r="C100" s="2" t="s">
        <v>294</v>
      </c>
      <c r="D100" s="8" t="s">
        <v>282</v>
      </c>
      <c r="E100" s="20">
        <v>144010</v>
      </c>
      <c r="F100" s="20">
        <v>171419</v>
      </c>
      <c r="G100" s="20">
        <v>236701</v>
      </c>
      <c r="H100" s="20">
        <v>292280.43670000002</v>
      </c>
      <c r="I100" s="20">
        <v>299206</v>
      </c>
    </row>
    <row r="101" spans="1:9" x14ac:dyDescent="0.2">
      <c r="A101" s="5" t="s">
        <v>274</v>
      </c>
      <c r="B101" s="5" t="s">
        <v>274</v>
      </c>
      <c r="C101" s="2" t="s">
        <v>294</v>
      </c>
      <c r="D101" s="8" t="s">
        <v>283</v>
      </c>
      <c r="E101" s="20">
        <v>-686</v>
      </c>
      <c r="F101" s="20">
        <v>144551</v>
      </c>
      <c r="G101" s="20">
        <v>366805</v>
      </c>
      <c r="H101" s="20">
        <v>208122.25469999999</v>
      </c>
      <c r="I101" s="20">
        <v>-54409</v>
      </c>
    </row>
    <row r="102" spans="1:9" x14ac:dyDescent="0.2">
      <c r="A102" s="5" t="s">
        <v>274</v>
      </c>
      <c r="B102" s="5" t="s">
        <v>274</v>
      </c>
      <c r="C102" s="2" t="s">
        <v>294</v>
      </c>
      <c r="D102" s="8" t="s">
        <v>284</v>
      </c>
      <c r="E102" s="20">
        <v>-1149</v>
      </c>
      <c r="F102" s="20">
        <v>106988</v>
      </c>
      <c r="G102" s="20">
        <v>259085</v>
      </c>
      <c r="H102" s="20">
        <v>151428.47709999999</v>
      </c>
      <c r="I102" s="20">
        <v>-60957</v>
      </c>
    </row>
    <row r="103" spans="1:9" x14ac:dyDescent="0.2">
      <c r="A103" s="5" t="s">
        <v>274</v>
      </c>
      <c r="B103" s="5" t="s">
        <v>274</v>
      </c>
      <c r="C103" s="5" t="s">
        <v>294</v>
      </c>
      <c r="D103" s="5" t="s">
        <v>40</v>
      </c>
      <c r="E103" s="19"/>
      <c r="F103" s="19"/>
      <c r="G103" s="19"/>
      <c r="H103" s="19"/>
      <c r="I103" s="19"/>
    </row>
    <row r="104" spans="1:9" x14ac:dyDescent="0.2">
      <c r="A104" s="5" t="s">
        <v>274</v>
      </c>
      <c r="B104" s="5" t="s">
        <v>274</v>
      </c>
      <c r="C104" s="2" t="s">
        <v>294</v>
      </c>
      <c r="D104" s="8" t="s">
        <v>77</v>
      </c>
      <c r="E104" s="20">
        <v>600</v>
      </c>
      <c r="F104" s="20">
        <v>600</v>
      </c>
      <c r="G104" s="20">
        <v>900</v>
      </c>
      <c r="H104" s="20">
        <v>1030.3225</v>
      </c>
      <c r="I104" s="20">
        <v>1030.3230000000001</v>
      </c>
    </row>
    <row r="105" spans="1:9" x14ac:dyDescent="0.2">
      <c r="A105" s="5" t="s">
        <v>274</v>
      </c>
      <c r="B105" s="5" t="s">
        <v>274</v>
      </c>
      <c r="C105" s="2" t="s">
        <v>294</v>
      </c>
      <c r="D105" s="8" t="s">
        <v>475</v>
      </c>
      <c r="E105" s="20">
        <v>221596</v>
      </c>
      <c r="F105" s="20">
        <v>129345</v>
      </c>
      <c r="G105" s="20">
        <v>344780.55099999998</v>
      </c>
      <c r="H105" s="20">
        <v>65254.680999999997</v>
      </c>
      <c r="I105" s="20">
        <v>-25902.978999999999</v>
      </c>
    </row>
    <row r="106" spans="1:9" x14ac:dyDescent="0.2">
      <c r="A106" s="5" t="s">
        <v>274</v>
      </c>
      <c r="B106" s="5" t="s">
        <v>274</v>
      </c>
      <c r="C106" s="5" t="s">
        <v>294</v>
      </c>
      <c r="D106" s="5" t="s">
        <v>43</v>
      </c>
      <c r="E106" s="77"/>
      <c r="F106" s="77"/>
      <c r="G106" s="77"/>
      <c r="H106" s="77"/>
      <c r="I106" s="77"/>
    </row>
    <row r="107" spans="1:9" x14ac:dyDescent="0.2">
      <c r="A107" s="5" t="s">
        <v>274</v>
      </c>
      <c r="B107" s="5" t="s">
        <v>274</v>
      </c>
      <c r="C107" s="2" t="s">
        <v>294</v>
      </c>
      <c r="D107" s="8" t="s">
        <v>545</v>
      </c>
      <c r="E107" s="23">
        <f t="shared" ref="E107:I107" si="36">IFERROR(E102/SUM(E84:E86)*100,"")</f>
        <v>-0.17151967326173992</v>
      </c>
      <c r="F107" s="23">
        <f t="shared" si="36"/>
        <v>13.771460788124838</v>
      </c>
      <c r="G107" s="23">
        <f t="shared" si="36"/>
        <v>25.009001251970382</v>
      </c>
      <c r="H107" s="23">
        <f t="shared" si="36"/>
        <v>12.435415307055523</v>
      </c>
      <c r="I107" s="23">
        <f t="shared" si="36"/>
        <v>-5.413705715621699</v>
      </c>
    </row>
    <row r="108" spans="1:9" x14ac:dyDescent="0.2">
      <c r="A108" s="5" t="s">
        <v>274</v>
      </c>
      <c r="B108" s="5" t="s">
        <v>274</v>
      </c>
      <c r="C108" s="2" t="s">
        <v>294</v>
      </c>
      <c r="D108" s="8" t="s">
        <v>285</v>
      </c>
      <c r="E108" s="23">
        <f t="shared" ref="E108:I108" si="37">IFERROR((E101/(E91-E89))*100,"")</f>
        <v>-8.5077990224712546E-2</v>
      </c>
      <c r="F108" s="23">
        <f t="shared" si="37"/>
        <v>16.363992446917862</v>
      </c>
      <c r="G108" s="23">
        <f t="shared" si="37"/>
        <v>32.033216980168142</v>
      </c>
      <c r="H108" s="23">
        <f t="shared" si="37"/>
        <v>16.802853011685542</v>
      </c>
      <c r="I108" s="23">
        <f t="shared" si="37"/>
        <v>-4.7908952825412205</v>
      </c>
    </row>
    <row r="109" spans="1:9" x14ac:dyDescent="0.2">
      <c r="A109" s="5" t="s">
        <v>274</v>
      </c>
      <c r="B109" s="5" t="s">
        <v>274</v>
      </c>
      <c r="C109" s="2" t="s">
        <v>294</v>
      </c>
      <c r="D109" s="8" t="s">
        <v>286</v>
      </c>
      <c r="E109" s="23">
        <f t="shared" ref="E109:I109" si="38">IFERROR(E102/E91*100,"")</f>
        <v>-0.13860941820234804</v>
      </c>
      <c r="F109" s="23">
        <f t="shared" si="38"/>
        <v>11.199542756171169</v>
      </c>
      <c r="G109" s="23">
        <f t="shared" si="38"/>
        <v>19.9386798152083</v>
      </c>
      <c r="H109" s="23">
        <f t="shared" si="38"/>
        <v>11.182013457480933</v>
      </c>
      <c r="I109" s="23">
        <f t="shared" si="38"/>
        <v>-5.2068447410927909</v>
      </c>
    </row>
    <row r="110" spans="1:9" x14ac:dyDescent="0.2">
      <c r="A110" s="5" t="s">
        <v>274</v>
      </c>
      <c r="B110" s="5" t="s">
        <v>274</v>
      </c>
      <c r="C110" s="2" t="s">
        <v>294</v>
      </c>
      <c r="D110" s="8" t="s">
        <v>287</v>
      </c>
      <c r="E110" s="23">
        <f t="shared" ref="E110:I110" si="39">IFERROR(E100/E101,"")</f>
        <v>-209.9271137026239</v>
      </c>
      <c r="F110" s="23">
        <f t="shared" si="39"/>
        <v>1.1858721143402675</v>
      </c>
      <c r="G110" s="23">
        <f t="shared" si="39"/>
        <v>0.64530472594430288</v>
      </c>
      <c r="H110" s="23">
        <f t="shared" si="39"/>
        <v>1.404368971118974</v>
      </c>
      <c r="I110" s="23">
        <f t="shared" si="39"/>
        <v>-5.4992004999172934</v>
      </c>
    </row>
    <row r="111" spans="1:9" x14ac:dyDescent="0.2">
      <c r="A111" s="5" t="s">
        <v>274</v>
      </c>
      <c r="B111" s="5" t="s">
        <v>274</v>
      </c>
      <c r="C111" s="2" t="s">
        <v>294</v>
      </c>
      <c r="D111" s="8" t="s">
        <v>288</v>
      </c>
      <c r="E111" s="23">
        <f t="shared" ref="E111:I111" si="40">IFERROR(E102/E104,"")</f>
        <v>-1.915</v>
      </c>
      <c r="F111" s="23">
        <f t="shared" si="40"/>
        <v>178.31333333333333</v>
      </c>
      <c r="G111" s="23">
        <f t="shared" si="40"/>
        <v>287.87222222222221</v>
      </c>
      <c r="H111" s="23">
        <f t="shared" si="40"/>
        <v>146.97192102472769</v>
      </c>
      <c r="I111" s="23">
        <f t="shared" si="40"/>
        <v>-59.163000340669861</v>
      </c>
    </row>
    <row r="112" spans="1:9" x14ac:dyDescent="0.2">
      <c r="A112" s="5" t="s">
        <v>274</v>
      </c>
      <c r="B112" s="5" t="s">
        <v>274</v>
      </c>
      <c r="C112" s="5" t="s">
        <v>294</v>
      </c>
      <c r="D112" s="5" t="s">
        <v>53</v>
      </c>
      <c r="E112" s="22"/>
      <c r="F112" s="22"/>
      <c r="G112" s="22"/>
      <c r="H112" s="22"/>
      <c r="I112" s="22"/>
    </row>
    <row r="113" spans="1:14" x14ac:dyDescent="0.2">
      <c r="A113" s="5" t="s">
        <v>274</v>
      </c>
      <c r="B113" s="5" t="s">
        <v>274</v>
      </c>
      <c r="C113" s="2" t="s">
        <v>294</v>
      </c>
      <c r="D113" s="8" t="s">
        <v>289</v>
      </c>
      <c r="E113" s="23">
        <f t="shared" ref="E113:I113" si="41">IFERROR(E93/E91*100,"")</f>
        <v>61.245578733527317</v>
      </c>
      <c r="F113" s="23">
        <f t="shared" si="41"/>
        <v>65.855882356020018</v>
      </c>
      <c r="G113" s="23">
        <f t="shared" si="41"/>
        <v>73.282392226004276</v>
      </c>
      <c r="H113" s="23">
        <f t="shared" si="41"/>
        <v>74.635780396664742</v>
      </c>
      <c r="I113" s="23">
        <f t="shared" si="41"/>
        <v>74.691063278748189</v>
      </c>
    </row>
    <row r="114" spans="1:14" x14ac:dyDescent="0.2">
      <c r="A114" s="5" t="s">
        <v>274</v>
      </c>
      <c r="B114" s="5" t="s">
        <v>274</v>
      </c>
      <c r="C114" s="2" t="s">
        <v>294</v>
      </c>
      <c r="D114" s="8" t="s">
        <v>290</v>
      </c>
      <c r="E114" s="23">
        <f t="shared" ref="E114:I114" si="42">IFERROR(E92/E89,"")</f>
        <v>25.092889654867648</v>
      </c>
      <c r="F114" s="23">
        <f t="shared" si="42"/>
        <v>10.170542527904811</v>
      </c>
      <c r="G114" s="23">
        <f t="shared" si="42"/>
        <v>6.9256213876577766</v>
      </c>
      <c r="H114" s="23">
        <f t="shared" si="42"/>
        <v>9.5544352192296831</v>
      </c>
      <c r="I114" s="23">
        <f t="shared" si="42"/>
        <v>26.569361191984928</v>
      </c>
    </row>
    <row r="115" spans="1:14" x14ac:dyDescent="0.2">
      <c r="A115" s="5" t="s">
        <v>274</v>
      </c>
      <c r="B115" s="5" t="s">
        <v>274</v>
      </c>
      <c r="C115" s="2" t="s">
        <v>294</v>
      </c>
      <c r="D115" s="8" t="s">
        <v>291</v>
      </c>
      <c r="E115" s="23">
        <f>IFERROR(E88/E91*100,"")</f>
        <v>19.187452047655583</v>
      </c>
      <c r="F115" s="23">
        <f t="shared" ref="F115:I115" si="43">IFERROR(F88/F91*100,"")</f>
        <v>18.675709654355906</v>
      </c>
      <c r="G115" s="23">
        <f t="shared" si="43"/>
        <v>20.273986096756293</v>
      </c>
      <c r="H115" s="23">
        <f t="shared" si="43"/>
        <v>10.079292236130177</v>
      </c>
      <c r="I115" s="23">
        <f t="shared" si="43"/>
        <v>3.8210178618256117</v>
      </c>
    </row>
    <row r="116" spans="1:14" x14ac:dyDescent="0.2">
      <c r="A116" s="5" t="s">
        <v>274</v>
      </c>
      <c r="B116" s="5" t="s">
        <v>274</v>
      </c>
      <c r="C116" s="5" t="s">
        <v>294</v>
      </c>
      <c r="D116" s="5" t="s">
        <v>116</v>
      </c>
      <c r="E116" s="22"/>
      <c r="F116" s="22"/>
      <c r="G116" s="22"/>
      <c r="H116" s="22"/>
      <c r="I116" s="22"/>
    </row>
    <row r="117" spans="1:14" x14ac:dyDescent="0.2">
      <c r="A117" s="5" t="s">
        <v>274</v>
      </c>
      <c r="B117" s="5" t="s">
        <v>274</v>
      </c>
      <c r="C117" s="2" t="s">
        <v>294</v>
      </c>
      <c r="D117" s="8" t="s">
        <v>535</v>
      </c>
      <c r="E117" s="23">
        <f t="shared" ref="E117:I117" si="44">IFERROR(E83/E91*100,"")</f>
        <v>80.812547952344417</v>
      </c>
      <c r="F117" s="23">
        <f t="shared" si="44"/>
        <v>81.324290345644087</v>
      </c>
      <c r="G117" s="23">
        <f t="shared" si="44"/>
        <v>79.726013903243711</v>
      </c>
      <c r="H117" s="23">
        <f t="shared" si="44"/>
        <v>89.920707763869828</v>
      </c>
      <c r="I117" s="23">
        <f t="shared" si="44"/>
        <v>96.178939429012672</v>
      </c>
    </row>
    <row r="118" spans="1:14" x14ac:dyDescent="0.2">
      <c r="A118" s="5" t="s">
        <v>274</v>
      </c>
      <c r="B118" s="5" t="s">
        <v>274</v>
      </c>
      <c r="C118" s="2" t="s">
        <v>294</v>
      </c>
      <c r="D118" s="8" t="s">
        <v>542</v>
      </c>
      <c r="E118" s="23">
        <f t="shared" ref="E118:I118" si="45">IFERROR(E83/E104,"")</f>
        <v>1116.49</v>
      </c>
      <c r="F118" s="23">
        <f t="shared" si="45"/>
        <v>1294.8033333333333</v>
      </c>
      <c r="G118" s="23">
        <f t="shared" si="45"/>
        <v>1151.0744444444445</v>
      </c>
      <c r="H118" s="23">
        <f t="shared" si="45"/>
        <v>1181.8818864967036</v>
      </c>
      <c r="I118" s="23">
        <f t="shared" si="45"/>
        <v>1092.8373917693771</v>
      </c>
    </row>
    <row r="119" spans="1:14" x14ac:dyDescent="0.2">
      <c r="A119" s="5" t="s">
        <v>274</v>
      </c>
      <c r="B119" s="5" t="s">
        <v>274</v>
      </c>
      <c r="C119" s="5" t="s">
        <v>294</v>
      </c>
      <c r="D119" s="5" t="s">
        <v>292</v>
      </c>
      <c r="E119" s="22"/>
      <c r="F119" s="22"/>
      <c r="G119" s="22"/>
      <c r="H119" s="22"/>
      <c r="I119" s="22"/>
    </row>
    <row r="120" spans="1:14" x14ac:dyDescent="0.2">
      <c r="A120" s="5" t="s">
        <v>274</v>
      </c>
      <c r="B120" s="5" t="s">
        <v>274</v>
      </c>
      <c r="C120" s="2" t="s">
        <v>294</v>
      </c>
      <c r="D120" s="8" t="s">
        <v>478</v>
      </c>
      <c r="E120" s="23">
        <f t="shared" ref="E120:I120" si="46">IFERROR(E105/E102,"")</f>
        <v>-192.85987815491731</v>
      </c>
      <c r="F120" s="23">
        <f t="shared" si="46"/>
        <v>1.2089673608255131</v>
      </c>
      <c r="G120" s="23">
        <f t="shared" si="46"/>
        <v>1.3307623019472372</v>
      </c>
      <c r="H120" s="23">
        <f t="shared" si="46"/>
        <v>0.43092740711449712</v>
      </c>
      <c r="I120" s="23">
        <f t="shared" si="46"/>
        <v>0.42493854684449694</v>
      </c>
    </row>
    <row r="121" spans="1:14" x14ac:dyDescent="0.2">
      <c r="A121" s="5" t="s">
        <v>274</v>
      </c>
      <c r="B121" s="5" t="s">
        <v>274</v>
      </c>
      <c r="C121" s="2" t="s">
        <v>294</v>
      </c>
      <c r="D121" s="8" t="s">
        <v>479</v>
      </c>
      <c r="E121" s="23">
        <f t="shared" ref="E121:I121" si="47">IFERROR(E105/E89,"")</f>
        <v>9.7925670599672987</v>
      </c>
      <c r="F121" s="23">
        <f t="shared" si="47"/>
        <v>1.7979316384259323</v>
      </c>
      <c r="G121" s="23">
        <f t="shared" si="47"/>
        <v>2.2340185509162063</v>
      </c>
      <c r="H121" s="23">
        <f t="shared" si="47"/>
        <v>0.56447629936944077</v>
      </c>
      <c r="I121" s="23">
        <f t="shared" si="47"/>
        <v>-0.73936687218130959</v>
      </c>
    </row>
    <row r="122" spans="1:14" x14ac:dyDescent="0.2">
      <c r="A122" s="5" t="s">
        <v>274</v>
      </c>
      <c r="B122" s="5" t="s">
        <v>274</v>
      </c>
      <c r="C122" s="5" t="s">
        <v>295</v>
      </c>
      <c r="D122" s="5" t="s">
        <v>9</v>
      </c>
      <c r="E122" s="80">
        <f t="shared" ref="E122:I122" si="48">SUM(E123:E126)</f>
        <v>1363642</v>
      </c>
      <c r="F122" s="80">
        <f t="shared" si="48"/>
        <v>1803123</v>
      </c>
      <c r="G122" s="80">
        <f t="shared" si="48"/>
        <v>2102433</v>
      </c>
      <c r="H122" s="80">
        <f t="shared" si="48"/>
        <v>2248835</v>
      </c>
      <c r="I122" s="80">
        <f t="shared" si="48"/>
        <v>2306289.11</v>
      </c>
      <c r="J122" s="3"/>
      <c r="K122" s="3"/>
      <c r="L122" s="3"/>
      <c r="M122" s="3"/>
      <c r="N122" s="3"/>
    </row>
    <row r="123" spans="1:14" x14ac:dyDescent="0.2">
      <c r="A123" s="5" t="s">
        <v>274</v>
      </c>
      <c r="B123" s="5" t="s">
        <v>274</v>
      </c>
      <c r="C123" s="2" t="s">
        <v>295</v>
      </c>
      <c r="D123" s="8" t="s">
        <v>76</v>
      </c>
      <c r="E123" s="20">
        <v>1000000</v>
      </c>
      <c r="F123" s="20">
        <v>1000000</v>
      </c>
      <c r="G123" s="20">
        <v>1750000</v>
      </c>
      <c r="H123" s="20">
        <v>1750000</v>
      </c>
      <c r="I123" s="20">
        <v>1750000</v>
      </c>
    </row>
    <row r="124" spans="1:14" x14ac:dyDescent="0.2">
      <c r="A124" s="5" t="s">
        <v>274</v>
      </c>
      <c r="B124" s="5" t="s">
        <v>274</v>
      </c>
      <c r="C124" s="2" t="s">
        <v>295</v>
      </c>
      <c r="D124" s="8" t="s">
        <v>11</v>
      </c>
      <c r="E124" s="20">
        <v>0</v>
      </c>
      <c r="F124" s="20">
        <v>0</v>
      </c>
      <c r="G124" s="20">
        <v>0</v>
      </c>
      <c r="H124" s="20">
        <v>0</v>
      </c>
      <c r="I124" s="20">
        <v>0</v>
      </c>
    </row>
    <row r="125" spans="1:14" x14ac:dyDescent="0.2">
      <c r="A125" s="5" t="s">
        <v>274</v>
      </c>
      <c r="B125" s="5" t="s">
        <v>274</v>
      </c>
      <c r="C125" s="2" t="s">
        <v>295</v>
      </c>
      <c r="D125" s="8" t="s">
        <v>275</v>
      </c>
      <c r="E125" s="20">
        <v>363642</v>
      </c>
      <c r="F125" s="20">
        <v>803123</v>
      </c>
      <c r="G125" s="20">
        <v>352433</v>
      </c>
      <c r="H125" s="20">
        <v>498835</v>
      </c>
      <c r="I125" s="20">
        <v>556289.11</v>
      </c>
    </row>
    <row r="126" spans="1:14" x14ac:dyDescent="0.2">
      <c r="A126" s="5" t="s">
        <v>274</v>
      </c>
      <c r="B126" s="5" t="s">
        <v>274</v>
      </c>
      <c r="C126" s="2" t="s">
        <v>295</v>
      </c>
      <c r="D126" s="8" t="s">
        <v>13</v>
      </c>
      <c r="E126" s="20">
        <v>0</v>
      </c>
      <c r="F126" s="20">
        <v>0</v>
      </c>
      <c r="G126" s="20">
        <v>0</v>
      </c>
      <c r="H126" s="20">
        <v>0</v>
      </c>
      <c r="I126" s="20">
        <v>0</v>
      </c>
    </row>
    <row r="127" spans="1:14" x14ac:dyDescent="0.2">
      <c r="A127" s="5" t="s">
        <v>274</v>
      </c>
      <c r="B127" s="5" t="s">
        <v>274</v>
      </c>
      <c r="C127" s="5" t="s">
        <v>295</v>
      </c>
      <c r="D127" s="5" t="s">
        <v>276</v>
      </c>
      <c r="E127" s="19">
        <f t="shared" ref="E127:I127" si="49">+E128+E129</f>
        <v>133401</v>
      </c>
      <c r="F127" s="19">
        <f t="shared" si="49"/>
        <v>239785</v>
      </c>
      <c r="G127" s="19">
        <f t="shared" si="49"/>
        <v>186655</v>
      </c>
      <c r="H127" s="19">
        <f t="shared" si="49"/>
        <v>256583</v>
      </c>
      <c r="I127" s="19">
        <f t="shared" si="49"/>
        <v>203832.10800000001</v>
      </c>
    </row>
    <row r="128" spans="1:14" x14ac:dyDescent="0.2">
      <c r="A128" s="5" t="s">
        <v>274</v>
      </c>
      <c r="B128" s="5" t="s">
        <v>274</v>
      </c>
      <c r="C128" s="2" t="s">
        <v>295</v>
      </c>
      <c r="D128" s="8" t="s">
        <v>219</v>
      </c>
      <c r="E128" s="20">
        <v>71442</v>
      </c>
      <c r="F128" s="20">
        <v>162750</v>
      </c>
      <c r="G128" s="20">
        <v>102288</v>
      </c>
      <c r="H128" s="20">
        <v>76033</v>
      </c>
      <c r="I128" s="20">
        <v>99654.084000000003</v>
      </c>
    </row>
    <row r="129" spans="1:14" x14ac:dyDescent="0.2">
      <c r="A129" s="5" t="s">
        <v>274</v>
      </c>
      <c r="B129" s="5" t="s">
        <v>274</v>
      </c>
      <c r="C129" s="2" t="s">
        <v>295</v>
      </c>
      <c r="D129" s="8" t="s">
        <v>220</v>
      </c>
      <c r="E129" s="20">
        <v>61959</v>
      </c>
      <c r="F129" s="20">
        <v>77035</v>
      </c>
      <c r="G129" s="20">
        <v>84367</v>
      </c>
      <c r="H129" s="20">
        <v>180550</v>
      </c>
      <c r="I129" s="20">
        <v>104178.024</v>
      </c>
    </row>
    <row r="130" spans="1:14" x14ac:dyDescent="0.2">
      <c r="A130" s="5" t="s">
        <v>274</v>
      </c>
      <c r="B130" s="5" t="s">
        <v>274</v>
      </c>
      <c r="C130" s="5" t="s">
        <v>295</v>
      </c>
      <c r="D130" s="5" t="s">
        <v>221</v>
      </c>
      <c r="E130" s="19">
        <f t="shared" ref="E130:I130" si="50">+E131+E134</f>
        <v>1497043</v>
      </c>
      <c r="F130" s="19">
        <f t="shared" si="50"/>
        <v>2042908</v>
      </c>
      <c r="G130" s="19">
        <f t="shared" si="50"/>
        <v>2289088</v>
      </c>
      <c r="H130" s="19">
        <f t="shared" si="50"/>
        <v>2505418</v>
      </c>
      <c r="I130" s="19">
        <f t="shared" si="50"/>
        <v>2510121.2179999999</v>
      </c>
      <c r="J130" s="3"/>
      <c r="K130" s="3"/>
      <c r="L130" s="3"/>
      <c r="M130" s="3"/>
      <c r="N130" s="3"/>
    </row>
    <row r="131" spans="1:14" x14ac:dyDescent="0.2">
      <c r="A131" s="5" t="s">
        <v>274</v>
      </c>
      <c r="B131" s="5" t="s">
        <v>274</v>
      </c>
      <c r="C131" s="2" t="s">
        <v>295</v>
      </c>
      <c r="D131" s="8" t="s">
        <v>277</v>
      </c>
      <c r="E131" s="20">
        <v>1221626</v>
      </c>
      <c r="F131" s="20">
        <v>1863031</v>
      </c>
      <c r="G131" s="20">
        <v>2155687</v>
      </c>
      <c r="H131" s="20">
        <v>2313511</v>
      </c>
      <c r="I131" s="20">
        <v>2332105.4380000001</v>
      </c>
    </row>
    <row r="132" spans="1:14" x14ac:dyDescent="0.2">
      <c r="A132" s="5" t="s">
        <v>274</v>
      </c>
      <c r="B132" s="5" t="s">
        <v>274</v>
      </c>
      <c r="C132" s="2" t="s">
        <v>295</v>
      </c>
      <c r="D132" s="21" t="s">
        <v>278</v>
      </c>
      <c r="E132" s="20">
        <v>1194055</v>
      </c>
      <c r="F132" s="20">
        <v>1667561</v>
      </c>
      <c r="G132" s="20">
        <v>1502915</v>
      </c>
      <c r="H132" s="20">
        <v>1509495</v>
      </c>
      <c r="I132" s="20">
        <v>1381455.5830000001</v>
      </c>
    </row>
    <row r="133" spans="1:14" x14ac:dyDescent="0.2">
      <c r="A133" s="5" t="s">
        <v>274</v>
      </c>
      <c r="B133" s="5" t="s">
        <v>274</v>
      </c>
      <c r="C133" s="2" t="s">
        <v>295</v>
      </c>
      <c r="D133" s="21" t="s">
        <v>279</v>
      </c>
      <c r="E133" s="20">
        <v>27571</v>
      </c>
      <c r="F133" s="20">
        <v>195470</v>
      </c>
      <c r="G133" s="20">
        <v>652772</v>
      </c>
      <c r="H133" s="20">
        <v>804016</v>
      </c>
      <c r="I133" s="20">
        <v>950649.85499999998</v>
      </c>
    </row>
    <row r="134" spans="1:14" x14ac:dyDescent="0.2">
      <c r="A134" s="5" t="s">
        <v>274</v>
      </c>
      <c r="B134" s="5" t="s">
        <v>274</v>
      </c>
      <c r="C134" s="2" t="s">
        <v>295</v>
      </c>
      <c r="D134" s="8" t="s">
        <v>280</v>
      </c>
      <c r="E134" s="20">
        <v>275417</v>
      </c>
      <c r="F134" s="20">
        <v>179877</v>
      </c>
      <c r="G134" s="20">
        <v>133401</v>
      </c>
      <c r="H134" s="20">
        <v>191907</v>
      </c>
      <c r="I134" s="20">
        <v>178015.78</v>
      </c>
    </row>
    <row r="135" spans="1:14" x14ac:dyDescent="0.2">
      <c r="A135" s="5" t="s">
        <v>274</v>
      </c>
      <c r="B135" s="5" t="s">
        <v>274</v>
      </c>
      <c r="C135" s="2" t="s">
        <v>295</v>
      </c>
      <c r="D135" s="21" t="s">
        <v>509</v>
      </c>
      <c r="E135" s="20">
        <v>25538</v>
      </c>
      <c r="F135" s="20">
        <v>36871</v>
      </c>
      <c r="G135" s="20">
        <v>50104</v>
      </c>
      <c r="H135" s="20">
        <v>166710</v>
      </c>
      <c r="I135" s="20">
        <v>54377.612000000001</v>
      </c>
    </row>
    <row r="136" spans="1:14" x14ac:dyDescent="0.2">
      <c r="A136" s="5" t="s">
        <v>274</v>
      </c>
      <c r="B136" s="5" t="s">
        <v>274</v>
      </c>
      <c r="C136" s="2" t="s">
        <v>295</v>
      </c>
      <c r="D136" s="21" t="s">
        <v>279</v>
      </c>
      <c r="E136" s="20">
        <v>249879</v>
      </c>
      <c r="F136" s="20">
        <v>143006</v>
      </c>
      <c r="G136" s="20">
        <v>83297</v>
      </c>
      <c r="H136" s="20">
        <v>25197</v>
      </c>
      <c r="I136" s="20">
        <v>123638.16800000001</v>
      </c>
    </row>
    <row r="137" spans="1:14" x14ac:dyDescent="0.2">
      <c r="A137" s="5" t="s">
        <v>274</v>
      </c>
      <c r="B137" s="5" t="s">
        <v>274</v>
      </c>
      <c r="C137" s="5" t="s">
        <v>295</v>
      </c>
      <c r="D137" s="5" t="s">
        <v>29</v>
      </c>
      <c r="E137" s="19"/>
      <c r="F137" s="19"/>
      <c r="G137" s="19"/>
      <c r="H137" s="19"/>
      <c r="I137" s="19"/>
    </row>
    <row r="138" spans="1:14" x14ac:dyDescent="0.2">
      <c r="A138" s="5" t="s">
        <v>274</v>
      </c>
      <c r="B138" s="5" t="s">
        <v>274</v>
      </c>
      <c r="C138" s="2" t="s">
        <v>295</v>
      </c>
      <c r="D138" s="8" t="s">
        <v>281</v>
      </c>
      <c r="E138" s="20">
        <v>401337</v>
      </c>
      <c r="F138" s="20">
        <v>936643</v>
      </c>
      <c r="G138" s="20">
        <v>849184</v>
      </c>
      <c r="H138" s="20">
        <v>541802</v>
      </c>
      <c r="I138" s="20">
        <v>453607.9</v>
      </c>
    </row>
    <row r="139" spans="1:14" x14ac:dyDescent="0.2">
      <c r="A139" s="5" t="s">
        <v>274</v>
      </c>
      <c r="B139" s="5" t="s">
        <v>274</v>
      </c>
      <c r="C139" s="2" t="s">
        <v>295</v>
      </c>
      <c r="D139" s="8" t="s">
        <v>282</v>
      </c>
      <c r="E139" s="20">
        <v>201072</v>
      </c>
      <c r="F139" s="20">
        <v>270967</v>
      </c>
      <c r="G139" s="20">
        <v>292991</v>
      </c>
      <c r="H139" s="20">
        <v>327158</v>
      </c>
      <c r="I139" s="20">
        <v>349288.63</v>
      </c>
    </row>
    <row r="140" spans="1:14" x14ac:dyDescent="0.2">
      <c r="A140" s="5" t="s">
        <v>274</v>
      </c>
      <c r="B140" s="5" t="s">
        <v>274</v>
      </c>
      <c r="C140" s="2" t="s">
        <v>295</v>
      </c>
      <c r="D140" s="8" t="s">
        <v>283</v>
      </c>
      <c r="E140" s="20">
        <v>200265</v>
      </c>
      <c r="F140" s="20">
        <v>665676</v>
      </c>
      <c r="G140" s="20">
        <v>556193</v>
      </c>
      <c r="H140" s="20">
        <v>214644</v>
      </c>
      <c r="I140" s="20">
        <v>78126.297000000006</v>
      </c>
    </row>
    <row r="141" spans="1:14" x14ac:dyDescent="0.2">
      <c r="A141" s="5" t="s">
        <v>274</v>
      </c>
      <c r="B141" s="5" t="s">
        <v>274</v>
      </c>
      <c r="C141" s="2" t="s">
        <v>295</v>
      </c>
      <c r="D141" s="8" t="s">
        <v>284</v>
      </c>
      <c r="E141" s="20">
        <v>141719</v>
      </c>
      <c r="F141" s="20">
        <v>439481</v>
      </c>
      <c r="G141" s="20">
        <v>299309</v>
      </c>
      <c r="H141" s="20">
        <v>146402</v>
      </c>
      <c r="I141" s="20">
        <v>57454.555999999997</v>
      </c>
    </row>
    <row r="142" spans="1:14" x14ac:dyDescent="0.2">
      <c r="A142" s="5" t="s">
        <v>274</v>
      </c>
      <c r="B142" s="5" t="s">
        <v>274</v>
      </c>
      <c r="C142" s="5" t="s">
        <v>295</v>
      </c>
      <c r="D142" s="5" t="s">
        <v>40</v>
      </c>
      <c r="E142" s="19"/>
      <c r="F142" s="19"/>
      <c r="G142" s="19"/>
      <c r="H142" s="19"/>
      <c r="I142" s="19"/>
    </row>
    <row r="143" spans="1:14" x14ac:dyDescent="0.2">
      <c r="A143" s="5" t="s">
        <v>274</v>
      </c>
      <c r="B143" s="5" t="s">
        <v>274</v>
      </c>
      <c r="C143" s="2" t="s">
        <v>295</v>
      </c>
      <c r="D143" s="8" t="s">
        <v>77</v>
      </c>
      <c r="E143" s="20">
        <v>100000</v>
      </c>
      <c r="F143" s="20">
        <v>100000</v>
      </c>
      <c r="G143" s="20">
        <v>175000</v>
      </c>
      <c r="H143" s="20">
        <v>175000</v>
      </c>
      <c r="I143" s="20">
        <v>175000</v>
      </c>
    </row>
    <row r="144" spans="1:14" x14ac:dyDescent="0.2">
      <c r="A144" s="5" t="s">
        <v>274</v>
      </c>
      <c r="B144" s="5" t="s">
        <v>274</v>
      </c>
      <c r="C144" s="2" t="s">
        <v>295</v>
      </c>
      <c r="D144" s="8" t="s">
        <v>475</v>
      </c>
      <c r="E144" s="20">
        <v>213265</v>
      </c>
      <c r="F144" s="20">
        <v>509344</v>
      </c>
      <c r="G144" s="20">
        <v>-268655</v>
      </c>
      <c r="H144" s="20">
        <v>-234424</v>
      </c>
      <c r="I144" s="20">
        <v>-146716</v>
      </c>
    </row>
    <row r="145" spans="1:9" x14ac:dyDescent="0.2">
      <c r="A145" s="5" t="s">
        <v>274</v>
      </c>
      <c r="B145" s="5" t="s">
        <v>274</v>
      </c>
      <c r="C145" s="5" t="s">
        <v>295</v>
      </c>
      <c r="D145" s="5" t="s">
        <v>43</v>
      </c>
      <c r="E145" s="77"/>
      <c r="F145" s="77"/>
      <c r="G145" s="77"/>
      <c r="H145" s="77"/>
      <c r="I145" s="77"/>
    </row>
    <row r="146" spans="1:9" x14ac:dyDescent="0.2">
      <c r="A146" s="5" t="s">
        <v>274</v>
      </c>
      <c r="B146" s="5" t="s">
        <v>274</v>
      </c>
      <c r="C146" s="2" t="s">
        <v>295</v>
      </c>
      <c r="D146" s="8" t="s">
        <v>545</v>
      </c>
      <c r="E146" s="23">
        <f t="shared" ref="E146:I146" si="51">IFERROR(E141/SUM(E123:E125)*100,"")</f>
        <v>10.392683710240664</v>
      </c>
      <c r="F146" s="23">
        <f t="shared" si="51"/>
        <v>24.373323395020748</v>
      </c>
      <c r="G146" s="23">
        <f t="shared" si="51"/>
        <v>14.236315735150656</v>
      </c>
      <c r="H146" s="23">
        <f t="shared" si="51"/>
        <v>6.5101263543123444</v>
      </c>
      <c r="I146" s="23">
        <f t="shared" si="51"/>
        <v>2.491212214066258</v>
      </c>
    </row>
    <row r="147" spans="1:9" x14ac:dyDescent="0.2">
      <c r="A147" s="5" t="s">
        <v>274</v>
      </c>
      <c r="B147" s="5" t="s">
        <v>274</v>
      </c>
      <c r="C147" s="2" t="s">
        <v>295</v>
      </c>
      <c r="D147" s="8" t="s">
        <v>285</v>
      </c>
      <c r="E147" s="23">
        <f t="shared" ref="E147:I147" si="52">IFERROR((E140/(E130-E128))*100,"")</f>
        <v>14.047759506341537</v>
      </c>
      <c r="F147" s="23">
        <f t="shared" si="52"/>
        <v>35.405322318656197</v>
      </c>
      <c r="G147" s="23">
        <f t="shared" si="52"/>
        <v>25.434104627766601</v>
      </c>
      <c r="H147" s="23">
        <f t="shared" si="52"/>
        <v>8.8353225198970105</v>
      </c>
      <c r="I147" s="23">
        <f t="shared" si="52"/>
        <v>3.241126829651269</v>
      </c>
    </row>
    <row r="148" spans="1:9" x14ac:dyDescent="0.2">
      <c r="A148" s="5" t="s">
        <v>274</v>
      </c>
      <c r="B148" s="5" t="s">
        <v>274</v>
      </c>
      <c r="C148" s="2" t="s">
        <v>295</v>
      </c>
      <c r="D148" s="8" t="s">
        <v>286</v>
      </c>
      <c r="E148" s="23">
        <f t="shared" ref="E148:I148" si="53">IFERROR(E141/E130*100,"")</f>
        <v>9.4665951479015629</v>
      </c>
      <c r="F148" s="23">
        <f t="shared" si="53"/>
        <v>21.512520387604336</v>
      </c>
      <c r="G148" s="23">
        <f t="shared" si="53"/>
        <v>13.07546935722873</v>
      </c>
      <c r="H148" s="23">
        <f t="shared" si="53"/>
        <v>5.8434161485229206</v>
      </c>
      <c r="I148" s="23">
        <f t="shared" si="53"/>
        <v>2.2889155945137305</v>
      </c>
    </row>
    <row r="149" spans="1:9" x14ac:dyDescent="0.2">
      <c r="A149" s="5" t="s">
        <v>274</v>
      </c>
      <c r="B149" s="5" t="s">
        <v>274</v>
      </c>
      <c r="C149" s="2" t="s">
        <v>295</v>
      </c>
      <c r="D149" s="8" t="s">
        <v>287</v>
      </c>
      <c r="E149" s="23">
        <f t="shared" ref="E149:I149" si="54">IFERROR(E139/E140,"")</f>
        <v>1.0040296606995731</v>
      </c>
      <c r="F149" s="23">
        <f t="shared" si="54"/>
        <v>0.40705538430107141</v>
      </c>
      <c r="G149" s="23">
        <f t="shared" si="54"/>
        <v>0.52677937334702163</v>
      </c>
      <c r="H149" s="23">
        <f t="shared" si="54"/>
        <v>1.5241888895100726</v>
      </c>
      <c r="I149" s="23">
        <f t="shared" si="54"/>
        <v>4.4708202412306832</v>
      </c>
    </row>
    <row r="150" spans="1:9" x14ac:dyDescent="0.2">
      <c r="A150" s="5" t="s">
        <v>274</v>
      </c>
      <c r="B150" s="5" t="s">
        <v>274</v>
      </c>
      <c r="C150" s="2" t="s">
        <v>295</v>
      </c>
      <c r="D150" s="8" t="s">
        <v>288</v>
      </c>
      <c r="E150" s="23">
        <f t="shared" ref="E150:I150" si="55">IFERROR(E141/E143,"")</f>
        <v>1.4171899999999999</v>
      </c>
      <c r="F150" s="23">
        <f t="shared" si="55"/>
        <v>4.3948099999999997</v>
      </c>
      <c r="G150" s="23">
        <f t="shared" si="55"/>
        <v>1.7103371428571428</v>
      </c>
      <c r="H150" s="23">
        <f t="shared" si="55"/>
        <v>0.83658285714285718</v>
      </c>
      <c r="I150" s="23">
        <f t="shared" si="55"/>
        <v>0.32831174857142853</v>
      </c>
    </row>
    <row r="151" spans="1:9" x14ac:dyDescent="0.2">
      <c r="A151" s="5" t="s">
        <v>274</v>
      </c>
      <c r="B151" s="5" t="s">
        <v>274</v>
      </c>
      <c r="C151" s="5" t="s">
        <v>295</v>
      </c>
      <c r="D151" s="5" t="s">
        <v>53</v>
      </c>
      <c r="E151" s="22"/>
      <c r="F151" s="22"/>
      <c r="G151" s="22"/>
      <c r="H151" s="22"/>
      <c r="I151" s="22"/>
    </row>
    <row r="152" spans="1:9" x14ac:dyDescent="0.2">
      <c r="A152" s="5" t="s">
        <v>274</v>
      </c>
      <c r="B152" s="5" t="s">
        <v>274</v>
      </c>
      <c r="C152" s="2" t="s">
        <v>295</v>
      </c>
      <c r="D152" s="8" t="s">
        <v>289</v>
      </c>
      <c r="E152" s="23">
        <f t="shared" ref="E152:I152" si="56">IFERROR(E132/E130*100,"")</f>
        <v>79.760901991459164</v>
      </c>
      <c r="F152" s="23">
        <f t="shared" si="56"/>
        <v>81.62682803141405</v>
      </c>
      <c r="G152" s="23">
        <f t="shared" si="56"/>
        <v>65.655623549640723</v>
      </c>
      <c r="H152" s="23">
        <f t="shared" si="56"/>
        <v>60.249227873352872</v>
      </c>
      <c r="I152" s="23">
        <f t="shared" si="56"/>
        <v>55.035413154298119</v>
      </c>
    </row>
    <row r="153" spans="1:9" x14ac:dyDescent="0.2">
      <c r="A153" s="5" t="s">
        <v>274</v>
      </c>
      <c r="B153" s="5" t="s">
        <v>274</v>
      </c>
      <c r="C153" s="2" t="s">
        <v>295</v>
      </c>
      <c r="D153" s="8" t="s">
        <v>290</v>
      </c>
      <c r="E153" s="23">
        <f t="shared" ref="E153:I153" si="57">IFERROR(E131/E128,"")</f>
        <v>17.099549284734469</v>
      </c>
      <c r="F153" s="23">
        <f t="shared" si="57"/>
        <v>11.447195084485408</v>
      </c>
      <c r="G153" s="23">
        <f t="shared" si="57"/>
        <v>21.074681292038168</v>
      </c>
      <c r="H153" s="23">
        <f t="shared" si="57"/>
        <v>30.427722173266872</v>
      </c>
      <c r="I153" s="23">
        <f t="shared" si="57"/>
        <v>23.402005661905438</v>
      </c>
    </row>
    <row r="154" spans="1:9" x14ac:dyDescent="0.2">
      <c r="A154" s="5" t="s">
        <v>274</v>
      </c>
      <c r="B154" s="5" t="s">
        <v>274</v>
      </c>
      <c r="C154" s="2" t="s">
        <v>295</v>
      </c>
      <c r="D154" s="8" t="s">
        <v>291</v>
      </c>
      <c r="E154" s="23">
        <f>IFERROR(E127/E130*100,"")</f>
        <v>8.910966485264618</v>
      </c>
      <c r="F154" s="23">
        <f t="shared" ref="F154:I154" si="58">IFERROR(F127/F130*100,"")</f>
        <v>11.737435068050054</v>
      </c>
      <c r="G154" s="23">
        <f t="shared" si="58"/>
        <v>8.1541207677468055</v>
      </c>
      <c r="H154" s="23">
        <f t="shared" si="58"/>
        <v>10.241125432961686</v>
      </c>
      <c r="I154" s="23">
        <f t="shared" si="58"/>
        <v>8.120408948313985</v>
      </c>
    </row>
    <row r="155" spans="1:9" x14ac:dyDescent="0.2">
      <c r="A155" s="5" t="s">
        <v>274</v>
      </c>
      <c r="B155" s="5" t="s">
        <v>274</v>
      </c>
      <c r="C155" s="5" t="s">
        <v>295</v>
      </c>
      <c r="D155" s="5" t="s">
        <v>116</v>
      </c>
      <c r="E155" s="22"/>
      <c r="F155" s="22"/>
      <c r="G155" s="22"/>
      <c r="H155" s="22"/>
      <c r="I155" s="22"/>
    </row>
    <row r="156" spans="1:9" x14ac:dyDescent="0.2">
      <c r="A156" s="5" t="s">
        <v>274</v>
      </c>
      <c r="B156" s="5" t="s">
        <v>274</v>
      </c>
      <c r="C156" s="2" t="s">
        <v>295</v>
      </c>
      <c r="D156" s="8" t="s">
        <v>535</v>
      </c>
      <c r="E156" s="23">
        <f t="shared" ref="E156:I156" si="59">IFERROR(E122/E130*100,"")</f>
        <v>91.089033514735391</v>
      </c>
      <c r="F156" s="23">
        <f t="shared" si="59"/>
        <v>88.262564931949953</v>
      </c>
      <c r="G156" s="23">
        <f t="shared" si="59"/>
        <v>91.845879232253196</v>
      </c>
      <c r="H156" s="23">
        <f t="shared" si="59"/>
        <v>89.758874567038319</v>
      </c>
      <c r="I156" s="23">
        <f t="shared" si="59"/>
        <v>91.87959105168602</v>
      </c>
    </row>
    <row r="157" spans="1:9" x14ac:dyDescent="0.2">
      <c r="A157" s="5" t="s">
        <v>274</v>
      </c>
      <c r="B157" s="5" t="s">
        <v>274</v>
      </c>
      <c r="C157" s="2" t="s">
        <v>295</v>
      </c>
      <c r="D157" s="8" t="s">
        <v>542</v>
      </c>
      <c r="E157" s="23">
        <f t="shared" ref="E157:I157" si="60">IFERROR(E122/E143,"")</f>
        <v>13.636419999999999</v>
      </c>
      <c r="F157" s="23">
        <f t="shared" si="60"/>
        <v>18.031230000000001</v>
      </c>
      <c r="G157" s="23">
        <f t="shared" si="60"/>
        <v>12.013902857142858</v>
      </c>
      <c r="H157" s="23">
        <f t="shared" si="60"/>
        <v>12.850485714285714</v>
      </c>
      <c r="I157" s="23">
        <f t="shared" si="60"/>
        <v>13.178794914285714</v>
      </c>
    </row>
    <row r="158" spans="1:9" x14ac:dyDescent="0.2">
      <c r="A158" s="5" t="s">
        <v>274</v>
      </c>
      <c r="B158" s="5" t="s">
        <v>274</v>
      </c>
      <c r="C158" s="5" t="s">
        <v>295</v>
      </c>
      <c r="D158" s="5" t="s">
        <v>292</v>
      </c>
      <c r="E158" s="22"/>
      <c r="F158" s="22"/>
      <c r="G158" s="22"/>
      <c r="H158" s="22"/>
      <c r="I158" s="22"/>
    </row>
    <row r="159" spans="1:9" x14ac:dyDescent="0.2">
      <c r="A159" s="5" t="s">
        <v>274</v>
      </c>
      <c r="B159" s="5" t="s">
        <v>274</v>
      </c>
      <c r="C159" s="2" t="s">
        <v>295</v>
      </c>
      <c r="D159" s="8" t="s">
        <v>478</v>
      </c>
      <c r="E159" s="23">
        <f t="shared" ref="E159:I159" si="61">IFERROR(E144/E141,"")</f>
        <v>1.5048440928880391</v>
      </c>
      <c r="F159" s="23">
        <f t="shared" si="61"/>
        <v>1.1589670543208921</v>
      </c>
      <c r="G159" s="23">
        <f t="shared" si="61"/>
        <v>-0.89758410204838479</v>
      </c>
      <c r="H159" s="23">
        <f t="shared" si="61"/>
        <v>-1.6012349558066146</v>
      </c>
      <c r="I159" s="23">
        <f t="shared" si="61"/>
        <v>-2.5536007971239045</v>
      </c>
    </row>
    <row r="160" spans="1:9" x14ac:dyDescent="0.2">
      <c r="A160" s="5" t="s">
        <v>274</v>
      </c>
      <c r="B160" s="5" t="s">
        <v>274</v>
      </c>
      <c r="C160" s="2" t="s">
        <v>295</v>
      </c>
      <c r="D160" s="8" t="s">
        <v>479</v>
      </c>
      <c r="E160" s="23">
        <f t="shared" ref="E160:I160" si="62">IFERROR(E144/E128,"")</f>
        <v>2.9851487920270987</v>
      </c>
      <c r="F160" s="23">
        <f t="shared" si="62"/>
        <v>3.1296098310291858</v>
      </c>
      <c r="G160" s="23">
        <f t="shared" si="62"/>
        <v>-2.6264566713592994</v>
      </c>
      <c r="H160" s="23">
        <f t="shared" si="62"/>
        <v>-3.0831875632948851</v>
      </c>
      <c r="I160" s="23">
        <f t="shared" si="62"/>
        <v>-1.4722527578498439</v>
      </c>
    </row>
    <row r="161" spans="1:14" x14ac:dyDescent="0.2">
      <c r="A161" s="5" t="s">
        <v>274</v>
      </c>
      <c r="B161" s="5" t="s">
        <v>274</v>
      </c>
      <c r="C161" s="5" t="s">
        <v>296</v>
      </c>
      <c r="D161" s="5" t="s">
        <v>9</v>
      </c>
      <c r="E161" s="80">
        <f t="shared" ref="E161:H161" si="63">SUM(E162:E165)</f>
        <v>220399</v>
      </c>
      <c r="F161" s="80">
        <f t="shared" si="63"/>
        <v>248963</v>
      </c>
      <c r="G161" s="80">
        <f t="shared" si="63"/>
        <v>264934</v>
      </c>
      <c r="H161" s="80">
        <f t="shared" si="63"/>
        <v>486948</v>
      </c>
      <c r="I161" s="80"/>
      <c r="J161" s="3"/>
      <c r="K161" s="3"/>
      <c r="L161" s="3"/>
      <c r="M161" s="3"/>
      <c r="N161" s="3"/>
    </row>
    <row r="162" spans="1:14" x14ac:dyDescent="0.2">
      <c r="A162" s="5" t="s">
        <v>274</v>
      </c>
      <c r="B162" s="5" t="s">
        <v>274</v>
      </c>
      <c r="C162" s="2" t="s">
        <v>296</v>
      </c>
      <c r="D162" s="8" t="s">
        <v>76</v>
      </c>
      <c r="E162" s="20">
        <v>210000</v>
      </c>
      <c r="F162" s="20">
        <v>210000</v>
      </c>
      <c r="G162" s="20">
        <v>210000</v>
      </c>
      <c r="H162" s="20">
        <v>210000</v>
      </c>
      <c r="I162" s="20"/>
    </row>
    <row r="163" spans="1:14" x14ac:dyDescent="0.2">
      <c r="A163" s="5" t="s">
        <v>274</v>
      </c>
      <c r="B163" s="5" t="s">
        <v>274</v>
      </c>
      <c r="C163" s="2" t="s">
        <v>296</v>
      </c>
      <c r="D163" s="8" t="s">
        <v>11</v>
      </c>
      <c r="E163" s="20">
        <v>0</v>
      </c>
      <c r="F163" s="20">
        <v>0</v>
      </c>
      <c r="G163" s="20">
        <v>0</v>
      </c>
      <c r="H163" s="20">
        <v>0</v>
      </c>
      <c r="I163" s="20"/>
    </row>
    <row r="164" spans="1:14" x14ac:dyDescent="0.2">
      <c r="A164" s="5" t="s">
        <v>274</v>
      </c>
      <c r="B164" s="5" t="s">
        <v>274</v>
      </c>
      <c r="C164" s="2" t="s">
        <v>296</v>
      </c>
      <c r="D164" s="8" t="s">
        <v>275</v>
      </c>
      <c r="E164" s="20">
        <v>10399</v>
      </c>
      <c r="F164" s="20">
        <v>38963</v>
      </c>
      <c r="G164" s="20">
        <v>54934</v>
      </c>
      <c r="H164" s="20">
        <v>276948</v>
      </c>
      <c r="I164" s="20"/>
    </row>
    <row r="165" spans="1:14" x14ac:dyDescent="0.2">
      <c r="A165" s="5" t="s">
        <v>274</v>
      </c>
      <c r="B165" s="5" t="s">
        <v>274</v>
      </c>
      <c r="C165" s="2" t="s">
        <v>296</v>
      </c>
      <c r="D165" s="8" t="s">
        <v>13</v>
      </c>
      <c r="E165" s="20">
        <v>0</v>
      </c>
      <c r="F165" s="20">
        <v>0</v>
      </c>
      <c r="G165" s="20">
        <v>0</v>
      </c>
      <c r="H165" s="20">
        <v>0</v>
      </c>
      <c r="I165" s="20"/>
    </row>
    <row r="166" spans="1:14" x14ac:dyDescent="0.2">
      <c r="A166" s="5" t="s">
        <v>274</v>
      </c>
      <c r="B166" s="5" t="s">
        <v>274</v>
      </c>
      <c r="C166" s="5" t="s">
        <v>296</v>
      </c>
      <c r="D166" s="5" t="s">
        <v>276</v>
      </c>
      <c r="E166" s="19">
        <f t="shared" ref="E166:H166" si="64">+E167+E168</f>
        <v>40735</v>
      </c>
      <c r="F166" s="19">
        <f t="shared" si="64"/>
        <v>89144</v>
      </c>
      <c r="G166" s="19">
        <f t="shared" si="64"/>
        <v>103722</v>
      </c>
      <c r="H166" s="19">
        <f t="shared" si="64"/>
        <v>95061</v>
      </c>
      <c r="I166" s="19"/>
    </row>
    <row r="167" spans="1:14" x14ac:dyDescent="0.2">
      <c r="A167" s="5" t="s">
        <v>274</v>
      </c>
      <c r="B167" s="5" t="s">
        <v>274</v>
      </c>
      <c r="C167" s="2" t="s">
        <v>296</v>
      </c>
      <c r="D167" s="8" t="s">
        <v>219</v>
      </c>
      <c r="E167" s="20">
        <v>10643</v>
      </c>
      <c r="F167" s="20">
        <v>32711</v>
      </c>
      <c r="G167" s="20">
        <v>37628</v>
      </c>
      <c r="H167" s="20">
        <v>38753</v>
      </c>
      <c r="I167" s="20"/>
    </row>
    <row r="168" spans="1:14" x14ac:dyDescent="0.2">
      <c r="A168" s="5" t="s">
        <v>274</v>
      </c>
      <c r="B168" s="5" t="s">
        <v>274</v>
      </c>
      <c r="C168" s="2" t="s">
        <v>296</v>
      </c>
      <c r="D168" s="8" t="s">
        <v>220</v>
      </c>
      <c r="E168" s="20">
        <v>30092</v>
      </c>
      <c r="F168" s="20">
        <v>56433</v>
      </c>
      <c r="G168" s="20">
        <v>66094</v>
      </c>
      <c r="H168" s="20">
        <v>56308</v>
      </c>
      <c r="I168" s="20"/>
    </row>
    <row r="169" spans="1:14" x14ac:dyDescent="0.2">
      <c r="A169" s="5" t="s">
        <v>274</v>
      </c>
      <c r="B169" s="5" t="s">
        <v>274</v>
      </c>
      <c r="C169" s="5" t="s">
        <v>296</v>
      </c>
      <c r="D169" s="5" t="s">
        <v>221</v>
      </c>
      <c r="E169" s="19">
        <f t="shared" ref="E169:H169" si="65">+E170+E173</f>
        <v>261134</v>
      </c>
      <c r="F169" s="19">
        <f t="shared" si="65"/>
        <v>338107</v>
      </c>
      <c r="G169" s="19">
        <f t="shared" si="65"/>
        <v>368656</v>
      </c>
      <c r="H169" s="19">
        <f t="shared" si="65"/>
        <v>582009</v>
      </c>
      <c r="I169" s="19"/>
      <c r="J169" s="3"/>
      <c r="K169" s="3"/>
      <c r="L169" s="3"/>
      <c r="M169" s="3"/>
      <c r="N169" s="3"/>
    </row>
    <row r="170" spans="1:14" x14ac:dyDescent="0.2">
      <c r="A170" s="5" t="s">
        <v>274</v>
      </c>
      <c r="B170" s="5" t="s">
        <v>274</v>
      </c>
      <c r="C170" s="2" t="s">
        <v>296</v>
      </c>
      <c r="D170" s="8" t="s">
        <v>277</v>
      </c>
      <c r="E170" s="20">
        <v>170956</v>
      </c>
      <c r="F170" s="20">
        <v>235213</v>
      </c>
      <c r="G170" s="20">
        <v>255541</v>
      </c>
      <c r="H170" s="20">
        <v>460725</v>
      </c>
      <c r="I170" s="20"/>
    </row>
    <row r="171" spans="1:14" x14ac:dyDescent="0.2">
      <c r="A171" s="5" t="s">
        <v>274</v>
      </c>
      <c r="B171" s="5" t="s">
        <v>274</v>
      </c>
      <c r="C171" s="2" t="s">
        <v>296</v>
      </c>
      <c r="D171" s="21" t="s">
        <v>278</v>
      </c>
      <c r="E171" s="20">
        <v>165922</v>
      </c>
      <c r="F171" s="20">
        <v>229875</v>
      </c>
      <c r="G171" s="20">
        <v>241204</v>
      </c>
      <c r="H171" s="20">
        <v>448605</v>
      </c>
      <c r="I171" s="20"/>
    </row>
    <row r="172" spans="1:14" x14ac:dyDescent="0.2">
      <c r="A172" s="5" t="s">
        <v>274</v>
      </c>
      <c r="B172" s="5" t="s">
        <v>274</v>
      </c>
      <c r="C172" s="2" t="s">
        <v>296</v>
      </c>
      <c r="D172" s="21" t="s">
        <v>279</v>
      </c>
      <c r="E172" s="20">
        <v>5034</v>
      </c>
      <c r="F172" s="20">
        <v>5338</v>
      </c>
      <c r="G172" s="20">
        <v>14337</v>
      </c>
      <c r="H172" s="20">
        <v>12120</v>
      </c>
      <c r="I172" s="20"/>
    </row>
    <row r="173" spans="1:14" x14ac:dyDescent="0.2">
      <c r="A173" s="5" t="s">
        <v>274</v>
      </c>
      <c r="B173" s="5" t="s">
        <v>274</v>
      </c>
      <c r="C173" s="2" t="s">
        <v>296</v>
      </c>
      <c r="D173" s="8" t="s">
        <v>280</v>
      </c>
      <c r="E173" s="20">
        <v>90178</v>
      </c>
      <c r="F173" s="20">
        <v>102894</v>
      </c>
      <c r="G173" s="20">
        <v>113115</v>
      </c>
      <c r="H173" s="20">
        <v>121284</v>
      </c>
      <c r="I173" s="20"/>
    </row>
    <row r="174" spans="1:14" x14ac:dyDescent="0.2">
      <c r="A174" s="5" t="s">
        <v>274</v>
      </c>
      <c r="B174" s="5" t="s">
        <v>274</v>
      </c>
      <c r="C174" s="2" t="s">
        <v>296</v>
      </c>
      <c r="D174" s="21" t="s">
        <v>509</v>
      </c>
      <c r="E174" s="20">
        <v>2085</v>
      </c>
      <c r="F174" s="20">
        <v>4512</v>
      </c>
      <c r="G174" s="20">
        <v>76674</v>
      </c>
      <c r="H174" s="20">
        <v>82073</v>
      </c>
      <c r="I174" s="20"/>
    </row>
    <row r="175" spans="1:14" x14ac:dyDescent="0.2">
      <c r="A175" s="5" t="s">
        <v>274</v>
      </c>
      <c r="B175" s="5" t="s">
        <v>274</v>
      </c>
      <c r="C175" s="2" t="s">
        <v>296</v>
      </c>
      <c r="D175" s="21" t="s">
        <v>279</v>
      </c>
      <c r="E175" s="20">
        <v>88093</v>
      </c>
      <c r="F175" s="20">
        <v>98382</v>
      </c>
      <c r="G175" s="20">
        <v>36441</v>
      </c>
      <c r="H175" s="20">
        <v>39211</v>
      </c>
      <c r="I175" s="20"/>
    </row>
    <row r="176" spans="1:14" x14ac:dyDescent="0.2">
      <c r="A176" s="5" t="s">
        <v>274</v>
      </c>
      <c r="B176" s="5" t="s">
        <v>274</v>
      </c>
      <c r="C176" s="5" t="s">
        <v>296</v>
      </c>
      <c r="D176" s="5" t="s">
        <v>29</v>
      </c>
      <c r="E176" s="19"/>
      <c r="F176" s="19"/>
      <c r="G176" s="19"/>
      <c r="H176" s="19"/>
      <c r="I176" s="19"/>
    </row>
    <row r="177" spans="1:9" x14ac:dyDescent="0.2">
      <c r="A177" s="5" t="s">
        <v>274</v>
      </c>
      <c r="B177" s="5" t="s">
        <v>274</v>
      </c>
      <c r="C177" s="2" t="s">
        <v>296</v>
      </c>
      <c r="D177" s="8" t="s">
        <v>281</v>
      </c>
      <c r="E177" s="20">
        <v>92454</v>
      </c>
      <c r="F177" s="20">
        <v>181846</v>
      </c>
      <c r="G177" s="20">
        <v>213486</v>
      </c>
      <c r="H177" s="20">
        <v>162127</v>
      </c>
      <c r="I177" s="20"/>
    </row>
    <row r="178" spans="1:9" x14ac:dyDescent="0.2">
      <c r="A178" s="5" t="s">
        <v>274</v>
      </c>
      <c r="B178" s="5" t="s">
        <v>274</v>
      </c>
      <c r="C178" s="2" t="s">
        <v>296</v>
      </c>
      <c r="D178" s="8" t="s">
        <v>282</v>
      </c>
      <c r="E178" s="20">
        <v>105999</v>
      </c>
      <c r="F178" s="20">
        <v>141039</v>
      </c>
      <c r="G178" s="20">
        <v>191328</v>
      </c>
      <c r="H178" s="20">
        <v>174922</v>
      </c>
      <c r="I178" s="20"/>
    </row>
    <row r="179" spans="1:9" x14ac:dyDescent="0.2">
      <c r="A179" s="5" t="s">
        <v>274</v>
      </c>
      <c r="B179" s="5" t="s">
        <v>274</v>
      </c>
      <c r="C179" s="2" t="s">
        <v>296</v>
      </c>
      <c r="D179" s="8" t="s">
        <v>283</v>
      </c>
      <c r="E179" s="20">
        <v>-13545</v>
      </c>
      <c r="F179" s="20">
        <v>40807</v>
      </c>
      <c r="G179" s="20">
        <v>22158</v>
      </c>
      <c r="H179" s="20">
        <v>-12795</v>
      </c>
      <c r="I179" s="20"/>
    </row>
    <row r="180" spans="1:9" x14ac:dyDescent="0.2">
      <c r="A180" s="5" t="s">
        <v>274</v>
      </c>
      <c r="B180" s="5" t="s">
        <v>274</v>
      </c>
      <c r="C180" s="2" t="s">
        <v>296</v>
      </c>
      <c r="D180" s="8" t="s">
        <v>284</v>
      </c>
      <c r="E180" s="20">
        <v>-14323</v>
      </c>
      <c r="F180" s="20">
        <v>28548</v>
      </c>
      <c r="G180" s="20">
        <v>15971</v>
      </c>
      <c r="H180" s="20">
        <v>-13051</v>
      </c>
      <c r="I180" s="20"/>
    </row>
    <row r="181" spans="1:9" x14ac:dyDescent="0.2">
      <c r="A181" s="5" t="s">
        <v>274</v>
      </c>
      <c r="B181" s="5" t="s">
        <v>274</v>
      </c>
      <c r="C181" s="5" t="s">
        <v>296</v>
      </c>
      <c r="D181" s="5" t="s">
        <v>40</v>
      </c>
      <c r="E181" s="19"/>
      <c r="F181" s="19"/>
      <c r="G181" s="19"/>
      <c r="H181" s="19"/>
      <c r="I181" s="19"/>
    </row>
    <row r="182" spans="1:9" x14ac:dyDescent="0.2">
      <c r="A182" s="5" t="s">
        <v>274</v>
      </c>
      <c r="B182" s="5" t="s">
        <v>274</v>
      </c>
      <c r="C182" s="2" t="s">
        <v>296</v>
      </c>
      <c r="D182" s="8" t="s">
        <v>77</v>
      </c>
      <c r="E182" s="20">
        <v>21000</v>
      </c>
      <c r="F182" s="20">
        <v>21000</v>
      </c>
      <c r="G182" s="20">
        <v>21000</v>
      </c>
      <c r="H182" s="20">
        <v>21000</v>
      </c>
      <c r="I182" s="20"/>
    </row>
    <row r="183" spans="1:9" x14ac:dyDescent="0.2">
      <c r="A183" s="5" t="s">
        <v>274</v>
      </c>
      <c r="B183" s="5" t="s">
        <v>274</v>
      </c>
      <c r="C183" s="2" t="s">
        <v>296</v>
      </c>
      <c r="D183" s="8" t="s">
        <v>475</v>
      </c>
      <c r="E183" s="20">
        <v>45393</v>
      </c>
      <c r="F183" s="20">
        <v>44319</v>
      </c>
      <c r="G183" s="20">
        <v>7183</v>
      </c>
      <c r="H183" s="20">
        <v>-20359</v>
      </c>
      <c r="I183" s="20"/>
    </row>
    <row r="184" spans="1:9" x14ac:dyDescent="0.2">
      <c r="A184" s="5" t="s">
        <v>274</v>
      </c>
      <c r="B184" s="5" t="s">
        <v>274</v>
      </c>
      <c r="C184" s="5" t="s">
        <v>296</v>
      </c>
      <c r="D184" s="5" t="s">
        <v>43</v>
      </c>
      <c r="E184" s="77"/>
      <c r="F184" s="77"/>
      <c r="G184" s="77"/>
      <c r="H184" s="77"/>
      <c r="I184" s="77"/>
    </row>
    <row r="185" spans="1:9" x14ac:dyDescent="0.2">
      <c r="A185" s="5" t="s">
        <v>274</v>
      </c>
      <c r="B185" s="5" t="s">
        <v>274</v>
      </c>
      <c r="C185" s="2" t="s">
        <v>296</v>
      </c>
      <c r="D185" s="8" t="s">
        <v>545</v>
      </c>
      <c r="E185" s="23">
        <f t="shared" ref="E185:H185" si="66">IFERROR(E180/SUM(E162:E164)*100,"")</f>
        <v>-6.4986683242664434</v>
      </c>
      <c r="F185" s="23">
        <f t="shared" si="66"/>
        <v>11.466764137642944</v>
      </c>
      <c r="G185" s="23">
        <f t="shared" si="66"/>
        <v>6.0282938392203338</v>
      </c>
      <c r="H185" s="23">
        <f t="shared" si="66"/>
        <v>-2.6801629742806212</v>
      </c>
      <c r="I185" s="23"/>
    </row>
    <row r="186" spans="1:9" x14ac:dyDescent="0.2">
      <c r="A186" s="5" t="s">
        <v>274</v>
      </c>
      <c r="B186" s="5" t="s">
        <v>274</v>
      </c>
      <c r="C186" s="2" t="s">
        <v>296</v>
      </c>
      <c r="D186" s="8" t="s">
        <v>285</v>
      </c>
      <c r="E186" s="23">
        <f t="shared" ref="E186:H186" si="67">IFERROR((E179/(E169-E167))*100,"")</f>
        <v>-5.4073799058648815</v>
      </c>
      <c r="F186" s="23">
        <f t="shared" si="67"/>
        <v>13.361995572961009</v>
      </c>
      <c r="G186" s="23">
        <f t="shared" si="67"/>
        <v>6.6936935848327037</v>
      </c>
      <c r="H186" s="23">
        <f t="shared" si="67"/>
        <v>-2.3552432002591779</v>
      </c>
      <c r="I186" s="23"/>
    </row>
    <row r="187" spans="1:9" x14ac:dyDescent="0.2">
      <c r="A187" s="5" t="s">
        <v>274</v>
      </c>
      <c r="B187" s="5" t="s">
        <v>274</v>
      </c>
      <c r="C187" s="2" t="s">
        <v>296</v>
      </c>
      <c r="D187" s="8" t="s">
        <v>286</v>
      </c>
      <c r="E187" s="23">
        <f t="shared" ref="E187:H187" si="68">IFERROR(E180/E169*100,"")</f>
        <v>-5.4849234492635963</v>
      </c>
      <c r="F187" s="23">
        <f t="shared" si="68"/>
        <v>8.4434809098894732</v>
      </c>
      <c r="G187" s="23">
        <f t="shared" si="68"/>
        <v>4.332222993793672</v>
      </c>
      <c r="H187" s="23">
        <f t="shared" si="68"/>
        <v>-2.2424051861740972</v>
      </c>
      <c r="I187" s="23"/>
    </row>
    <row r="188" spans="1:9" x14ac:dyDescent="0.2">
      <c r="A188" s="5" t="s">
        <v>274</v>
      </c>
      <c r="B188" s="5" t="s">
        <v>274</v>
      </c>
      <c r="C188" s="2" t="s">
        <v>296</v>
      </c>
      <c r="D188" s="8" t="s">
        <v>287</v>
      </c>
      <c r="E188" s="23">
        <f t="shared" ref="E188:H188" si="69">IFERROR(E178/E179,"")</f>
        <v>-7.8256921373200443</v>
      </c>
      <c r="F188" s="23">
        <f t="shared" si="69"/>
        <v>3.456245252040091</v>
      </c>
      <c r="G188" s="23">
        <f t="shared" si="69"/>
        <v>8.6347143243975086</v>
      </c>
      <c r="H188" s="23">
        <f t="shared" si="69"/>
        <v>-13.671121531848378</v>
      </c>
      <c r="I188" s="23"/>
    </row>
    <row r="189" spans="1:9" x14ac:dyDescent="0.2">
      <c r="A189" s="5" t="s">
        <v>274</v>
      </c>
      <c r="B189" s="5" t="s">
        <v>274</v>
      </c>
      <c r="C189" s="2" t="s">
        <v>296</v>
      </c>
      <c r="D189" s="8" t="s">
        <v>288</v>
      </c>
      <c r="E189" s="23">
        <f>IFERROR(E180/E182,"")</f>
        <v>-0.68204761904761901</v>
      </c>
      <c r="F189" s="23">
        <f>IFERROR(F180/F182,"")</f>
        <v>1.3594285714285714</v>
      </c>
      <c r="G189" s="23">
        <f>IFERROR(G180/G182,"")</f>
        <v>0.76052380952380949</v>
      </c>
      <c r="H189" s="23">
        <f>IFERROR(H180/H182,"")</f>
        <v>-0.62147619047619052</v>
      </c>
      <c r="I189" s="23"/>
    </row>
    <row r="190" spans="1:9" x14ac:dyDescent="0.2">
      <c r="A190" s="5" t="s">
        <v>274</v>
      </c>
      <c r="B190" s="5" t="s">
        <v>274</v>
      </c>
      <c r="C190" s="5" t="s">
        <v>296</v>
      </c>
      <c r="D190" s="5" t="s">
        <v>53</v>
      </c>
      <c r="E190" s="22"/>
      <c r="F190" s="22"/>
      <c r="G190" s="22"/>
      <c r="H190" s="22"/>
      <c r="I190" s="22"/>
    </row>
    <row r="191" spans="1:9" x14ac:dyDescent="0.2">
      <c r="A191" s="5" t="s">
        <v>274</v>
      </c>
      <c r="B191" s="5" t="s">
        <v>274</v>
      </c>
      <c r="C191" s="2" t="s">
        <v>296</v>
      </c>
      <c r="D191" s="8" t="s">
        <v>289</v>
      </c>
      <c r="E191" s="23">
        <f>IFERROR(E171/E169*100,"")</f>
        <v>63.539025940704775</v>
      </c>
      <c r="F191" s="23">
        <f>IFERROR(F171/F169*100,"")</f>
        <v>67.988831937818503</v>
      </c>
      <c r="G191" s="23">
        <f>IFERROR(G171/G169*100,"")</f>
        <v>65.427932815416</v>
      </c>
      <c r="H191" s="23">
        <f>IFERROR(H171/H169*100,"")</f>
        <v>77.078704968479869</v>
      </c>
      <c r="I191" s="23"/>
    </row>
    <row r="192" spans="1:9" x14ac:dyDescent="0.2">
      <c r="A192" s="5" t="s">
        <v>274</v>
      </c>
      <c r="B192" s="5" t="s">
        <v>274</v>
      </c>
      <c r="C192" s="2" t="s">
        <v>296</v>
      </c>
      <c r="D192" s="8" t="s">
        <v>290</v>
      </c>
      <c r="E192" s="23">
        <f>IFERROR(E170/E167,"")</f>
        <v>16.062764258197877</v>
      </c>
      <c r="F192" s="23">
        <f>IFERROR(F170/F167,"")</f>
        <v>7.1906392345082697</v>
      </c>
      <c r="G192" s="23">
        <f>IFERROR(G170/G167,"")</f>
        <v>6.7912458807271179</v>
      </c>
      <c r="H192" s="23">
        <f>IFERROR(H170/H167,"")</f>
        <v>11.888756999458106</v>
      </c>
      <c r="I192" s="23"/>
    </row>
    <row r="193" spans="1:14" x14ac:dyDescent="0.2">
      <c r="A193" s="5" t="s">
        <v>274</v>
      </c>
      <c r="B193" s="5" t="s">
        <v>274</v>
      </c>
      <c r="C193" s="2" t="s">
        <v>296</v>
      </c>
      <c r="D193" s="8" t="s">
        <v>291</v>
      </c>
      <c r="E193" s="23">
        <f>IFERROR(E166/E169*100,"")</f>
        <v>15.599270872425652</v>
      </c>
      <c r="F193" s="23">
        <f t="shared" ref="F193:H193" si="70">IFERROR(F166/F169*100,"")</f>
        <v>26.365617984839119</v>
      </c>
      <c r="G193" s="23">
        <f t="shared" si="70"/>
        <v>28.135172084544941</v>
      </c>
      <c r="H193" s="23">
        <f t="shared" si="70"/>
        <v>16.333252578568374</v>
      </c>
      <c r="I193" s="23"/>
    </row>
    <row r="194" spans="1:14" x14ac:dyDescent="0.2">
      <c r="A194" s="5" t="s">
        <v>274</v>
      </c>
      <c r="B194" s="5" t="s">
        <v>274</v>
      </c>
      <c r="C194" s="5" t="s">
        <v>296</v>
      </c>
      <c r="D194" s="5" t="s">
        <v>116</v>
      </c>
      <c r="E194" s="22"/>
      <c r="F194" s="22"/>
      <c r="G194" s="22"/>
      <c r="H194" s="22"/>
      <c r="I194" s="22"/>
    </row>
    <row r="195" spans="1:14" x14ac:dyDescent="0.2">
      <c r="A195" s="5" t="s">
        <v>274</v>
      </c>
      <c r="B195" s="5" t="s">
        <v>274</v>
      </c>
      <c r="C195" s="2" t="s">
        <v>296</v>
      </c>
      <c r="D195" s="8" t="s">
        <v>535</v>
      </c>
      <c r="E195" s="23">
        <f t="shared" ref="E195:H195" si="71">IFERROR(E161/E169*100,"")</f>
        <v>84.400729127574351</v>
      </c>
      <c r="F195" s="23">
        <f t="shared" si="71"/>
        <v>73.634382015160881</v>
      </c>
      <c r="G195" s="23">
        <f t="shared" si="71"/>
        <v>71.864827915455052</v>
      </c>
      <c r="H195" s="23">
        <f t="shared" si="71"/>
        <v>83.666747421431637</v>
      </c>
      <c r="I195" s="23"/>
    </row>
    <row r="196" spans="1:14" x14ac:dyDescent="0.2">
      <c r="A196" s="5" t="s">
        <v>274</v>
      </c>
      <c r="B196" s="5" t="s">
        <v>274</v>
      </c>
      <c r="C196" s="2" t="s">
        <v>296</v>
      </c>
      <c r="D196" s="8" t="s">
        <v>542</v>
      </c>
      <c r="E196" s="23">
        <f t="shared" ref="E196:H196" si="72">IFERROR(E161/E182,"")</f>
        <v>10.495190476190476</v>
      </c>
      <c r="F196" s="23">
        <f t="shared" si="72"/>
        <v>11.855380952380953</v>
      </c>
      <c r="G196" s="23">
        <f t="shared" si="72"/>
        <v>12.615904761904762</v>
      </c>
      <c r="H196" s="23">
        <f t="shared" si="72"/>
        <v>23.187999999999999</v>
      </c>
      <c r="I196" s="23"/>
    </row>
    <row r="197" spans="1:14" x14ac:dyDescent="0.2">
      <c r="A197" s="5" t="s">
        <v>274</v>
      </c>
      <c r="B197" s="5" t="s">
        <v>274</v>
      </c>
      <c r="C197" s="5" t="s">
        <v>296</v>
      </c>
      <c r="D197" s="5" t="s">
        <v>292</v>
      </c>
      <c r="E197" s="22"/>
      <c r="F197" s="22"/>
      <c r="G197" s="22"/>
      <c r="H197" s="22"/>
      <c r="I197" s="22"/>
    </row>
    <row r="198" spans="1:14" x14ac:dyDescent="0.2">
      <c r="A198" s="5" t="s">
        <v>274</v>
      </c>
      <c r="B198" s="5" t="s">
        <v>274</v>
      </c>
      <c r="C198" s="2" t="s">
        <v>296</v>
      </c>
      <c r="D198" s="8" t="s">
        <v>478</v>
      </c>
      <c r="E198" s="23">
        <f t="shared" ref="E198:I198" si="73">IFERROR(E183/E180,"")</f>
        <v>-3.1692382880681422</v>
      </c>
      <c r="F198" s="23">
        <f t="shared" si="73"/>
        <v>1.5524379991593107</v>
      </c>
      <c r="G198" s="23">
        <f t="shared" si="73"/>
        <v>0.44975267672656688</v>
      </c>
      <c r="H198" s="23">
        <f t="shared" si="73"/>
        <v>1.5599570914106198</v>
      </c>
      <c r="I198" s="23" t="str">
        <f t="shared" si="73"/>
        <v/>
      </c>
    </row>
    <row r="199" spans="1:14" x14ac:dyDescent="0.2">
      <c r="A199" s="5" t="s">
        <v>274</v>
      </c>
      <c r="B199" s="5" t="s">
        <v>274</v>
      </c>
      <c r="C199" s="2" t="s">
        <v>296</v>
      </c>
      <c r="D199" s="8" t="s">
        <v>479</v>
      </c>
      <c r="E199" s="23">
        <f t="shared" ref="E199:H199" si="74">IFERROR(E183/E167,"")</f>
        <v>4.2650568448745654</v>
      </c>
      <c r="F199" s="23">
        <f t="shared" si="74"/>
        <v>1.3548653358197549</v>
      </c>
      <c r="G199" s="23">
        <f t="shared" si="74"/>
        <v>0.19089507813330497</v>
      </c>
      <c r="H199" s="23">
        <f t="shared" si="74"/>
        <v>-0.52535287590638147</v>
      </c>
      <c r="I199" s="23"/>
    </row>
    <row r="200" spans="1:14" x14ac:dyDescent="0.2">
      <c r="A200" s="5" t="s">
        <v>274</v>
      </c>
      <c r="B200" s="5" t="s">
        <v>274</v>
      </c>
      <c r="C200" s="5" t="s">
        <v>297</v>
      </c>
      <c r="D200" s="5" t="s">
        <v>9</v>
      </c>
      <c r="E200" s="80">
        <f t="shared" ref="E200:I200" si="75">SUM(E201:E204)</f>
        <v>996448</v>
      </c>
      <c r="F200" s="80">
        <f t="shared" si="75"/>
        <v>1268851</v>
      </c>
      <c r="G200" s="80">
        <f t="shared" si="75"/>
        <v>1499640</v>
      </c>
      <c r="H200" s="80">
        <f t="shared" si="75"/>
        <v>1700952.3959999999</v>
      </c>
      <c r="I200" s="80">
        <f t="shared" si="75"/>
        <v>1676742.5619999999</v>
      </c>
      <c r="J200" s="3"/>
      <c r="K200" s="3"/>
      <c r="L200" s="3"/>
      <c r="M200" s="3"/>
      <c r="N200" s="3"/>
    </row>
    <row r="201" spans="1:14" x14ac:dyDescent="0.2">
      <c r="A201" s="5" t="s">
        <v>274</v>
      </c>
      <c r="B201" s="5" t="s">
        <v>274</v>
      </c>
      <c r="C201" s="2" t="s">
        <v>297</v>
      </c>
      <c r="D201" s="8" t="s">
        <v>76</v>
      </c>
      <c r="E201" s="20">
        <v>800000</v>
      </c>
      <c r="F201" s="20">
        <v>1000000</v>
      </c>
      <c r="G201" s="20">
        <v>1200000</v>
      </c>
      <c r="H201" s="20">
        <v>1200000</v>
      </c>
      <c r="I201" s="20">
        <v>1200000</v>
      </c>
    </row>
    <row r="202" spans="1:14" x14ac:dyDescent="0.2">
      <c r="A202" s="5" t="s">
        <v>274</v>
      </c>
      <c r="B202" s="5" t="s">
        <v>274</v>
      </c>
      <c r="C202" s="2" t="s">
        <v>297</v>
      </c>
      <c r="D202" s="8" t="s">
        <v>11</v>
      </c>
      <c r="E202" s="20">
        <v>0</v>
      </c>
      <c r="F202" s="20">
        <v>0</v>
      </c>
      <c r="G202" s="20">
        <v>0</v>
      </c>
      <c r="H202" s="20">
        <v>0</v>
      </c>
      <c r="I202" s="20">
        <v>0</v>
      </c>
    </row>
    <row r="203" spans="1:14" x14ac:dyDescent="0.2">
      <c r="A203" s="5" t="s">
        <v>274</v>
      </c>
      <c r="B203" s="5" t="s">
        <v>274</v>
      </c>
      <c r="C203" s="2" t="s">
        <v>297</v>
      </c>
      <c r="D203" s="8" t="s">
        <v>275</v>
      </c>
      <c r="E203" s="20">
        <v>196448</v>
      </c>
      <c r="F203" s="20">
        <v>268851</v>
      </c>
      <c r="G203" s="20">
        <v>299640</v>
      </c>
      <c r="H203" s="20">
        <v>500952.39600000001</v>
      </c>
      <c r="I203" s="20">
        <v>476742.56199999998</v>
      </c>
    </row>
    <row r="204" spans="1:14" x14ac:dyDescent="0.2">
      <c r="A204" s="5" t="s">
        <v>274</v>
      </c>
      <c r="B204" s="5" t="s">
        <v>274</v>
      </c>
      <c r="C204" s="2" t="s">
        <v>297</v>
      </c>
      <c r="D204" s="8" t="s">
        <v>13</v>
      </c>
      <c r="E204" s="20">
        <v>0</v>
      </c>
      <c r="F204" s="20">
        <v>0</v>
      </c>
      <c r="G204" s="20">
        <v>0</v>
      </c>
      <c r="H204" s="20">
        <v>0</v>
      </c>
      <c r="I204" s="20">
        <v>0</v>
      </c>
    </row>
    <row r="205" spans="1:14" x14ac:dyDescent="0.2">
      <c r="A205" s="5" t="s">
        <v>274</v>
      </c>
      <c r="B205" s="5" t="s">
        <v>274</v>
      </c>
      <c r="C205" s="5" t="s">
        <v>297</v>
      </c>
      <c r="D205" s="5" t="s">
        <v>276</v>
      </c>
      <c r="E205" s="19">
        <f t="shared" ref="E205:I205" si="76">+E206+E207</f>
        <v>123311</v>
      </c>
      <c r="F205" s="19">
        <f t="shared" si="76"/>
        <v>142348</v>
      </c>
      <c r="G205" s="19">
        <f t="shared" si="76"/>
        <v>90690</v>
      </c>
      <c r="H205" s="19">
        <f t="shared" si="76"/>
        <v>103409.26699999999</v>
      </c>
      <c r="I205" s="19">
        <f t="shared" si="76"/>
        <v>98577.020999999993</v>
      </c>
    </row>
    <row r="206" spans="1:14" x14ac:dyDescent="0.2">
      <c r="A206" s="5" t="s">
        <v>274</v>
      </c>
      <c r="B206" s="5" t="s">
        <v>274</v>
      </c>
      <c r="C206" s="2" t="s">
        <v>297</v>
      </c>
      <c r="D206" s="8" t="s">
        <v>219</v>
      </c>
      <c r="E206" s="20">
        <v>94272</v>
      </c>
      <c r="F206" s="20">
        <v>139861</v>
      </c>
      <c r="G206" s="20">
        <v>87804</v>
      </c>
      <c r="H206" s="20">
        <v>100103.84699999999</v>
      </c>
      <c r="I206" s="20">
        <v>91335.195999999996</v>
      </c>
    </row>
    <row r="207" spans="1:14" x14ac:dyDescent="0.2">
      <c r="A207" s="5" t="s">
        <v>274</v>
      </c>
      <c r="B207" s="5" t="s">
        <v>274</v>
      </c>
      <c r="C207" s="2" t="s">
        <v>297</v>
      </c>
      <c r="D207" s="8" t="s">
        <v>220</v>
      </c>
      <c r="E207" s="20">
        <v>29039</v>
      </c>
      <c r="F207" s="20">
        <v>2487</v>
      </c>
      <c r="G207" s="20">
        <v>2886</v>
      </c>
      <c r="H207" s="20">
        <v>3305.42</v>
      </c>
      <c r="I207" s="20">
        <v>7241.8249999999998</v>
      </c>
    </row>
    <row r="208" spans="1:14" x14ac:dyDescent="0.2">
      <c r="A208" s="5" t="s">
        <v>274</v>
      </c>
      <c r="B208" s="5" t="s">
        <v>274</v>
      </c>
      <c r="C208" s="5" t="s">
        <v>297</v>
      </c>
      <c r="D208" s="5" t="s">
        <v>221</v>
      </c>
      <c r="E208" s="19">
        <f t="shared" ref="E208:I208" si="77">+E209+E212</f>
        <v>1119759</v>
      </c>
      <c r="F208" s="19">
        <f t="shared" si="77"/>
        <v>1411199</v>
      </c>
      <c r="G208" s="19">
        <f t="shared" si="77"/>
        <v>1590330</v>
      </c>
      <c r="H208" s="19">
        <f t="shared" si="77"/>
        <v>1804361.6629999999</v>
      </c>
      <c r="I208" s="19">
        <f t="shared" si="77"/>
        <v>1775319.5830000001</v>
      </c>
      <c r="J208" s="3"/>
      <c r="K208" s="3"/>
      <c r="L208" s="3"/>
      <c r="M208" s="3"/>
      <c r="N208" s="3"/>
    </row>
    <row r="209" spans="1:9" x14ac:dyDescent="0.2">
      <c r="A209" s="5" t="s">
        <v>274</v>
      </c>
      <c r="B209" s="5" t="s">
        <v>274</v>
      </c>
      <c r="C209" s="2" t="s">
        <v>297</v>
      </c>
      <c r="D209" s="8" t="s">
        <v>277</v>
      </c>
      <c r="E209" s="20">
        <v>874338</v>
      </c>
      <c r="F209" s="20">
        <v>1176809</v>
      </c>
      <c r="G209" s="20">
        <v>1301501</v>
      </c>
      <c r="H209" s="20">
        <v>1527889.6429999999</v>
      </c>
      <c r="I209" s="20">
        <v>1461378.9450000001</v>
      </c>
    </row>
    <row r="210" spans="1:9" x14ac:dyDescent="0.2">
      <c r="A210" s="5" t="s">
        <v>274</v>
      </c>
      <c r="B210" s="5" t="s">
        <v>274</v>
      </c>
      <c r="C210" s="2" t="s">
        <v>297</v>
      </c>
      <c r="D210" s="21" t="s">
        <v>278</v>
      </c>
      <c r="E210" s="20">
        <v>830750</v>
      </c>
      <c r="F210" s="20">
        <v>1061731</v>
      </c>
      <c r="G210" s="20">
        <v>1100082</v>
      </c>
      <c r="H210" s="20">
        <v>1431060.368</v>
      </c>
      <c r="I210" s="20">
        <v>1336530.969</v>
      </c>
    </row>
    <row r="211" spans="1:9" x14ac:dyDescent="0.2">
      <c r="A211" s="5" t="s">
        <v>274</v>
      </c>
      <c r="B211" s="5" t="s">
        <v>274</v>
      </c>
      <c r="C211" s="2" t="s">
        <v>297</v>
      </c>
      <c r="D211" s="21" t="s">
        <v>279</v>
      </c>
      <c r="E211" s="20">
        <v>43588</v>
      </c>
      <c r="F211" s="20">
        <v>115078</v>
      </c>
      <c r="G211" s="20">
        <v>201419</v>
      </c>
      <c r="H211" s="20">
        <v>96829.274999999994</v>
      </c>
      <c r="I211" s="20">
        <v>124847.97600000002</v>
      </c>
    </row>
    <row r="212" spans="1:9" x14ac:dyDescent="0.2">
      <c r="A212" s="5" t="s">
        <v>274</v>
      </c>
      <c r="B212" s="5" t="s">
        <v>274</v>
      </c>
      <c r="C212" s="2" t="s">
        <v>297</v>
      </c>
      <c r="D212" s="8" t="s">
        <v>280</v>
      </c>
      <c r="E212" s="20">
        <v>245421</v>
      </c>
      <c r="F212" s="20">
        <v>234390</v>
      </c>
      <c r="G212" s="20">
        <v>288829</v>
      </c>
      <c r="H212" s="20">
        <v>276472.02</v>
      </c>
      <c r="I212" s="20">
        <v>313940.63799999998</v>
      </c>
    </row>
    <row r="213" spans="1:9" x14ac:dyDescent="0.2">
      <c r="A213" s="5" t="s">
        <v>274</v>
      </c>
      <c r="B213" s="5" t="s">
        <v>274</v>
      </c>
      <c r="C213" s="2" t="s">
        <v>297</v>
      </c>
      <c r="D213" s="21" t="s">
        <v>509</v>
      </c>
      <c r="E213" s="20">
        <v>55634</v>
      </c>
      <c r="F213" s="20">
        <v>68951</v>
      </c>
      <c r="G213" s="20">
        <v>67229</v>
      </c>
      <c r="H213" s="20">
        <v>68519.86</v>
      </c>
      <c r="I213" s="20">
        <v>62917.239000000001</v>
      </c>
    </row>
    <row r="214" spans="1:9" x14ac:dyDescent="0.2">
      <c r="A214" s="5" t="s">
        <v>274</v>
      </c>
      <c r="B214" s="5" t="s">
        <v>274</v>
      </c>
      <c r="C214" s="2" t="s">
        <v>297</v>
      </c>
      <c r="D214" s="21" t="s">
        <v>279</v>
      </c>
      <c r="E214" s="20">
        <v>189787</v>
      </c>
      <c r="F214" s="20">
        <v>165439</v>
      </c>
      <c r="G214" s="20">
        <v>221600</v>
      </c>
      <c r="H214" s="20">
        <v>207952.16</v>
      </c>
      <c r="I214" s="20">
        <v>251023.39899999998</v>
      </c>
    </row>
    <row r="215" spans="1:9" x14ac:dyDescent="0.2">
      <c r="A215" s="5" t="s">
        <v>274</v>
      </c>
      <c r="B215" s="5" t="s">
        <v>274</v>
      </c>
      <c r="C215" s="5" t="s">
        <v>297</v>
      </c>
      <c r="D215" s="5" t="s">
        <v>29</v>
      </c>
      <c r="E215" s="19"/>
      <c r="F215" s="19"/>
      <c r="G215" s="19"/>
      <c r="H215" s="19"/>
      <c r="I215" s="19"/>
    </row>
    <row r="216" spans="1:9" x14ac:dyDescent="0.2">
      <c r="A216" s="5" t="s">
        <v>274</v>
      </c>
      <c r="B216" s="5" t="s">
        <v>274</v>
      </c>
      <c r="C216" s="2" t="s">
        <v>297</v>
      </c>
      <c r="D216" s="8" t="s">
        <v>281</v>
      </c>
      <c r="E216" s="20">
        <v>475122</v>
      </c>
      <c r="F216" s="20">
        <v>785717</v>
      </c>
      <c r="G216" s="20">
        <v>1037251</v>
      </c>
      <c r="H216" s="20">
        <v>1142002.2180000001</v>
      </c>
      <c r="I216" s="20">
        <v>816553.14599999995</v>
      </c>
    </row>
    <row r="217" spans="1:9" x14ac:dyDescent="0.2">
      <c r="A217" s="5" t="s">
        <v>274</v>
      </c>
      <c r="B217" s="5" t="s">
        <v>274</v>
      </c>
      <c r="C217" s="2" t="s">
        <v>297</v>
      </c>
      <c r="D217" s="8" t="s">
        <v>282</v>
      </c>
      <c r="E217" s="20">
        <v>417862</v>
      </c>
      <c r="F217" s="20">
        <v>536564</v>
      </c>
      <c r="G217" s="20">
        <v>694095</v>
      </c>
      <c r="H217" s="20">
        <v>848124.72600000002</v>
      </c>
      <c r="I217" s="20">
        <v>837067.20499999996</v>
      </c>
    </row>
    <row r="218" spans="1:9" x14ac:dyDescent="0.2">
      <c r="A218" s="5" t="s">
        <v>274</v>
      </c>
      <c r="B218" s="5" t="s">
        <v>274</v>
      </c>
      <c r="C218" s="2" t="s">
        <v>297</v>
      </c>
      <c r="D218" s="8" t="s">
        <v>283</v>
      </c>
      <c r="E218" s="20">
        <v>57260</v>
      </c>
      <c r="F218" s="20">
        <v>249153</v>
      </c>
      <c r="G218" s="20">
        <v>343156</v>
      </c>
      <c r="H218" s="20">
        <v>293877.49200000003</v>
      </c>
      <c r="I218" s="20">
        <v>-22274.741999999998</v>
      </c>
    </row>
    <row r="219" spans="1:9" x14ac:dyDescent="0.2">
      <c r="A219" s="5" t="s">
        <v>274</v>
      </c>
      <c r="B219" s="5" t="s">
        <v>274</v>
      </c>
      <c r="C219" s="2" t="s">
        <v>297</v>
      </c>
      <c r="D219" s="8" t="s">
        <v>284</v>
      </c>
      <c r="E219" s="20">
        <v>40617</v>
      </c>
      <c r="F219" s="20">
        <v>172403</v>
      </c>
      <c r="G219" s="20">
        <v>230789</v>
      </c>
      <c r="H219" s="20">
        <v>201312.33499999999</v>
      </c>
      <c r="I219" s="20">
        <v>-33185.357000000004</v>
      </c>
    </row>
    <row r="220" spans="1:9" x14ac:dyDescent="0.2">
      <c r="A220" s="5" t="s">
        <v>274</v>
      </c>
      <c r="B220" s="5" t="s">
        <v>274</v>
      </c>
      <c r="C220" s="5" t="s">
        <v>297</v>
      </c>
      <c r="D220" s="5" t="s">
        <v>40</v>
      </c>
      <c r="E220" s="19"/>
      <c r="F220" s="19"/>
      <c r="G220" s="19"/>
      <c r="H220" s="19"/>
      <c r="I220" s="19"/>
    </row>
    <row r="221" spans="1:9" x14ac:dyDescent="0.2">
      <c r="A221" s="5" t="s">
        <v>274</v>
      </c>
      <c r="B221" s="5" t="s">
        <v>274</v>
      </c>
      <c r="C221" s="2" t="s">
        <v>297</v>
      </c>
      <c r="D221" s="8" t="s">
        <v>77</v>
      </c>
      <c r="E221" s="20">
        <f t="shared" ref="E221:I221" si="78">+E201/100</f>
        <v>8000</v>
      </c>
      <c r="F221" s="20">
        <f t="shared" si="78"/>
        <v>10000</v>
      </c>
      <c r="G221" s="20">
        <f t="shared" si="78"/>
        <v>12000</v>
      </c>
      <c r="H221" s="20">
        <f t="shared" si="78"/>
        <v>12000</v>
      </c>
      <c r="I221" s="20">
        <f t="shared" si="78"/>
        <v>12000</v>
      </c>
    </row>
    <row r="222" spans="1:9" x14ac:dyDescent="0.2">
      <c r="A222" s="5" t="s">
        <v>274</v>
      </c>
      <c r="B222" s="5" t="s">
        <v>274</v>
      </c>
      <c r="C222" s="2" t="s">
        <v>297</v>
      </c>
      <c r="D222" s="8" t="s">
        <v>475</v>
      </c>
      <c r="E222" s="20">
        <v>131907</v>
      </c>
      <c r="F222" s="20">
        <v>158905</v>
      </c>
      <c r="G222" s="20">
        <v>106652</v>
      </c>
      <c r="H222" s="20">
        <v>334567.19400000002</v>
      </c>
      <c r="I222" s="20">
        <v>49111.491000000002</v>
      </c>
    </row>
    <row r="223" spans="1:9" x14ac:dyDescent="0.2">
      <c r="A223" s="5" t="s">
        <v>274</v>
      </c>
      <c r="B223" s="5" t="s">
        <v>274</v>
      </c>
      <c r="C223" s="5" t="s">
        <v>297</v>
      </c>
      <c r="D223" s="5" t="s">
        <v>43</v>
      </c>
      <c r="E223" s="77"/>
      <c r="F223" s="77"/>
      <c r="G223" s="77"/>
      <c r="H223" s="77"/>
      <c r="I223" s="77"/>
    </row>
    <row r="224" spans="1:9" x14ac:dyDescent="0.2">
      <c r="A224" s="5" t="s">
        <v>274</v>
      </c>
      <c r="B224" s="5" t="s">
        <v>274</v>
      </c>
      <c r="C224" s="2" t="s">
        <v>297</v>
      </c>
      <c r="D224" s="8" t="s">
        <v>545</v>
      </c>
      <c r="E224" s="23">
        <f t="shared" ref="E224:I224" si="79">IFERROR(E219/SUM(E201:E203)*100,"")</f>
        <v>4.076178586338675</v>
      </c>
      <c r="F224" s="23">
        <f t="shared" si="79"/>
        <v>13.587332161144216</v>
      </c>
      <c r="G224" s="23">
        <f t="shared" si="79"/>
        <v>15.389626843775838</v>
      </c>
      <c r="H224" s="23">
        <f t="shared" si="79"/>
        <v>11.835271549833545</v>
      </c>
      <c r="I224" s="23">
        <f t="shared" si="79"/>
        <v>-1.979156356621429</v>
      </c>
    </row>
    <row r="225" spans="1:14" x14ac:dyDescent="0.2">
      <c r="A225" s="5" t="s">
        <v>274</v>
      </c>
      <c r="B225" s="5" t="s">
        <v>274</v>
      </c>
      <c r="C225" s="2" t="s">
        <v>297</v>
      </c>
      <c r="D225" s="8" t="s">
        <v>285</v>
      </c>
      <c r="E225" s="23">
        <f t="shared" ref="E225:I225" si="80">IFERROR((E218/(E208-E206))*100,"")</f>
        <v>5.5836885304250563</v>
      </c>
      <c r="F225" s="23">
        <f t="shared" si="80"/>
        <v>19.597699431622431</v>
      </c>
      <c r="G225" s="23">
        <f t="shared" si="80"/>
        <v>22.838606453399144</v>
      </c>
      <c r="H225" s="23">
        <f t="shared" si="80"/>
        <v>17.243722706799662</v>
      </c>
      <c r="I225" s="23">
        <f t="shared" si="80"/>
        <v>-1.3227404108943199</v>
      </c>
    </row>
    <row r="226" spans="1:14" x14ac:dyDescent="0.2">
      <c r="A226" s="5" t="s">
        <v>274</v>
      </c>
      <c r="B226" s="5" t="s">
        <v>274</v>
      </c>
      <c r="C226" s="2" t="s">
        <v>297</v>
      </c>
      <c r="D226" s="8" t="s">
        <v>286</v>
      </c>
      <c r="E226" s="23">
        <f t="shared" ref="E226:I226" si="81">IFERROR(E219/E208*100,"")</f>
        <v>3.6272983740251252</v>
      </c>
      <c r="F226" s="23">
        <f t="shared" si="81"/>
        <v>12.216774530027303</v>
      </c>
      <c r="G226" s="23">
        <f t="shared" si="81"/>
        <v>14.512019517961679</v>
      </c>
      <c r="H226" s="23">
        <f t="shared" si="81"/>
        <v>11.15698360966562</v>
      </c>
      <c r="I226" s="23">
        <f t="shared" si="81"/>
        <v>-1.8692610230729372</v>
      </c>
    </row>
    <row r="227" spans="1:14" x14ac:dyDescent="0.2">
      <c r="A227" s="5" t="s">
        <v>274</v>
      </c>
      <c r="B227" s="5" t="s">
        <v>274</v>
      </c>
      <c r="C227" s="2" t="s">
        <v>297</v>
      </c>
      <c r="D227" s="8" t="s">
        <v>287</v>
      </c>
      <c r="E227" s="23">
        <f t="shared" ref="E227:I227" si="82">IFERROR(E217/E218,"")</f>
        <v>7.2976248690185122</v>
      </c>
      <c r="F227" s="23">
        <f t="shared" si="82"/>
        <v>2.1535522349720853</v>
      </c>
      <c r="G227" s="23">
        <f t="shared" si="82"/>
        <v>2.0226806467029572</v>
      </c>
      <c r="H227" s="23">
        <f t="shared" si="82"/>
        <v>2.8859805500177602</v>
      </c>
      <c r="I227" s="23">
        <f t="shared" si="82"/>
        <v>-37.579209896123601</v>
      </c>
    </row>
    <row r="228" spans="1:14" x14ac:dyDescent="0.2">
      <c r="A228" s="5" t="s">
        <v>274</v>
      </c>
      <c r="B228" s="5" t="s">
        <v>274</v>
      </c>
      <c r="C228" s="2" t="s">
        <v>297</v>
      </c>
      <c r="D228" s="8" t="s">
        <v>288</v>
      </c>
      <c r="E228" s="23">
        <f t="shared" ref="E228:I228" si="83">IFERROR(E219/E221,"")</f>
        <v>5.0771249999999997</v>
      </c>
      <c r="F228" s="23">
        <f t="shared" si="83"/>
        <v>17.240300000000001</v>
      </c>
      <c r="G228" s="23">
        <f t="shared" si="83"/>
        <v>19.232416666666666</v>
      </c>
      <c r="H228" s="23">
        <f t="shared" si="83"/>
        <v>16.776027916666667</v>
      </c>
      <c r="I228" s="23">
        <f t="shared" si="83"/>
        <v>-2.7654464166666668</v>
      </c>
    </row>
    <row r="229" spans="1:14" x14ac:dyDescent="0.2">
      <c r="A229" s="5" t="s">
        <v>274</v>
      </c>
      <c r="B229" s="5" t="s">
        <v>274</v>
      </c>
      <c r="C229" s="5" t="s">
        <v>297</v>
      </c>
      <c r="D229" s="5" t="s">
        <v>53</v>
      </c>
      <c r="E229" s="22"/>
      <c r="F229" s="22"/>
      <c r="G229" s="22"/>
      <c r="H229" s="22"/>
      <c r="I229" s="22"/>
    </row>
    <row r="230" spans="1:14" x14ac:dyDescent="0.2">
      <c r="A230" s="5" t="s">
        <v>274</v>
      </c>
      <c r="B230" s="5" t="s">
        <v>274</v>
      </c>
      <c r="C230" s="2" t="s">
        <v>297</v>
      </c>
      <c r="D230" s="8" t="s">
        <v>289</v>
      </c>
      <c r="E230" s="23">
        <f t="shared" ref="E230:I230" si="84">IFERROR(E210/E208*100,"")</f>
        <v>74.190071256404281</v>
      </c>
      <c r="F230" s="23">
        <f t="shared" si="84"/>
        <v>75.236093562991471</v>
      </c>
      <c r="G230" s="23">
        <f t="shared" si="84"/>
        <v>69.173190469902465</v>
      </c>
      <c r="H230" s="23">
        <f t="shared" si="84"/>
        <v>79.311171221664338</v>
      </c>
      <c r="I230" s="23">
        <f t="shared" si="84"/>
        <v>75.283964746306751</v>
      </c>
    </row>
    <row r="231" spans="1:14" x14ac:dyDescent="0.2">
      <c r="A231" s="5" t="s">
        <v>274</v>
      </c>
      <c r="B231" s="5" t="s">
        <v>274</v>
      </c>
      <c r="C231" s="2" t="s">
        <v>297</v>
      </c>
      <c r="D231" s="8" t="s">
        <v>290</v>
      </c>
      <c r="E231" s="23">
        <f t="shared" ref="E231:I231" si="85">IFERROR(E209/E206,"")</f>
        <v>9.2746308553971488</v>
      </c>
      <c r="F231" s="23">
        <f t="shared" si="85"/>
        <v>8.4141326030844912</v>
      </c>
      <c r="G231" s="23">
        <f t="shared" si="85"/>
        <v>14.822798505762835</v>
      </c>
      <c r="H231" s="23">
        <f t="shared" si="85"/>
        <v>15.263046214397734</v>
      </c>
      <c r="I231" s="23">
        <f t="shared" si="85"/>
        <v>16.000173087710898</v>
      </c>
    </row>
    <row r="232" spans="1:14" x14ac:dyDescent="0.2">
      <c r="A232" s="5" t="s">
        <v>274</v>
      </c>
      <c r="B232" s="5" t="s">
        <v>274</v>
      </c>
      <c r="C232" s="2" t="s">
        <v>297</v>
      </c>
      <c r="D232" s="8" t="s">
        <v>291</v>
      </c>
      <c r="E232" s="23">
        <f>IFERROR(E205/E208*100,"")</f>
        <v>11.012280321033366</v>
      </c>
      <c r="F232" s="23">
        <f t="shared" ref="F232:I232" si="86">IFERROR(F205/F208*100,"")</f>
        <v>10.087025288424948</v>
      </c>
      <c r="G232" s="23">
        <f t="shared" si="86"/>
        <v>5.7025900284846536</v>
      </c>
      <c r="H232" s="23">
        <f t="shared" si="86"/>
        <v>5.7310720528204877</v>
      </c>
      <c r="I232" s="23">
        <f t="shared" si="86"/>
        <v>5.5526352519257927</v>
      </c>
    </row>
    <row r="233" spans="1:14" x14ac:dyDescent="0.2">
      <c r="A233" s="5" t="s">
        <v>274</v>
      </c>
      <c r="B233" s="5" t="s">
        <v>274</v>
      </c>
      <c r="C233" s="5" t="s">
        <v>297</v>
      </c>
      <c r="D233" s="5" t="s">
        <v>116</v>
      </c>
      <c r="E233" s="22"/>
      <c r="F233" s="22"/>
      <c r="G233" s="22"/>
      <c r="H233" s="22"/>
      <c r="I233" s="22"/>
    </row>
    <row r="234" spans="1:14" x14ac:dyDescent="0.2">
      <c r="A234" s="5" t="s">
        <v>274</v>
      </c>
      <c r="B234" s="5" t="s">
        <v>274</v>
      </c>
      <c r="C234" s="2" t="s">
        <v>297</v>
      </c>
      <c r="D234" s="8" t="s">
        <v>535</v>
      </c>
      <c r="E234" s="23">
        <f t="shared" ref="E234:I234" si="87">IFERROR(E200/E208*100,"")</f>
        <v>88.987719678966641</v>
      </c>
      <c r="F234" s="23">
        <f t="shared" si="87"/>
        <v>89.91297471157506</v>
      </c>
      <c r="G234" s="23">
        <f t="shared" si="87"/>
        <v>94.29740997151535</v>
      </c>
      <c r="H234" s="23">
        <f t="shared" si="87"/>
        <v>94.26892794717952</v>
      </c>
      <c r="I234" s="23">
        <f t="shared" si="87"/>
        <v>94.447364748074193</v>
      </c>
    </row>
    <row r="235" spans="1:14" x14ac:dyDescent="0.2">
      <c r="A235" s="5" t="s">
        <v>274</v>
      </c>
      <c r="B235" s="5" t="s">
        <v>274</v>
      </c>
      <c r="C235" s="2" t="s">
        <v>297</v>
      </c>
      <c r="D235" s="8" t="s">
        <v>542</v>
      </c>
      <c r="E235" s="23">
        <f t="shared" ref="E235:I235" si="88">IFERROR(E200/E221,"")</f>
        <v>124.556</v>
      </c>
      <c r="F235" s="23">
        <f t="shared" si="88"/>
        <v>126.88509999999999</v>
      </c>
      <c r="G235" s="23">
        <f t="shared" si="88"/>
        <v>124.97</v>
      </c>
      <c r="H235" s="23">
        <f t="shared" si="88"/>
        <v>141.74603299999998</v>
      </c>
      <c r="I235" s="23">
        <f t="shared" si="88"/>
        <v>139.72854683333333</v>
      </c>
    </row>
    <row r="236" spans="1:14" x14ac:dyDescent="0.2">
      <c r="A236" s="5" t="s">
        <v>274</v>
      </c>
      <c r="B236" s="5" t="s">
        <v>274</v>
      </c>
      <c r="C236" s="5" t="s">
        <v>297</v>
      </c>
      <c r="D236" s="5" t="s">
        <v>292</v>
      </c>
      <c r="E236" s="22"/>
      <c r="F236" s="22"/>
      <c r="G236" s="22"/>
      <c r="H236" s="22"/>
      <c r="I236" s="22"/>
    </row>
    <row r="237" spans="1:14" x14ac:dyDescent="0.2">
      <c r="A237" s="5" t="s">
        <v>274</v>
      </c>
      <c r="B237" s="5" t="s">
        <v>274</v>
      </c>
      <c r="C237" s="2" t="s">
        <v>297</v>
      </c>
      <c r="D237" s="8" t="s">
        <v>478</v>
      </c>
      <c r="E237" s="23">
        <f t="shared" ref="E237:I237" si="89">IFERROR(E222/E219,"")</f>
        <v>3.2475810621168475</v>
      </c>
      <c r="F237" s="23">
        <f t="shared" si="89"/>
        <v>0.9217066988393473</v>
      </c>
      <c r="G237" s="23">
        <f t="shared" si="89"/>
        <v>0.46211907846561145</v>
      </c>
      <c r="H237" s="23">
        <f t="shared" si="89"/>
        <v>1.6619309194342216</v>
      </c>
      <c r="I237" s="23">
        <f t="shared" si="89"/>
        <v>-1.4799144996391027</v>
      </c>
    </row>
    <row r="238" spans="1:14" x14ac:dyDescent="0.2">
      <c r="A238" s="5" t="s">
        <v>274</v>
      </c>
      <c r="B238" s="5" t="s">
        <v>274</v>
      </c>
      <c r="C238" s="2" t="s">
        <v>297</v>
      </c>
      <c r="D238" s="8" t="s">
        <v>479</v>
      </c>
      <c r="E238" s="23">
        <f t="shared" ref="E238:I238" si="90">IFERROR(E222/E206,"")</f>
        <v>1.3992171588594704</v>
      </c>
      <c r="F238" s="23">
        <f t="shared" si="90"/>
        <v>1.13616376259286</v>
      </c>
      <c r="G238" s="23">
        <f t="shared" si="90"/>
        <v>1.2146599243770215</v>
      </c>
      <c r="H238" s="23">
        <f t="shared" si="90"/>
        <v>3.3422011643568506</v>
      </c>
      <c r="I238" s="23">
        <f t="shared" si="90"/>
        <v>0.53770608868020608</v>
      </c>
    </row>
    <row r="239" spans="1:14" x14ac:dyDescent="0.2">
      <c r="A239" s="5" t="s">
        <v>274</v>
      </c>
      <c r="B239" s="5" t="s">
        <v>274</v>
      </c>
      <c r="C239" s="5" t="s">
        <v>298</v>
      </c>
      <c r="D239" s="5" t="s">
        <v>9</v>
      </c>
      <c r="E239" s="80">
        <f t="shared" ref="E239:G239" si="91">SUM(E240:E243)</f>
        <v>1056979</v>
      </c>
      <c r="F239" s="80">
        <f t="shared" si="91"/>
        <v>1234639</v>
      </c>
      <c r="G239" s="80">
        <f t="shared" si="91"/>
        <v>1346073</v>
      </c>
      <c r="H239" s="80"/>
      <c r="I239" s="80"/>
      <c r="J239" s="3"/>
      <c r="K239" s="3"/>
      <c r="L239" s="3"/>
      <c r="M239" s="3"/>
      <c r="N239" s="3"/>
    </row>
    <row r="240" spans="1:14" x14ac:dyDescent="0.2">
      <c r="A240" s="5" t="s">
        <v>274</v>
      </c>
      <c r="B240" s="5" t="s">
        <v>274</v>
      </c>
      <c r="C240" s="2" t="s">
        <v>298</v>
      </c>
      <c r="D240" s="8" t="s">
        <v>76</v>
      </c>
      <c r="E240" s="20">
        <v>600000</v>
      </c>
      <c r="F240" s="20">
        <v>600000</v>
      </c>
      <c r="G240" s="20">
        <v>1200000</v>
      </c>
      <c r="H240" s="20"/>
      <c r="I240" s="20"/>
    </row>
    <row r="241" spans="1:14" x14ac:dyDescent="0.2">
      <c r="A241" s="5" t="s">
        <v>274</v>
      </c>
      <c r="B241" s="5" t="s">
        <v>274</v>
      </c>
      <c r="C241" s="2" t="s">
        <v>298</v>
      </c>
      <c r="D241" s="8" t="s">
        <v>11</v>
      </c>
      <c r="E241" s="20">
        <v>0</v>
      </c>
      <c r="F241" s="20">
        <v>0</v>
      </c>
      <c r="G241" s="20">
        <v>0</v>
      </c>
      <c r="H241" s="20"/>
      <c r="I241" s="20"/>
    </row>
    <row r="242" spans="1:14" x14ac:dyDescent="0.2">
      <c r="A242" s="5" t="s">
        <v>274</v>
      </c>
      <c r="B242" s="5" t="s">
        <v>274</v>
      </c>
      <c r="C242" s="2" t="s">
        <v>298</v>
      </c>
      <c r="D242" s="8" t="s">
        <v>275</v>
      </c>
      <c r="E242" s="20">
        <v>456979</v>
      </c>
      <c r="F242" s="20">
        <v>634639</v>
      </c>
      <c r="G242" s="20">
        <v>146073</v>
      </c>
      <c r="H242" s="20"/>
      <c r="I242" s="20"/>
    </row>
    <row r="243" spans="1:14" x14ac:dyDescent="0.2">
      <c r="A243" s="5" t="s">
        <v>274</v>
      </c>
      <c r="B243" s="5" t="s">
        <v>274</v>
      </c>
      <c r="C243" s="2" t="s">
        <v>298</v>
      </c>
      <c r="D243" s="8" t="s">
        <v>13</v>
      </c>
      <c r="E243" s="20">
        <v>0</v>
      </c>
      <c r="F243" s="20">
        <v>0</v>
      </c>
      <c r="G243" s="20">
        <v>0</v>
      </c>
      <c r="H243" s="20"/>
      <c r="I243" s="20"/>
    </row>
    <row r="244" spans="1:14" x14ac:dyDescent="0.2">
      <c r="A244" s="5" t="s">
        <v>274</v>
      </c>
      <c r="B244" s="5" t="s">
        <v>274</v>
      </c>
      <c r="C244" s="5" t="s">
        <v>298</v>
      </c>
      <c r="D244" s="5" t="s">
        <v>276</v>
      </c>
      <c r="E244" s="19">
        <f t="shared" ref="E244:G244" si="92">+E245+E246</f>
        <v>565797</v>
      </c>
      <c r="F244" s="19">
        <f t="shared" si="92"/>
        <v>824355</v>
      </c>
      <c r="G244" s="19">
        <f t="shared" si="92"/>
        <v>889928</v>
      </c>
      <c r="H244" s="19"/>
      <c r="I244" s="19"/>
    </row>
    <row r="245" spans="1:14" x14ac:dyDescent="0.2">
      <c r="A245" s="5" t="s">
        <v>274</v>
      </c>
      <c r="B245" s="5" t="s">
        <v>274</v>
      </c>
      <c r="C245" s="2" t="s">
        <v>298</v>
      </c>
      <c r="D245" s="8" t="s">
        <v>219</v>
      </c>
      <c r="E245" s="20">
        <v>337453</v>
      </c>
      <c r="F245" s="20">
        <v>552638</v>
      </c>
      <c r="G245" s="20">
        <v>689626</v>
      </c>
      <c r="H245" s="20"/>
      <c r="I245" s="20"/>
    </row>
    <row r="246" spans="1:14" x14ac:dyDescent="0.2">
      <c r="A246" s="5" t="s">
        <v>274</v>
      </c>
      <c r="B246" s="5" t="s">
        <v>274</v>
      </c>
      <c r="C246" s="2" t="s">
        <v>298</v>
      </c>
      <c r="D246" s="8" t="s">
        <v>220</v>
      </c>
      <c r="E246" s="20">
        <v>228344</v>
      </c>
      <c r="F246" s="20">
        <v>271717</v>
      </c>
      <c r="G246" s="20">
        <v>200302</v>
      </c>
      <c r="H246" s="20"/>
      <c r="I246" s="20"/>
    </row>
    <row r="247" spans="1:14" x14ac:dyDescent="0.2">
      <c r="A247" s="5" t="s">
        <v>274</v>
      </c>
      <c r="B247" s="5" t="s">
        <v>274</v>
      </c>
      <c r="C247" s="5" t="s">
        <v>298</v>
      </c>
      <c r="D247" s="5" t="s">
        <v>221</v>
      </c>
      <c r="E247" s="19">
        <f t="shared" ref="E247:G247" si="93">+E248+E251</f>
        <v>1622776</v>
      </c>
      <c r="F247" s="19">
        <f t="shared" si="93"/>
        <v>2058994</v>
      </c>
      <c r="G247" s="19">
        <f t="shared" si="93"/>
        <v>2236001</v>
      </c>
      <c r="H247" s="19"/>
      <c r="I247" s="19"/>
      <c r="J247" s="3"/>
      <c r="K247" s="3"/>
      <c r="L247" s="3"/>
      <c r="M247" s="3"/>
      <c r="N247" s="3"/>
    </row>
    <row r="248" spans="1:14" x14ac:dyDescent="0.2">
      <c r="A248" s="5" t="s">
        <v>274</v>
      </c>
      <c r="B248" s="5" t="s">
        <v>274</v>
      </c>
      <c r="C248" s="2" t="s">
        <v>298</v>
      </c>
      <c r="D248" s="8" t="s">
        <v>277</v>
      </c>
      <c r="E248" s="20">
        <v>1206343</v>
      </c>
      <c r="F248" s="20">
        <v>1589488</v>
      </c>
      <c r="G248" s="20">
        <v>1744498</v>
      </c>
      <c r="H248" s="20"/>
      <c r="I248" s="20"/>
    </row>
    <row r="249" spans="1:14" x14ac:dyDescent="0.2">
      <c r="A249" s="5" t="s">
        <v>274</v>
      </c>
      <c r="B249" s="5" t="s">
        <v>274</v>
      </c>
      <c r="C249" s="2" t="s">
        <v>298</v>
      </c>
      <c r="D249" s="21" t="s">
        <v>278</v>
      </c>
      <c r="E249" s="20">
        <v>741920</v>
      </c>
      <c r="F249" s="20">
        <v>1053091</v>
      </c>
      <c r="G249" s="20">
        <v>1202537</v>
      </c>
      <c r="H249" s="20"/>
      <c r="I249" s="20"/>
    </row>
    <row r="250" spans="1:14" x14ac:dyDescent="0.2">
      <c r="A250" s="5" t="s">
        <v>274</v>
      </c>
      <c r="B250" s="5" t="s">
        <v>274</v>
      </c>
      <c r="C250" s="2" t="s">
        <v>298</v>
      </c>
      <c r="D250" s="21" t="s">
        <v>279</v>
      </c>
      <c r="E250" s="20">
        <v>464423</v>
      </c>
      <c r="F250" s="20">
        <v>536397</v>
      </c>
      <c r="G250" s="20">
        <v>541961</v>
      </c>
      <c r="H250" s="20"/>
      <c r="I250" s="20"/>
    </row>
    <row r="251" spans="1:14" x14ac:dyDescent="0.2">
      <c r="A251" s="5" t="s">
        <v>274</v>
      </c>
      <c r="B251" s="5" t="s">
        <v>274</v>
      </c>
      <c r="C251" s="2" t="s">
        <v>298</v>
      </c>
      <c r="D251" s="8" t="s">
        <v>280</v>
      </c>
      <c r="E251" s="20">
        <v>416433</v>
      </c>
      <c r="F251" s="20">
        <v>469506</v>
      </c>
      <c r="G251" s="20">
        <v>491503</v>
      </c>
      <c r="H251" s="20"/>
      <c r="I251" s="20"/>
    </row>
    <row r="252" spans="1:14" x14ac:dyDescent="0.2">
      <c r="A252" s="5" t="s">
        <v>274</v>
      </c>
      <c r="B252" s="5" t="s">
        <v>274</v>
      </c>
      <c r="C252" s="2" t="s">
        <v>298</v>
      </c>
      <c r="D252" s="21" t="s">
        <v>509</v>
      </c>
      <c r="E252" s="20">
        <v>51175</v>
      </c>
      <c r="F252" s="20">
        <v>42903</v>
      </c>
      <c r="G252" s="20">
        <v>59555</v>
      </c>
      <c r="H252" s="20"/>
      <c r="I252" s="20"/>
    </row>
    <row r="253" spans="1:14" x14ac:dyDescent="0.2">
      <c r="A253" s="5" t="s">
        <v>274</v>
      </c>
      <c r="B253" s="5" t="s">
        <v>274</v>
      </c>
      <c r="C253" s="2" t="s">
        <v>298</v>
      </c>
      <c r="D253" s="21" t="s">
        <v>279</v>
      </c>
      <c r="E253" s="20">
        <v>365258</v>
      </c>
      <c r="F253" s="20">
        <v>426603</v>
      </c>
      <c r="G253" s="20">
        <v>431948</v>
      </c>
      <c r="H253" s="20"/>
      <c r="I253" s="20"/>
    </row>
    <row r="254" spans="1:14" x14ac:dyDescent="0.2">
      <c r="A254" s="5" t="s">
        <v>274</v>
      </c>
      <c r="B254" s="5" t="s">
        <v>274</v>
      </c>
      <c r="C254" s="5" t="s">
        <v>298</v>
      </c>
      <c r="D254" s="5" t="s">
        <v>29</v>
      </c>
      <c r="E254" s="19"/>
      <c r="F254" s="19"/>
      <c r="G254" s="19"/>
      <c r="H254" s="19"/>
      <c r="I254" s="19"/>
    </row>
    <row r="255" spans="1:14" x14ac:dyDescent="0.2">
      <c r="A255" s="5" t="s">
        <v>274</v>
      </c>
      <c r="B255" s="5" t="s">
        <v>274</v>
      </c>
      <c r="C255" s="2" t="s">
        <v>298</v>
      </c>
      <c r="D255" s="8" t="s">
        <v>281</v>
      </c>
      <c r="E255" s="20">
        <v>808734</v>
      </c>
      <c r="F255" s="20">
        <v>1263194</v>
      </c>
      <c r="G255" s="20">
        <v>1509069</v>
      </c>
      <c r="H255" s="20"/>
      <c r="I255" s="20"/>
    </row>
    <row r="256" spans="1:14" x14ac:dyDescent="0.2">
      <c r="A256" s="5" t="s">
        <v>274</v>
      </c>
      <c r="B256" s="5" t="s">
        <v>274</v>
      </c>
      <c r="C256" s="2" t="s">
        <v>298</v>
      </c>
      <c r="D256" s="8" t="s">
        <v>282</v>
      </c>
      <c r="E256" s="20">
        <v>691383</v>
      </c>
      <c r="F256" s="20">
        <v>793635</v>
      </c>
      <c r="G256" s="20">
        <v>1068932</v>
      </c>
      <c r="H256" s="20"/>
      <c r="I256" s="20"/>
    </row>
    <row r="257" spans="1:9" x14ac:dyDescent="0.2">
      <c r="A257" s="5" t="s">
        <v>274</v>
      </c>
      <c r="B257" s="5" t="s">
        <v>274</v>
      </c>
      <c r="C257" s="2" t="s">
        <v>298</v>
      </c>
      <c r="D257" s="8" t="s">
        <v>283</v>
      </c>
      <c r="E257" s="20">
        <v>117351</v>
      </c>
      <c r="F257" s="20">
        <v>469559</v>
      </c>
      <c r="G257" s="20">
        <v>440137</v>
      </c>
      <c r="H257" s="20"/>
      <c r="I257" s="20"/>
    </row>
    <row r="258" spans="1:9" x14ac:dyDescent="0.2">
      <c r="A258" s="5" t="s">
        <v>274</v>
      </c>
      <c r="B258" s="5" t="s">
        <v>274</v>
      </c>
      <c r="C258" s="2" t="s">
        <v>298</v>
      </c>
      <c r="D258" s="8" t="s">
        <v>284</v>
      </c>
      <c r="E258" s="20">
        <v>71428</v>
      </c>
      <c r="F258" s="20">
        <v>322670</v>
      </c>
      <c r="G258" s="20">
        <v>307434</v>
      </c>
      <c r="H258" s="20"/>
      <c r="I258" s="20"/>
    </row>
    <row r="259" spans="1:9" x14ac:dyDescent="0.2">
      <c r="A259" s="5" t="s">
        <v>274</v>
      </c>
      <c r="B259" s="5" t="s">
        <v>274</v>
      </c>
      <c r="C259" s="5" t="s">
        <v>298</v>
      </c>
      <c r="D259" s="5" t="s">
        <v>40</v>
      </c>
      <c r="E259" s="19"/>
      <c r="F259" s="19"/>
      <c r="G259" s="19"/>
      <c r="H259" s="19"/>
      <c r="I259" s="19"/>
    </row>
    <row r="260" spans="1:9" x14ac:dyDescent="0.2">
      <c r="A260" s="5" t="s">
        <v>274</v>
      </c>
      <c r="B260" s="5" t="s">
        <v>274</v>
      </c>
      <c r="C260" s="2" t="s">
        <v>298</v>
      </c>
      <c r="D260" s="8" t="s">
        <v>77</v>
      </c>
      <c r="E260" s="20">
        <v>60000</v>
      </c>
      <c r="F260" s="20">
        <v>60000</v>
      </c>
      <c r="G260" s="20">
        <v>120000</v>
      </c>
      <c r="H260" s="20"/>
      <c r="I260" s="20"/>
    </row>
    <row r="261" spans="1:9" x14ac:dyDescent="0.2">
      <c r="A261" s="5" t="s">
        <v>274</v>
      </c>
      <c r="B261" s="5" t="s">
        <v>274</v>
      </c>
      <c r="C261" s="2" t="s">
        <v>298</v>
      </c>
      <c r="D261" s="8" t="s">
        <v>475</v>
      </c>
      <c r="E261" s="20">
        <v>28607</v>
      </c>
      <c r="F261" s="20">
        <v>547569</v>
      </c>
      <c r="G261" s="20">
        <v>550476</v>
      </c>
      <c r="H261" s="20"/>
      <c r="I261" s="20"/>
    </row>
    <row r="262" spans="1:9" x14ac:dyDescent="0.2">
      <c r="A262" s="5" t="s">
        <v>274</v>
      </c>
      <c r="B262" s="5" t="s">
        <v>274</v>
      </c>
      <c r="C262" s="5" t="s">
        <v>298</v>
      </c>
      <c r="D262" s="5" t="s">
        <v>43</v>
      </c>
      <c r="E262" s="77"/>
      <c r="F262" s="77"/>
      <c r="G262" s="77"/>
      <c r="H262" s="77"/>
      <c r="I262" s="77"/>
    </row>
    <row r="263" spans="1:9" x14ac:dyDescent="0.2">
      <c r="A263" s="5" t="s">
        <v>274</v>
      </c>
      <c r="B263" s="5" t="s">
        <v>274</v>
      </c>
      <c r="C263" s="2" t="s">
        <v>298</v>
      </c>
      <c r="D263" s="8" t="s">
        <v>545</v>
      </c>
      <c r="E263" s="23">
        <f t="shared" ref="E263:G263" si="94">IFERROR(E258/SUM(E240:E242)*100,"")</f>
        <v>6.757750153976569</v>
      </c>
      <c r="F263" s="23">
        <f t="shared" si="94"/>
        <v>26.134764898889472</v>
      </c>
      <c r="G263" s="23">
        <f t="shared" si="94"/>
        <v>22.839325950375649</v>
      </c>
      <c r="H263" s="23"/>
      <c r="I263" s="23"/>
    </row>
    <row r="264" spans="1:9" x14ac:dyDescent="0.2">
      <c r="A264" s="5" t="s">
        <v>274</v>
      </c>
      <c r="B264" s="5" t="s">
        <v>274</v>
      </c>
      <c r="C264" s="2" t="s">
        <v>298</v>
      </c>
      <c r="D264" s="8" t="s">
        <v>285</v>
      </c>
      <c r="E264" s="23">
        <f t="shared" ref="E264:G264" si="95">IFERROR((E257/(E247-E245))*100,"")</f>
        <v>9.1300785872500523</v>
      </c>
      <c r="F264" s="23">
        <f t="shared" si="95"/>
        <v>31.171847823489269</v>
      </c>
      <c r="G264" s="23">
        <f t="shared" si="95"/>
        <v>28.462501010427616</v>
      </c>
      <c r="H264" s="23"/>
      <c r="I264" s="23"/>
    </row>
    <row r="265" spans="1:9" x14ac:dyDescent="0.2">
      <c r="A265" s="5" t="s">
        <v>274</v>
      </c>
      <c r="B265" s="5" t="s">
        <v>274</v>
      </c>
      <c r="C265" s="2" t="s">
        <v>298</v>
      </c>
      <c r="D265" s="8" t="s">
        <v>286</v>
      </c>
      <c r="E265" s="23">
        <f t="shared" ref="E265:G265" si="96">IFERROR(E258/E247*100,"")</f>
        <v>4.4015933191025747</v>
      </c>
      <c r="F265" s="23">
        <f t="shared" si="96"/>
        <v>15.671245278033835</v>
      </c>
      <c r="G265" s="23">
        <f t="shared" si="96"/>
        <v>13.749278287442626</v>
      </c>
      <c r="H265" s="23"/>
      <c r="I265" s="23"/>
    </row>
    <row r="266" spans="1:9" x14ac:dyDescent="0.2">
      <c r="A266" s="5" t="s">
        <v>274</v>
      </c>
      <c r="B266" s="5" t="s">
        <v>274</v>
      </c>
      <c r="C266" s="2" t="s">
        <v>298</v>
      </c>
      <c r="D266" s="8" t="s">
        <v>287</v>
      </c>
      <c r="E266" s="23">
        <f t="shared" ref="E266:G266" si="97">IFERROR(E256/E257,"")</f>
        <v>5.8915816652606283</v>
      </c>
      <c r="F266" s="23">
        <f t="shared" si="97"/>
        <v>1.6901709902270001</v>
      </c>
      <c r="G266" s="23">
        <f t="shared" si="97"/>
        <v>2.4286347205529188</v>
      </c>
      <c r="H266" s="23"/>
      <c r="I266" s="23"/>
    </row>
    <row r="267" spans="1:9" x14ac:dyDescent="0.2">
      <c r="A267" s="5" t="s">
        <v>274</v>
      </c>
      <c r="B267" s="5" t="s">
        <v>274</v>
      </c>
      <c r="C267" s="2" t="s">
        <v>298</v>
      </c>
      <c r="D267" s="8" t="s">
        <v>288</v>
      </c>
      <c r="E267" s="23">
        <f>IFERROR(E258/E260,"")</f>
        <v>1.1904666666666666</v>
      </c>
      <c r="F267" s="23">
        <f>IFERROR(F258/F260,"")</f>
        <v>5.3778333333333332</v>
      </c>
      <c r="G267" s="23">
        <f>IFERROR(G258/G260,"")</f>
        <v>2.5619499999999999</v>
      </c>
      <c r="H267" s="23"/>
      <c r="I267" s="23"/>
    </row>
    <row r="268" spans="1:9" x14ac:dyDescent="0.2">
      <c r="A268" s="5" t="s">
        <v>274</v>
      </c>
      <c r="B268" s="5" t="s">
        <v>274</v>
      </c>
      <c r="C268" s="5" t="s">
        <v>298</v>
      </c>
      <c r="D268" s="5" t="s">
        <v>53</v>
      </c>
      <c r="E268" s="22"/>
      <c r="F268" s="22"/>
      <c r="G268" s="22"/>
      <c r="H268" s="22"/>
      <c r="I268" s="22"/>
    </row>
    <row r="269" spans="1:9" x14ac:dyDescent="0.2">
      <c r="A269" s="5" t="s">
        <v>274</v>
      </c>
      <c r="B269" s="5" t="s">
        <v>274</v>
      </c>
      <c r="C269" s="2" t="s">
        <v>298</v>
      </c>
      <c r="D269" s="8" t="s">
        <v>289</v>
      </c>
      <c r="E269" s="23">
        <f>IFERROR(E249/E247*100,"")</f>
        <v>45.719187367819096</v>
      </c>
      <c r="F269" s="23">
        <f>IFERROR(F249/F247*100,"")</f>
        <v>51.145899405243533</v>
      </c>
      <c r="G269" s="23">
        <f>IFERROR(G249/G247*100,"")</f>
        <v>53.780700455858479</v>
      </c>
      <c r="H269" s="23"/>
      <c r="I269" s="23"/>
    </row>
    <row r="270" spans="1:9" x14ac:dyDescent="0.2">
      <c r="A270" s="5" t="s">
        <v>274</v>
      </c>
      <c r="B270" s="5" t="s">
        <v>274</v>
      </c>
      <c r="C270" s="2" t="s">
        <v>298</v>
      </c>
      <c r="D270" s="8" t="s">
        <v>290</v>
      </c>
      <c r="E270" s="23">
        <f>IFERROR(E248/E245,"")</f>
        <v>3.5748474602389075</v>
      </c>
      <c r="F270" s="23">
        <f>IFERROR(F248/F245,"")</f>
        <v>2.8761829624455792</v>
      </c>
      <c r="G270" s="23">
        <f>IFERROR(G248/G245,"")</f>
        <v>2.5296291033110703</v>
      </c>
      <c r="H270" s="23"/>
      <c r="I270" s="23"/>
    </row>
    <row r="271" spans="1:9" x14ac:dyDescent="0.2">
      <c r="A271" s="5" t="s">
        <v>274</v>
      </c>
      <c r="B271" s="5" t="s">
        <v>274</v>
      </c>
      <c r="C271" s="2" t="s">
        <v>298</v>
      </c>
      <c r="D271" s="8" t="s">
        <v>291</v>
      </c>
      <c r="E271" s="23">
        <f>IFERROR(E244/E247*100,"")</f>
        <v>34.865995060316394</v>
      </c>
      <c r="F271" s="23">
        <f t="shared" ref="F271:G271" si="98">IFERROR(F244/F247*100,"")</f>
        <v>40.036784954205793</v>
      </c>
      <c r="G271" s="23">
        <f t="shared" si="98"/>
        <v>39.79998220036574</v>
      </c>
      <c r="H271" s="23"/>
      <c r="I271" s="23"/>
    </row>
    <row r="272" spans="1:9" x14ac:dyDescent="0.2">
      <c r="A272" s="5" t="s">
        <v>274</v>
      </c>
      <c r="B272" s="5" t="s">
        <v>274</v>
      </c>
      <c r="C272" s="5" t="s">
        <v>298</v>
      </c>
      <c r="D272" s="5" t="s">
        <v>116</v>
      </c>
      <c r="E272" s="22"/>
      <c r="F272" s="22"/>
      <c r="G272" s="22"/>
      <c r="H272" s="22"/>
      <c r="I272" s="22"/>
    </row>
    <row r="273" spans="1:14" x14ac:dyDescent="0.2">
      <c r="A273" s="5" t="s">
        <v>274</v>
      </c>
      <c r="B273" s="5" t="s">
        <v>274</v>
      </c>
      <c r="C273" s="2" t="s">
        <v>298</v>
      </c>
      <c r="D273" s="8" t="s">
        <v>535</v>
      </c>
      <c r="E273" s="23">
        <f t="shared" ref="E273:G273" si="99">IFERROR(E239/E247*100,"")</f>
        <v>65.134004939683592</v>
      </c>
      <c r="F273" s="23">
        <f t="shared" si="99"/>
        <v>59.963215045794207</v>
      </c>
      <c r="G273" s="23">
        <f t="shared" si="99"/>
        <v>60.200017799634253</v>
      </c>
      <c r="H273" s="23"/>
      <c r="I273" s="23"/>
    </row>
    <row r="274" spans="1:14" x14ac:dyDescent="0.2">
      <c r="A274" s="5" t="s">
        <v>274</v>
      </c>
      <c r="B274" s="5" t="s">
        <v>274</v>
      </c>
      <c r="C274" s="2" t="s">
        <v>298</v>
      </c>
      <c r="D274" s="8" t="s">
        <v>542</v>
      </c>
      <c r="E274" s="23">
        <f t="shared" ref="E274:G274" si="100">IFERROR(E239/E260,"")</f>
        <v>17.616316666666666</v>
      </c>
      <c r="F274" s="23">
        <f t="shared" si="100"/>
        <v>20.577316666666668</v>
      </c>
      <c r="G274" s="23">
        <f t="shared" si="100"/>
        <v>11.217275000000001</v>
      </c>
      <c r="H274" s="23"/>
      <c r="I274" s="23"/>
    </row>
    <row r="275" spans="1:14" x14ac:dyDescent="0.2">
      <c r="A275" s="5" t="s">
        <v>274</v>
      </c>
      <c r="B275" s="5" t="s">
        <v>274</v>
      </c>
      <c r="C275" s="5" t="s">
        <v>298</v>
      </c>
      <c r="D275" s="5" t="s">
        <v>292</v>
      </c>
      <c r="E275" s="22"/>
      <c r="F275" s="22"/>
      <c r="G275" s="22"/>
      <c r="H275" s="22"/>
      <c r="I275" s="22"/>
    </row>
    <row r="276" spans="1:14" x14ac:dyDescent="0.2">
      <c r="A276" s="5" t="s">
        <v>274</v>
      </c>
      <c r="B276" s="5" t="s">
        <v>274</v>
      </c>
      <c r="C276" s="2" t="s">
        <v>298</v>
      </c>
      <c r="D276" s="8" t="s">
        <v>478</v>
      </c>
      <c r="E276" s="23">
        <f t="shared" ref="E276:I276" si="101">IFERROR(E261/E258,"")</f>
        <v>0.40050120400963207</v>
      </c>
      <c r="F276" s="23">
        <f t="shared" si="101"/>
        <v>1.6969938327083398</v>
      </c>
      <c r="G276" s="23">
        <f t="shared" si="101"/>
        <v>1.7905501668650832</v>
      </c>
      <c r="H276" s="23" t="str">
        <f t="shared" si="101"/>
        <v/>
      </c>
      <c r="I276" s="23" t="str">
        <f t="shared" si="101"/>
        <v/>
      </c>
    </row>
    <row r="277" spans="1:14" x14ac:dyDescent="0.2">
      <c r="A277" s="5" t="s">
        <v>274</v>
      </c>
      <c r="B277" s="5" t="s">
        <v>274</v>
      </c>
      <c r="C277" s="2" t="s">
        <v>298</v>
      </c>
      <c r="D277" s="8" t="s">
        <v>479</v>
      </c>
      <c r="E277" s="23">
        <f t="shared" ref="E277:G277" si="102">IFERROR(E261/E245,"")</f>
        <v>8.4773286946626641E-2</v>
      </c>
      <c r="F277" s="23">
        <f t="shared" si="102"/>
        <v>0.99082763038372312</v>
      </c>
      <c r="G277" s="23">
        <f t="shared" si="102"/>
        <v>0.79822396487371416</v>
      </c>
      <c r="H277" s="23"/>
      <c r="I277" s="23"/>
    </row>
    <row r="278" spans="1:14" x14ac:dyDescent="0.2">
      <c r="A278" s="5" t="s">
        <v>274</v>
      </c>
      <c r="B278" s="5" t="s">
        <v>274</v>
      </c>
      <c r="C278" s="5" t="s">
        <v>299</v>
      </c>
      <c r="D278" s="5" t="s">
        <v>9</v>
      </c>
      <c r="E278" s="80">
        <f t="shared" ref="E278:G278" si="103">SUM(E279:E282)</f>
        <v>205055</v>
      </c>
      <c r="F278" s="80">
        <f t="shared" si="103"/>
        <v>205055</v>
      </c>
      <c r="G278" s="80">
        <f t="shared" si="103"/>
        <v>0</v>
      </c>
      <c r="H278" s="80"/>
      <c r="I278" s="80"/>
      <c r="J278" s="3"/>
      <c r="K278" s="3"/>
      <c r="L278" s="3"/>
      <c r="M278" s="3"/>
      <c r="N278" s="3"/>
    </row>
    <row r="279" spans="1:14" x14ac:dyDescent="0.2">
      <c r="A279" s="5" t="s">
        <v>274</v>
      </c>
      <c r="B279" s="5" t="s">
        <v>274</v>
      </c>
      <c r="C279" s="2" t="s">
        <v>299</v>
      </c>
      <c r="D279" s="8" t="s">
        <v>76</v>
      </c>
      <c r="E279" s="20">
        <v>210000</v>
      </c>
      <c r="F279" s="20">
        <v>210000</v>
      </c>
      <c r="G279" s="20"/>
      <c r="H279" s="20"/>
      <c r="I279" s="20"/>
    </row>
    <row r="280" spans="1:14" x14ac:dyDescent="0.2">
      <c r="A280" s="5" t="s">
        <v>274</v>
      </c>
      <c r="B280" s="5" t="s">
        <v>274</v>
      </c>
      <c r="C280" s="2" t="s">
        <v>299</v>
      </c>
      <c r="D280" s="8" t="s">
        <v>11</v>
      </c>
      <c r="E280" s="20">
        <v>0</v>
      </c>
      <c r="F280" s="20">
        <v>0</v>
      </c>
      <c r="G280" s="20"/>
      <c r="H280" s="20"/>
      <c r="I280" s="20"/>
    </row>
    <row r="281" spans="1:14" x14ac:dyDescent="0.2">
      <c r="A281" s="5" t="s">
        <v>274</v>
      </c>
      <c r="B281" s="5" t="s">
        <v>274</v>
      </c>
      <c r="C281" s="2" t="s">
        <v>299</v>
      </c>
      <c r="D281" s="8" t="s">
        <v>275</v>
      </c>
      <c r="E281" s="20">
        <v>-6445</v>
      </c>
      <c r="F281" s="20">
        <v>-6445</v>
      </c>
      <c r="G281" s="20"/>
      <c r="H281" s="20"/>
      <c r="I281" s="20"/>
    </row>
    <row r="282" spans="1:14" x14ac:dyDescent="0.2">
      <c r="A282" s="5" t="s">
        <v>274</v>
      </c>
      <c r="B282" s="5" t="s">
        <v>274</v>
      </c>
      <c r="C282" s="2" t="s">
        <v>299</v>
      </c>
      <c r="D282" s="8" t="s">
        <v>13</v>
      </c>
      <c r="E282" s="20">
        <v>1500</v>
      </c>
      <c r="F282" s="20">
        <v>1500</v>
      </c>
      <c r="G282" s="20"/>
      <c r="H282" s="20"/>
      <c r="I282" s="20"/>
    </row>
    <row r="283" spans="1:14" x14ac:dyDescent="0.2">
      <c r="A283" s="5" t="s">
        <v>274</v>
      </c>
      <c r="B283" s="5" t="s">
        <v>274</v>
      </c>
      <c r="C283" s="5" t="s">
        <v>299</v>
      </c>
      <c r="D283" s="5" t="s">
        <v>276</v>
      </c>
      <c r="E283" s="19">
        <f t="shared" ref="E283:G283" si="104">+E284+E285</f>
        <v>9738</v>
      </c>
      <c r="F283" s="19">
        <f t="shared" si="104"/>
        <v>9738</v>
      </c>
      <c r="G283" s="19">
        <f t="shared" si="104"/>
        <v>0</v>
      </c>
      <c r="H283" s="19"/>
      <c r="I283" s="19"/>
    </row>
    <row r="284" spans="1:14" x14ac:dyDescent="0.2">
      <c r="A284" s="5" t="s">
        <v>274</v>
      </c>
      <c r="B284" s="5" t="s">
        <v>274</v>
      </c>
      <c r="C284" s="2" t="s">
        <v>299</v>
      </c>
      <c r="D284" s="8" t="s">
        <v>219</v>
      </c>
      <c r="E284" s="20">
        <v>8625</v>
      </c>
      <c r="F284" s="20">
        <v>8625</v>
      </c>
      <c r="G284" s="20"/>
      <c r="H284" s="20"/>
      <c r="I284" s="20"/>
    </row>
    <row r="285" spans="1:14" x14ac:dyDescent="0.2">
      <c r="A285" s="5" t="s">
        <v>274</v>
      </c>
      <c r="B285" s="5" t="s">
        <v>274</v>
      </c>
      <c r="C285" s="2" t="s">
        <v>299</v>
      </c>
      <c r="D285" s="8" t="s">
        <v>220</v>
      </c>
      <c r="E285" s="20">
        <v>1113</v>
      </c>
      <c r="F285" s="20">
        <v>1113</v>
      </c>
      <c r="G285" s="20"/>
      <c r="H285" s="20"/>
      <c r="I285" s="20"/>
    </row>
    <row r="286" spans="1:14" x14ac:dyDescent="0.2">
      <c r="A286" s="5" t="s">
        <v>274</v>
      </c>
      <c r="B286" s="5" t="s">
        <v>274</v>
      </c>
      <c r="C286" s="5" t="s">
        <v>299</v>
      </c>
      <c r="D286" s="5" t="s">
        <v>221</v>
      </c>
      <c r="E286" s="19">
        <f t="shared" ref="E286:G286" si="105">+E287+E290</f>
        <v>214793</v>
      </c>
      <c r="F286" s="19">
        <f t="shared" si="105"/>
        <v>214793</v>
      </c>
      <c r="G286" s="19">
        <f t="shared" si="105"/>
        <v>0</v>
      </c>
      <c r="H286" s="19"/>
      <c r="I286" s="19"/>
      <c r="J286" s="3"/>
      <c r="K286" s="3"/>
      <c r="L286" s="3"/>
      <c r="M286" s="3"/>
      <c r="N286" s="3"/>
    </row>
    <row r="287" spans="1:14" x14ac:dyDescent="0.2">
      <c r="A287" s="5" t="s">
        <v>274</v>
      </c>
      <c r="B287" s="5" t="s">
        <v>274</v>
      </c>
      <c r="C287" s="2" t="s">
        <v>299</v>
      </c>
      <c r="D287" s="8" t="s">
        <v>277</v>
      </c>
      <c r="E287" s="20">
        <v>153040</v>
      </c>
      <c r="F287" s="20">
        <v>153040</v>
      </c>
      <c r="G287" s="20"/>
      <c r="H287" s="20"/>
      <c r="I287" s="20"/>
    </row>
    <row r="288" spans="1:14" x14ac:dyDescent="0.2">
      <c r="A288" s="5" t="s">
        <v>274</v>
      </c>
      <c r="B288" s="5" t="s">
        <v>274</v>
      </c>
      <c r="C288" s="2" t="s">
        <v>299</v>
      </c>
      <c r="D288" s="21" t="s">
        <v>278</v>
      </c>
      <c r="E288" s="20">
        <v>151813</v>
      </c>
      <c r="F288" s="20">
        <v>151813</v>
      </c>
      <c r="G288" s="20"/>
      <c r="H288" s="20"/>
      <c r="I288" s="20"/>
    </row>
    <row r="289" spans="1:9" x14ac:dyDescent="0.2">
      <c r="A289" s="5" t="s">
        <v>274</v>
      </c>
      <c r="B289" s="5" t="s">
        <v>274</v>
      </c>
      <c r="C289" s="2" t="s">
        <v>299</v>
      </c>
      <c r="D289" s="21" t="s">
        <v>279</v>
      </c>
      <c r="E289" s="20">
        <v>1227</v>
      </c>
      <c r="F289" s="20">
        <v>1227</v>
      </c>
      <c r="G289" s="20"/>
      <c r="H289" s="20"/>
      <c r="I289" s="20"/>
    </row>
    <row r="290" spans="1:9" x14ac:dyDescent="0.2">
      <c r="A290" s="5" t="s">
        <v>274</v>
      </c>
      <c r="B290" s="5" t="s">
        <v>274</v>
      </c>
      <c r="C290" s="2" t="s">
        <v>299</v>
      </c>
      <c r="D290" s="8" t="s">
        <v>280</v>
      </c>
      <c r="E290" s="20">
        <v>61753</v>
      </c>
      <c r="F290" s="20">
        <v>61753</v>
      </c>
      <c r="G290" s="20"/>
      <c r="H290" s="20"/>
      <c r="I290" s="20"/>
    </row>
    <row r="291" spans="1:9" x14ac:dyDescent="0.2">
      <c r="A291" s="5" t="s">
        <v>274</v>
      </c>
      <c r="B291" s="5" t="s">
        <v>274</v>
      </c>
      <c r="C291" s="2" t="s">
        <v>299</v>
      </c>
      <c r="D291" s="21" t="s">
        <v>509</v>
      </c>
      <c r="E291" s="20">
        <v>2500</v>
      </c>
      <c r="F291" s="20">
        <v>2500</v>
      </c>
      <c r="G291" s="20"/>
      <c r="H291" s="20"/>
      <c r="I291" s="20"/>
    </row>
    <row r="292" spans="1:9" x14ac:dyDescent="0.2">
      <c r="A292" s="5" t="s">
        <v>274</v>
      </c>
      <c r="B292" s="5" t="s">
        <v>274</v>
      </c>
      <c r="C292" s="2" t="s">
        <v>299</v>
      </c>
      <c r="D292" s="21" t="s">
        <v>279</v>
      </c>
      <c r="E292" s="20">
        <v>59253</v>
      </c>
      <c r="F292" s="20">
        <v>59253</v>
      </c>
      <c r="G292" s="20"/>
      <c r="H292" s="20"/>
      <c r="I292" s="20"/>
    </row>
    <row r="293" spans="1:9" x14ac:dyDescent="0.2">
      <c r="A293" s="5" t="s">
        <v>274</v>
      </c>
      <c r="B293" s="5" t="s">
        <v>274</v>
      </c>
      <c r="C293" s="5" t="s">
        <v>299</v>
      </c>
      <c r="D293" s="5" t="s">
        <v>29</v>
      </c>
      <c r="E293" s="19"/>
      <c r="F293" s="19"/>
      <c r="G293" s="19"/>
      <c r="H293" s="19"/>
      <c r="I293" s="19"/>
    </row>
    <row r="294" spans="1:9" x14ac:dyDescent="0.2">
      <c r="A294" s="5" t="s">
        <v>274</v>
      </c>
      <c r="B294" s="5" t="s">
        <v>274</v>
      </c>
      <c r="C294" s="2" t="s">
        <v>299</v>
      </c>
      <c r="D294" s="8" t="s">
        <v>281</v>
      </c>
      <c r="E294" s="20">
        <v>39044</v>
      </c>
      <c r="F294" s="20">
        <v>39044</v>
      </c>
      <c r="G294" s="20"/>
      <c r="H294" s="20"/>
      <c r="I294" s="20"/>
    </row>
    <row r="295" spans="1:9" x14ac:dyDescent="0.2">
      <c r="A295" s="5" t="s">
        <v>274</v>
      </c>
      <c r="B295" s="5" t="s">
        <v>274</v>
      </c>
      <c r="C295" s="2" t="s">
        <v>299</v>
      </c>
      <c r="D295" s="8" t="s">
        <v>282</v>
      </c>
      <c r="E295" s="20">
        <v>49870</v>
      </c>
      <c r="F295" s="20">
        <v>49870</v>
      </c>
      <c r="G295" s="20"/>
      <c r="H295" s="20"/>
      <c r="I295" s="20"/>
    </row>
    <row r="296" spans="1:9" x14ac:dyDescent="0.2">
      <c r="A296" s="5" t="s">
        <v>274</v>
      </c>
      <c r="B296" s="5" t="s">
        <v>274</v>
      </c>
      <c r="C296" s="2" t="s">
        <v>299</v>
      </c>
      <c r="D296" s="8" t="s">
        <v>283</v>
      </c>
      <c r="E296" s="20">
        <v>-10826</v>
      </c>
      <c r="F296" s="20">
        <v>-10826</v>
      </c>
      <c r="G296" s="20"/>
      <c r="H296" s="20"/>
      <c r="I296" s="20"/>
    </row>
    <row r="297" spans="1:9" x14ac:dyDescent="0.2">
      <c r="A297" s="5" t="s">
        <v>274</v>
      </c>
      <c r="B297" s="5" t="s">
        <v>274</v>
      </c>
      <c r="C297" s="2" t="s">
        <v>299</v>
      </c>
      <c r="D297" s="8" t="s">
        <v>284</v>
      </c>
      <c r="E297" s="20">
        <v>-11395</v>
      </c>
      <c r="F297" s="20">
        <v>-11395</v>
      </c>
      <c r="G297" s="20"/>
      <c r="H297" s="20"/>
      <c r="I297" s="20"/>
    </row>
    <row r="298" spans="1:9" x14ac:dyDescent="0.2">
      <c r="A298" s="5" t="s">
        <v>274</v>
      </c>
      <c r="B298" s="5" t="s">
        <v>274</v>
      </c>
      <c r="C298" s="5" t="s">
        <v>299</v>
      </c>
      <c r="D298" s="5" t="s">
        <v>40</v>
      </c>
      <c r="E298" s="19"/>
      <c r="F298" s="19"/>
      <c r="G298" s="19"/>
      <c r="H298" s="19"/>
      <c r="I298" s="19"/>
    </row>
    <row r="299" spans="1:9" x14ac:dyDescent="0.2">
      <c r="A299" s="5" t="s">
        <v>274</v>
      </c>
      <c r="B299" s="5" t="s">
        <v>274</v>
      </c>
      <c r="C299" s="2" t="s">
        <v>299</v>
      </c>
      <c r="D299" s="8" t="s">
        <v>77</v>
      </c>
      <c r="E299" s="20">
        <v>21000</v>
      </c>
      <c r="F299" s="20">
        <v>2100</v>
      </c>
      <c r="G299" s="20"/>
      <c r="H299" s="20"/>
      <c r="I299" s="20"/>
    </row>
    <row r="300" spans="1:9" x14ac:dyDescent="0.2">
      <c r="A300" s="5" t="s">
        <v>274</v>
      </c>
      <c r="B300" s="5" t="s">
        <v>274</v>
      </c>
      <c r="C300" s="2" t="s">
        <v>299</v>
      </c>
      <c r="D300" s="8" t="s">
        <v>475</v>
      </c>
      <c r="E300" s="20">
        <v>-15032</v>
      </c>
      <c r="F300" s="20">
        <v>-15032</v>
      </c>
      <c r="G300" s="20"/>
      <c r="H300" s="20"/>
      <c r="I300" s="20"/>
    </row>
    <row r="301" spans="1:9" x14ac:dyDescent="0.2">
      <c r="A301" s="5" t="s">
        <v>274</v>
      </c>
      <c r="B301" s="5" t="s">
        <v>274</v>
      </c>
      <c r="C301" s="5" t="s">
        <v>299</v>
      </c>
      <c r="D301" s="5" t="s">
        <v>43</v>
      </c>
      <c r="E301" s="77"/>
      <c r="F301" s="77"/>
      <c r="G301" s="77"/>
      <c r="H301" s="77"/>
      <c r="I301" s="77"/>
    </row>
    <row r="302" spans="1:9" x14ac:dyDescent="0.2">
      <c r="A302" s="5" t="s">
        <v>274</v>
      </c>
      <c r="B302" s="5" t="s">
        <v>274</v>
      </c>
      <c r="C302" s="2" t="s">
        <v>299</v>
      </c>
      <c r="D302" s="8" t="s">
        <v>545</v>
      </c>
      <c r="E302" s="23">
        <f t="shared" ref="E302:G302" si="106">IFERROR(E297/SUM(E279:E281)*100,"")</f>
        <v>-5.5979956277173244</v>
      </c>
      <c r="F302" s="23">
        <f t="shared" si="106"/>
        <v>-5.5979956277173244</v>
      </c>
      <c r="G302" s="23" t="str">
        <f t="shared" si="106"/>
        <v/>
      </c>
      <c r="H302" s="23"/>
      <c r="I302" s="23"/>
    </row>
    <row r="303" spans="1:9" x14ac:dyDescent="0.2">
      <c r="A303" s="5" t="s">
        <v>274</v>
      </c>
      <c r="B303" s="5" t="s">
        <v>274</v>
      </c>
      <c r="C303" s="2" t="s">
        <v>299</v>
      </c>
      <c r="D303" s="8" t="s">
        <v>285</v>
      </c>
      <c r="E303" s="23">
        <f t="shared" ref="E303:G303" si="107">IFERROR((E296/(E286-E284))*100,"")</f>
        <v>-5.2510573900896356</v>
      </c>
      <c r="F303" s="23">
        <f t="shared" si="107"/>
        <v>-5.2510573900896356</v>
      </c>
      <c r="G303" s="23" t="str">
        <f t="shared" si="107"/>
        <v/>
      </c>
      <c r="H303" s="23"/>
      <c r="I303" s="23"/>
    </row>
    <row r="304" spans="1:9" x14ac:dyDescent="0.2">
      <c r="A304" s="5" t="s">
        <v>274</v>
      </c>
      <c r="B304" s="5" t="s">
        <v>274</v>
      </c>
      <c r="C304" s="2" t="s">
        <v>299</v>
      </c>
      <c r="D304" s="8" t="s">
        <v>286</v>
      </c>
      <c r="E304" s="23">
        <f t="shared" ref="E304:G304" si="108">IFERROR(E297/E286*100,"")</f>
        <v>-5.3051077083517617</v>
      </c>
      <c r="F304" s="23">
        <f t="shared" si="108"/>
        <v>-5.3051077083517617</v>
      </c>
      <c r="G304" s="23" t="str">
        <f t="shared" si="108"/>
        <v/>
      </c>
      <c r="H304" s="23"/>
      <c r="I304" s="23"/>
    </row>
    <row r="305" spans="1:14" x14ac:dyDescent="0.2">
      <c r="A305" s="5" t="s">
        <v>274</v>
      </c>
      <c r="B305" s="5" t="s">
        <v>274</v>
      </c>
      <c r="C305" s="2" t="s">
        <v>299</v>
      </c>
      <c r="D305" s="8" t="s">
        <v>287</v>
      </c>
      <c r="E305" s="23">
        <f t="shared" ref="E305:G305" si="109">IFERROR(E295/E296,"")</f>
        <v>-4.6065028634768153</v>
      </c>
      <c r="F305" s="23">
        <f t="shared" si="109"/>
        <v>-4.6065028634768153</v>
      </c>
      <c r="G305" s="23" t="str">
        <f t="shared" si="109"/>
        <v/>
      </c>
      <c r="H305" s="23"/>
      <c r="I305" s="23"/>
    </row>
    <row r="306" spans="1:14" x14ac:dyDescent="0.2">
      <c r="A306" s="5" t="s">
        <v>274</v>
      </c>
      <c r="B306" s="5" t="s">
        <v>274</v>
      </c>
      <c r="C306" s="2" t="s">
        <v>299</v>
      </c>
      <c r="D306" s="8" t="s">
        <v>288</v>
      </c>
      <c r="E306" s="23">
        <f>IFERROR(E297/E299,"")</f>
        <v>-0.54261904761904767</v>
      </c>
      <c r="F306" s="23">
        <f>IFERROR(F297/F299,"")</f>
        <v>-5.4261904761904765</v>
      </c>
      <c r="G306" s="23" t="str">
        <f>IFERROR(G297/G299,"")</f>
        <v/>
      </c>
      <c r="H306" s="23"/>
      <c r="I306" s="23"/>
    </row>
    <row r="307" spans="1:14" x14ac:dyDescent="0.2">
      <c r="A307" s="5" t="s">
        <v>274</v>
      </c>
      <c r="B307" s="5" t="s">
        <v>274</v>
      </c>
      <c r="C307" s="5" t="s">
        <v>299</v>
      </c>
      <c r="D307" s="5" t="s">
        <v>53</v>
      </c>
      <c r="E307" s="22"/>
      <c r="F307" s="22"/>
      <c r="G307" s="22"/>
      <c r="H307" s="22"/>
      <c r="I307" s="22"/>
    </row>
    <row r="308" spans="1:14" x14ac:dyDescent="0.2">
      <c r="A308" s="5" t="s">
        <v>274</v>
      </c>
      <c r="B308" s="5" t="s">
        <v>274</v>
      </c>
      <c r="C308" s="2" t="s">
        <v>299</v>
      </c>
      <c r="D308" s="8" t="s">
        <v>289</v>
      </c>
      <c r="E308" s="23">
        <f>IFERROR(E288/E286*100,"")</f>
        <v>70.67874651408566</v>
      </c>
      <c r="F308" s="23">
        <f>IFERROR(F288/F286*100,"")</f>
        <v>70.67874651408566</v>
      </c>
      <c r="G308" s="23" t="str">
        <f>IFERROR(G288/G286*100,"")</f>
        <v/>
      </c>
      <c r="H308" s="23"/>
      <c r="I308" s="23"/>
    </row>
    <row r="309" spans="1:14" x14ac:dyDescent="0.2">
      <c r="A309" s="5" t="s">
        <v>274</v>
      </c>
      <c r="B309" s="5" t="s">
        <v>274</v>
      </c>
      <c r="C309" s="2" t="s">
        <v>299</v>
      </c>
      <c r="D309" s="8" t="s">
        <v>290</v>
      </c>
      <c r="E309" s="23">
        <f>IFERROR(E287/E284,"")</f>
        <v>17.743768115942029</v>
      </c>
      <c r="F309" s="23">
        <f>IFERROR(F287/F284,"")</f>
        <v>17.743768115942029</v>
      </c>
      <c r="G309" s="23" t="str">
        <f>IFERROR(G287/G284,"")</f>
        <v/>
      </c>
      <c r="H309" s="23"/>
      <c r="I309" s="23"/>
    </row>
    <row r="310" spans="1:14" x14ac:dyDescent="0.2">
      <c r="A310" s="5" t="s">
        <v>274</v>
      </c>
      <c r="B310" s="5" t="s">
        <v>274</v>
      </c>
      <c r="C310" s="2" t="s">
        <v>299</v>
      </c>
      <c r="D310" s="8" t="s">
        <v>291</v>
      </c>
      <c r="E310" s="23">
        <f>IFERROR(E283/E286*100,"")</f>
        <v>4.5336672982825323</v>
      </c>
      <c r="F310" s="23">
        <f t="shared" ref="F310:G310" si="110">IFERROR(F283/F286*100,"")</f>
        <v>4.5336672982825323</v>
      </c>
      <c r="G310" s="23" t="str">
        <f t="shared" si="110"/>
        <v/>
      </c>
      <c r="H310" s="23"/>
      <c r="I310" s="23"/>
    </row>
    <row r="311" spans="1:14" x14ac:dyDescent="0.2">
      <c r="A311" s="5" t="s">
        <v>274</v>
      </c>
      <c r="B311" s="5" t="s">
        <v>274</v>
      </c>
      <c r="C311" s="5" t="s">
        <v>299</v>
      </c>
      <c r="D311" s="5" t="s">
        <v>116</v>
      </c>
      <c r="E311" s="22"/>
      <c r="F311" s="22"/>
      <c r="G311" s="22"/>
      <c r="H311" s="22"/>
      <c r="I311" s="22"/>
    </row>
    <row r="312" spans="1:14" x14ac:dyDescent="0.2">
      <c r="A312" s="5" t="s">
        <v>274</v>
      </c>
      <c r="B312" s="5" t="s">
        <v>274</v>
      </c>
      <c r="C312" s="2" t="s">
        <v>299</v>
      </c>
      <c r="D312" s="8" t="s">
        <v>535</v>
      </c>
      <c r="E312" s="23">
        <f t="shared" ref="E312:G312" si="111">IFERROR(E278/E286*100,"")</f>
        <v>95.466332701717477</v>
      </c>
      <c r="F312" s="23">
        <f t="shared" si="111"/>
        <v>95.466332701717477</v>
      </c>
      <c r="G312" s="23" t="str">
        <f t="shared" si="111"/>
        <v/>
      </c>
      <c r="H312" s="23"/>
      <c r="I312" s="23"/>
    </row>
    <row r="313" spans="1:14" x14ac:dyDescent="0.2">
      <c r="A313" s="5" t="s">
        <v>274</v>
      </c>
      <c r="B313" s="5" t="s">
        <v>274</v>
      </c>
      <c r="C313" s="2" t="s">
        <v>299</v>
      </c>
      <c r="D313" s="8" t="s">
        <v>542</v>
      </c>
      <c r="E313" s="23">
        <f t="shared" ref="E313:G313" si="112">IFERROR(E278/E299,"")</f>
        <v>9.7645238095238103</v>
      </c>
      <c r="F313" s="23">
        <f t="shared" si="112"/>
        <v>97.645238095238099</v>
      </c>
      <c r="G313" s="23" t="str">
        <f t="shared" si="112"/>
        <v/>
      </c>
      <c r="H313" s="23"/>
      <c r="I313" s="23"/>
    </row>
    <row r="314" spans="1:14" x14ac:dyDescent="0.2">
      <c r="A314" s="5" t="s">
        <v>274</v>
      </c>
      <c r="B314" s="5" t="s">
        <v>274</v>
      </c>
      <c r="C314" s="5" t="s">
        <v>299</v>
      </c>
      <c r="D314" s="5" t="s">
        <v>292</v>
      </c>
      <c r="E314" s="22"/>
      <c r="F314" s="22"/>
      <c r="G314" s="22"/>
      <c r="H314" s="22"/>
      <c r="I314" s="22"/>
    </row>
    <row r="315" spans="1:14" x14ac:dyDescent="0.2">
      <c r="A315" s="5" t="s">
        <v>274</v>
      </c>
      <c r="B315" s="5" t="s">
        <v>274</v>
      </c>
      <c r="C315" s="2" t="s">
        <v>299</v>
      </c>
      <c r="D315" s="8" t="s">
        <v>478</v>
      </c>
      <c r="E315" s="23">
        <f t="shared" ref="E315:I315" si="113">IFERROR(E300/E297,"")</f>
        <v>1.319175076788065</v>
      </c>
      <c r="F315" s="23">
        <f t="shared" si="113"/>
        <v>1.319175076788065</v>
      </c>
      <c r="G315" s="23" t="str">
        <f t="shared" si="113"/>
        <v/>
      </c>
      <c r="H315" s="23" t="str">
        <f t="shared" si="113"/>
        <v/>
      </c>
      <c r="I315" s="23" t="str">
        <f t="shared" si="113"/>
        <v/>
      </c>
    </row>
    <row r="316" spans="1:14" x14ac:dyDescent="0.2">
      <c r="A316" s="5" t="s">
        <v>274</v>
      </c>
      <c r="B316" s="5" t="s">
        <v>274</v>
      </c>
      <c r="C316" s="2" t="s">
        <v>299</v>
      </c>
      <c r="D316" s="8" t="s">
        <v>479</v>
      </c>
      <c r="E316" s="23">
        <f t="shared" ref="E316:G316" si="114">IFERROR(E300/E284,"")</f>
        <v>-1.7428405797101449</v>
      </c>
      <c r="F316" s="23">
        <f t="shared" si="114"/>
        <v>-1.7428405797101449</v>
      </c>
      <c r="G316" s="23" t="str">
        <f t="shared" si="114"/>
        <v/>
      </c>
      <c r="H316" s="23"/>
      <c r="I316" s="23"/>
    </row>
    <row r="317" spans="1:14" x14ac:dyDescent="0.2">
      <c r="A317" s="5" t="s">
        <v>274</v>
      </c>
      <c r="B317" s="5" t="s">
        <v>274</v>
      </c>
      <c r="C317" s="5" t="s">
        <v>300</v>
      </c>
      <c r="D317" s="5" t="s">
        <v>9</v>
      </c>
      <c r="E317" s="80">
        <f t="shared" ref="E317:H317" si="115">SUM(E318:E321)</f>
        <v>771104</v>
      </c>
      <c r="F317" s="80">
        <f t="shared" si="115"/>
        <v>848698</v>
      </c>
      <c r="G317" s="80">
        <f t="shared" si="115"/>
        <v>855287</v>
      </c>
      <c r="H317" s="80">
        <f t="shared" si="115"/>
        <v>701569.92799999996</v>
      </c>
      <c r="I317" s="80"/>
      <c r="J317" s="3"/>
      <c r="K317" s="3"/>
      <c r="L317" s="3"/>
      <c r="M317" s="3"/>
      <c r="N317" s="3"/>
    </row>
    <row r="318" spans="1:14" x14ac:dyDescent="0.2">
      <c r="A318" s="5" t="s">
        <v>274</v>
      </c>
      <c r="B318" s="5" t="s">
        <v>274</v>
      </c>
      <c r="C318" s="2" t="s">
        <v>300</v>
      </c>
      <c r="D318" s="8" t="s">
        <v>76</v>
      </c>
      <c r="E318" s="20">
        <v>500000</v>
      </c>
      <c r="F318" s="20">
        <v>500000</v>
      </c>
      <c r="G318" s="20">
        <v>700000</v>
      </c>
      <c r="H318" s="20">
        <v>700000</v>
      </c>
      <c r="I318" s="20"/>
    </row>
    <row r="319" spans="1:14" x14ac:dyDescent="0.2">
      <c r="A319" s="5" t="s">
        <v>274</v>
      </c>
      <c r="B319" s="5" t="s">
        <v>274</v>
      </c>
      <c r="C319" s="2" t="s">
        <v>300</v>
      </c>
      <c r="D319" s="8" t="s">
        <v>11</v>
      </c>
      <c r="E319" s="20">
        <v>0</v>
      </c>
      <c r="F319" s="20">
        <v>0</v>
      </c>
      <c r="G319" s="20">
        <v>0</v>
      </c>
      <c r="H319" s="20">
        <v>0</v>
      </c>
      <c r="I319" s="20"/>
    </row>
    <row r="320" spans="1:14" x14ac:dyDescent="0.2">
      <c r="A320" s="5" t="s">
        <v>274</v>
      </c>
      <c r="B320" s="5" t="s">
        <v>274</v>
      </c>
      <c r="C320" s="2" t="s">
        <v>300</v>
      </c>
      <c r="D320" s="8" t="s">
        <v>275</v>
      </c>
      <c r="E320" s="20">
        <v>271104</v>
      </c>
      <c r="F320" s="20">
        <v>348698</v>
      </c>
      <c r="G320" s="20">
        <v>155287</v>
      </c>
      <c r="H320" s="20">
        <v>1569.9280000000001</v>
      </c>
      <c r="I320" s="20"/>
    </row>
    <row r="321" spans="1:14" x14ac:dyDescent="0.2">
      <c r="A321" s="5" t="s">
        <v>274</v>
      </c>
      <c r="B321" s="5" t="s">
        <v>274</v>
      </c>
      <c r="C321" s="2" t="s">
        <v>300</v>
      </c>
      <c r="D321" s="8" t="s">
        <v>13</v>
      </c>
      <c r="E321" s="20">
        <v>0</v>
      </c>
      <c r="F321" s="20">
        <v>0</v>
      </c>
      <c r="G321" s="20">
        <v>0</v>
      </c>
      <c r="H321" s="20">
        <v>0</v>
      </c>
      <c r="I321" s="20"/>
    </row>
    <row r="322" spans="1:14" x14ac:dyDescent="0.2">
      <c r="A322" s="5" t="s">
        <v>274</v>
      </c>
      <c r="B322" s="5" t="s">
        <v>274</v>
      </c>
      <c r="C322" s="5" t="s">
        <v>300</v>
      </c>
      <c r="D322" s="5" t="s">
        <v>276</v>
      </c>
      <c r="E322" s="19">
        <f t="shared" ref="E322:H322" si="116">+E323+E324</f>
        <v>264622</v>
      </c>
      <c r="F322" s="19">
        <f t="shared" si="116"/>
        <v>36710</v>
      </c>
      <c r="G322" s="19">
        <f t="shared" si="116"/>
        <v>63635</v>
      </c>
      <c r="H322" s="19">
        <f t="shared" si="116"/>
        <v>19080.105</v>
      </c>
      <c r="I322" s="19"/>
    </row>
    <row r="323" spans="1:14" x14ac:dyDescent="0.2">
      <c r="A323" s="5" t="s">
        <v>274</v>
      </c>
      <c r="B323" s="5" t="s">
        <v>274</v>
      </c>
      <c r="C323" s="2" t="s">
        <v>300</v>
      </c>
      <c r="D323" s="8" t="s">
        <v>219</v>
      </c>
      <c r="E323" s="20">
        <v>257470</v>
      </c>
      <c r="F323" s="20">
        <v>25779</v>
      </c>
      <c r="G323" s="20">
        <v>51641</v>
      </c>
      <c r="H323" s="20">
        <v>4453.8779999999997</v>
      </c>
      <c r="I323" s="20"/>
    </row>
    <row r="324" spans="1:14" x14ac:dyDescent="0.2">
      <c r="A324" s="5" t="s">
        <v>274</v>
      </c>
      <c r="B324" s="5" t="s">
        <v>274</v>
      </c>
      <c r="C324" s="2" t="s">
        <v>300</v>
      </c>
      <c r="D324" s="8" t="s">
        <v>220</v>
      </c>
      <c r="E324" s="20">
        <v>7152</v>
      </c>
      <c r="F324" s="20">
        <v>10931</v>
      </c>
      <c r="G324" s="20">
        <v>11994</v>
      </c>
      <c r="H324" s="20">
        <v>14626.227000000001</v>
      </c>
      <c r="I324" s="20"/>
    </row>
    <row r="325" spans="1:14" x14ac:dyDescent="0.2">
      <c r="A325" s="5" t="s">
        <v>274</v>
      </c>
      <c r="B325" s="5" t="s">
        <v>274</v>
      </c>
      <c r="C325" s="5" t="s">
        <v>300</v>
      </c>
      <c r="D325" s="5" t="s">
        <v>221</v>
      </c>
      <c r="E325" s="19">
        <f t="shared" ref="E325:H325" si="117">+E326+E329</f>
        <v>1035726</v>
      </c>
      <c r="F325" s="19">
        <f t="shared" si="117"/>
        <v>885408</v>
      </c>
      <c r="G325" s="19">
        <f t="shared" si="117"/>
        <v>918922</v>
      </c>
      <c r="H325" s="19">
        <f t="shared" si="117"/>
        <v>720650.03300000005</v>
      </c>
      <c r="I325" s="19"/>
      <c r="J325" s="3"/>
      <c r="K325" s="3"/>
      <c r="L325" s="3"/>
      <c r="M325" s="3"/>
      <c r="N325" s="3"/>
    </row>
    <row r="326" spans="1:14" x14ac:dyDescent="0.2">
      <c r="A326" s="5" t="s">
        <v>274</v>
      </c>
      <c r="B326" s="5" t="s">
        <v>274</v>
      </c>
      <c r="C326" s="2" t="s">
        <v>300</v>
      </c>
      <c r="D326" s="8" t="s">
        <v>277</v>
      </c>
      <c r="E326" s="20">
        <v>935568</v>
      </c>
      <c r="F326" s="20">
        <v>737195</v>
      </c>
      <c r="G326" s="20">
        <v>780483</v>
      </c>
      <c r="H326" s="20">
        <v>365572.26899999997</v>
      </c>
      <c r="I326" s="20"/>
    </row>
    <row r="327" spans="1:14" x14ac:dyDescent="0.2">
      <c r="A327" s="5" t="s">
        <v>274</v>
      </c>
      <c r="B327" s="5" t="s">
        <v>274</v>
      </c>
      <c r="C327" s="2" t="s">
        <v>300</v>
      </c>
      <c r="D327" s="21" t="s">
        <v>278</v>
      </c>
      <c r="E327" s="20">
        <v>820739</v>
      </c>
      <c r="F327" s="20">
        <v>662445</v>
      </c>
      <c r="G327" s="20">
        <v>770463</v>
      </c>
      <c r="H327" s="20">
        <v>348805.54800000001</v>
      </c>
      <c r="I327" s="20"/>
    </row>
    <row r="328" spans="1:14" x14ac:dyDescent="0.2">
      <c r="A328" s="5" t="s">
        <v>274</v>
      </c>
      <c r="B328" s="5" t="s">
        <v>274</v>
      </c>
      <c r="C328" s="2" t="s">
        <v>300</v>
      </c>
      <c r="D328" s="21" t="s">
        <v>279</v>
      </c>
      <c r="E328" s="20">
        <v>114829</v>
      </c>
      <c r="F328" s="20">
        <v>74750</v>
      </c>
      <c r="G328" s="20">
        <v>10020</v>
      </c>
      <c r="H328" s="20">
        <v>16766.721000000001</v>
      </c>
      <c r="I328" s="20"/>
    </row>
    <row r="329" spans="1:14" x14ac:dyDescent="0.2">
      <c r="A329" s="5" t="s">
        <v>274</v>
      </c>
      <c r="B329" s="5" t="s">
        <v>274</v>
      </c>
      <c r="C329" s="2" t="s">
        <v>300</v>
      </c>
      <c r="D329" s="8" t="s">
        <v>280</v>
      </c>
      <c r="E329" s="20">
        <v>100158</v>
      </c>
      <c r="F329" s="20">
        <v>148213</v>
      </c>
      <c r="G329" s="20">
        <v>138439</v>
      </c>
      <c r="H329" s="20">
        <v>355077.76400000002</v>
      </c>
      <c r="I329" s="20"/>
    </row>
    <row r="330" spans="1:14" x14ac:dyDescent="0.2">
      <c r="A330" s="5" t="s">
        <v>274</v>
      </c>
      <c r="B330" s="5" t="s">
        <v>274</v>
      </c>
      <c r="C330" s="2" t="s">
        <v>300</v>
      </c>
      <c r="D330" s="21" t="s">
        <v>509</v>
      </c>
      <c r="E330" s="20">
        <v>18758</v>
      </c>
      <c r="F330" s="20">
        <v>70020</v>
      </c>
      <c r="G330" s="20">
        <v>29298</v>
      </c>
      <c r="H330" s="20">
        <v>249643.764</v>
      </c>
      <c r="I330" s="20"/>
    </row>
    <row r="331" spans="1:14" x14ac:dyDescent="0.2">
      <c r="A331" s="5" t="s">
        <v>274</v>
      </c>
      <c r="B331" s="5" t="s">
        <v>274</v>
      </c>
      <c r="C331" s="2" t="s">
        <v>300</v>
      </c>
      <c r="D331" s="21" t="s">
        <v>279</v>
      </c>
      <c r="E331" s="20">
        <v>81400</v>
      </c>
      <c r="F331" s="20">
        <v>78193</v>
      </c>
      <c r="G331" s="20">
        <v>109141</v>
      </c>
      <c r="H331" s="20">
        <v>105434</v>
      </c>
      <c r="I331" s="20"/>
    </row>
    <row r="332" spans="1:14" x14ac:dyDescent="0.2">
      <c r="A332" s="5" t="s">
        <v>274</v>
      </c>
      <c r="B332" s="5" t="s">
        <v>274</v>
      </c>
      <c r="C332" s="5" t="s">
        <v>300</v>
      </c>
      <c r="D332" s="5" t="s">
        <v>29</v>
      </c>
      <c r="E332" s="19"/>
      <c r="F332" s="19"/>
      <c r="G332" s="19"/>
      <c r="H332" s="19"/>
      <c r="I332" s="19"/>
    </row>
    <row r="333" spans="1:14" x14ac:dyDescent="0.2">
      <c r="A333" s="5" t="s">
        <v>274</v>
      </c>
      <c r="B333" s="5" t="s">
        <v>274</v>
      </c>
      <c r="C333" s="2" t="s">
        <v>300</v>
      </c>
      <c r="D333" s="8" t="s">
        <v>281</v>
      </c>
      <c r="E333" s="20">
        <v>170035</v>
      </c>
      <c r="F333" s="20">
        <v>201689</v>
      </c>
      <c r="G333" s="20">
        <v>194617</v>
      </c>
      <c r="H333" s="20">
        <v>92883.718999999997</v>
      </c>
      <c r="I333" s="20"/>
    </row>
    <row r="334" spans="1:14" x14ac:dyDescent="0.2">
      <c r="A334" s="5" t="s">
        <v>274</v>
      </c>
      <c r="B334" s="5" t="s">
        <v>274</v>
      </c>
      <c r="C334" s="2" t="s">
        <v>300</v>
      </c>
      <c r="D334" s="8" t="s">
        <v>282</v>
      </c>
      <c r="E334" s="20">
        <v>115377</v>
      </c>
      <c r="F334" s="20">
        <v>90387</v>
      </c>
      <c r="G334" s="20">
        <v>114475</v>
      </c>
      <c r="H334" s="20">
        <v>95564.380999999994</v>
      </c>
      <c r="I334" s="20"/>
    </row>
    <row r="335" spans="1:14" x14ac:dyDescent="0.2">
      <c r="A335" s="5" t="s">
        <v>274</v>
      </c>
      <c r="B335" s="5" t="s">
        <v>274</v>
      </c>
      <c r="C335" s="2" t="s">
        <v>300</v>
      </c>
      <c r="D335" s="8" t="s">
        <v>283</v>
      </c>
      <c r="E335" s="20">
        <v>54658</v>
      </c>
      <c r="F335" s="20">
        <v>111302</v>
      </c>
      <c r="G335" s="20">
        <v>80142</v>
      </c>
      <c r="H335" s="20">
        <v>-2680.6619999999998</v>
      </c>
      <c r="I335" s="20"/>
    </row>
    <row r="336" spans="1:14" x14ac:dyDescent="0.2">
      <c r="A336" s="5" t="s">
        <v>274</v>
      </c>
      <c r="B336" s="5" t="s">
        <v>274</v>
      </c>
      <c r="C336" s="2" t="s">
        <v>300</v>
      </c>
      <c r="D336" s="8" t="s">
        <v>284</v>
      </c>
      <c r="E336" s="20">
        <v>39768</v>
      </c>
      <c r="F336" s="20">
        <v>77594</v>
      </c>
      <c r="G336" s="20">
        <v>55070</v>
      </c>
      <c r="H336" s="20">
        <v>-2680.6619999999998</v>
      </c>
      <c r="I336" s="20"/>
    </row>
    <row r="337" spans="1:9" x14ac:dyDescent="0.2">
      <c r="A337" s="5" t="s">
        <v>274</v>
      </c>
      <c r="B337" s="5" t="s">
        <v>274</v>
      </c>
      <c r="C337" s="5" t="s">
        <v>300</v>
      </c>
      <c r="D337" s="5" t="s">
        <v>40</v>
      </c>
      <c r="E337" s="19"/>
      <c r="F337" s="19"/>
      <c r="G337" s="19"/>
      <c r="H337" s="19"/>
      <c r="I337" s="19"/>
    </row>
    <row r="338" spans="1:9" x14ac:dyDescent="0.2">
      <c r="A338" s="5" t="s">
        <v>274</v>
      </c>
      <c r="B338" s="5" t="s">
        <v>274</v>
      </c>
      <c r="C338" s="2" t="s">
        <v>300</v>
      </c>
      <c r="D338" s="8" t="s">
        <v>77</v>
      </c>
      <c r="E338" s="20">
        <v>500</v>
      </c>
      <c r="F338" s="20">
        <v>500</v>
      </c>
      <c r="G338" s="20">
        <v>700</v>
      </c>
      <c r="H338" s="20">
        <v>700</v>
      </c>
      <c r="I338" s="20"/>
    </row>
    <row r="339" spans="1:9" x14ac:dyDescent="0.2">
      <c r="A339" s="5" t="s">
        <v>274</v>
      </c>
      <c r="B339" s="5" t="s">
        <v>274</v>
      </c>
      <c r="C339" s="2" t="s">
        <v>300</v>
      </c>
      <c r="D339" s="8" t="s">
        <v>475</v>
      </c>
      <c r="E339" s="20">
        <v>-99119</v>
      </c>
      <c r="F339" s="20">
        <v>-110287</v>
      </c>
      <c r="G339" s="20">
        <v>153561</v>
      </c>
      <c r="H339" s="20">
        <v>-63459.264000000003</v>
      </c>
      <c r="I339" s="20"/>
    </row>
    <row r="340" spans="1:9" x14ac:dyDescent="0.2">
      <c r="A340" s="5" t="s">
        <v>274</v>
      </c>
      <c r="B340" s="5" t="s">
        <v>274</v>
      </c>
      <c r="C340" s="5" t="s">
        <v>300</v>
      </c>
      <c r="D340" s="5" t="s">
        <v>43</v>
      </c>
      <c r="E340" s="77"/>
      <c r="F340" s="77"/>
      <c r="G340" s="77"/>
      <c r="H340" s="77"/>
      <c r="I340" s="77"/>
    </row>
    <row r="341" spans="1:9" x14ac:dyDescent="0.2">
      <c r="A341" s="5" t="s">
        <v>274</v>
      </c>
      <c r="B341" s="5" t="s">
        <v>274</v>
      </c>
      <c r="C341" s="2" t="s">
        <v>300</v>
      </c>
      <c r="D341" s="8" t="s">
        <v>545</v>
      </c>
      <c r="E341" s="23">
        <f t="shared" ref="E341:I341" si="118">IFERROR(E336/SUM(E318:E320)*100,"")</f>
        <v>5.1572809893347715</v>
      </c>
      <c r="F341" s="23">
        <f t="shared" si="118"/>
        <v>9.1427103634037081</v>
      </c>
      <c r="G341" s="23">
        <f t="shared" si="118"/>
        <v>6.4387743529364991</v>
      </c>
      <c r="H341" s="23">
        <f t="shared" si="118"/>
        <v>-0.38209476960363675</v>
      </c>
      <c r="I341" s="23" t="str">
        <f t="shared" si="118"/>
        <v/>
      </c>
    </row>
    <row r="342" spans="1:9" x14ac:dyDescent="0.2">
      <c r="A342" s="5" t="s">
        <v>274</v>
      </c>
      <c r="B342" s="5" t="s">
        <v>274</v>
      </c>
      <c r="C342" s="2" t="s">
        <v>300</v>
      </c>
      <c r="D342" s="8" t="s">
        <v>285</v>
      </c>
      <c r="E342" s="23">
        <f t="shared" ref="E342:I342" si="119">IFERROR((E335/(E325-E323))*100,"")</f>
        <v>7.0231389157295281</v>
      </c>
      <c r="F342" s="23">
        <f t="shared" si="119"/>
        <v>12.947678591578459</v>
      </c>
      <c r="G342" s="23">
        <f t="shared" si="119"/>
        <v>9.2406036797762194</v>
      </c>
      <c r="H342" s="23">
        <f t="shared" si="119"/>
        <v>-0.3742915933414917</v>
      </c>
      <c r="I342" s="23" t="str">
        <f t="shared" si="119"/>
        <v/>
      </c>
    </row>
    <row r="343" spans="1:9" x14ac:dyDescent="0.2">
      <c r="A343" s="5" t="s">
        <v>274</v>
      </c>
      <c r="B343" s="5" t="s">
        <v>274</v>
      </c>
      <c r="C343" s="2" t="s">
        <v>300</v>
      </c>
      <c r="D343" s="8" t="s">
        <v>286</v>
      </c>
      <c r="E343" s="23">
        <f t="shared" ref="E343:I343" si="120">IFERROR(E336/E325*100,"")</f>
        <v>3.8396255380283977</v>
      </c>
      <c r="F343" s="23">
        <f t="shared" si="120"/>
        <v>8.7636434276627284</v>
      </c>
      <c r="G343" s="23">
        <f t="shared" si="120"/>
        <v>5.9928916708926323</v>
      </c>
      <c r="H343" s="23">
        <f t="shared" si="120"/>
        <v>-0.37197833584224638</v>
      </c>
      <c r="I343" s="23" t="str">
        <f t="shared" si="120"/>
        <v/>
      </c>
    </row>
    <row r="344" spans="1:9" x14ac:dyDescent="0.2">
      <c r="A344" s="5" t="s">
        <v>274</v>
      </c>
      <c r="B344" s="5" t="s">
        <v>274</v>
      </c>
      <c r="C344" s="2" t="s">
        <v>300</v>
      </c>
      <c r="D344" s="8" t="s">
        <v>287</v>
      </c>
      <c r="E344" s="23">
        <f t="shared" ref="E344:I344" si="121">IFERROR(E334/E335,"")</f>
        <v>2.1108895312671523</v>
      </c>
      <c r="F344" s="23">
        <f t="shared" si="121"/>
        <v>0.81208783310272947</v>
      </c>
      <c r="G344" s="23">
        <f t="shared" si="121"/>
        <v>1.4284020862968232</v>
      </c>
      <c r="H344" s="23">
        <f t="shared" si="121"/>
        <v>-35.649545149668256</v>
      </c>
      <c r="I344" s="23" t="str">
        <f t="shared" si="121"/>
        <v/>
      </c>
    </row>
    <row r="345" spans="1:9" x14ac:dyDescent="0.2">
      <c r="A345" s="5" t="s">
        <v>274</v>
      </c>
      <c r="B345" s="5" t="s">
        <v>274</v>
      </c>
      <c r="C345" s="2" t="s">
        <v>300</v>
      </c>
      <c r="D345" s="8" t="s">
        <v>288</v>
      </c>
      <c r="E345" s="23">
        <f t="shared" ref="E345:I345" si="122">IFERROR(E336/E338,"")</f>
        <v>79.536000000000001</v>
      </c>
      <c r="F345" s="23">
        <f t="shared" si="122"/>
        <v>155.18799999999999</v>
      </c>
      <c r="G345" s="23">
        <f t="shared" si="122"/>
        <v>78.671428571428578</v>
      </c>
      <c r="H345" s="23">
        <f t="shared" si="122"/>
        <v>-3.8295171428571426</v>
      </c>
      <c r="I345" s="23" t="str">
        <f t="shared" si="122"/>
        <v/>
      </c>
    </row>
    <row r="346" spans="1:9" x14ac:dyDescent="0.2">
      <c r="A346" s="5" t="s">
        <v>274</v>
      </c>
      <c r="B346" s="5" t="s">
        <v>274</v>
      </c>
      <c r="C346" s="5" t="s">
        <v>300</v>
      </c>
      <c r="D346" s="5" t="s">
        <v>53</v>
      </c>
      <c r="E346" s="22"/>
      <c r="F346" s="22"/>
      <c r="G346" s="22"/>
      <c r="H346" s="22"/>
      <c r="I346" s="22"/>
    </row>
    <row r="347" spans="1:9" x14ac:dyDescent="0.2">
      <c r="A347" s="5" t="s">
        <v>274</v>
      </c>
      <c r="B347" s="5" t="s">
        <v>274</v>
      </c>
      <c r="C347" s="2" t="s">
        <v>300</v>
      </c>
      <c r="D347" s="8" t="s">
        <v>289</v>
      </c>
      <c r="E347" s="23">
        <f t="shared" ref="E347:I347" si="123">IFERROR(E327/E325*100,"")</f>
        <v>79.242869253064995</v>
      </c>
      <c r="F347" s="23">
        <f t="shared" si="123"/>
        <v>74.818049983736316</v>
      </c>
      <c r="G347" s="23">
        <f t="shared" si="123"/>
        <v>83.844221816432736</v>
      </c>
      <c r="H347" s="23">
        <f t="shared" si="123"/>
        <v>48.401516967667988</v>
      </c>
      <c r="I347" s="23" t="str">
        <f t="shared" si="123"/>
        <v/>
      </c>
    </row>
    <row r="348" spans="1:9" x14ac:dyDescent="0.2">
      <c r="A348" s="5" t="s">
        <v>274</v>
      </c>
      <c r="B348" s="5" t="s">
        <v>274</v>
      </c>
      <c r="C348" s="2" t="s">
        <v>300</v>
      </c>
      <c r="D348" s="8" t="s">
        <v>290</v>
      </c>
      <c r="E348" s="23">
        <f t="shared" ref="E348:I348" si="124">IFERROR(E326/E323,"")</f>
        <v>3.633697129762691</v>
      </c>
      <c r="F348" s="23">
        <f t="shared" si="124"/>
        <v>28.596726017300902</v>
      </c>
      <c r="G348" s="23">
        <f t="shared" si="124"/>
        <v>15.113630642319087</v>
      </c>
      <c r="H348" s="23">
        <f t="shared" si="124"/>
        <v>82.079542591871615</v>
      </c>
      <c r="I348" s="23" t="str">
        <f t="shared" si="124"/>
        <v/>
      </c>
    </row>
    <row r="349" spans="1:9" x14ac:dyDescent="0.2">
      <c r="A349" s="5" t="s">
        <v>274</v>
      </c>
      <c r="B349" s="5" t="s">
        <v>274</v>
      </c>
      <c r="C349" s="2" t="s">
        <v>300</v>
      </c>
      <c r="D349" s="8" t="s">
        <v>291</v>
      </c>
      <c r="E349" s="23">
        <f>IFERROR(E322/E325*100,"")</f>
        <v>25.549421372061719</v>
      </c>
      <c r="F349" s="23">
        <f t="shared" ref="F349:I349" si="125">IFERROR(F322/F325*100,"")</f>
        <v>4.1461111713469956</v>
      </c>
      <c r="G349" s="23">
        <f t="shared" si="125"/>
        <v>6.9249620751271594</v>
      </c>
      <c r="H349" s="23">
        <f t="shared" si="125"/>
        <v>2.6476242456510093</v>
      </c>
      <c r="I349" s="23" t="str">
        <f t="shared" si="125"/>
        <v/>
      </c>
    </row>
    <row r="350" spans="1:9" x14ac:dyDescent="0.2">
      <c r="A350" s="5" t="s">
        <v>274</v>
      </c>
      <c r="B350" s="5" t="s">
        <v>274</v>
      </c>
      <c r="C350" s="5" t="s">
        <v>300</v>
      </c>
      <c r="D350" s="5" t="s">
        <v>116</v>
      </c>
      <c r="E350" s="22"/>
      <c r="F350" s="22"/>
      <c r="G350" s="22"/>
      <c r="H350" s="22"/>
      <c r="I350" s="22"/>
    </row>
    <row r="351" spans="1:9" x14ac:dyDescent="0.2">
      <c r="A351" s="5" t="s">
        <v>274</v>
      </c>
      <c r="B351" s="5" t="s">
        <v>274</v>
      </c>
      <c r="C351" s="2" t="s">
        <v>300</v>
      </c>
      <c r="D351" s="8" t="s">
        <v>535</v>
      </c>
      <c r="E351" s="23">
        <f t="shared" ref="E351:I351" si="126">IFERROR(E317/E325*100,"")</f>
        <v>74.450578627938285</v>
      </c>
      <c r="F351" s="23">
        <f t="shared" si="126"/>
        <v>95.853888828652998</v>
      </c>
      <c r="G351" s="23">
        <f t="shared" si="126"/>
        <v>93.075037924872845</v>
      </c>
      <c r="H351" s="23">
        <f t="shared" si="126"/>
        <v>97.352375754348969</v>
      </c>
      <c r="I351" s="23" t="str">
        <f t="shared" si="126"/>
        <v/>
      </c>
    </row>
    <row r="352" spans="1:9" x14ac:dyDescent="0.2">
      <c r="A352" s="5" t="s">
        <v>274</v>
      </c>
      <c r="B352" s="5" t="s">
        <v>274</v>
      </c>
      <c r="C352" s="2" t="s">
        <v>300</v>
      </c>
      <c r="D352" s="8" t="s">
        <v>542</v>
      </c>
      <c r="E352" s="23">
        <f t="shared" ref="E352:I352" si="127">IFERROR(E317/E338,"")</f>
        <v>1542.2080000000001</v>
      </c>
      <c r="F352" s="23">
        <f t="shared" si="127"/>
        <v>1697.396</v>
      </c>
      <c r="G352" s="23">
        <f t="shared" si="127"/>
        <v>1221.8385714285714</v>
      </c>
      <c r="H352" s="23">
        <f t="shared" si="127"/>
        <v>1002.2427542857142</v>
      </c>
      <c r="I352" s="23" t="str">
        <f t="shared" si="127"/>
        <v/>
      </c>
    </row>
    <row r="353" spans="1:14" x14ac:dyDescent="0.2">
      <c r="A353" s="5" t="s">
        <v>274</v>
      </c>
      <c r="B353" s="5" t="s">
        <v>274</v>
      </c>
      <c r="C353" s="5" t="s">
        <v>300</v>
      </c>
      <c r="D353" s="5" t="s">
        <v>292</v>
      </c>
      <c r="E353" s="22"/>
      <c r="F353" s="22"/>
      <c r="G353" s="22"/>
      <c r="H353" s="22"/>
      <c r="I353" s="22"/>
    </row>
    <row r="354" spans="1:14" x14ac:dyDescent="0.2">
      <c r="A354" s="5" t="s">
        <v>274</v>
      </c>
      <c r="B354" s="5" t="s">
        <v>274</v>
      </c>
      <c r="C354" s="2" t="s">
        <v>300</v>
      </c>
      <c r="D354" s="8" t="s">
        <v>478</v>
      </c>
      <c r="E354" s="23">
        <f t="shared" ref="E354:I354" si="128">IFERROR(E339/E336,"")</f>
        <v>-2.492431100382217</v>
      </c>
      <c r="F354" s="23">
        <f t="shared" si="128"/>
        <v>-1.4213341237724566</v>
      </c>
      <c r="G354" s="23">
        <f t="shared" si="128"/>
        <v>2.7884692209914652</v>
      </c>
      <c r="H354" s="23">
        <f t="shared" si="128"/>
        <v>23.672982270797291</v>
      </c>
      <c r="I354" s="23" t="str">
        <f t="shared" si="128"/>
        <v/>
      </c>
    </row>
    <row r="355" spans="1:14" x14ac:dyDescent="0.2">
      <c r="A355" s="5" t="s">
        <v>274</v>
      </c>
      <c r="B355" s="5" t="s">
        <v>274</v>
      </c>
      <c r="C355" s="2" t="s">
        <v>300</v>
      </c>
      <c r="D355" s="8" t="s">
        <v>479</v>
      </c>
      <c r="E355" s="23">
        <f t="shared" ref="E355:I355" si="129">IFERROR(E339/E323,"")</f>
        <v>-0.38497300656387151</v>
      </c>
      <c r="F355" s="23">
        <f t="shared" si="129"/>
        <v>-4.2781721556305516</v>
      </c>
      <c r="G355" s="23">
        <f t="shared" si="129"/>
        <v>2.9736256075598848</v>
      </c>
      <c r="H355" s="23">
        <f t="shared" si="129"/>
        <v>-14.248092112087491</v>
      </c>
      <c r="I355" s="23" t="str">
        <f t="shared" si="129"/>
        <v/>
      </c>
    </row>
    <row r="356" spans="1:14" x14ac:dyDescent="0.2">
      <c r="A356" s="5" t="s">
        <v>274</v>
      </c>
      <c r="B356" s="5" t="s">
        <v>274</v>
      </c>
      <c r="C356" s="5" t="s">
        <v>301</v>
      </c>
      <c r="D356" s="5" t="s">
        <v>9</v>
      </c>
      <c r="E356" s="80">
        <f t="shared" ref="E356:I356" si="130">SUM(E357:E360)</f>
        <v>235653</v>
      </c>
      <c r="F356" s="80">
        <f t="shared" si="130"/>
        <v>249261</v>
      </c>
      <c r="G356" s="80">
        <f t="shared" si="130"/>
        <v>247619</v>
      </c>
      <c r="H356" s="80">
        <f t="shared" si="130"/>
        <v>506875</v>
      </c>
      <c r="I356" s="80">
        <f t="shared" si="130"/>
        <v>0</v>
      </c>
      <c r="J356" s="3"/>
      <c r="K356" s="3"/>
      <c r="L356" s="3"/>
      <c r="M356" s="3"/>
      <c r="N356" s="3"/>
    </row>
    <row r="357" spans="1:14" x14ac:dyDescent="0.2">
      <c r="A357" s="5" t="s">
        <v>274</v>
      </c>
      <c r="B357" s="5" t="s">
        <v>274</v>
      </c>
      <c r="C357" s="2" t="s">
        <v>301</v>
      </c>
      <c r="D357" s="8" t="s">
        <v>76</v>
      </c>
      <c r="E357" s="20">
        <v>200000</v>
      </c>
      <c r="F357" s="20">
        <v>200000</v>
      </c>
      <c r="G357" s="20">
        <v>200000</v>
      </c>
      <c r="H357" s="20">
        <v>500000</v>
      </c>
      <c r="I357" s="20">
        <v>0</v>
      </c>
    </row>
    <row r="358" spans="1:14" x14ac:dyDescent="0.2">
      <c r="A358" s="5" t="s">
        <v>274</v>
      </c>
      <c r="B358" s="5" t="s">
        <v>274</v>
      </c>
      <c r="C358" s="2" t="s">
        <v>301</v>
      </c>
      <c r="D358" s="8" t="s">
        <v>11</v>
      </c>
      <c r="E358" s="20">
        <v>0</v>
      </c>
      <c r="F358" s="20">
        <v>0</v>
      </c>
      <c r="G358" s="20">
        <v>0</v>
      </c>
      <c r="H358" s="20">
        <v>0</v>
      </c>
      <c r="I358" s="20">
        <v>0</v>
      </c>
    </row>
    <row r="359" spans="1:14" x14ac:dyDescent="0.2">
      <c r="A359" s="5" t="s">
        <v>274</v>
      </c>
      <c r="B359" s="5" t="s">
        <v>274</v>
      </c>
      <c r="C359" s="2" t="s">
        <v>301</v>
      </c>
      <c r="D359" s="8" t="s">
        <v>275</v>
      </c>
      <c r="E359" s="20">
        <v>35653</v>
      </c>
      <c r="F359" s="20">
        <v>49261</v>
      </c>
      <c r="G359" s="20">
        <v>47619</v>
      </c>
      <c r="H359" s="20">
        <v>6875</v>
      </c>
      <c r="I359" s="20">
        <v>0</v>
      </c>
    </row>
    <row r="360" spans="1:14" x14ac:dyDescent="0.2">
      <c r="A360" s="5" t="s">
        <v>274</v>
      </c>
      <c r="B360" s="5" t="s">
        <v>274</v>
      </c>
      <c r="C360" s="2" t="s">
        <v>301</v>
      </c>
      <c r="D360" s="8" t="s">
        <v>13</v>
      </c>
      <c r="E360" s="20">
        <v>0</v>
      </c>
      <c r="F360" s="20">
        <v>0</v>
      </c>
      <c r="G360" s="20">
        <v>0</v>
      </c>
      <c r="H360" s="20">
        <v>0</v>
      </c>
      <c r="I360" s="20">
        <v>0</v>
      </c>
    </row>
    <row r="361" spans="1:14" x14ac:dyDescent="0.2">
      <c r="A361" s="5" t="s">
        <v>274</v>
      </c>
      <c r="B361" s="5" t="s">
        <v>274</v>
      </c>
      <c r="C361" s="5" t="s">
        <v>301</v>
      </c>
      <c r="D361" s="5" t="s">
        <v>276</v>
      </c>
      <c r="E361" s="19">
        <f t="shared" ref="E361:I361" si="131">+E362+E363</f>
        <v>221</v>
      </c>
      <c r="F361" s="19">
        <f t="shared" si="131"/>
        <v>994</v>
      </c>
      <c r="G361" s="19">
        <f t="shared" si="131"/>
        <v>222</v>
      </c>
      <c r="H361" s="19">
        <f t="shared" si="131"/>
        <v>373</v>
      </c>
      <c r="I361" s="19">
        <f t="shared" si="131"/>
        <v>0</v>
      </c>
    </row>
    <row r="362" spans="1:14" x14ac:dyDescent="0.2">
      <c r="A362" s="5" t="s">
        <v>274</v>
      </c>
      <c r="B362" s="5" t="s">
        <v>274</v>
      </c>
      <c r="C362" s="2" t="s">
        <v>301</v>
      </c>
      <c r="D362" s="8" t="s">
        <v>219</v>
      </c>
      <c r="E362" s="20">
        <v>221</v>
      </c>
      <c r="F362" s="20">
        <v>994</v>
      </c>
      <c r="G362" s="20">
        <v>222</v>
      </c>
      <c r="H362" s="20">
        <v>373</v>
      </c>
      <c r="I362" s="20">
        <v>0</v>
      </c>
    </row>
    <row r="363" spans="1:14" x14ac:dyDescent="0.2">
      <c r="A363" s="5" t="s">
        <v>274</v>
      </c>
      <c r="B363" s="5" t="s">
        <v>274</v>
      </c>
      <c r="C363" s="2" t="s">
        <v>301</v>
      </c>
      <c r="D363" s="8" t="s">
        <v>220</v>
      </c>
      <c r="E363" s="20">
        <v>0</v>
      </c>
      <c r="F363" s="20">
        <v>0</v>
      </c>
      <c r="G363" s="20">
        <v>0</v>
      </c>
      <c r="H363" s="20">
        <v>0</v>
      </c>
      <c r="I363" s="20">
        <v>0</v>
      </c>
    </row>
    <row r="364" spans="1:14" x14ac:dyDescent="0.2">
      <c r="A364" s="5" t="s">
        <v>274</v>
      </c>
      <c r="B364" s="5" t="s">
        <v>274</v>
      </c>
      <c r="C364" s="5" t="s">
        <v>301</v>
      </c>
      <c r="D364" s="5" t="s">
        <v>221</v>
      </c>
      <c r="E364" s="19">
        <f t="shared" ref="E364:I364" si="132">+E365+E368</f>
        <v>235874</v>
      </c>
      <c r="F364" s="19">
        <f t="shared" si="132"/>
        <v>250255</v>
      </c>
      <c r="G364" s="19">
        <f t="shared" si="132"/>
        <v>247841</v>
      </c>
      <c r="H364" s="19">
        <f t="shared" si="132"/>
        <v>507248</v>
      </c>
      <c r="I364" s="19">
        <f t="shared" si="132"/>
        <v>0</v>
      </c>
      <c r="J364" s="3"/>
      <c r="K364" s="3"/>
      <c r="L364" s="3"/>
      <c r="M364" s="3"/>
      <c r="N364" s="3"/>
    </row>
    <row r="365" spans="1:14" x14ac:dyDescent="0.2">
      <c r="A365" s="5" t="s">
        <v>274</v>
      </c>
      <c r="B365" s="5" t="s">
        <v>274</v>
      </c>
      <c r="C365" s="2" t="s">
        <v>301</v>
      </c>
      <c r="D365" s="8" t="s">
        <v>277</v>
      </c>
      <c r="E365" s="20">
        <v>175550</v>
      </c>
      <c r="F365" s="20">
        <v>187510</v>
      </c>
      <c r="G365" s="20">
        <v>209115</v>
      </c>
      <c r="H365" s="20">
        <v>368857</v>
      </c>
      <c r="I365" s="20">
        <v>0</v>
      </c>
    </row>
    <row r="366" spans="1:14" x14ac:dyDescent="0.2">
      <c r="A366" s="5" t="s">
        <v>274</v>
      </c>
      <c r="B366" s="5" t="s">
        <v>274</v>
      </c>
      <c r="C366" s="2" t="s">
        <v>301</v>
      </c>
      <c r="D366" s="21" t="s">
        <v>278</v>
      </c>
      <c r="E366" s="20">
        <v>171459</v>
      </c>
      <c r="F366" s="20">
        <v>186666</v>
      </c>
      <c r="G366" s="20">
        <v>206659</v>
      </c>
      <c r="H366" s="20">
        <v>366572</v>
      </c>
      <c r="I366" s="20">
        <v>0</v>
      </c>
    </row>
    <row r="367" spans="1:14" x14ac:dyDescent="0.2">
      <c r="A367" s="5" t="s">
        <v>274</v>
      </c>
      <c r="B367" s="5" t="s">
        <v>274</v>
      </c>
      <c r="C367" s="2" t="s">
        <v>301</v>
      </c>
      <c r="D367" s="21" t="s">
        <v>279</v>
      </c>
      <c r="E367" s="20">
        <v>4091</v>
      </c>
      <c r="F367" s="20">
        <v>844</v>
      </c>
      <c r="G367" s="20">
        <v>2456</v>
      </c>
      <c r="H367" s="20">
        <v>2285</v>
      </c>
      <c r="I367" s="20">
        <v>0</v>
      </c>
    </row>
    <row r="368" spans="1:14" x14ac:dyDescent="0.2">
      <c r="A368" s="5" t="s">
        <v>274</v>
      </c>
      <c r="B368" s="5" t="s">
        <v>274</v>
      </c>
      <c r="C368" s="2" t="s">
        <v>301</v>
      </c>
      <c r="D368" s="8" t="s">
        <v>280</v>
      </c>
      <c r="E368" s="20">
        <v>60324</v>
      </c>
      <c r="F368" s="20">
        <v>62745</v>
      </c>
      <c r="G368" s="20">
        <v>38726</v>
      </c>
      <c r="H368" s="20">
        <v>138391</v>
      </c>
      <c r="I368" s="20">
        <v>0</v>
      </c>
    </row>
    <row r="369" spans="1:9" x14ac:dyDescent="0.2">
      <c r="A369" s="5" t="s">
        <v>274</v>
      </c>
      <c r="B369" s="5" t="s">
        <v>274</v>
      </c>
      <c r="C369" s="2" t="s">
        <v>301</v>
      </c>
      <c r="D369" s="21" t="s">
        <v>509</v>
      </c>
      <c r="E369" s="20">
        <v>9553</v>
      </c>
      <c r="F369" s="20">
        <v>8618</v>
      </c>
      <c r="G369" s="20">
        <v>7201</v>
      </c>
      <c r="H369" s="20">
        <v>55469</v>
      </c>
      <c r="I369" s="20">
        <v>0</v>
      </c>
    </row>
    <row r="370" spans="1:9" x14ac:dyDescent="0.2">
      <c r="A370" s="5" t="s">
        <v>274</v>
      </c>
      <c r="B370" s="5" t="s">
        <v>274</v>
      </c>
      <c r="C370" s="2" t="s">
        <v>301</v>
      </c>
      <c r="D370" s="21" t="s">
        <v>279</v>
      </c>
      <c r="E370" s="20">
        <v>50771</v>
      </c>
      <c r="F370" s="20">
        <v>54127</v>
      </c>
      <c r="G370" s="20">
        <v>31525</v>
      </c>
      <c r="H370" s="20">
        <v>82922</v>
      </c>
      <c r="I370" s="20">
        <v>0</v>
      </c>
    </row>
    <row r="371" spans="1:9" x14ac:dyDescent="0.2">
      <c r="A371" s="5" t="s">
        <v>274</v>
      </c>
      <c r="B371" s="5" t="s">
        <v>274</v>
      </c>
      <c r="C371" s="5" t="s">
        <v>301</v>
      </c>
      <c r="D371" s="5" t="s">
        <v>29</v>
      </c>
      <c r="E371" s="19"/>
      <c r="F371" s="19"/>
      <c r="G371" s="19"/>
      <c r="H371" s="19"/>
      <c r="I371" s="19"/>
    </row>
    <row r="372" spans="1:9" x14ac:dyDescent="0.2">
      <c r="A372" s="5" t="s">
        <v>274</v>
      </c>
      <c r="B372" s="5" t="s">
        <v>274</v>
      </c>
      <c r="C372" s="2" t="s">
        <v>301</v>
      </c>
      <c r="D372" s="8" t="s">
        <v>281</v>
      </c>
      <c r="E372" s="20">
        <v>15426</v>
      </c>
      <c r="F372" s="20">
        <v>54579</v>
      </c>
      <c r="G372" s="20">
        <v>97193</v>
      </c>
      <c r="H372" s="20">
        <v>100922</v>
      </c>
      <c r="I372" s="20">
        <v>0</v>
      </c>
    </row>
    <row r="373" spans="1:9" x14ac:dyDescent="0.2">
      <c r="A373" s="5" t="s">
        <v>274</v>
      </c>
      <c r="B373" s="5" t="s">
        <v>274</v>
      </c>
      <c r="C373" s="2" t="s">
        <v>301</v>
      </c>
      <c r="D373" s="8" t="s">
        <v>282</v>
      </c>
      <c r="E373" s="20">
        <v>20449</v>
      </c>
      <c r="F373" s="20">
        <v>23101</v>
      </c>
      <c r="G373" s="20">
        <v>36550</v>
      </c>
      <c r="H373" s="20">
        <v>55793</v>
      </c>
      <c r="I373" s="20">
        <v>0</v>
      </c>
    </row>
    <row r="374" spans="1:9" x14ac:dyDescent="0.2">
      <c r="A374" s="5" t="s">
        <v>274</v>
      </c>
      <c r="B374" s="5" t="s">
        <v>274</v>
      </c>
      <c r="C374" s="2" t="s">
        <v>301</v>
      </c>
      <c r="D374" s="8" t="s">
        <v>283</v>
      </c>
      <c r="E374" s="20">
        <v>-5023</v>
      </c>
      <c r="F374" s="20">
        <v>31478</v>
      </c>
      <c r="G374" s="20">
        <v>60643</v>
      </c>
      <c r="H374" s="20">
        <v>45129</v>
      </c>
      <c r="I374" s="20">
        <v>0</v>
      </c>
    </row>
    <row r="375" spans="1:9" x14ac:dyDescent="0.2">
      <c r="A375" s="5" t="s">
        <v>274</v>
      </c>
      <c r="B375" s="5" t="s">
        <v>274</v>
      </c>
      <c r="C375" s="2" t="s">
        <v>301</v>
      </c>
      <c r="D375" s="8" t="s">
        <v>284</v>
      </c>
      <c r="E375" s="20">
        <v>-4825</v>
      </c>
      <c r="F375" s="20">
        <v>23608</v>
      </c>
      <c r="G375" s="20">
        <v>43358</v>
      </c>
      <c r="H375" s="20">
        <v>31754</v>
      </c>
      <c r="I375" s="20">
        <v>0</v>
      </c>
    </row>
    <row r="376" spans="1:9" x14ac:dyDescent="0.2">
      <c r="A376" s="5" t="s">
        <v>274</v>
      </c>
      <c r="B376" s="5" t="s">
        <v>274</v>
      </c>
      <c r="C376" s="5" t="s">
        <v>301</v>
      </c>
      <c r="D376" s="5" t="s">
        <v>40</v>
      </c>
      <c r="E376" s="19"/>
      <c r="F376" s="19"/>
      <c r="G376" s="19"/>
      <c r="H376" s="19"/>
      <c r="I376" s="19"/>
    </row>
    <row r="377" spans="1:9" x14ac:dyDescent="0.2">
      <c r="A377" s="5" t="s">
        <v>274</v>
      </c>
      <c r="B377" s="5" t="s">
        <v>274</v>
      </c>
      <c r="C377" s="2" t="s">
        <v>301</v>
      </c>
      <c r="D377" s="8" t="s">
        <v>77</v>
      </c>
      <c r="E377" s="20">
        <v>20000</v>
      </c>
      <c r="F377" s="20">
        <v>20000</v>
      </c>
      <c r="G377" s="20">
        <v>20000</v>
      </c>
      <c r="H377" s="20">
        <v>50000</v>
      </c>
      <c r="I377" s="20">
        <v>0</v>
      </c>
    </row>
    <row r="378" spans="1:9" x14ac:dyDescent="0.2">
      <c r="A378" s="5" t="s">
        <v>274</v>
      </c>
      <c r="B378" s="5" t="s">
        <v>274</v>
      </c>
      <c r="C378" s="2" t="s">
        <v>301</v>
      </c>
      <c r="D378" s="8" t="s">
        <v>475</v>
      </c>
      <c r="E378" s="20">
        <v>-10199</v>
      </c>
      <c r="F378" s="20">
        <v>26842</v>
      </c>
      <c r="G378" s="20">
        <v>36861</v>
      </c>
      <c r="H378" s="20">
        <v>25656</v>
      </c>
      <c r="I378" s="20">
        <v>0</v>
      </c>
    </row>
    <row r="379" spans="1:9" x14ac:dyDescent="0.2">
      <c r="A379" s="5" t="s">
        <v>274</v>
      </c>
      <c r="B379" s="5" t="s">
        <v>274</v>
      </c>
      <c r="C379" s="5" t="s">
        <v>301</v>
      </c>
      <c r="D379" s="5" t="s">
        <v>43</v>
      </c>
      <c r="E379" s="77"/>
      <c r="F379" s="77"/>
      <c r="G379" s="77"/>
      <c r="H379" s="77"/>
      <c r="I379" s="77"/>
    </row>
    <row r="380" spans="1:9" x14ac:dyDescent="0.2">
      <c r="A380" s="5" t="s">
        <v>274</v>
      </c>
      <c r="B380" s="5" t="s">
        <v>274</v>
      </c>
      <c r="C380" s="2" t="s">
        <v>301</v>
      </c>
      <c r="D380" s="8" t="s">
        <v>545</v>
      </c>
      <c r="E380" s="23">
        <f t="shared" ref="E380:I380" si="133">IFERROR(E375/SUM(E357:E359)*100,"")</f>
        <v>-2.0475020475020473</v>
      </c>
      <c r="F380" s="23">
        <f t="shared" si="133"/>
        <v>9.4711968579119876</v>
      </c>
      <c r="G380" s="23">
        <f t="shared" si="133"/>
        <v>17.50996490576248</v>
      </c>
      <c r="H380" s="23">
        <f t="shared" si="133"/>
        <v>6.2646609124537607</v>
      </c>
      <c r="I380" s="23" t="str">
        <f t="shared" si="133"/>
        <v/>
      </c>
    </row>
    <row r="381" spans="1:9" x14ac:dyDescent="0.2">
      <c r="A381" s="5" t="s">
        <v>274</v>
      </c>
      <c r="B381" s="5" t="s">
        <v>274</v>
      </c>
      <c r="C381" s="2" t="s">
        <v>301</v>
      </c>
      <c r="D381" s="8" t="s">
        <v>285</v>
      </c>
      <c r="E381" s="23">
        <f t="shared" ref="E381:I381" si="134">IFERROR((E374/(E364-E362))*100,"")</f>
        <v>-2.1315238931819245</v>
      </c>
      <c r="F381" s="23">
        <f t="shared" si="134"/>
        <v>12.628529934486341</v>
      </c>
      <c r="G381" s="23">
        <f t="shared" si="134"/>
        <v>24.490447017393656</v>
      </c>
      <c r="H381" s="23">
        <f t="shared" si="134"/>
        <v>8.9033785450061664</v>
      </c>
      <c r="I381" s="23" t="str">
        <f t="shared" si="134"/>
        <v/>
      </c>
    </row>
    <row r="382" spans="1:9" x14ac:dyDescent="0.2">
      <c r="A382" s="5" t="s">
        <v>274</v>
      </c>
      <c r="B382" s="5" t="s">
        <v>274</v>
      </c>
      <c r="C382" s="2" t="s">
        <v>301</v>
      </c>
      <c r="D382" s="8" t="s">
        <v>286</v>
      </c>
      <c r="E382" s="23">
        <f t="shared" ref="E382:I382" si="135">IFERROR(E375/E364*100,"")</f>
        <v>-2.0455836590722165</v>
      </c>
      <c r="F382" s="23">
        <f t="shared" si="135"/>
        <v>9.4335777506942922</v>
      </c>
      <c r="G382" s="23">
        <f t="shared" si="135"/>
        <v>17.494280607324857</v>
      </c>
      <c r="H382" s="23">
        <f t="shared" si="135"/>
        <v>6.260054253540674</v>
      </c>
      <c r="I382" s="23" t="str">
        <f t="shared" si="135"/>
        <v/>
      </c>
    </row>
    <row r="383" spans="1:9" x14ac:dyDescent="0.2">
      <c r="A383" s="5" t="s">
        <v>274</v>
      </c>
      <c r="B383" s="5" t="s">
        <v>274</v>
      </c>
      <c r="C383" s="2" t="s">
        <v>301</v>
      </c>
      <c r="D383" s="8" t="s">
        <v>287</v>
      </c>
      <c r="E383" s="23">
        <f t="shared" ref="E383:I383" si="136">IFERROR(E373/E374,"")</f>
        <v>-4.0710730639060326</v>
      </c>
      <c r="F383" s="23">
        <f t="shared" si="136"/>
        <v>0.7338776288201283</v>
      </c>
      <c r="G383" s="23">
        <f t="shared" si="136"/>
        <v>0.60270764968751545</v>
      </c>
      <c r="H383" s="23">
        <f t="shared" si="136"/>
        <v>1.2363003833455206</v>
      </c>
      <c r="I383" s="23" t="str">
        <f t="shared" si="136"/>
        <v/>
      </c>
    </row>
    <row r="384" spans="1:9" x14ac:dyDescent="0.2">
      <c r="A384" s="5" t="s">
        <v>274</v>
      </c>
      <c r="B384" s="5" t="s">
        <v>274</v>
      </c>
      <c r="C384" s="2" t="s">
        <v>301</v>
      </c>
      <c r="D384" s="8" t="s">
        <v>288</v>
      </c>
      <c r="E384" s="23">
        <f t="shared" ref="E384:I384" si="137">IFERROR(E375/E377,"")</f>
        <v>-0.24124999999999999</v>
      </c>
      <c r="F384" s="23">
        <f t="shared" si="137"/>
        <v>1.1803999999999999</v>
      </c>
      <c r="G384" s="23">
        <f t="shared" si="137"/>
        <v>2.1678999999999999</v>
      </c>
      <c r="H384" s="23">
        <f t="shared" si="137"/>
        <v>0.63507999999999998</v>
      </c>
      <c r="I384" s="23" t="str">
        <f t="shared" si="137"/>
        <v/>
      </c>
    </row>
    <row r="385" spans="1:14" x14ac:dyDescent="0.2">
      <c r="A385" s="5" t="s">
        <v>274</v>
      </c>
      <c r="B385" s="5" t="s">
        <v>274</v>
      </c>
      <c r="C385" s="5" t="s">
        <v>301</v>
      </c>
      <c r="D385" s="5" t="s">
        <v>53</v>
      </c>
      <c r="E385" s="22"/>
      <c r="F385" s="22"/>
      <c r="G385" s="22"/>
      <c r="H385" s="22"/>
      <c r="I385" s="22"/>
    </row>
    <row r="386" spans="1:14" x14ac:dyDescent="0.2">
      <c r="A386" s="5" t="s">
        <v>274</v>
      </c>
      <c r="B386" s="5" t="s">
        <v>274</v>
      </c>
      <c r="C386" s="2" t="s">
        <v>301</v>
      </c>
      <c r="D386" s="8" t="s">
        <v>289</v>
      </c>
      <c r="E386" s="23">
        <f t="shared" ref="E386:I386" si="138">IFERROR(E366/E364*100,"")</f>
        <v>72.690928207432776</v>
      </c>
      <c r="F386" s="23">
        <f t="shared" si="138"/>
        <v>74.590317875766715</v>
      </c>
      <c r="G386" s="23">
        <f t="shared" si="138"/>
        <v>83.383701647427173</v>
      </c>
      <c r="H386" s="23">
        <f t="shared" si="138"/>
        <v>72.266820174746869</v>
      </c>
      <c r="I386" s="23" t="str">
        <f t="shared" si="138"/>
        <v/>
      </c>
    </row>
    <row r="387" spans="1:14" x14ac:dyDescent="0.2">
      <c r="A387" s="5" t="s">
        <v>274</v>
      </c>
      <c r="B387" s="5" t="s">
        <v>274</v>
      </c>
      <c r="C387" s="2" t="s">
        <v>301</v>
      </c>
      <c r="D387" s="8" t="s">
        <v>290</v>
      </c>
      <c r="E387" s="23">
        <f t="shared" ref="E387:I387" si="139">IFERROR(E365/E362,"")</f>
        <v>794.34389140271492</v>
      </c>
      <c r="F387" s="23">
        <f t="shared" si="139"/>
        <v>188.64185110663985</v>
      </c>
      <c r="G387" s="23">
        <f t="shared" si="139"/>
        <v>941.95945945945948</v>
      </c>
      <c r="H387" s="23">
        <f t="shared" si="139"/>
        <v>988.89276139410185</v>
      </c>
      <c r="I387" s="23" t="str">
        <f t="shared" si="139"/>
        <v/>
      </c>
    </row>
    <row r="388" spans="1:14" x14ac:dyDescent="0.2">
      <c r="A388" s="5" t="s">
        <v>274</v>
      </c>
      <c r="B388" s="5" t="s">
        <v>274</v>
      </c>
      <c r="C388" s="2" t="s">
        <v>301</v>
      </c>
      <c r="D388" s="8" t="s">
        <v>291</v>
      </c>
      <c r="E388" s="23">
        <f>IFERROR(E361/E364*100,"")</f>
        <v>9.3694090912945047E-2</v>
      </c>
      <c r="F388" s="23">
        <f t="shared" ref="F388:I388" si="140">IFERROR(F361/F364*100,"")</f>
        <v>0.39719486124153369</v>
      </c>
      <c r="G388" s="23">
        <f t="shared" si="140"/>
        <v>8.9573557240327464E-2</v>
      </c>
      <c r="H388" s="23">
        <f t="shared" si="140"/>
        <v>7.3534050405324416E-2</v>
      </c>
      <c r="I388" s="23" t="str">
        <f t="shared" si="140"/>
        <v/>
      </c>
    </row>
    <row r="389" spans="1:14" x14ac:dyDescent="0.2">
      <c r="A389" s="5" t="s">
        <v>274</v>
      </c>
      <c r="B389" s="5" t="s">
        <v>274</v>
      </c>
      <c r="C389" s="5" t="s">
        <v>301</v>
      </c>
      <c r="D389" s="5" t="s">
        <v>116</v>
      </c>
      <c r="E389" s="22"/>
      <c r="F389" s="22"/>
      <c r="G389" s="22"/>
      <c r="H389" s="22"/>
      <c r="I389" s="22"/>
    </row>
    <row r="390" spans="1:14" x14ac:dyDescent="0.2">
      <c r="A390" s="5" t="s">
        <v>274</v>
      </c>
      <c r="B390" s="5" t="s">
        <v>274</v>
      </c>
      <c r="C390" s="2" t="s">
        <v>301</v>
      </c>
      <c r="D390" s="8" t="s">
        <v>535</v>
      </c>
      <c r="E390" s="23">
        <f t="shared" ref="E390:I390" si="141">IFERROR(E356/E364*100,"")</f>
        <v>99.906305909087052</v>
      </c>
      <c r="F390" s="23">
        <f t="shared" si="141"/>
        <v>99.60280513875847</v>
      </c>
      <c r="G390" s="23">
        <f t="shared" si="141"/>
        <v>99.910426442759672</v>
      </c>
      <c r="H390" s="23">
        <f t="shared" si="141"/>
        <v>99.926465949594672</v>
      </c>
      <c r="I390" s="23" t="str">
        <f t="shared" si="141"/>
        <v/>
      </c>
    </row>
    <row r="391" spans="1:14" x14ac:dyDescent="0.2">
      <c r="A391" s="5" t="s">
        <v>274</v>
      </c>
      <c r="B391" s="5" t="s">
        <v>274</v>
      </c>
      <c r="C391" s="2" t="s">
        <v>301</v>
      </c>
      <c r="D391" s="8" t="s">
        <v>542</v>
      </c>
      <c r="E391" s="23">
        <f t="shared" ref="E391:I391" si="142">IFERROR(E356/E377,"")</f>
        <v>11.78265</v>
      </c>
      <c r="F391" s="23">
        <f t="shared" si="142"/>
        <v>12.463050000000001</v>
      </c>
      <c r="G391" s="23">
        <f t="shared" si="142"/>
        <v>12.38095</v>
      </c>
      <c r="H391" s="23">
        <f t="shared" si="142"/>
        <v>10.137499999999999</v>
      </c>
      <c r="I391" s="23" t="str">
        <f t="shared" si="142"/>
        <v/>
      </c>
    </row>
    <row r="392" spans="1:14" x14ac:dyDescent="0.2">
      <c r="A392" s="5" t="s">
        <v>274</v>
      </c>
      <c r="B392" s="5" t="s">
        <v>274</v>
      </c>
      <c r="C392" s="5" t="s">
        <v>301</v>
      </c>
      <c r="D392" s="5" t="s">
        <v>292</v>
      </c>
      <c r="E392" s="22"/>
      <c r="F392" s="22"/>
      <c r="G392" s="22"/>
      <c r="H392" s="22"/>
      <c r="I392" s="22"/>
    </row>
    <row r="393" spans="1:14" x14ac:dyDescent="0.2">
      <c r="A393" s="5" t="s">
        <v>274</v>
      </c>
      <c r="B393" s="5" t="s">
        <v>274</v>
      </c>
      <c r="C393" s="2" t="s">
        <v>301</v>
      </c>
      <c r="D393" s="8" t="s">
        <v>478</v>
      </c>
      <c r="E393" s="23">
        <f t="shared" ref="E393:I393" si="143">IFERROR(E378/E375,"")</f>
        <v>2.1137823834196889</v>
      </c>
      <c r="F393" s="23">
        <f t="shared" si="143"/>
        <v>1.1369874618773297</v>
      </c>
      <c r="G393" s="23">
        <f t="shared" si="143"/>
        <v>0.85015452742285158</v>
      </c>
      <c r="H393" s="23">
        <f t="shared" si="143"/>
        <v>0.80796120173836372</v>
      </c>
      <c r="I393" s="23" t="str">
        <f t="shared" si="143"/>
        <v/>
      </c>
    </row>
    <row r="394" spans="1:14" x14ac:dyDescent="0.2">
      <c r="A394" s="5" t="s">
        <v>274</v>
      </c>
      <c r="B394" s="5" t="s">
        <v>274</v>
      </c>
      <c r="C394" s="2" t="s">
        <v>301</v>
      </c>
      <c r="D394" s="8" t="s">
        <v>479</v>
      </c>
      <c r="E394" s="23">
        <f t="shared" ref="E394:I394" si="144">IFERROR(E378/E362,"")</f>
        <v>-46.149321266968329</v>
      </c>
      <c r="F394" s="23">
        <f t="shared" si="144"/>
        <v>27.004024144869216</v>
      </c>
      <c r="G394" s="23">
        <f t="shared" si="144"/>
        <v>166.04054054054055</v>
      </c>
      <c r="H394" s="23">
        <f t="shared" si="144"/>
        <v>68.782841823056302</v>
      </c>
      <c r="I394" s="23" t="str">
        <f t="shared" si="144"/>
        <v/>
      </c>
    </row>
    <row r="395" spans="1:14" x14ac:dyDescent="0.2">
      <c r="A395" s="5" t="s">
        <v>274</v>
      </c>
      <c r="B395" s="5" t="s">
        <v>274</v>
      </c>
      <c r="C395" s="5" t="s">
        <v>302</v>
      </c>
      <c r="D395" s="5" t="s">
        <v>9</v>
      </c>
      <c r="E395" s="80">
        <f t="shared" ref="E395:G395" si="145">SUM(E396:E399)</f>
        <v>201895</v>
      </c>
      <c r="F395" s="80">
        <f t="shared" si="145"/>
        <v>201645</v>
      </c>
      <c r="G395" s="80">
        <f t="shared" si="145"/>
        <v>205497</v>
      </c>
      <c r="H395" s="80"/>
      <c r="I395" s="80"/>
      <c r="J395" s="3"/>
      <c r="K395" s="3"/>
      <c r="L395" s="3"/>
      <c r="M395" s="3"/>
      <c r="N395" s="3"/>
    </row>
    <row r="396" spans="1:14" x14ac:dyDescent="0.2">
      <c r="A396" s="5" t="s">
        <v>274</v>
      </c>
      <c r="B396" s="5" t="s">
        <v>274</v>
      </c>
      <c r="C396" s="2" t="s">
        <v>302</v>
      </c>
      <c r="D396" s="8" t="s">
        <v>76</v>
      </c>
      <c r="E396" s="20">
        <v>200000</v>
      </c>
      <c r="F396" s="20">
        <v>200000</v>
      </c>
      <c r="G396" s="20">
        <v>200000</v>
      </c>
      <c r="H396" s="20"/>
      <c r="I396" s="20"/>
    </row>
    <row r="397" spans="1:14" x14ac:dyDescent="0.2">
      <c r="A397" s="5" t="s">
        <v>274</v>
      </c>
      <c r="B397" s="5" t="s">
        <v>274</v>
      </c>
      <c r="C397" s="2" t="s">
        <v>302</v>
      </c>
      <c r="D397" s="8" t="s">
        <v>11</v>
      </c>
      <c r="E397" s="20">
        <v>0</v>
      </c>
      <c r="F397" s="20">
        <v>0</v>
      </c>
      <c r="G397" s="20">
        <v>0</v>
      </c>
      <c r="H397" s="20"/>
      <c r="I397" s="20"/>
    </row>
    <row r="398" spans="1:14" x14ac:dyDescent="0.2">
      <c r="A398" s="5" t="s">
        <v>274</v>
      </c>
      <c r="B398" s="5" t="s">
        <v>274</v>
      </c>
      <c r="C398" s="2" t="s">
        <v>302</v>
      </c>
      <c r="D398" s="8" t="s">
        <v>275</v>
      </c>
      <c r="E398" s="20">
        <v>-635</v>
      </c>
      <c r="F398" s="20">
        <v>-685</v>
      </c>
      <c r="G398" s="20">
        <v>3357</v>
      </c>
      <c r="H398" s="20"/>
      <c r="I398" s="20"/>
    </row>
    <row r="399" spans="1:14" x14ac:dyDescent="0.2">
      <c r="A399" s="5" t="s">
        <v>274</v>
      </c>
      <c r="B399" s="5" t="s">
        <v>274</v>
      </c>
      <c r="C399" s="2" t="s">
        <v>302</v>
      </c>
      <c r="D399" s="8" t="s">
        <v>13</v>
      </c>
      <c r="E399" s="20">
        <v>2530</v>
      </c>
      <c r="F399" s="20">
        <v>2330</v>
      </c>
      <c r="G399" s="20">
        <v>2140</v>
      </c>
      <c r="H399" s="20"/>
      <c r="I399" s="20"/>
    </row>
    <row r="400" spans="1:14" x14ac:dyDescent="0.2">
      <c r="A400" s="5" t="s">
        <v>274</v>
      </c>
      <c r="B400" s="5" t="s">
        <v>274</v>
      </c>
      <c r="C400" s="5" t="s">
        <v>302</v>
      </c>
      <c r="D400" s="5" t="s">
        <v>276</v>
      </c>
      <c r="E400" s="19">
        <f t="shared" ref="E400:G400" si="146">+E401+E402</f>
        <v>6375</v>
      </c>
      <c r="F400" s="19">
        <f t="shared" si="146"/>
        <v>6182</v>
      </c>
      <c r="G400" s="19">
        <f t="shared" si="146"/>
        <v>6528</v>
      </c>
      <c r="H400" s="19"/>
      <c r="I400" s="19"/>
    </row>
    <row r="401" spans="1:14" x14ac:dyDescent="0.2">
      <c r="A401" s="5" t="s">
        <v>274</v>
      </c>
      <c r="B401" s="5" t="s">
        <v>274</v>
      </c>
      <c r="C401" s="2" t="s">
        <v>302</v>
      </c>
      <c r="D401" s="8" t="s">
        <v>219</v>
      </c>
      <c r="E401" s="20">
        <v>2428</v>
      </c>
      <c r="F401" s="20">
        <v>2393</v>
      </c>
      <c r="G401" s="20">
        <v>2919</v>
      </c>
      <c r="H401" s="20"/>
      <c r="I401" s="20"/>
    </row>
    <row r="402" spans="1:14" x14ac:dyDescent="0.2">
      <c r="A402" s="5" t="s">
        <v>274</v>
      </c>
      <c r="B402" s="5" t="s">
        <v>274</v>
      </c>
      <c r="C402" s="2" t="s">
        <v>302</v>
      </c>
      <c r="D402" s="8" t="s">
        <v>220</v>
      </c>
      <c r="E402" s="20">
        <v>3947</v>
      </c>
      <c r="F402" s="20">
        <v>3789</v>
      </c>
      <c r="G402" s="20">
        <v>3609</v>
      </c>
      <c r="H402" s="20"/>
      <c r="I402" s="20"/>
    </row>
    <row r="403" spans="1:14" x14ac:dyDescent="0.2">
      <c r="A403" s="5" t="s">
        <v>274</v>
      </c>
      <c r="B403" s="5" t="s">
        <v>274</v>
      </c>
      <c r="C403" s="5" t="s">
        <v>302</v>
      </c>
      <c r="D403" s="5" t="s">
        <v>221</v>
      </c>
      <c r="E403" s="19">
        <f t="shared" ref="E403:G403" si="147">+E404+E407</f>
        <v>208270</v>
      </c>
      <c r="F403" s="19">
        <f t="shared" si="147"/>
        <v>207827</v>
      </c>
      <c r="G403" s="19">
        <f t="shared" si="147"/>
        <v>212025</v>
      </c>
      <c r="H403" s="19"/>
      <c r="I403" s="19"/>
      <c r="J403" s="3"/>
      <c r="K403" s="3"/>
      <c r="L403" s="3"/>
      <c r="M403" s="3"/>
      <c r="N403" s="3"/>
    </row>
    <row r="404" spans="1:14" x14ac:dyDescent="0.2">
      <c r="A404" s="5" t="s">
        <v>274</v>
      </c>
      <c r="B404" s="5" t="s">
        <v>274</v>
      </c>
      <c r="C404" s="2" t="s">
        <v>302</v>
      </c>
      <c r="D404" s="8" t="s">
        <v>277</v>
      </c>
      <c r="E404" s="20">
        <v>140723</v>
      </c>
      <c r="F404" s="20">
        <v>141137</v>
      </c>
      <c r="G404" s="20">
        <v>146027</v>
      </c>
      <c r="H404" s="20"/>
      <c r="I404" s="20"/>
    </row>
    <row r="405" spans="1:14" x14ac:dyDescent="0.2">
      <c r="A405" s="5" t="s">
        <v>274</v>
      </c>
      <c r="B405" s="5" t="s">
        <v>274</v>
      </c>
      <c r="C405" s="2" t="s">
        <v>302</v>
      </c>
      <c r="D405" s="21" t="s">
        <v>278</v>
      </c>
      <c r="E405" s="20">
        <v>118576</v>
      </c>
      <c r="F405" s="20">
        <v>122820</v>
      </c>
      <c r="G405" s="20">
        <v>126864</v>
      </c>
      <c r="H405" s="20"/>
      <c r="I405" s="20"/>
    </row>
    <row r="406" spans="1:14" x14ac:dyDescent="0.2">
      <c r="A406" s="5" t="s">
        <v>274</v>
      </c>
      <c r="B406" s="5" t="s">
        <v>274</v>
      </c>
      <c r="C406" s="2" t="s">
        <v>302</v>
      </c>
      <c r="D406" s="21" t="s">
        <v>279</v>
      </c>
      <c r="E406" s="20">
        <v>22147</v>
      </c>
      <c r="F406" s="20">
        <v>18317</v>
      </c>
      <c r="G406" s="20">
        <v>19163</v>
      </c>
      <c r="H406" s="20"/>
      <c r="I406" s="20"/>
    </row>
    <row r="407" spans="1:14" x14ac:dyDescent="0.2">
      <c r="A407" s="5" t="s">
        <v>274</v>
      </c>
      <c r="B407" s="5" t="s">
        <v>274</v>
      </c>
      <c r="C407" s="2" t="s">
        <v>302</v>
      </c>
      <c r="D407" s="8" t="s">
        <v>280</v>
      </c>
      <c r="E407" s="20">
        <v>67547</v>
      </c>
      <c r="F407" s="20">
        <v>66690</v>
      </c>
      <c r="G407" s="20">
        <v>65998</v>
      </c>
      <c r="H407" s="20"/>
      <c r="I407" s="20"/>
    </row>
    <row r="408" spans="1:14" x14ac:dyDescent="0.2">
      <c r="A408" s="5" t="s">
        <v>274</v>
      </c>
      <c r="B408" s="5" t="s">
        <v>274</v>
      </c>
      <c r="C408" s="2" t="s">
        <v>302</v>
      </c>
      <c r="D408" s="21" t="s">
        <v>509</v>
      </c>
      <c r="E408" s="20">
        <v>17547</v>
      </c>
      <c r="F408" s="20">
        <v>16690</v>
      </c>
      <c r="G408" s="20">
        <v>15998</v>
      </c>
      <c r="H408" s="20"/>
      <c r="I408" s="20"/>
    </row>
    <row r="409" spans="1:14" x14ac:dyDescent="0.2">
      <c r="A409" s="5" t="s">
        <v>274</v>
      </c>
      <c r="B409" s="5" t="s">
        <v>274</v>
      </c>
      <c r="C409" s="2" t="s">
        <v>302</v>
      </c>
      <c r="D409" s="21" t="s">
        <v>279</v>
      </c>
      <c r="E409" s="20">
        <v>50000</v>
      </c>
      <c r="F409" s="20">
        <v>50000</v>
      </c>
      <c r="G409" s="20">
        <v>50000</v>
      </c>
      <c r="H409" s="20"/>
      <c r="I409" s="20"/>
    </row>
    <row r="410" spans="1:14" x14ac:dyDescent="0.2">
      <c r="A410" s="5" t="s">
        <v>274</v>
      </c>
      <c r="B410" s="5" t="s">
        <v>274</v>
      </c>
      <c r="C410" s="5" t="s">
        <v>302</v>
      </c>
      <c r="D410" s="5" t="s">
        <v>29</v>
      </c>
      <c r="E410" s="19"/>
      <c r="F410" s="19"/>
      <c r="G410" s="19"/>
      <c r="H410" s="19"/>
      <c r="I410" s="19"/>
    </row>
    <row r="411" spans="1:14" x14ac:dyDescent="0.2">
      <c r="A411" s="5" t="s">
        <v>274</v>
      </c>
      <c r="B411" s="5" t="s">
        <v>274</v>
      </c>
      <c r="C411" s="2" t="s">
        <v>302</v>
      </c>
      <c r="D411" s="8" t="s">
        <v>281</v>
      </c>
      <c r="E411" s="20">
        <v>10502</v>
      </c>
      <c r="F411" s="20">
        <v>30314</v>
      </c>
      <c r="G411" s="20">
        <v>38373</v>
      </c>
      <c r="H411" s="20"/>
      <c r="I411" s="20"/>
    </row>
    <row r="412" spans="1:14" x14ac:dyDescent="0.2">
      <c r="A412" s="5" t="s">
        <v>274</v>
      </c>
      <c r="B412" s="5" t="s">
        <v>274</v>
      </c>
      <c r="C412" s="2" t="s">
        <v>302</v>
      </c>
      <c r="D412" s="8" t="s">
        <v>282</v>
      </c>
      <c r="E412" s="20">
        <v>23219</v>
      </c>
      <c r="F412" s="20">
        <v>30889</v>
      </c>
      <c r="G412" s="20">
        <v>31959</v>
      </c>
      <c r="H412" s="20"/>
      <c r="I412" s="20"/>
    </row>
    <row r="413" spans="1:14" x14ac:dyDescent="0.2">
      <c r="A413" s="5" t="s">
        <v>274</v>
      </c>
      <c r="B413" s="5" t="s">
        <v>274</v>
      </c>
      <c r="C413" s="2" t="s">
        <v>302</v>
      </c>
      <c r="D413" s="8" t="s">
        <v>283</v>
      </c>
      <c r="E413" s="20">
        <v>-12717</v>
      </c>
      <c r="F413" s="20">
        <v>-575</v>
      </c>
      <c r="G413" s="20">
        <v>6414</v>
      </c>
      <c r="H413" s="20"/>
      <c r="I413" s="20"/>
    </row>
    <row r="414" spans="1:14" x14ac:dyDescent="0.2">
      <c r="A414" s="5" t="s">
        <v>274</v>
      </c>
      <c r="B414" s="5" t="s">
        <v>274</v>
      </c>
      <c r="C414" s="2" t="s">
        <v>302</v>
      </c>
      <c r="D414" s="8" t="s">
        <v>284</v>
      </c>
      <c r="E414" s="20">
        <v>-14710</v>
      </c>
      <c r="F414" s="20">
        <v>-250</v>
      </c>
      <c r="G414" s="20">
        <v>3852</v>
      </c>
      <c r="H414" s="20"/>
      <c r="I414" s="20"/>
    </row>
    <row r="415" spans="1:14" x14ac:dyDescent="0.2">
      <c r="A415" s="5" t="s">
        <v>274</v>
      </c>
      <c r="B415" s="5" t="s">
        <v>274</v>
      </c>
      <c r="C415" s="5" t="s">
        <v>302</v>
      </c>
      <c r="D415" s="5" t="s">
        <v>40</v>
      </c>
      <c r="E415" s="19"/>
      <c r="F415" s="19"/>
      <c r="G415" s="19"/>
      <c r="H415" s="19"/>
      <c r="I415" s="19"/>
    </row>
    <row r="416" spans="1:14" x14ac:dyDescent="0.2">
      <c r="A416" s="5" t="s">
        <v>274</v>
      </c>
      <c r="B416" s="5" t="s">
        <v>274</v>
      </c>
      <c r="C416" s="2" t="s">
        <v>302</v>
      </c>
      <c r="D416" s="8" t="s">
        <v>77</v>
      </c>
      <c r="E416" s="20">
        <v>200</v>
      </c>
      <c r="F416" s="20">
        <v>200</v>
      </c>
      <c r="G416" s="20">
        <v>200</v>
      </c>
      <c r="H416" s="20"/>
      <c r="I416" s="20"/>
    </row>
    <row r="417" spans="1:9" x14ac:dyDescent="0.2">
      <c r="A417" s="5" t="s">
        <v>274</v>
      </c>
      <c r="B417" s="5" t="s">
        <v>274</v>
      </c>
      <c r="C417" s="2" t="s">
        <v>302</v>
      </c>
      <c r="D417" s="8" t="s">
        <v>475</v>
      </c>
      <c r="E417" s="20">
        <v>-11281</v>
      </c>
      <c r="F417" s="20">
        <v>4509</v>
      </c>
      <c r="G417" s="20">
        <v>4533</v>
      </c>
      <c r="H417" s="20"/>
      <c r="I417" s="20"/>
    </row>
    <row r="418" spans="1:9" x14ac:dyDescent="0.2">
      <c r="A418" s="5" t="s">
        <v>274</v>
      </c>
      <c r="B418" s="5" t="s">
        <v>274</v>
      </c>
      <c r="C418" s="5" t="s">
        <v>302</v>
      </c>
      <c r="D418" s="5" t="s">
        <v>43</v>
      </c>
      <c r="E418" s="77"/>
      <c r="F418" s="77"/>
      <c r="G418" s="77"/>
      <c r="H418" s="77"/>
      <c r="I418" s="77"/>
    </row>
    <row r="419" spans="1:9" x14ac:dyDescent="0.2">
      <c r="A419" s="5" t="s">
        <v>274</v>
      </c>
      <c r="B419" s="5" t="s">
        <v>274</v>
      </c>
      <c r="C419" s="2" t="s">
        <v>302</v>
      </c>
      <c r="D419" s="8" t="s">
        <v>545</v>
      </c>
      <c r="E419" s="23">
        <f t="shared" ref="E419:G419" si="148">IFERROR(E414/SUM(E396:E398)*100,"")</f>
        <v>-7.3784265041506787</v>
      </c>
      <c r="F419" s="23">
        <f t="shared" si="148"/>
        <v>-0.12542959636755888</v>
      </c>
      <c r="G419" s="23">
        <f t="shared" si="148"/>
        <v>1.8942057563791754</v>
      </c>
      <c r="H419" s="23"/>
      <c r="I419" s="23"/>
    </row>
    <row r="420" spans="1:9" x14ac:dyDescent="0.2">
      <c r="A420" s="5" t="s">
        <v>274</v>
      </c>
      <c r="B420" s="5" t="s">
        <v>274</v>
      </c>
      <c r="C420" s="2" t="s">
        <v>302</v>
      </c>
      <c r="D420" s="8" t="s">
        <v>285</v>
      </c>
      <c r="E420" s="23">
        <f t="shared" ref="E420:G420" si="149">IFERROR((E413/(E403-E401))*100,"")</f>
        <v>-6.1780394671641359</v>
      </c>
      <c r="F420" s="23">
        <f t="shared" si="149"/>
        <v>-0.27989524616178435</v>
      </c>
      <c r="G420" s="23">
        <f t="shared" si="149"/>
        <v>3.0673438351840692</v>
      </c>
      <c r="H420" s="23"/>
      <c r="I420" s="23"/>
    </row>
    <row r="421" spans="1:9" x14ac:dyDescent="0.2">
      <c r="A421" s="5" t="s">
        <v>274</v>
      </c>
      <c r="B421" s="5" t="s">
        <v>274</v>
      </c>
      <c r="C421" s="2" t="s">
        <v>302</v>
      </c>
      <c r="D421" s="8" t="s">
        <v>286</v>
      </c>
      <c r="E421" s="23">
        <f t="shared" ref="E421:G421" si="150">IFERROR(E414/E403*100,"")</f>
        <v>-7.0629471359293223</v>
      </c>
      <c r="F421" s="23">
        <f t="shared" si="150"/>
        <v>-0.12029235854821559</v>
      </c>
      <c r="G421" s="23">
        <f t="shared" si="150"/>
        <v>1.8167668906968519</v>
      </c>
      <c r="H421" s="23"/>
      <c r="I421" s="23"/>
    </row>
    <row r="422" spans="1:9" x14ac:dyDescent="0.2">
      <c r="A422" s="5" t="s">
        <v>274</v>
      </c>
      <c r="B422" s="5" t="s">
        <v>274</v>
      </c>
      <c r="C422" s="2" t="s">
        <v>302</v>
      </c>
      <c r="D422" s="8" t="s">
        <v>287</v>
      </c>
      <c r="E422" s="23">
        <f t="shared" ref="E422:G422" si="151">IFERROR(E412/E413,"")</f>
        <v>-1.8258237005583078</v>
      </c>
      <c r="F422" s="23">
        <f t="shared" si="151"/>
        <v>-53.72</v>
      </c>
      <c r="G422" s="23">
        <f t="shared" si="151"/>
        <v>4.9826941066417216</v>
      </c>
      <c r="H422" s="23"/>
      <c r="I422" s="23"/>
    </row>
    <row r="423" spans="1:9" x14ac:dyDescent="0.2">
      <c r="A423" s="5" t="s">
        <v>274</v>
      </c>
      <c r="B423" s="5" t="s">
        <v>274</v>
      </c>
      <c r="C423" s="2" t="s">
        <v>302</v>
      </c>
      <c r="D423" s="8" t="s">
        <v>288</v>
      </c>
      <c r="E423" s="23">
        <f>IFERROR(E414/E416,"")</f>
        <v>-73.55</v>
      </c>
      <c r="F423" s="23">
        <f>IFERROR(F414/F416,"")</f>
        <v>-1.25</v>
      </c>
      <c r="G423" s="23">
        <f>IFERROR(G414/G416,"")</f>
        <v>19.260000000000002</v>
      </c>
      <c r="H423" s="23"/>
      <c r="I423" s="23"/>
    </row>
    <row r="424" spans="1:9" x14ac:dyDescent="0.2">
      <c r="A424" s="5" t="s">
        <v>274</v>
      </c>
      <c r="B424" s="5" t="s">
        <v>274</v>
      </c>
      <c r="C424" s="5" t="s">
        <v>302</v>
      </c>
      <c r="D424" s="5" t="s">
        <v>53</v>
      </c>
      <c r="E424" s="22"/>
      <c r="F424" s="22"/>
      <c r="G424" s="22"/>
      <c r="H424" s="22"/>
      <c r="I424" s="22"/>
    </row>
    <row r="425" spans="1:9" x14ac:dyDescent="0.2">
      <c r="A425" s="5" t="s">
        <v>274</v>
      </c>
      <c r="B425" s="5" t="s">
        <v>274</v>
      </c>
      <c r="C425" s="2" t="s">
        <v>302</v>
      </c>
      <c r="D425" s="8" t="s">
        <v>289</v>
      </c>
      <c r="E425" s="23">
        <f>IFERROR(E405/E403*100,"")</f>
        <v>56.933787871512941</v>
      </c>
      <c r="F425" s="23">
        <f>IFERROR(F405/F403*100,"")</f>
        <v>59.097229907567353</v>
      </c>
      <c r="G425" s="23">
        <f>IFERROR(G405/G403*100,"")</f>
        <v>59.83445348425893</v>
      </c>
      <c r="H425" s="23"/>
      <c r="I425" s="23"/>
    </row>
    <row r="426" spans="1:9" x14ac:dyDescent="0.2">
      <c r="A426" s="5" t="s">
        <v>274</v>
      </c>
      <c r="B426" s="5" t="s">
        <v>274</v>
      </c>
      <c r="C426" s="2" t="s">
        <v>302</v>
      </c>
      <c r="D426" s="8" t="s">
        <v>290</v>
      </c>
      <c r="E426" s="23">
        <f>IFERROR(E404/E401,"")</f>
        <v>57.958401976935747</v>
      </c>
      <c r="F426" s="23">
        <f>IFERROR(F404/F401,"")</f>
        <v>58.979105725031339</v>
      </c>
      <c r="G426" s="23">
        <f>IFERROR(G404/G401,"")</f>
        <v>50.026378896882491</v>
      </c>
      <c r="H426" s="23"/>
      <c r="I426" s="23"/>
    </row>
    <row r="427" spans="1:9" x14ac:dyDescent="0.2">
      <c r="A427" s="5" t="s">
        <v>274</v>
      </c>
      <c r="B427" s="5" t="s">
        <v>274</v>
      </c>
      <c r="C427" s="2" t="s">
        <v>302</v>
      </c>
      <c r="D427" s="8" t="s">
        <v>291</v>
      </c>
      <c r="E427" s="23">
        <f>IFERROR(E400/E403*100,"")</f>
        <v>3.0609305228789552</v>
      </c>
      <c r="F427" s="23">
        <f t="shared" ref="F427:G427" si="152">IFERROR(F400/F403*100,"")</f>
        <v>2.974589442180275</v>
      </c>
      <c r="G427" s="23">
        <f t="shared" si="152"/>
        <v>3.0788822072868767</v>
      </c>
      <c r="H427" s="23"/>
      <c r="I427" s="23"/>
    </row>
    <row r="428" spans="1:9" x14ac:dyDescent="0.2">
      <c r="A428" s="5" t="s">
        <v>274</v>
      </c>
      <c r="B428" s="5" t="s">
        <v>274</v>
      </c>
      <c r="C428" s="5" t="s">
        <v>302</v>
      </c>
      <c r="D428" s="5" t="s">
        <v>116</v>
      </c>
      <c r="E428" s="22"/>
      <c r="F428" s="22"/>
      <c r="G428" s="22"/>
      <c r="H428" s="22"/>
      <c r="I428" s="22"/>
    </row>
    <row r="429" spans="1:9" x14ac:dyDescent="0.2">
      <c r="A429" s="5" t="s">
        <v>274</v>
      </c>
      <c r="B429" s="5" t="s">
        <v>274</v>
      </c>
      <c r="C429" s="2" t="s">
        <v>302</v>
      </c>
      <c r="D429" s="8" t="s">
        <v>535</v>
      </c>
      <c r="E429" s="23">
        <f t="shared" ref="E429:G429" si="153">IFERROR(E395/E403*100,"")</f>
        <v>96.939069477121038</v>
      </c>
      <c r="F429" s="23">
        <f t="shared" si="153"/>
        <v>97.025410557819725</v>
      </c>
      <c r="G429" s="23">
        <f t="shared" si="153"/>
        <v>96.921117792713119</v>
      </c>
      <c r="H429" s="23"/>
      <c r="I429" s="23"/>
    </row>
    <row r="430" spans="1:9" x14ac:dyDescent="0.2">
      <c r="A430" s="5" t="s">
        <v>274</v>
      </c>
      <c r="B430" s="5" t="s">
        <v>274</v>
      </c>
      <c r="C430" s="2" t="s">
        <v>302</v>
      </c>
      <c r="D430" s="8" t="s">
        <v>542</v>
      </c>
      <c r="E430" s="23">
        <f t="shared" ref="E430:G430" si="154">IFERROR(E395/E416,"")</f>
        <v>1009.475</v>
      </c>
      <c r="F430" s="23">
        <f t="shared" si="154"/>
        <v>1008.225</v>
      </c>
      <c r="G430" s="23">
        <f t="shared" si="154"/>
        <v>1027.4849999999999</v>
      </c>
      <c r="H430" s="23"/>
      <c r="I430" s="23"/>
    </row>
    <row r="431" spans="1:9" x14ac:dyDescent="0.2">
      <c r="A431" s="5" t="s">
        <v>274</v>
      </c>
      <c r="B431" s="5" t="s">
        <v>274</v>
      </c>
      <c r="C431" s="5" t="s">
        <v>302</v>
      </c>
      <c r="D431" s="5" t="s">
        <v>292</v>
      </c>
      <c r="E431" s="22"/>
      <c r="F431" s="22"/>
      <c r="G431" s="22"/>
      <c r="H431" s="22"/>
      <c r="I431" s="22"/>
    </row>
    <row r="432" spans="1:9" x14ac:dyDescent="0.2">
      <c r="A432" s="5" t="s">
        <v>274</v>
      </c>
      <c r="B432" s="5" t="s">
        <v>274</v>
      </c>
      <c r="C432" s="2" t="s">
        <v>302</v>
      </c>
      <c r="D432" s="8" t="s">
        <v>478</v>
      </c>
      <c r="E432" s="23">
        <f t="shared" ref="E432:I432" si="155">IFERROR(E417/E414,"")</f>
        <v>0.7668932698844324</v>
      </c>
      <c r="F432" s="23">
        <f t="shared" si="155"/>
        <v>-18.036000000000001</v>
      </c>
      <c r="G432" s="23">
        <f t="shared" si="155"/>
        <v>1.1767912772585669</v>
      </c>
      <c r="H432" s="23" t="str">
        <f t="shared" si="155"/>
        <v/>
      </c>
      <c r="I432" s="23" t="str">
        <f t="shared" si="155"/>
        <v/>
      </c>
    </row>
    <row r="433" spans="1:14" x14ac:dyDescent="0.2">
      <c r="A433" s="5" t="s">
        <v>274</v>
      </c>
      <c r="B433" s="5" t="s">
        <v>274</v>
      </c>
      <c r="C433" s="2" t="s">
        <v>302</v>
      </c>
      <c r="D433" s="8" t="s">
        <v>479</v>
      </c>
      <c r="E433" s="23">
        <f t="shared" ref="E433:G433" si="156">IFERROR(E417/E401,"")</f>
        <v>-4.6462108731466225</v>
      </c>
      <c r="F433" s="23">
        <f t="shared" si="156"/>
        <v>1.8842457166736315</v>
      </c>
      <c r="G433" s="23">
        <f t="shared" si="156"/>
        <v>1.5529290853031861</v>
      </c>
      <c r="H433" s="23"/>
      <c r="I433" s="23"/>
    </row>
    <row r="434" spans="1:14" x14ac:dyDescent="0.2">
      <c r="A434" s="5" t="s">
        <v>274</v>
      </c>
      <c r="B434" s="5" t="s">
        <v>274</v>
      </c>
      <c r="C434" s="5" t="s">
        <v>303</v>
      </c>
      <c r="D434" s="5" t="s">
        <v>9</v>
      </c>
      <c r="E434" s="80">
        <f t="shared" ref="E434:I434" si="157">SUM(E435:E438)</f>
        <v>972608</v>
      </c>
      <c r="F434" s="80">
        <f t="shared" si="157"/>
        <v>1102869</v>
      </c>
      <c r="G434" s="80">
        <f t="shared" si="157"/>
        <v>1282133</v>
      </c>
      <c r="H434" s="80">
        <f t="shared" si="157"/>
        <v>1339588</v>
      </c>
      <c r="I434" s="80">
        <f t="shared" si="157"/>
        <v>2186356</v>
      </c>
      <c r="J434" s="3"/>
      <c r="K434" s="3"/>
      <c r="L434" s="3"/>
      <c r="M434" s="3"/>
      <c r="N434" s="3"/>
    </row>
    <row r="435" spans="1:14" x14ac:dyDescent="0.2">
      <c r="A435" s="5" t="s">
        <v>274</v>
      </c>
      <c r="B435" s="5" t="s">
        <v>274</v>
      </c>
      <c r="C435" s="2" t="s">
        <v>303</v>
      </c>
      <c r="D435" s="8" t="s">
        <v>76</v>
      </c>
      <c r="E435" s="20">
        <v>1000000</v>
      </c>
      <c r="F435" s="20">
        <v>1000000</v>
      </c>
      <c r="G435" s="20">
        <v>1000000</v>
      </c>
      <c r="H435" s="20">
        <v>1000000</v>
      </c>
      <c r="I435" s="20">
        <v>2116500</v>
      </c>
    </row>
    <row r="436" spans="1:14" x14ac:dyDescent="0.2">
      <c r="A436" s="5" t="s">
        <v>274</v>
      </c>
      <c r="B436" s="5" t="s">
        <v>274</v>
      </c>
      <c r="C436" s="2" t="s">
        <v>303</v>
      </c>
      <c r="D436" s="8" t="s">
        <v>11</v>
      </c>
      <c r="E436" s="20">
        <v>0</v>
      </c>
      <c r="F436" s="20">
        <v>0</v>
      </c>
      <c r="G436" s="20">
        <v>0</v>
      </c>
      <c r="H436" s="20">
        <v>0</v>
      </c>
      <c r="I436" s="20">
        <v>0</v>
      </c>
    </row>
    <row r="437" spans="1:14" x14ac:dyDescent="0.2">
      <c r="A437" s="5" t="s">
        <v>274</v>
      </c>
      <c r="B437" s="5" t="s">
        <v>274</v>
      </c>
      <c r="C437" s="2" t="s">
        <v>303</v>
      </c>
      <c r="D437" s="8" t="s">
        <v>275</v>
      </c>
      <c r="E437" s="20">
        <v>-27392</v>
      </c>
      <c r="F437" s="20">
        <v>102869</v>
      </c>
      <c r="G437" s="20">
        <v>282133</v>
      </c>
      <c r="H437" s="20">
        <v>339588</v>
      </c>
      <c r="I437" s="20">
        <v>69856</v>
      </c>
    </row>
    <row r="438" spans="1:14" x14ac:dyDescent="0.2">
      <c r="A438" s="5" t="s">
        <v>274</v>
      </c>
      <c r="B438" s="5" t="s">
        <v>274</v>
      </c>
      <c r="C438" s="2" t="s">
        <v>303</v>
      </c>
      <c r="D438" s="8" t="s">
        <v>13</v>
      </c>
      <c r="E438" s="20">
        <v>0</v>
      </c>
      <c r="F438" s="20">
        <v>0</v>
      </c>
      <c r="G438" s="20">
        <v>0</v>
      </c>
      <c r="H438" s="20">
        <v>0</v>
      </c>
      <c r="I438" s="20">
        <v>0</v>
      </c>
    </row>
    <row r="439" spans="1:14" x14ac:dyDescent="0.2">
      <c r="A439" s="5" t="s">
        <v>274</v>
      </c>
      <c r="B439" s="5" t="s">
        <v>274</v>
      </c>
      <c r="C439" s="5" t="s">
        <v>303</v>
      </c>
      <c r="D439" s="5" t="s">
        <v>276</v>
      </c>
      <c r="E439" s="19">
        <f t="shared" ref="E439:I439" si="158">+E440+E441</f>
        <v>1118957</v>
      </c>
      <c r="F439" s="19">
        <f t="shared" si="158"/>
        <v>1475345</v>
      </c>
      <c r="G439" s="19">
        <f t="shared" si="158"/>
        <v>4715147</v>
      </c>
      <c r="H439" s="19">
        <f t="shared" si="158"/>
        <v>4717449</v>
      </c>
      <c r="I439" s="19">
        <f t="shared" si="158"/>
        <v>10449118</v>
      </c>
    </row>
    <row r="440" spans="1:14" x14ac:dyDescent="0.2">
      <c r="A440" s="5" t="s">
        <v>274</v>
      </c>
      <c r="B440" s="5" t="s">
        <v>274</v>
      </c>
      <c r="C440" s="2" t="s">
        <v>303</v>
      </c>
      <c r="D440" s="8" t="s">
        <v>219</v>
      </c>
      <c r="E440" s="20">
        <v>786000</v>
      </c>
      <c r="F440" s="20">
        <v>1225521</v>
      </c>
      <c r="G440" s="20">
        <v>4270587</v>
      </c>
      <c r="H440" s="20">
        <v>4365876</v>
      </c>
      <c r="I440" s="20">
        <v>9847679</v>
      </c>
    </row>
    <row r="441" spans="1:14" x14ac:dyDescent="0.2">
      <c r="A441" s="5" t="s">
        <v>274</v>
      </c>
      <c r="B441" s="5" t="s">
        <v>274</v>
      </c>
      <c r="C441" s="2" t="s">
        <v>303</v>
      </c>
      <c r="D441" s="8" t="s">
        <v>220</v>
      </c>
      <c r="E441" s="20">
        <v>332957</v>
      </c>
      <c r="F441" s="20">
        <v>249824</v>
      </c>
      <c r="G441" s="20">
        <v>444560</v>
      </c>
      <c r="H441" s="20">
        <v>351573</v>
      </c>
      <c r="I441" s="20">
        <v>601439</v>
      </c>
    </row>
    <row r="442" spans="1:14" x14ac:dyDescent="0.2">
      <c r="A442" s="5" t="s">
        <v>274</v>
      </c>
      <c r="B442" s="5" t="s">
        <v>274</v>
      </c>
      <c r="C442" s="5" t="s">
        <v>303</v>
      </c>
      <c r="D442" s="5" t="s">
        <v>221</v>
      </c>
      <c r="E442" s="19">
        <f t="shared" ref="E442:I442" si="159">+E443+E446</f>
        <v>2091565</v>
      </c>
      <c r="F442" s="19">
        <f t="shared" si="159"/>
        <v>2578214</v>
      </c>
      <c r="G442" s="19">
        <f t="shared" si="159"/>
        <v>5997280</v>
      </c>
      <c r="H442" s="19">
        <f t="shared" si="159"/>
        <v>6057037</v>
      </c>
      <c r="I442" s="19">
        <f t="shared" si="159"/>
        <v>12635474</v>
      </c>
      <c r="J442" s="3"/>
      <c r="K442" s="3"/>
      <c r="L442" s="3"/>
      <c r="M442" s="3"/>
      <c r="N442" s="3"/>
    </row>
    <row r="443" spans="1:14" x14ac:dyDescent="0.2">
      <c r="A443" s="5" t="s">
        <v>274</v>
      </c>
      <c r="B443" s="5" t="s">
        <v>274</v>
      </c>
      <c r="C443" s="2" t="s">
        <v>303</v>
      </c>
      <c r="D443" s="8" t="s">
        <v>277</v>
      </c>
      <c r="E443" s="20">
        <v>1622866</v>
      </c>
      <c r="F443" s="20">
        <v>2185102</v>
      </c>
      <c r="G443" s="20">
        <v>5460671</v>
      </c>
      <c r="H443" s="20">
        <v>5611656</v>
      </c>
      <c r="I443" s="20">
        <v>11418888</v>
      </c>
    </row>
    <row r="444" spans="1:14" x14ac:dyDescent="0.2">
      <c r="A444" s="5" t="s">
        <v>274</v>
      </c>
      <c r="B444" s="5" t="s">
        <v>274</v>
      </c>
      <c r="C444" s="2" t="s">
        <v>303</v>
      </c>
      <c r="D444" s="21" t="s">
        <v>278</v>
      </c>
      <c r="E444" s="20">
        <v>999413</v>
      </c>
      <c r="F444" s="20">
        <v>1796448</v>
      </c>
      <c r="G444" s="20">
        <v>4686573</v>
      </c>
      <c r="H444" s="20">
        <v>1907455</v>
      </c>
      <c r="I444" s="20">
        <v>6741791</v>
      </c>
    </row>
    <row r="445" spans="1:14" x14ac:dyDescent="0.2">
      <c r="A445" s="5" t="s">
        <v>274</v>
      </c>
      <c r="B445" s="5" t="s">
        <v>274</v>
      </c>
      <c r="C445" s="2" t="s">
        <v>303</v>
      </c>
      <c r="D445" s="21" t="s">
        <v>279</v>
      </c>
      <c r="E445" s="20">
        <v>623453</v>
      </c>
      <c r="F445" s="20">
        <v>388654</v>
      </c>
      <c r="G445" s="20">
        <v>774098</v>
      </c>
      <c r="H445" s="20">
        <v>3704201</v>
      </c>
      <c r="I445" s="20">
        <f>+I443-I444</f>
        <v>4677097</v>
      </c>
    </row>
    <row r="446" spans="1:14" x14ac:dyDescent="0.2">
      <c r="A446" s="5" t="s">
        <v>274</v>
      </c>
      <c r="B446" s="5" t="s">
        <v>274</v>
      </c>
      <c r="C446" s="2" t="s">
        <v>303</v>
      </c>
      <c r="D446" s="8" t="s">
        <v>280</v>
      </c>
      <c r="E446" s="20">
        <v>468699</v>
      </c>
      <c r="F446" s="20">
        <v>393112</v>
      </c>
      <c r="G446" s="20">
        <v>536609</v>
      </c>
      <c r="H446" s="20">
        <v>445381</v>
      </c>
      <c r="I446" s="20">
        <v>1216586</v>
      </c>
    </row>
    <row r="447" spans="1:14" x14ac:dyDescent="0.2">
      <c r="A447" s="5" t="s">
        <v>274</v>
      </c>
      <c r="B447" s="5" t="s">
        <v>274</v>
      </c>
      <c r="C447" s="2" t="s">
        <v>303</v>
      </c>
      <c r="D447" s="21" t="s">
        <v>509</v>
      </c>
      <c r="E447" s="20">
        <v>123112</v>
      </c>
      <c r="F447" s="20">
        <v>135792</v>
      </c>
      <c r="G447" s="20">
        <v>368065</v>
      </c>
      <c r="H447" s="20">
        <v>290366</v>
      </c>
      <c r="I447" s="20">
        <v>470230</v>
      </c>
    </row>
    <row r="448" spans="1:14" x14ac:dyDescent="0.2">
      <c r="A448" s="5" t="s">
        <v>274</v>
      </c>
      <c r="B448" s="5" t="s">
        <v>274</v>
      </c>
      <c r="C448" s="2" t="s">
        <v>303</v>
      </c>
      <c r="D448" s="21" t="s">
        <v>279</v>
      </c>
      <c r="E448" s="20">
        <v>345587</v>
      </c>
      <c r="F448" s="20">
        <v>257320</v>
      </c>
      <c r="G448" s="20">
        <v>168544</v>
      </c>
      <c r="H448" s="20">
        <v>155015</v>
      </c>
      <c r="I448" s="20">
        <f>+I446-I447</f>
        <v>746356</v>
      </c>
    </row>
    <row r="449" spans="1:9" x14ac:dyDescent="0.2">
      <c r="A449" s="5" t="s">
        <v>274</v>
      </c>
      <c r="B449" s="5" t="s">
        <v>274</v>
      </c>
      <c r="C449" s="5" t="s">
        <v>303</v>
      </c>
      <c r="D449" s="5" t="s">
        <v>29</v>
      </c>
      <c r="E449" s="19"/>
      <c r="F449" s="19"/>
      <c r="G449" s="19"/>
      <c r="H449" s="19"/>
      <c r="I449" s="19"/>
    </row>
    <row r="450" spans="1:9" x14ac:dyDescent="0.2">
      <c r="A450" s="5" t="s">
        <v>274</v>
      </c>
      <c r="B450" s="5" t="s">
        <v>274</v>
      </c>
      <c r="C450" s="2" t="s">
        <v>303</v>
      </c>
      <c r="D450" s="8" t="s">
        <v>281</v>
      </c>
      <c r="E450" s="20">
        <v>1248019</v>
      </c>
      <c r="F450" s="20">
        <v>1610808</v>
      </c>
      <c r="G450" s="20">
        <v>2257001</v>
      </c>
      <c r="H450" s="20">
        <v>2090581</v>
      </c>
      <c r="I450" s="20">
        <v>2995459</v>
      </c>
    </row>
    <row r="451" spans="1:9" x14ac:dyDescent="0.2">
      <c r="A451" s="5" t="s">
        <v>274</v>
      </c>
      <c r="B451" s="5" t="s">
        <v>274</v>
      </c>
      <c r="C451" s="2" t="s">
        <v>303</v>
      </c>
      <c r="D451" s="8" t="s">
        <v>282</v>
      </c>
      <c r="E451" s="20">
        <v>1227691</v>
      </c>
      <c r="F451" s="20">
        <v>1443586</v>
      </c>
      <c r="G451" s="20">
        <v>2004146</v>
      </c>
      <c r="H451" s="20">
        <v>2034428</v>
      </c>
      <c r="I451" s="20">
        <v>2362365</v>
      </c>
    </row>
    <row r="452" spans="1:9" x14ac:dyDescent="0.2">
      <c r="A452" s="5" t="s">
        <v>274</v>
      </c>
      <c r="B452" s="5" t="s">
        <v>274</v>
      </c>
      <c r="C452" s="2" t="s">
        <v>303</v>
      </c>
      <c r="D452" s="8" t="s">
        <v>283</v>
      </c>
      <c r="E452" s="20">
        <v>20328</v>
      </c>
      <c r="F452" s="20">
        <v>167222</v>
      </c>
      <c r="G452" s="20">
        <v>252855</v>
      </c>
      <c r="H452" s="20">
        <v>56153</v>
      </c>
      <c r="I452" s="20">
        <v>80892</v>
      </c>
    </row>
    <row r="453" spans="1:9" x14ac:dyDescent="0.2">
      <c r="A453" s="5" t="s">
        <v>274</v>
      </c>
      <c r="B453" s="5" t="s">
        <v>274</v>
      </c>
      <c r="C453" s="2" t="s">
        <v>303</v>
      </c>
      <c r="D453" s="8" t="s">
        <v>284</v>
      </c>
      <c r="E453" s="20">
        <v>1557</v>
      </c>
      <c r="F453" s="20">
        <v>121366</v>
      </c>
      <c r="G453" s="20">
        <v>179264</v>
      </c>
      <c r="H453" s="20">
        <v>26588</v>
      </c>
      <c r="I453" s="20">
        <v>35615</v>
      </c>
    </row>
    <row r="454" spans="1:9" x14ac:dyDescent="0.2">
      <c r="A454" s="5" t="s">
        <v>274</v>
      </c>
      <c r="B454" s="5" t="s">
        <v>274</v>
      </c>
      <c r="C454" s="5" t="s">
        <v>303</v>
      </c>
      <c r="D454" s="5" t="s">
        <v>40</v>
      </c>
      <c r="E454" s="19"/>
      <c r="F454" s="19"/>
      <c r="G454" s="19"/>
      <c r="H454" s="19"/>
      <c r="I454" s="19"/>
    </row>
    <row r="455" spans="1:9" x14ac:dyDescent="0.2">
      <c r="A455" s="5" t="s">
        <v>274</v>
      </c>
      <c r="B455" s="5" t="s">
        <v>274</v>
      </c>
      <c r="C455" s="2" t="s">
        <v>303</v>
      </c>
      <c r="D455" s="8" t="s">
        <v>77</v>
      </c>
      <c r="E455" s="20">
        <v>10000</v>
      </c>
      <c r="F455" s="20">
        <v>10000</v>
      </c>
      <c r="G455" s="20">
        <v>10000</v>
      </c>
      <c r="H455" s="20">
        <v>10000</v>
      </c>
      <c r="I455" s="20">
        <v>21165</v>
      </c>
    </row>
    <row r="456" spans="1:9" x14ac:dyDescent="0.2">
      <c r="A456" s="5" t="s">
        <v>274</v>
      </c>
      <c r="B456" s="5" t="s">
        <v>274</v>
      </c>
      <c r="C456" s="2" t="s">
        <v>303</v>
      </c>
      <c r="D456" s="8" t="s">
        <v>475</v>
      </c>
      <c r="E456" s="20">
        <v>43747</v>
      </c>
      <c r="F456" s="20">
        <v>944290</v>
      </c>
      <c r="G456" s="20">
        <v>387279</v>
      </c>
      <c r="H456" s="20">
        <v>-3498297</v>
      </c>
      <c r="I456" s="20">
        <v>3174473</v>
      </c>
    </row>
    <row r="457" spans="1:9" x14ac:dyDescent="0.2">
      <c r="A457" s="5" t="s">
        <v>274</v>
      </c>
      <c r="B457" s="5" t="s">
        <v>274</v>
      </c>
      <c r="C457" s="5" t="s">
        <v>303</v>
      </c>
      <c r="D457" s="5" t="s">
        <v>43</v>
      </c>
      <c r="E457" s="77"/>
      <c r="F457" s="77"/>
      <c r="G457" s="77"/>
      <c r="H457" s="77"/>
      <c r="I457" s="77"/>
    </row>
    <row r="458" spans="1:9" x14ac:dyDescent="0.2">
      <c r="A458" s="5" t="s">
        <v>274</v>
      </c>
      <c r="B458" s="5" t="s">
        <v>274</v>
      </c>
      <c r="C458" s="2" t="s">
        <v>303</v>
      </c>
      <c r="D458" s="8" t="s">
        <v>545</v>
      </c>
      <c r="E458" s="23">
        <f t="shared" ref="E458:I458" si="160">IFERROR(E453/SUM(E435:E437)*100,"")</f>
        <v>0.16008504968085807</v>
      </c>
      <c r="F458" s="23">
        <f t="shared" si="160"/>
        <v>11.004570805780196</v>
      </c>
      <c r="G458" s="23">
        <f t="shared" si="160"/>
        <v>13.981700806390601</v>
      </c>
      <c r="H458" s="23">
        <f t="shared" si="160"/>
        <v>1.9847893531443994</v>
      </c>
      <c r="I458" s="23">
        <f t="shared" si="160"/>
        <v>1.6289661884889741</v>
      </c>
    </row>
    <row r="459" spans="1:9" x14ac:dyDescent="0.2">
      <c r="A459" s="5" t="s">
        <v>274</v>
      </c>
      <c r="B459" s="5" t="s">
        <v>274</v>
      </c>
      <c r="C459" s="2" t="s">
        <v>303</v>
      </c>
      <c r="D459" s="8" t="s">
        <v>285</v>
      </c>
      <c r="E459" s="23">
        <f t="shared" ref="E459:I459" si="161">IFERROR((E452/(E442-E440))*100,"")</f>
        <v>1.5570270342725181</v>
      </c>
      <c r="F459" s="23">
        <f t="shared" si="161"/>
        <v>12.362154605664404</v>
      </c>
      <c r="G459" s="23">
        <f t="shared" si="161"/>
        <v>14.643888635675248</v>
      </c>
      <c r="H459" s="23">
        <f t="shared" si="161"/>
        <v>3.3203816786219642</v>
      </c>
      <c r="I459" s="23">
        <f t="shared" si="161"/>
        <v>2.9016480767057833</v>
      </c>
    </row>
    <row r="460" spans="1:9" x14ac:dyDescent="0.2">
      <c r="A460" s="5" t="s">
        <v>274</v>
      </c>
      <c r="B460" s="5" t="s">
        <v>274</v>
      </c>
      <c r="C460" s="2" t="s">
        <v>303</v>
      </c>
      <c r="D460" s="8" t="s">
        <v>286</v>
      </c>
      <c r="E460" s="23">
        <f t="shared" ref="E460:I460" si="162">IFERROR(E453/E442*100,"")</f>
        <v>7.4441865301819454E-2</v>
      </c>
      <c r="F460" s="23">
        <f t="shared" si="162"/>
        <v>4.707367192948297</v>
      </c>
      <c r="G460" s="23">
        <f t="shared" si="162"/>
        <v>2.98908838673532</v>
      </c>
      <c r="H460" s="23">
        <f t="shared" si="162"/>
        <v>0.43896050164461597</v>
      </c>
      <c r="I460" s="23">
        <f t="shared" si="162"/>
        <v>0.28186516785994731</v>
      </c>
    </row>
    <row r="461" spans="1:9" x14ac:dyDescent="0.2">
      <c r="A461" s="5" t="s">
        <v>274</v>
      </c>
      <c r="B461" s="5" t="s">
        <v>274</v>
      </c>
      <c r="C461" s="2" t="s">
        <v>303</v>
      </c>
      <c r="D461" s="8" t="s">
        <v>287</v>
      </c>
      <c r="E461" s="23">
        <f t="shared" ref="E461:I461" si="163">IFERROR(E451/E452,"")</f>
        <v>60.394086973632426</v>
      </c>
      <c r="F461" s="23">
        <f t="shared" si="163"/>
        <v>8.6327516714307926</v>
      </c>
      <c r="G461" s="23">
        <f t="shared" si="163"/>
        <v>7.9260683000138421</v>
      </c>
      <c r="H461" s="23">
        <f t="shared" si="163"/>
        <v>36.230085658824997</v>
      </c>
      <c r="I461" s="23">
        <f t="shared" si="163"/>
        <v>29.203938584779706</v>
      </c>
    </row>
    <row r="462" spans="1:9" x14ac:dyDescent="0.2">
      <c r="A462" s="5" t="s">
        <v>274</v>
      </c>
      <c r="B462" s="5" t="s">
        <v>274</v>
      </c>
      <c r="C462" s="2" t="s">
        <v>303</v>
      </c>
      <c r="D462" s="8" t="s">
        <v>288</v>
      </c>
      <c r="E462" s="23">
        <f t="shared" ref="E462:I462" si="164">IFERROR(E453/E455,"")</f>
        <v>0.15570000000000001</v>
      </c>
      <c r="F462" s="23">
        <f t="shared" si="164"/>
        <v>12.1366</v>
      </c>
      <c r="G462" s="23">
        <f t="shared" si="164"/>
        <v>17.926400000000001</v>
      </c>
      <c r="H462" s="23">
        <f t="shared" si="164"/>
        <v>2.6587999999999998</v>
      </c>
      <c r="I462" s="23">
        <f t="shared" si="164"/>
        <v>1.6827309236947792</v>
      </c>
    </row>
    <row r="463" spans="1:9" x14ac:dyDescent="0.2">
      <c r="A463" s="5" t="s">
        <v>274</v>
      </c>
      <c r="B463" s="5" t="s">
        <v>274</v>
      </c>
      <c r="C463" s="5" t="s">
        <v>303</v>
      </c>
      <c r="D463" s="5" t="s">
        <v>53</v>
      </c>
      <c r="E463" s="22"/>
      <c r="F463" s="22"/>
      <c r="G463" s="22"/>
      <c r="H463" s="22"/>
      <c r="I463" s="22"/>
    </row>
    <row r="464" spans="1:9" x14ac:dyDescent="0.2">
      <c r="A464" s="5" t="s">
        <v>274</v>
      </c>
      <c r="B464" s="5" t="s">
        <v>274</v>
      </c>
      <c r="C464" s="2" t="s">
        <v>303</v>
      </c>
      <c r="D464" s="8" t="s">
        <v>289</v>
      </c>
      <c r="E464" s="23">
        <f t="shared" ref="E464:I464" si="165">IFERROR(E444/E442*100,"")</f>
        <v>47.783023716690614</v>
      </c>
      <c r="F464" s="23">
        <f t="shared" si="165"/>
        <v>69.678001903643377</v>
      </c>
      <c r="G464" s="23">
        <f t="shared" si="165"/>
        <v>78.144975722327459</v>
      </c>
      <c r="H464" s="23">
        <f t="shared" si="165"/>
        <v>31.491552717937832</v>
      </c>
      <c r="I464" s="23">
        <f t="shared" si="165"/>
        <v>53.35605929781503</v>
      </c>
    </row>
    <row r="465" spans="1:14" x14ac:dyDescent="0.2">
      <c r="A465" s="5" t="s">
        <v>274</v>
      </c>
      <c r="B465" s="5" t="s">
        <v>274</v>
      </c>
      <c r="C465" s="2" t="s">
        <v>303</v>
      </c>
      <c r="D465" s="8" t="s">
        <v>290</v>
      </c>
      <c r="E465" s="23">
        <f t="shared" ref="E465:I465" si="166">IFERROR(E443/E440,"")</f>
        <v>2.0647150127226461</v>
      </c>
      <c r="F465" s="23">
        <f t="shared" si="166"/>
        <v>1.7829984145518518</v>
      </c>
      <c r="G465" s="23">
        <f t="shared" si="166"/>
        <v>1.2786698877695268</v>
      </c>
      <c r="H465" s="23">
        <f t="shared" si="166"/>
        <v>1.2853447967830511</v>
      </c>
      <c r="I465" s="23">
        <f t="shared" si="166"/>
        <v>1.1595511998309449</v>
      </c>
    </row>
    <row r="466" spans="1:14" x14ac:dyDescent="0.2">
      <c r="A466" s="5" t="s">
        <v>274</v>
      </c>
      <c r="B466" s="5" t="s">
        <v>274</v>
      </c>
      <c r="C466" s="2" t="s">
        <v>303</v>
      </c>
      <c r="D466" s="8" t="s">
        <v>291</v>
      </c>
      <c r="E466" s="23">
        <f>IFERROR(E439/E442*100,"")</f>
        <v>53.498552519285802</v>
      </c>
      <c r="F466" s="23">
        <f t="shared" ref="F466:I466" si="167">IFERROR(F439/F442*100,"")</f>
        <v>57.223527604768265</v>
      </c>
      <c r="G466" s="23">
        <f t="shared" si="167"/>
        <v>78.62142504602086</v>
      </c>
      <c r="H466" s="23">
        <f t="shared" si="167"/>
        <v>77.883773865010227</v>
      </c>
      <c r="I466" s="23">
        <f t="shared" si="167"/>
        <v>82.69668395503011</v>
      </c>
    </row>
    <row r="467" spans="1:14" x14ac:dyDescent="0.2">
      <c r="A467" s="5" t="s">
        <v>274</v>
      </c>
      <c r="B467" s="5" t="s">
        <v>274</v>
      </c>
      <c r="C467" s="5" t="s">
        <v>303</v>
      </c>
      <c r="D467" s="5" t="s">
        <v>116</v>
      </c>
      <c r="E467" s="22"/>
      <c r="F467" s="22"/>
      <c r="G467" s="22"/>
      <c r="H467" s="22"/>
      <c r="I467" s="22"/>
    </row>
    <row r="468" spans="1:14" x14ac:dyDescent="0.2">
      <c r="A468" s="5" t="s">
        <v>274</v>
      </c>
      <c r="B468" s="5" t="s">
        <v>274</v>
      </c>
      <c r="C468" s="2" t="s">
        <v>303</v>
      </c>
      <c r="D468" s="8" t="s">
        <v>535</v>
      </c>
      <c r="E468" s="23">
        <f t="shared" ref="E468:I468" si="168">IFERROR(E434/E442*100,"")</f>
        <v>46.501447480714205</v>
      </c>
      <c r="F468" s="23">
        <f t="shared" si="168"/>
        <v>42.776472395231742</v>
      </c>
      <c r="G468" s="23">
        <f t="shared" si="168"/>
        <v>21.378574953979136</v>
      </c>
      <c r="H468" s="23">
        <f t="shared" si="168"/>
        <v>22.116226134989763</v>
      </c>
      <c r="I468" s="23">
        <f t="shared" si="168"/>
        <v>17.3033160449699</v>
      </c>
    </row>
    <row r="469" spans="1:14" x14ac:dyDescent="0.2">
      <c r="A469" s="5" t="s">
        <v>274</v>
      </c>
      <c r="B469" s="5" t="s">
        <v>274</v>
      </c>
      <c r="C469" s="2" t="s">
        <v>303</v>
      </c>
      <c r="D469" s="8" t="s">
        <v>542</v>
      </c>
      <c r="E469" s="23">
        <f t="shared" ref="E469:I469" si="169">IFERROR(E434/E455,"")</f>
        <v>97.260800000000003</v>
      </c>
      <c r="F469" s="23">
        <f t="shared" si="169"/>
        <v>110.2869</v>
      </c>
      <c r="G469" s="23">
        <f t="shared" si="169"/>
        <v>128.2133</v>
      </c>
      <c r="H469" s="23">
        <f t="shared" si="169"/>
        <v>133.9588</v>
      </c>
      <c r="I469" s="23">
        <f t="shared" si="169"/>
        <v>103.30054334987007</v>
      </c>
    </row>
    <row r="470" spans="1:14" x14ac:dyDescent="0.2">
      <c r="A470" s="5" t="s">
        <v>274</v>
      </c>
      <c r="B470" s="5" t="s">
        <v>274</v>
      </c>
      <c r="C470" s="5" t="s">
        <v>303</v>
      </c>
      <c r="D470" s="5" t="s">
        <v>292</v>
      </c>
      <c r="E470" s="22"/>
      <c r="F470" s="22"/>
      <c r="G470" s="22"/>
      <c r="H470" s="22"/>
      <c r="I470" s="22"/>
    </row>
    <row r="471" spans="1:14" x14ac:dyDescent="0.2">
      <c r="A471" s="5" t="s">
        <v>274</v>
      </c>
      <c r="B471" s="5" t="s">
        <v>274</v>
      </c>
      <c r="C471" s="2" t="s">
        <v>303</v>
      </c>
      <c r="D471" s="8" t="s">
        <v>478</v>
      </c>
      <c r="E471" s="23">
        <f t="shared" ref="E471:I471" si="170">IFERROR(E456/E453,"")</f>
        <v>28.096981374438023</v>
      </c>
      <c r="F471" s="23">
        <f t="shared" si="170"/>
        <v>7.7805151360348042</v>
      </c>
      <c r="G471" s="23">
        <f t="shared" si="170"/>
        <v>2.1603835683684398</v>
      </c>
      <c r="H471" s="23">
        <f t="shared" si="170"/>
        <v>-131.5742816308109</v>
      </c>
      <c r="I471" s="23">
        <f t="shared" si="170"/>
        <v>89.133033834058679</v>
      </c>
    </row>
    <row r="472" spans="1:14" x14ac:dyDescent="0.2">
      <c r="A472" s="5" t="s">
        <v>274</v>
      </c>
      <c r="B472" s="5" t="s">
        <v>274</v>
      </c>
      <c r="C472" s="2" t="s">
        <v>303</v>
      </c>
      <c r="D472" s="8" t="s">
        <v>479</v>
      </c>
      <c r="E472" s="23">
        <f t="shared" ref="E472:I472" si="171">IFERROR(E456/E440,"")</f>
        <v>5.5657760814249363E-2</v>
      </c>
      <c r="F472" s="23">
        <f t="shared" si="171"/>
        <v>0.7705212721773026</v>
      </c>
      <c r="G472" s="23">
        <f t="shared" si="171"/>
        <v>9.0685191520509939E-2</v>
      </c>
      <c r="H472" s="23">
        <f t="shared" si="171"/>
        <v>-0.80128180461378196</v>
      </c>
      <c r="I472" s="23">
        <f t="shared" si="171"/>
        <v>0.3223574813923159</v>
      </c>
    </row>
    <row r="473" spans="1:14" x14ac:dyDescent="0.2">
      <c r="A473" s="5" t="s">
        <v>274</v>
      </c>
      <c r="B473" s="5" t="s">
        <v>274</v>
      </c>
      <c r="C473" s="5" t="s">
        <v>304</v>
      </c>
      <c r="D473" s="5" t="s">
        <v>9</v>
      </c>
      <c r="E473" s="80">
        <f t="shared" ref="E473:I473" si="172">SUM(E474:E477)</f>
        <v>950249</v>
      </c>
      <c r="F473" s="80">
        <f t="shared" si="172"/>
        <v>975932</v>
      </c>
      <c r="G473" s="80">
        <f t="shared" si="172"/>
        <v>1011847</v>
      </c>
      <c r="H473" s="80">
        <f t="shared" si="172"/>
        <v>1383202.345</v>
      </c>
      <c r="I473" s="80">
        <f t="shared" si="172"/>
        <v>1340712.0320000001</v>
      </c>
      <c r="J473" s="3"/>
      <c r="K473" s="3"/>
      <c r="L473" s="3"/>
      <c r="M473" s="3"/>
      <c r="N473" s="3"/>
    </row>
    <row r="474" spans="1:14" x14ac:dyDescent="0.2">
      <c r="A474" s="5" t="s">
        <v>274</v>
      </c>
      <c r="B474" s="5" t="s">
        <v>274</v>
      </c>
      <c r="C474" s="2" t="s">
        <v>304</v>
      </c>
      <c r="D474" s="8" t="s">
        <v>76</v>
      </c>
      <c r="E474" s="20">
        <v>649800</v>
      </c>
      <c r="F474" s="20">
        <v>825590</v>
      </c>
      <c r="G474" s="20">
        <v>867716</v>
      </c>
      <c r="H474" s="20">
        <v>1170051.8799999999</v>
      </c>
      <c r="I474" s="20">
        <v>1170051.8799999999</v>
      </c>
    </row>
    <row r="475" spans="1:14" x14ac:dyDescent="0.2">
      <c r="A475" s="5" t="s">
        <v>274</v>
      </c>
      <c r="B475" s="5" t="s">
        <v>274</v>
      </c>
      <c r="C475" s="2" t="s">
        <v>304</v>
      </c>
      <c r="D475" s="8" t="s">
        <v>11</v>
      </c>
      <c r="E475" s="20">
        <v>0</v>
      </c>
      <c r="F475" s="20">
        <v>0</v>
      </c>
      <c r="G475" s="20">
        <v>0</v>
      </c>
      <c r="H475" s="20">
        <v>2814.4650000000001</v>
      </c>
      <c r="I475" s="20">
        <v>2814.5639999999999</v>
      </c>
    </row>
    <row r="476" spans="1:14" x14ac:dyDescent="0.2">
      <c r="A476" s="5" t="s">
        <v>274</v>
      </c>
      <c r="B476" s="5" t="s">
        <v>274</v>
      </c>
      <c r="C476" s="2" t="s">
        <v>304</v>
      </c>
      <c r="D476" s="8" t="s">
        <v>275</v>
      </c>
      <c r="E476" s="20">
        <v>175791</v>
      </c>
      <c r="F476" s="20">
        <v>44110</v>
      </c>
      <c r="G476" s="20">
        <v>46751</v>
      </c>
      <c r="H476" s="20">
        <v>120891</v>
      </c>
      <c r="I476" s="20">
        <v>92350.816000000006</v>
      </c>
    </row>
    <row r="477" spans="1:14" x14ac:dyDescent="0.2">
      <c r="A477" s="5" t="s">
        <v>274</v>
      </c>
      <c r="B477" s="5" t="s">
        <v>274</v>
      </c>
      <c r="C477" s="2" t="s">
        <v>304</v>
      </c>
      <c r="D477" s="8" t="s">
        <v>13</v>
      </c>
      <c r="E477" s="20">
        <v>124658</v>
      </c>
      <c r="F477" s="20">
        <v>106232</v>
      </c>
      <c r="G477" s="20">
        <v>97380</v>
      </c>
      <c r="H477" s="20">
        <v>89445</v>
      </c>
      <c r="I477" s="20">
        <f>82175.48-6680.708</f>
        <v>75494.771999999997</v>
      </c>
    </row>
    <row r="478" spans="1:14" x14ac:dyDescent="0.2">
      <c r="A478" s="5" t="s">
        <v>274</v>
      </c>
      <c r="B478" s="5" t="s">
        <v>274</v>
      </c>
      <c r="C478" s="5" t="s">
        <v>304</v>
      </c>
      <c r="D478" s="5" t="s">
        <v>276</v>
      </c>
      <c r="E478" s="19">
        <f t="shared" ref="E478:I478" si="173">+E479+E480</f>
        <v>127888</v>
      </c>
      <c r="F478" s="19">
        <f t="shared" si="173"/>
        <v>230939</v>
      </c>
      <c r="G478" s="19">
        <f t="shared" si="173"/>
        <v>224127</v>
      </c>
      <c r="H478" s="19">
        <f t="shared" si="173"/>
        <v>249575</v>
      </c>
      <c r="I478" s="19">
        <f t="shared" si="173"/>
        <v>469640.86699999997</v>
      </c>
    </row>
    <row r="479" spans="1:14" x14ac:dyDescent="0.2">
      <c r="A479" s="5" t="s">
        <v>274</v>
      </c>
      <c r="B479" s="5" t="s">
        <v>274</v>
      </c>
      <c r="C479" s="2" t="s">
        <v>304</v>
      </c>
      <c r="D479" s="8" t="s">
        <v>219</v>
      </c>
      <c r="E479" s="20">
        <v>113188</v>
      </c>
      <c r="F479" s="20">
        <v>181595</v>
      </c>
      <c r="G479" s="20">
        <v>133132</v>
      </c>
      <c r="H479" s="20">
        <v>168143</v>
      </c>
      <c r="I479" s="20">
        <v>340184.32299999997</v>
      </c>
    </row>
    <row r="480" spans="1:14" x14ac:dyDescent="0.2">
      <c r="A480" s="5" t="s">
        <v>274</v>
      </c>
      <c r="B480" s="5" t="s">
        <v>274</v>
      </c>
      <c r="C480" s="2" t="s">
        <v>304</v>
      </c>
      <c r="D480" s="8" t="s">
        <v>220</v>
      </c>
      <c r="E480" s="20">
        <v>14700</v>
      </c>
      <c r="F480" s="20">
        <v>49344</v>
      </c>
      <c r="G480" s="20">
        <v>90995</v>
      </c>
      <c r="H480" s="20">
        <v>81432</v>
      </c>
      <c r="I480" s="20">
        <v>129456.54399999999</v>
      </c>
    </row>
    <row r="481" spans="1:14" x14ac:dyDescent="0.2">
      <c r="A481" s="5" t="s">
        <v>274</v>
      </c>
      <c r="B481" s="5" t="s">
        <v>274</v>
      </c>
      <c r="C481" s="5" t="s">
        <v>304</v>
      </c>
      <c r="D481" s="5" t="s">
        <v>221</v>
      </c>
      <c r="E481" s="19">
        <f t="shared" ref="E481:I481" si="174">+E482+E485</f>
        <v>1078137</v>
      </c>
      <c r="F481" s="19">
        <f t="shared" si="174"/>
        <v>1206871</v>
      </c>
      <c r="G481" s="19">
        <f t="shared" si="174"/>
        <v>1235974</v>
      </c>
      <c r="H481" s="19">
        <f t="shared" si="174"/>
        <v>1632777</v>
      </c>
      <c r="I481" s="19">
        <f t="shared" si="174"/>
        <v>1810352.899</v>
      </c>
      <c r="J481" s="3"/>
      <c r="K481" s="3"/>
      <c r="L481" s="3"/>
      <c r="M481" s="3"/>
      <c r="N481" s="3"/>
    </row>
    <row r="482" spans="1:14" x14ac:dyDescent="0.2">
      <c r="A482" s="5" t="s">
        <v>274</v>
      </c>
      <c r="B482" s="5" t="s">
        <v>274</v>
      </c>
      <c r="C482" s="2" t="s">
        <v>304</v>
      </c>
      <c r="D482" s="8" t="s">
        <v>277</v>
      </c>
      <c r="E482" s="20">
        <v>749934</v>
      </c>
      <c r="F482" s="20">
        <v>820464</v>
      </c>
      <c r="G482" s="20">
        <v>775563</v>
      </c>
      <c r="H482" s="20">
        <v>1210635</v>
      </c>
      <c r="I482" s="20">
        <v>1296138.452</v>
      </c>
    </row>
    <row r="483" spans="1:14" x14ac:dyDescent="0.2">
      <c r="A483" s="5" t="s">
        <v>274</v>
      </c>
      <c r="B483" s="5" t="s">
        <v>274</v>
      </c>
      <c r="C483" s="2" t="s">
        <v>304</v>
      </c>
      <c r="D483" s="21" t="s">
        <v>278</v>
      </c>
      <c r="E483" s="20">
        <v>613649</v>
      </c>
      <c r="F483" s="20">
        <v>683273</v>
      </c>
      <c r="G483" s="20">
        <v>638302</v>
      </c>
      <c r="H483" s="20">
        <v>965494</v>
      </c>
      <c r="I483" s="20">
        <v>1009796.428</v>
      </c>
    </row>
    <row r="484" spans="1:14" x14ac:dyDescent="0.2">
      <c r="A484" s="5" t="s">
        <v>274</v>
      </c>
      <c r="B484" s="5" t="s">
        <v>274</v>
      </c>
      <c r="C484" s="2" t="s">
        <v>304</v>
      </c>
      <c r="D484" s="21" t="s">
        <v>279</v>
      </c>
      <c r="E484" s="20">
        <v>136285</v>
      </c>
      <c r="F484" s="20">
        <v>137191</v>
      </c>
      <c r="G484" s="20">
        <v>137261</v>
      </c>
      <c r="H484" s="20">
        <v>245141</v>
      </c>
      <c r="I484" s="20">
        <f>+I482-I483</f>
        <v>286342.02400000009</v>
      </c>
    </row>
    <row r="485" spans="1:14" x14ac:dyDescent="0.2">
      <c r="A485" s="5" t="s">
        <v>274</v>
      </c>
      <c r="B485" s="5" t="s">
        <v>274</v>
      </c>
      <c r="C485" s="2" t="s">
        <v>304</v>
      </c>
      <c r="D485" s="8" t="s">
        <v>280</v>
      </c>
      <c r="E485" s="20">
        <v>328203</v>
      </c>
      <c r="F485" s="20">
        <v>386407</v>
      </c>
      <c r="G485" s="20">
        <v>460411</v>
      </c>
      <c r="H485" s="20">
        <v>422142</v>
      </c>
      <c r="I485" s="20">
        <v>514214.44699999999</v>
      </c>
    </row>
    <row r="486" spans="1:14" x14ac:dyDescent="0.2">
      <c r="A486" s="5" t="s">
        <v>274</v>
      </c>
      <c r="B486" s="5" t="s">
        <v>274</v>
      </c>
      <c r="C486" s="2" t="s">
        <v>304</v>
      </c>
      <c r="D486" s="21" t="s">
        <v>509</v>
      </c>
      <c r="E486" s="20">
        <v>221482</v>
      </c>
      <c r="F486" s="20">
        <v>244876</v>
      </c>
      <c r="G486" s="20">
        <v>304568</v>
      </c>
      <c r="H486" s="20">
        <v>323567</v>
      </c>
      <c r="I486" s="20">
        <v>230669.804</v>
      </c>
    </row>
    <row r="487" spans="1:14" x14ac:dyDescent="0.2">
      <c r="A487" s="5" t="s">
        <v>274</v>
      </c>
      <c r="B487" s="5" t="s">
        <v>274</v>
      </c>
      <c r="C487" s="2" t="s">
        <v>304</v>
      </c>
      <c r="D487" s="21" t="s">
        <v>279</v>
      </c>
      <c r="E487" s="20">
        <v>106721</v>
      </c>
      <c r="F487" s="20">
        <v>141531</v>
      </c>
      <c r="G487" s="20">
        <v>155843</v>
      </c>
      <c r="H487" s="20">
        <v>98575</v>
      </c>
      <c r="I487" s="20">
        <f>+I485-I486</f>
        <v>283544.64299999998</v>
      </c>
    </row>
    <row r="488" spans="1:14" x14ac:dyDescent="0.2">
      <c r="A488" s="5" t="s">
        <v>274</v>
      </c>
      <c r="B488" s="5" t="s">
        <v>274</v>
      </c>
      <c r="C488" s="5" t="s">
        <v>304</v>
      </c>
      <c r="D488" s="5" t="s">
        <v>29</v>
      </c>
      <c r="E488" s="19"/>
      <c r="F488" s="19"/>
      <c r="G488" s="19"/>
      <c r="H488" s="19"/>
      <c r="I488" s="19"/>
    </row>
    <row r="489" spans="1:14" x14ac:dyDescent="0.2">
      <c r="A489" s="5" t="s">
        <v>274</v>
      </c>
      <c r="B489" s="5" t="s">
        <v>274</v>
      </c>
      <c r="C489" s="2" t="s">
        <v>304</v>
      </c>
      <c r="D489" s="8" t="s">
        <v>281</v>
      </c>
      <c r="E489" s="20">
        <v>267833</v>
      </c>
      <c r="F489" s="20">
        <v>412139</v>
      </c>
      <c r="G489" s="20">
        <v>537111</v>
      </c>
      <c r="H489" s="20">
        <v>666692</v>
      </c>
      <c r="I489" s="20">
        <v>398426.92300000001</v>
      </c>
    </row>
    <row r="490" spans="1:14" x14ac:dyDescent="0.2">
      <c r="A490" s="5" t="s">
        <v>274</v>
      </c>
      <c r="B490" s="5" t="s">
        <v>274</v>
      </c>
      <c r="C490" s="2" t="s">
        <v>304</v>
      </c>
      <c r="D490" s="8" t="s">
        <v>282</v>
      </c>
      <c r="E490" s="20">
        <v>213989</v>
      </c>
      <c r="F490" s="20">
        <v>331090</v>
      </c>
      <c r="G490" s="20">
        <v>487952</v>
      </c>
      <c r="H490" s="20">
        <v>577849</v>
      </c>
      <c r="I490" s="20">
        <v>358870.88</v>
      </c>
    </row>
    <row r="491" spans="1:14" x14ac:dyDescent="0.2">
      <c r="A491" s="5" t="s">
        <v>274</v>
      </c>
      <c r="B491" s="5" t="s">
        <v>274</v>
      </c>
      <c r="C491" s="2" t="s">
        <v>304</v>
      </c>
      <c r="D491" s="8" t="s">
        <v>283</v>
      </c>
      <c r="E491" s="20">
        <v>53844</v>
      </c>
      <c r="F491" s="20">
        <v>81049</v>
      </c>
      <c r="G491" s="20">
        <v>49159</v>
      </c>
      <c r="H491" s="20">
        <v>88843</v>
      </c>
      <c r="I491" s="20">
        <v>4457.3490000000002</v>
      </c>
    </row>
    <row r="492" spans="1:14" x14ac:dyDescent="0.2">
      <c r="A492" s="5" t="s">
        <v>274</v>
      </c>
      <c r="B492" s="5" t="s">
        <v>274</v>
      </c>
      <c r="C492" s="2" t="s">
        <v>304</v>
      </c>
      <c r="D492" s="8" t="s">
        <v>284</v>
      </c>
      <c r="E492" s="20">
        <v>46303</v>
      </c>
      <c r="F492" s="20">
        <v>42126</v>
      </c>
      <c r="G492" s="20">
        <v>36222</v>
      </c>
      <c r="H492" s="20">
        <v>65470</v>
      </c>
      <c r="I492" s="20">
        <v>13223.984</v>
      </c>
    </row>
    <row r="493" spans="1:14" x14ac:dyDescent="0.2">
      <c r="A493" s="5" t="s">
        <v>274</v>
      </c>
      <c r="B493" s="5" t="s">
        <v>274</v>
      </c>
      <c r="C493" s="5" t="s">
        <v>304</v>
      </c>
      <c r="D493" s="5" t="s">
        <v>40</v>
      </c>
      <c r="E493" s="19"/>
      <c r="F493" s="19"/>
      <c r="G493" s="19"/>
      <c r="H493" s="19"/>
      <c r="I493" s="19"/>
    </row>
    <row r="494" spans="1:14" x14ac:dyDescent="0.2">
      <c r="A494" s="5" t="s">
        <v>274</v>
      </c>
      <c r="B494" s="5" t="s">
        <v>274</v>
      </c>
      <c r="C494" s="2" t="s">
        <v>304</v>
      </c>
      <c r="D494" s="8" t="s">
        <v>77</v>
      </c>
      <c r="E494" s="20">
        <v>64980</v>
      </c>
      <c r="F494" s="20">
        <v>82559</v>
      </c>
      <c r="G494" s="20">
        <v>86771.6</v>
      </c>
      <c r="H494" s="20">
        <v>100000</v>
      </c>
      <c r="I494" s="20">
        <v>100000</v>
      </c>
    </row>
    <row r="495" spans="1:14" x14ac:dyDescent="0.2">
      <c r="A495" s="5" t="s">
        <v>274</v>
      </c>
      <c r="B495" s="5" t="s">
        <v>274</v>
      </c>
      <c r="C495" s="2" t="s">
        <v>304</v>
      </c>
      <c r="D495" s="8" t="s">
        <v>475</v>
      </c>
      <c r="E495" s="20">
        <v>339683</v>
      </c>
      <c r="F495" s="20">
        <v>136482</v>
      </c>
      <c r="G495" s="20">
        <v>38871</v>
      </c>
      <c r="H495" s="20">
        <v>160437</v>
      </c>
      <c r="I495" s="20">
        <v>179133.152</v>
      </c>
    </row>
    <row r="496" spans="1:14" x14ac:dyDescent="0.2">
      <c r="A496" s="5" t="s">
        <v>274</v>
      </c>
      <c r="B496" s="5" t="s">
        <v>274</v>
      </c>
      <c r="C496" s="5" t="s">
        <v>304</v>
      </c>
      <c r="D496" s="5" t="s">
        <v>43</v>
      </c>
      <c r="E496" s="77"/>
      <c r="F496" s="77"/>
      <c r="G496" s="77"/>
      <c r="H496" s="77"/>
      <c r="I496" s="77"/>
    </row>
    <row r="497" spans="1:14" x14ac:dyDescent="0.2">
      <c r="A497" s="5" t="s">
        <v>274</v>
      </c>
      <c r="B497" s="5" t="s">
        <v>274</v>
      </c>
      <c r="C497" s="2" t="s">
        <v>304</v>
      </c>
      <c r="D497" s="8" t="s">
        <v>545</v>
      </c>
      <c r="E497" s="23">
        <f t="shared" ref="E497:I497" si="175">IFERROR(E492/SUM(E474:E476)*100,"")</f>
        <v>5.6084671465653084</v>
      </c>
      <c r="F497" s="23">
        <f t="shared" si="175"/>
        <v>4.8437392204208347</v>
      </c>
      <c r="G497" s="23">
        <f t="shared" si="175"/>
        <v>3.9609958587898744</v>
      </c>
      <c r="H497" s="23">
        <f t="shared" si="175"/>
        <v>5.060454362096781</v>
      </c>
      <c r="I497" s="23">
        <f t="shared" si="175"/>
        <v>1.0451947201542289</v>
      </c>
    </row>
    <row r="498" spans="1:14" x14ac:dyDescent="0.2">
      <c r="A498" s="5" t="s">
        <v>274</v>
      </c>
      <c r="B498" s="5" t="s">
        <v>274</v>
      </c>
      <c r="C498" s="2" t="s">
        <v>304</v>
      </c>
      <c r="D498" s="8" t="s">
        <v>285</v>
      </c>
      <c r="E498" s="23">
        <f t="shared" ref="E498:I498" si="176">IFERROR((E491/(E481-E479))*100,"")</f>
        <v>5.5799840198808432</v>
      </c>
      <c r="F498" s="23">
        <f t="shared" si="176"/>
        <v>7.9050909218590899</v>
      </c>
      <c r="G498" s="23">
        <f t="shared" si="176"/>
        <v>4.4574834835815107</v>
      </c>
      <c r="H498" s="23">
        <f t="shared" si="176"/>
        <v>6.0658840365579385</v>
      </c>
      <c r="I498" s="23">
        <f t="shared" si="176"/>
        <v>0.30318625175130942</v>
      </c>
    </row>
    <row r="499" spans="1:14" x14ac:dyDescent="0.2">
      <c r="A499" s="5" t="s">
        <v>274</v>
      </c>
      <c r="B499" s="5" t="s">
        <v>274</v>
      </c>
      <c r="C499" s="2" t="s">
        <v>304</v>
      </c>
      <c r="D499" s="8" t="s">
        <v>286</v>
      </c>
      <c r="E499" s="23">
        <f t="shared" ref="E499:I499" si="177">IFERROR(E492/E481*100,"")</f>
        <v>4.2947232123561285</v>
      </c>
      <c r="F499" s="23">
        <f t="shared" si="177"/>
        <v>3.4905138991656939</v>
      </c>
      <c r="G499" s="23">
        <f t="shared" si="177"/>
        <v>2.9306441721265979</v>
      </c>
      <c r="H499" s="23">
        <f t="shared" si="177"/>
        <v>4.0097331111352013</v>
      </c>
      <c r="I499" s="23">
        <f t="shared" si="177"/>
        <v>0.73046443084686108</v>
      </c>
    </row>
    <row r="500" spans="1:14" x14ac:dyDescent="0.2">
      <c r="A500" s="5" t="s">
        <v>274</v>
      </c>
      <c r="B500" s="5" t="s">
        <v>274</v>
      </c>
      <c r="C500" s="2" t="s">
        <v>304</v>
      </c>
      <c r="D500" s="8" t="s">
        <v>287</v>
      </c>
      <c r="E500" s="23">
        <f t="shared" ref="E500:I500" si="178">IFERROR(E490/E491,"")</f>
        <v>3.974240398187356</v>
      </c>
      <c r="F500" s="23">
        <f t="shared" si="178"/>
        <v>4.0850596552702685</v>
      </c>
      <c r="G500" s="23">
        <f t="shared" si="178"/>
        <v>9.9259952399357196</v>
      </c>
      <c r="H500" s="23">
        <f t="shared" si="178"/>
        <v>6.5041590220951564</v>
      </c>
      <c r="I500" s="23">
        <f t="shared" si="178"/>
        <v>80.512178875829562</v>
      </c>
    </row>
    <row r="501" spans="1:14" x14ac:dyDescent="0.2">
      <c r="A501" s="5" t="s">
        <v>274</v>
      </c>
      <c r="B501" s="5" t="s">
        <v>274</v>
      </c>
      <c r="C501" s="2" t="s">
        <v>304</v>
      </c>
      <c r="D501" s="8" t="s">
        <v>288</v>
      </c>
      <c r="E501" s="23">
        <f t="shared" ref="E501:I501" si="179">IFERROR(E492/E494,"")</f>
        <v>0.71257309941520464</v>
      </c>
      <c r="F501" s="23">
        <f t="shared" si="179"/>
        <v>0.51025327341658688</v>
      </c>
      <c r="G501" s="23">
        <f t="shared" si="179"/>
        <v>0.41744072945525951</v>
      </c>
      <c r="H501" s="23">
        <f t="shared" si="179"/>
        <v>0.65469999999999995</v>
      </c>
      <c r="I501" s="23">
        <f t="shared" si="179"/>
        <v>0.13223984</v>
      </c>
    </row>
    <row r="502" spans="1:14" x14ac:dyDescent="0.2">
      <c r="A502" s="5" t="s">
        <v>274</v>
      </c>
      <c r="B502" s="5" t="s">
        <v>274</v>
      </c>
      <c r="C502" s="5" t="s">
        <v>304</v>
      </c>
      <c r="D502" s="5" t="s">
        <v>53</v>
      </c>
      <c r="E502" s="22"/>
      <c r="F502" s="22"/>
      <c r="G502" s="22"/>
      <c r="H502" s="22"/>
      <c r="I502" s="22"/>
    </row>
    <row r="503" spans="1:14" x14ac:dyDescent="0.2">
      <c r="A503" s="5" t="s">
        <v>274</v>
      </c>
      <c r="B503" s="5" t="s">
        <v>274</v>
      </c>
      <c r="C503" s="2" t="s">
        <v>304</v>
      </c>
      <c r="D503" s="8" t="s">
        <v>289</v>
      </c>
      <c r="E503" s="23">
        <f t="shared" ref="E503:I503" si="180">IFERROR(E483/E481*100,"")</f>
        <v>56.917534599035193</v>
      </c>
      <c r="F503" s="23">
        <f t="shared" si="180"/>
        <v>56.615247197090653</v>
      </c>
      <c r="G503" s="23">
        <f t="shared" si="180"/>
        <v>51.643642989253827</v>
      </c>
      <c r="H503" s="23">
        <f t="shared" si="180"/>
        <v>59.132018640634939</v>
      </c>
      <c r="I503" s="23">
        <f t="shared" si="180"/>
        <v>55.778982570624201</v>
      </c>
    </row>
    <row r="504" spans="1:14" x14ac:dyDescent="0.2">
      <c r="A504" s="5" t="s">
        <v>274</v>
      </c>
      <c r="B504" s="5" t="s">
        <v>274</v>
      </c>
      <c r="C504" s="2" t="s">
        <v>304</v>
      </c>
      <c r="D504" s="8" t="s">
        <v>290</v>
      </c>
      <c r="E504" s="23">
        <f t="shared" ref="E504:I504" si="181">IFERROR(E482/E479,"")</f>
        <v>6.6255610135350036</v>
      </c>
      <c r="F504" s="23">
        <f t="shared" si="181"/>
        <v>4.5180979652523474</v>
      </c>
      <c r="G504" s="23">
        <f t="shared" si="181"/>
        <v>5.8255190337409486</v>
      </c>
      <c r="H504" s="23">
        <f t="shared" si="181"/>
        <v>7.2000321155207176</v>
      </c>
      <c r="I504" s="23">
        <f t="shared" si="181"/>
        <v>3.8101063581345578</v>
      </c>
    </row>
    <row r="505" spans="1:14" x14ac:dyDescent="0.2">
      <c r="A505" s="5" t="s">
        <v>274</v>
      </c>
      <c r="B505" s="5" t="s">
        <v>274</v>
      </c>
      <c r="C505" s="2" t="s">
        <v>304</v>
      </c>
      <c r="D505" s="8" t="s">
        <v>291</v>
      </c>
      <c r="E505" s="23">
        <f>IFERROR(E478/E481*100,"")</f>
        <v>11.861943333732169</v>
      </c>
      <c r="F505" s="23">
        <f t="shared" ref="F505:I505" si="182">IFERROR(F478/F481*100,"")</f>
        <v>19.135350836999148</v>
      </c>
      <c r="G505" s="23">
        <f t="shared" si="182"/>
        <v>18.133633879029816</v>
      </c>
      <c r="H505" s="23">
        <f t="shared" si="182"/>
        <v>15.285308404025781</v>
      </c>
      <c r="I505" s="23">
        <f t="shared" si="182"/>
        <v>25.941951276981385</v>
      </c>
    </row>
    <row r="506" spans="1:14" x14ac:dyDescent="0.2">
      <c r="A506" s="5" t="s">
        <v>274</v>
      </c>
      <c r="B506" s="5" t="s">
        <v>274</v>
      </c>
      <c r="C506" s="5" t="s">
        <v>304</v>
      </c>
      <c r="D506" s="5" t="s">
        <v>116</v>
      </c>
      <c r="E506" s="22"/>
      <c r="F506" s="22"/>
      <c r="G506" s="22"/>
      <c r="H506" s="22"/>
      <c r="I506" s="22"/>
    </row>
    <row r="507" spans="1:14" x14ac:dyDescent="0.2">
      <c r="A507" s="5" t="s">
        <v>274</v>
      </c>
      <c r="B507" s="5" t="s">
        <v>274</v>
      </c>
      <c r="C507" s="2" t="s">
        <v>304</v>
      </c>
      <c r="D507" s="8" t="s">
        <v>535</v>
      </c>
      <c r="E507" s="23">
        <f t="shared" ref="E507:I507" si="183">IFERROR(E473/E481*100,"")</f>
        <v>88.138056666267829</v>
      </c>
      <c r="F507" s="23">
        <f t="shared" si="183"/>
        <v>80.864649163000848</v>
      </c>
      <c r="G507" s="23">
        <f t="shared" si="183"/>
        <v>81.866366120970184</v>
      </c>
      <c r="H507" s="23">
        <f t="shared" si="183"/>
        <v>84.714712725620217</v>
      </c>
      <c r="I507" s="23">
        <f t="shared" si="183"/>
        <v>74.058048723018615</v>
      </c>
    </row>
    <row r="508" spans="1:14" x14ac:dyDescent="0.2">
      <c r="A508" s="5" t="s">
        <v>274</v>
      </c>
      <c r="B508" s="5" t="s">
        <v>274</v>
      </c>
      <c r="C508" s="2" t="s">
        <v>304</v>
      </c>
      <c r="D508" s="8" t="s">
        <v>542</v>
      </c>
      <c r="E508" s="23">
        <f t="shared" ref="E508:I508" si="184">IFERROR(E473/E494,"")</f>
        <v>14.623714989227455</v>
      </c>
      <c r="F508" s="23">
        <f t="shared" si="184"/>
        <v>11.821024963965165</v>
      </c>
      <c r="G508" s="23">
        <f t="shared" si="184"/>
        <v>11.661038865250841</v>
      </c>
      <c r="H508" s="23">
        <f t="shared" si="184"/>
        <v>13.832023449999999</v>
      </c>
      <c r="I508" s="23">
        <f t="shared" si="184"/>
        <v>13.407120320000001</v>
      </c>
    </row>
    <row r="509" spans="1:14" x14ac:dyDescent="0.2">
      <c r="A509" s="5" t="s">
        <v>274</v>
      </c>
      <c r="B509" s="5" t="s">
        <v>274</v>
      </c>
      <c r="C509" s="5" t="s">
        <v>304</v>
      </c>
      <c r="D509" s="5" t="s">
        <v>292</v>
      </c>
      <c r="E509" s="22"/>
      <c r="F509" s="22"/>
      <c r="G509" s="22"/>
      <c r="H509" s="22"/>
      <c r="I509" s="22"/>
    </row>
    <row r="510" spans="1:14" x14ac:dyDescent="0.2">
      <c r="A510" s="5" t="s">
        <v>274</v>
      </c>
      <c r="B510" s="5" t="s">
        <v>274</v>
      </c>
      <c r="C510" s="2" t="s">
        <v>304</v>
      </c>
      <c r="D510" s="8" t="s">
        <v>478</v>
      </c>
      <c r="E510" s="23">
        <f t="shared" ref="E510:I510" si="185">IFERROR(E495/E492,"")</f>
        <v>7.3360905340906637</v>
      </c>
      <c r="F510" s="23">
        <f t="shared" si="185"/>
        <v>3.2398518729525709</v>
      </c>
      <c r="G510" s="23">
        <f t="shared" si="185"/>
        <v>1.0731323505052177</v>
      </c>
      <c r="H510" s="23">
        <f t="shared" si="185"/>
        <v>2.4505422330838553</v>
      </c>
      <c r="I510" s="23">
        <f t="shared" si="185"/>
        <v>13.546080515523915</v>
      </c>
    </row>
    <row r="511" spans="1:14" x14ac:dyDescent="0.2">
      <c r="A511" s="5" t="s">
        <v>274</v>
      </c>
      <c r="B511" s="5" t="s">
        <v>274</v>
      </c>
      <c r="C511" s="2" t="s">
        <v>304</v>
      </c>
      <c r="D511" s="8" t="s">
        <v>479</v>
      </c>
      <c r="E511" s="23">
        <f t="shared" ref="E511:I511" si="186">IFERROR(E495/E479,"")</f>
        <v>3.0010513481994558</v>
      </c>
      <c r="F511" s="23">
        <f t="shared" si="186"/>
        <v>0.75157355654065361</v>
      </c>
      <c r="G511" s="23">
        <f t="shared" si="186"/>
        <v>0.2919733798035033</v>
      </c>
      <c r="H511" s="23">
        <f t="shared" si="186"/>
        <v>0.95416996247241936</v>
      </c>
      <c r="I511" s="23">
        <f t="shared" si="186"/>
        <v>0.52657674057484427</v>
      </c>
    </row>
    <row r="512" spans="1:14" x14ac:dyDescent="0.2">
      <c r="A512" s="5" t="s">
        <v>274</v>
      </c>
      <c r="B512" s="5" t="s">
        <v>274</v>
      </c>
      <c r="C512" s="5" t="s">
        <v>305</v>
      </c>
      <c r="D512" s="5" t="s">
        <v>9</v>
      </c>
      <c r="E512" s="80">
        <f t="shared" ref="E512:I512" si="187">SUM(E513:E516)</f>
        <v>456602</v>
      </c>
      <c r="F512" s="80">
        <f t="shared" si="187"/>
        <v>486030</v>
      </c>
      <c r="G512" s="80">
        <f t="shared" si="187"/>
        <v>737996</v>
      </c>
      <c r="H512" s="80">
        <f t="shared" si="187"/>
        <v>988267.353</v>
      </c>
      <c r="I512" s="80">
        <f t="shared" si="187"/>
        <v>1023973.6040000001</v>
      </c>
      <c r="J512" s="3"/>
      <c r="K512" s="3"/>
      <c r="L512" s="3"/>
      <c r="M512" s="3"/>
      <c r="N512" s="3"/>
    </row>
    <row r="513" spans="1:14" x14ac:dyDescent="0.2">
      <c r="A513" s="5" t="s">
        <v>274</v>
      </c>
      <c r="B513" s="5" t="s">
        <v>274</v>
      </c>
      <c r="C513" s="2" t="s">
        <v>305</v>
      </c>
      <c r="D513" s="8" t="s">
        <v>76</v>
      </c>
      <c r="E513" s="20">
        <v>440000</v>
      </c>
      <c r="F513" s="20">
        <v>440000</v>
      </c>
      <c r="G513" s="20">
        <v>646000</v>
      </c>
      <c r="H513" s="20">
        <v>750000</v>
      </c>
      <c r="I513" s="20">
        <v>750000</v>
      </c>
    </row>
    <row r="514" spans="1:14" x14ac:dyDescent="0.2">
      <c r="A514" s="5" t="s">
        <v>274</v>
      </c>
      <c r="B514" s="5" t="s">
        <v>274</v>
      </c>
      <c r="C514" s="2" t="s">
        <v>305</v>
      </c>
      <c r="D514" s="8" t="s">
        <v>11</v>
      </c>
      <c r="E514" s="20">
        <v>0</v>
      </c>
      <c r="F514" s="20">
        <v>0</v>
      </c>
      <c r="G514" s="20">
        <v>0</v>
      </c>
      <c r="H514" s="20">
        <v>0</v>
      </c>
      <c r="I514" s="20">
        <v>0</v>
      </c>
    </row>
    <row r="515" spans="1:14" x14ac:dyDescent="0.2">
      <c r="A515" s="5" t="s">
        <v>274</v>
      </c>
      <c r="B515" s="5" t="s">
        <v>274</v>
      </c>
      <c r="C515" s="2" t="s">
        <v>305</v>
      </c>
      <c r="D515" s="8" t="s">
        <v>275</v>
      </c>
      <c r="E515" s="20">
        <v>16602</v>
      </c>
      <c r="F515" s="20">
        <v>46030</v>
      </c>
      <c r="G515" s="20">
        <v>91996</v>
      </c>
      <c r="H515" s="20">
        <v>238267.353</v>
      </c>
      <c r="I515" s="20">
        <v>273973.60399999999</v>
      </c>
    </row>
    <row r="516" spans="1:14" x14ac:dyDescent="0.2">
      <c r="A516" s="5" t="s">
        <v>274</v>
      </c>
      <c r="B516" s="5" t="s">
        <v>274</v>
      </c>
      <c r="C516" s="2" t="s">
        <v>305</v>
      </c>
      <c r="D516" s="8" t="s">
        <v>13</v>
      </c>
      <c r="E516" s="20">
        <v>0</v>
      </c>
      <c r="F516" s="20">
        <v>0</v>
      </c>
      <c r="G516" s="20">
        <v>0</v>
      </c>
      <c r="H516" s="20">
        <v>0</v>
      </c>
      <c r="I516" s="20">
        <v>0</v>
      </c>
    </row>
    <row r="517" spans="1:14" x14ac:dyDescent="0.2">
      <c r="A517" s="5" t="s">
        <v>274</v>
      </c>
      <c r="B517" s="5" t="s">
        <v>274</v>
      </c>
      <c r="C517" s="5" t="s">
        <v>305</v>
      </c>
      <c r="D517" s="5" t="s">
        <v>276</v>
      </c>
      <c r="E517" s="19">
        <f t="shared" ref="E517:I517" si="188">+E518+E519</f>
        <v>44290</v>
      </c>
      <c r="F517" s="19">
        <f t="shared" si="188"/>
        <v>55380</v>
      </c>
      <c r="G517" s="19">
        <f t="shared" si="188"/>
        <v>70984</v>
      </c>
      <c r="H517" s="19">
        <f t="shared" si="188"/>
        <v>70833.065999999992</v>
      </c>
      <c r="I517" s="19">
        <f t="shared" si="188"/>
        <v>336110.52500000002</v>
      </c>
    </row>
    <row r="518" spans="1:14" x14ac:dyDescent="0.2">
      <c r="A518" s="5" t="s">
        <v>274</v>
      </c>
      <c r="B518" s="5" t="s">
        <v>274</v>
      </c>
      <c r="C518" s="2" t="s">
        <v>305</v>
      </c>
      <c r="D518" s="8" t="s">
        <v>219</v>
      </c>
      <c r="E518" s="20">
        <v>37030</v>
      </c>
      <c r="F518" s="20">
        <v>48468</v>
      </c>
      <c r="G518" s="20">
        <v>63220</v>
      </c>
      <c r="H518" s="20">
        <v>63519.686999999998</v>
      </c>
      <c r="I518" s="20">
        <v>334561.36900000001</v>
      </c>
    </row>
    <row r="519" spans="1:14" x14ac:dyDescent="0.2">
      <c r="A519" s="5" t="s">
        <v>274</v>
      </c>
      <c r="B519" s="5" t="s">
        <v>274</v>
      </c>
      <c r="C519" s="2" t="s">
        <v>305</v>
      </c>
      <c r="D519" s="8" t="s">
        <v>220</v>
      </c>
      <c r="E519" s="20">
        <v>7260</v>
      </c>
      <c r="F519" s="20">
        <v>6912</v>
      </c>
      <c r="G519" s="20">
        <v>7764</v>
      </c>
      <c r="H519" s="20">
        <v>7313.3789999999999</v>
      </c>
      <c r="I519" s="20">
        <v>1549.1559999999999</v>
      </c>
    </row>
    <row r="520" spans="1:14" x14ac:dyDescent="0.2">
      <c r="A520" s="5" t="s">
        <v>274</v>
      </c>
      <c r="B520" s="5" t="s">
        <v>274</v>
      </c>
      <c r="C520" s="5" t="s">
        <v>305</v>
      </c>
      <c r="D520" s="5" t="s">
        <v>221</v>
      </c>
      <c r="E520" s="19">
        <f t="shared" ref="E520:I520" si="189">+E521+E524</f>
        <v>500892</v>
      </c>
      <c r="F520" s="19">
        <f t="shared" si="189"/>
        <v>541410</v>
      </c>
      <c r="G520" s="19">
        <f t="shared" si="189"/>
        <v>808980</v>
      </c>
      <c r="H520" s="19">
        <f t="shared" si="189"/>
        <v>1059100.419</v>
      </c>
      <c r="I520" s="19">
        <f t="shared" si="189"/>
        <v>1360084.129</v>
      </c>
      <c r="J520" s="3"/>
      <c r="K520" s="3"/>
      <c r="L520" s="3"/>
      <c r="M520" s="3"/>
      <c r="N520" s="3"/>
    </row>
    <row r="521" spans="1:14" x14ac:dyDescent="0.2">
      <c r="A521" s="5" t="s">
        <v>274</v>
      </c>
      <c r="B521" s="5" t="s">
        <v>274</v>
      </c>
      <c r="C521" s="2" t="s">
        <v>305</v>
      </c>
      <c r="D521" s="8" t="s">
        <v>277</v>
      </c>
      <c r="E521" s="20">
        <v>353280</v>
      </c>
      <c r="F521" s="20">
        <v>397461</v>
      </c>
      <c r="G521" s="20">
        <v>627022</v>
      </c>
      <c r="H521" s="20">
        <v>878159.90700000001</v>
      </c>
      <c r="I521" s="20">
        <v>1142365.355</v>
      </c>
    </row>
    <row r="522" spans="1:14" x14ac:dyDescent="0.2">
      <c r="A522" s="5" t="s">
        <v>274</v>
      </c>
      <c r="B522" s="5" t="s">
        <v>274</v>
      </c>
      <c r="C522" s="2" t="s">
        <v>305</v>
      </c>
      <c r="D522" s="21" t="s">
        <v>278</v>
      </c>
      <c r="E522" s="20">
        <v>306115</v>
      </c>
      <c r="F522" s="20">
        <v>233000</v>
      </c>
      <c r="G522" s="20">
        <v>567534</v>
      </c>
      <c r="H522" s="20">
        <v>430831.75900000002</v>
      </c>
      <c r="I522" s="20">
        <v>709807.62199999997</v>
      </c>
    </row>
    <row r="523" spans="1:14" x14ac:dyDescent="0.2">
      <c r="A523" s="5" t="s">
        <v>274</v>
      </c>
      <c r="B523" s="5" t="s">
        <v>274</v>
      </c>
      <c r="C523" s="2" t="s">
        <v>305</v>
      </c>
      <c r="D523" s="21" t="s">
        <v>279</v>
      </c>
      <c r="E523" s="20">
        <v>47165</v>
      </c>
      <c r="F523" s="20">
        <v>164461</v>
      </c>
      <c r="G523" s="20">
        <v>59488</v>
      </c>
      <c r="H523" s="20">
        <v>447328.14799999999</v>
      </c>
      <c r="I523" s="20">
        <v>432557.73300000001</v>
      </c>
    </row>
    <row r="524" spans="1:14" x14ac:dyDescent="0.2">
      <c r="A524" s="5" t="s">
        <v>274</v>
      </c>
      <c r="B524" s="5" t="s">
        <v>274</v>
      </c>
      <c r="C524" s="2" t="s">
        <v>305</v>
      </c>
      <c r="D524" s="8" t="s">
        <v>280</v>
      </c>
      <c r="E524" s="20">
        <v>147612</v>
      </c>
      <c r="F524" s="20">
        <v>143949</v>
      </c>
      <c r="G524" s="20">
        <v>181958</v>
      </c>
      <c r="H524" s="20">
        <v>180940.51199999999</v>
      </c>
      <c r="I524" s="20">
        <v>217718.774</v>
      </c>
    </row>
    <row r="525" spans="1:14" x14ac:dyDescent="0.2">
      <c r="A525" s="5" t="s">
        <v>274</v>
      </c>
      <c r="B525" s="5" t="s">
        <v>274</v>
      </c>
      <c r="C525" s="2" t="s">
        <v>305</v>
      </c>
      <c r="D525" s="21" t="s">
        <v>509</v>
      </c>
      <c r="E525" s="20">
        <v>21237</v>
      </c>
      <c r="F525" s="20">
        <v>56243</v>
      </c>
      <c r="G525" s="20">
        <v>66982</v>
      </c>
      <c r="H525" s="20">
        <v>62001.942999999999</v>
      </c>
      <c r="I525" s="20">
        <v>78367.304000000004</v>
      </c>
    </row>
    <row r="526" spans="1:14" x14ac:dyDescent="0.2">
      <c r="A526" s="5" t="s">
        <v>274</v>
      </c>
      <c r="B526" s="5" t="s">
        <v>274</v>
      </c>
      <c r="C526" s="2" t="s">
        <v>305</v>
      </c>
      <c r="D526" s="21" t="s">
        <v>279</v>
      </c>
      <c r="E526" s="20">
        <v>126375</v>
      </c>
      <c r="F526" s="20">
        <v>87706</v>
      </c>
      <c r="G526" s="20">
        <v>114976</v>
      </c>
      <c r="H526" s="20">
        <v>118938.569</v>
      </c>
      <c r="I526" s="20">
        <v>139351.47</v>
      </c>
    </row>
    <row r="527" spans="1:14" x14ac:dyDescent="0.2">
      <c r="A527" s="5" t="s">
        <v>274</v>
      </c>
      <c r="B527" s="5" t="s">
        <v>274</v>
      </c>
      <c r="C527" s="5" t="s">
        <v>305</v>
      </c>
      <c r="D527" s="5" t="s">
        <v>29</v>
      </c>
      <c r="E527" s="19"/>
      <c r="F527" s="19"/>
      <c r="G527" s="19"/>
      <c r="H527" s="19"/>
      <c r="I527" s="19"/>
    </row>
    <row r="528" spans="1:14" x14ac:dyDescent="0.2">
      <c r="A528" s="5" t="s">
        <v>274</v>
      </c>
      <c r="B528" s="5" t="s">
        <v>274</v>
      </c>
      <c r="C528" s="2" t="s">
        <v>305</v>
      </c>
      <c r="D528" s="8" t="s">
        <v>281</v>
      </c>
      <c r="E528" s="20">
        <v>120761</v>
      </c>
      <c r="F528" s="20">
        <v>249622</v>
      </c>
      <c r="G528" s="20">
        <v>404021</v>
      </c>
      <c r="H528" s="20">
        <v>471417.79700000002</v>
      </c>
      <c r="I528" s="20">
        <v>299210.54499999998</v>
      </c>
    </row>
    <row r="529" spans="1:9" x14ac:dyDescent="0.2">
      <c r="A529" s="5" t="s">
        <v>274</v>
      </c>
      <c r="B529" s="5" t="s">
        <v>274</v>
      </c>
      <c r="C529" s="2" t="s">
        <v>305</v>
      </c>
      <c r="D529" s="8" t="s">
        <v>282</v>
      </c>
      <c r="E529" s="20">
        <v>115444</v>
      </c>
      <c r="F529" s="20">
        <v>206299</v>
      </c>
      <c r="G529" s="20">
        <v>270363</v>
      </c>
      <c r="H529" s="20">
        <v>266986.72700000001</v>
      </c>
      <c r="I529" s="20">
        <v>270978.83799999999</v>
      </c>
    </row>
    <row r="530" spans="1:9" x14ac:dyDescent="0.2">
      <c r="A530" s="5" t="s">
        <v>274</v>
      </c>
      <c r="B530" s="5" t="s">
        <v>274</v>
      </c>
      <c r="C530" s="2" t="s">
        <v>305</v>
      </c>
      <c r="D530" s="8" t="s">
        <v>283</v>
      </c>
      <c r="E530" s="20">
        <v>5317</v>
      </c>
      <c r="F530" s="20">
        <v>43323</v>
      </c>
      <c r="G530" s="20">
        <v>133658</v>
      </c>
      <c r="H530" s="20">
        <v>204431.07</v>
      </c>
      <c r="I530" s="20">
        <v>19594.625</v>
      </c>
    </row>
    <row r="531" spans="1:9" x14ac:dyDescent="0.2">
      <c r="A531" s="5" t="s">
        <v>274</v>
      </c>
      <c r="B531" s="5" t="s">
        <v>274</v>
      </c>
      <c r="C531" s="2" t="s">
        <v>305</v>
      </c>
      <c r="D531" s="8" t="s">
        <v>284</v>
      </c>
      <c r="E531" s="20">
        <v>3225</v>
      </c>
      <c r="F531" s="20">
        <v>29428</v>
      </c>
      <c r="G531" s="20">
        <v>91966</v>
      </c>
      <c r="H531" s="20">
        <v>146270.92000000001</v>
      </c>
      <c r="I531" s="20">
        <v>15412.700999999999</v>
      </c>
    </row>
    <row r="532" spans="1:9" x14ac:dyDescent="0.2">
      <c r="A532" s="5" t="s">
        <v>274</v>
      </c>
      <c r="B532" s="5" t="s">
        <v>274</v>
      </c>
      <c r="C532" s="5" t="s">
        <v>305</v>
      </c>
      <c r="D532" s="5" t="s">
        <v>40</v>
      </c>
      <c r="E532" s="19"/>
      <c r="F532" s="19"/>
      <c r="G532" s="19"/>
      <c r="H532" s="19"/>
      <c r="I532" s="19"/>
    </row>
    <row r="533" spans="1:9" x14ac:dyDescent="0.2">
      <c r="A533" s="5" t="s">
        <v>274</v>
      </c>
      <c r="B533" s="5" t="s">
        <v>274</v>
      </c>
      <c r="C533" s="2" t="s">
        <v>305</v>
      </c>
      <c r="D533" s="8" t="s">
        <v>77</v>
      </c>
      <c r="E533" s="20">
        <v>44000</v>
      </c>
      <c r="F533" s="20">
        <v>44000</v>
      </c>
      <c r="G533" s="20">
        <v>64600</v>
      </c>
      <c r="H533" s="20">
        <v>75000</v>
      </c>
      <c r="I533" s="20">
        <v>75000</v>
      </c>
    </row>
    <row r="534" spans="1:9" x14ac:dyDescent="0.2">
      <c r="A534" s="5" t="s">
        <v>274</v>
      </c>
      <c r="B534" s="5" t="s">
        <v>274</v>
      </c>
      <c r="C534" s="2" t="s">
        <v>305</v>
      </c>
      <c r="D534" s="8" t="s">
        <v>475</v>
      </c>
      <c r="E534" s="20">
        <v>88218</v>
      </c>
      <c r="F534" s="20">
        <v>-67057</v>
      </c>
      <c r="G534" s="20">
        <v>224428</v>
      </c>
      <c r="H534" s="20">
        <v>-230284.508</v>
      </c>
      <c r="I534" s="20">
        <v>-43597.173000000003</v>
      </c>
    </row>
    <row r="535" spans="1:9" x14ac:dyDescent="0.2">
      <c r="A535" s="5" t="s">
        <v>274</v>
      </c>
      <c r="B535" s="5" t="s">
        <v>274</v>
      </c>
      <c r="C535" s="5" t="s">
        <v>305</v>
      </c>
      <c r="D535" s="5" t="s">
        <v>43</v>
      </c>
      <c r="E535" s="77"/>
      <c r="F535" s="77"/>
      <c r="G535" s="77"/>
      <c r="H535" s="77"/>
      <c r="I535" s="77"/>
    </row>
    <row r="536" spans="1:9" x14ac:dyDescent="0.2">
      <c r="A536" s="5" t="s">
        <v>274</v>
      </c>
      <c r="B536" s="5" t="s">
        <v>274</v>
      </c>
      <c r="C536" s="2" t="s">
        <v>305</v>
      </c>
      <c r="D536" s="8" t="s">
        <v>545</v>
      </c>
      <c r="E536" s="23">
        <f t="shared" ref="E536:I536" si="190">IFERROR(E531/SUM(E513:E515)*100,"")</f>
        <v>0.70630439638897768</v>
      </c>
      <c r="F536" s="23">
        <f t="shared" si="190"/>
        <v>6.0547702816698559</v>
      </c>
      <c r="G536" s="23">
        <f t="shared" si="190"/>
        <v>12.46158515764313</v>
      </c>
      <c r="H536" s="23">
        <f t="shared" si="190"/>
        <v>14.800743903557848</v>
      </c>
      <c r="I536" s="23">
        <f t="shared" si="190"/>
        <v>1.5051853817122418</v>
      </c>
    </row>
    <row r="537" spans="1:9" x14ac:dyDescent="0.2">
      <c r="A537" s="5" t="s">
        <v>274</v>
      </c>
      <c r="B537" s="5" t="s">
        <v>274</v>
      </c>
      <c r="C537" s="2" t="s">
        <v>305</v>
      </c>
      <c r="D537" s="8" t="s">
        <v>285</v>
      </c>
      <c r="E537" s="23">
        <f t="shared" ref="E537:I537" si="191">IFERROR((E530/(E520-E518))*100,"")</f>
        <v>1.1462460818088138</v>
      </c>
      <c r="F537" s="23">
        <f t="shared" si="191"/>
        <v>8.7886607349343322</v>
      </c>
      <c r="G537" s="23">
        <f t="shared" si="191"/>
        <v>17.922387899592362</v>
      </c>
      <c r="H537" s="23">
        <f t="shared" si="191"/>
        <v>20.533851593262856</v>
      </c>
      <c r="I537" s="23">
        <f t="shared" si="191"/>
        <v>1.9106962579748108</v>
      </c>
    </row>
    <row r="538" spans="1:9" x14ac:dyDescent="0.2">
      <c r="A538" s="5" t="s">
        <v>274</v>
      </c>
      <c r="B538" s="5" t="s">
        <v>274</v>
      </c>
      <c r="C538" s="2" t="s">
        <v>305</v>
      </c>
      <c r="D538" s="8" t="s">
        <v>286</v>
      </c>
      <c r="E538" s="23">
        <f t="shared" ref="E538:I538" si="192">IFERROR(E531/E520*100,"")</f>
        <v>0.64385136915742314</v>
      </c>
      <c r="F538" s="23">
        <f t="shared" si="192"/>
        <v>5.4354370994255738</v>
      </c>
      <c r="G538" s="23">
        <f t="shared" si="192"/>
        <v>11.368142599322603</v>
      </c>
      <c r="H538" s="23">
        <f t="shared" si="192"/>
        <v>13.810864142430296</v>
      </c>
      <c r="I538" s="23">
        <f t="shared" si="192"/>
        <v>1.1332167379478331</v>
      </c>
    </row>
    <row r="539" spans="1:9" x14ac:dyDescent="0.2">
      <c r="A539" s="5" t="s">
        <v>274</v>
      </c>
      <c r="B539" s="5" t="s">
        <v>274</v>
      </c>
      <c r="C539" s="2" t="s">
        <v>305</v>
      </c>
      <c r="D539" s="8" t="s">
        <v>287</v>
      </c>
      <c r="E539" s="23">
        <f t="shared" ref="E539:I539" si="193">IFERROR(E529/E530,"")</f>
        <v>21.712243746473575</v>
      </c>
      <c r="F539" s="23">
        <f t="shared" si="193"/>
        <v>4.7618816794774137</v>
      </c>
      <c r="G539" s="23">
        <f t="shared" si="193"/>
        <v>2.022796989330979</v>
      </c>
      <c r="H539" s="23">
        <f t="shared" si="193"/>
        <v>1.3059987750394302</v>
      </c>
      <c r="I539" s="23">
        <f t="shared" si="193"/>
        <v>13.829243376691311</v>
      </c>
    </row>
    <row r="540" spans="1:9" x14ac:dyDescent="0.2">
      <c r="A540" s="5" t="s">
        <v>274</v>
      </c>
      <c r="B540" s="5" t="s">
        <v>274</v>
      </c>
      <c r="C540" s="2" t="s">
        <v>305</v>
      </c>
      <c r="D540" s="8" t="s">
        <v>288</v>
      </c>
      <c r="E540" s="23">
        <f t="shared" ref="E540:I540" si="194">IFERROR(E531/E533,"")</f>
        <v>7.3295454545454539E-2</v>
      </c>
      <c r="F540" s="23">
        <f t="shared" si="194"/>
        <v>0.66881818181818187</v>
      </c>
      <c r="G540" s="23">
        <f t="shared" si="194"/>
        <v>1.4236222910216718</v>
      </c>
      <c r="H540" s="23">
        <f t="shared" si="194"/>
        <v>1.9502789333333335</v>
      </c>
      <c r="I540" s="23">
        <f t="shared" si="194"/>
        <v>0.20550267999999999</v>
      </c>
    </row>
    <row r="541" spans="1:9" x14ac:dyDescent="0.2">
      <c r="A541" s="5" t="s">
        <v>274</v>
      </c>
      <c r="B541" s="5" t="s">
        <v>274</v>
      </c>
      <c r="C541" s="5" t="s">
        <v>305</v>
      </c>
      <c r="D541" s="5" t="s">
        <v>53</v>
      </c>
      <c r="E541" s="22"/>
      <c r="F541" s="22"/>
      <c r="G541" s="22"/>
      <c r="H541" s="22"/>
      <c r="I541" s="22"/>
    </row>
    <row r="542" spans="1:9" x14ac:dyDescent="0.2">
      <c r="A542" s="5" t="s">
        <v>274</v>
      </c>
      <c r="B542" s="5" t="s">
        <v>274</v>
      </c>
      <c r="C542" s="2" t="s">
        <v>305</v>
      </c>
      <c r="D542" s="8" t="s">
        <v>289</v>
      </c>
      <c r="E542" s="23">
        <f t="shared" ref="E542:I542" si="195">IFERROR(E522/E520*100,"")</f>
        <v>61.113972672751814</v>
      </c>
      <c r="F542" s="23">
        <f t="shared" si="195"/>
        <v>43.035776952771464</v>
      </c>
      <c r="G542" s="23">
        <f t="shared" si="195"/>
        <v>70.154268337906984</v>
      </c>
      <c r="H542" s="23">
        <f t="shared" si="195"/>
        <v>40.679028283908181</v>
      </c>
      <c r="I542" s="23">
        <f t="shared" si="195"/>
        <v>52.188508553649918</v>
      </c>
    </row>
    <row r="543" spans="1:9" x14ac:dyDescent="0.2">
      <c r="A543" s="5" t="s">
        <v>274</v>
      </c>
      <c r="B543" s="5" t="s">
        <v>274</v>
      </c>
      <c r="C543" s="2" t="s">
        <v>305</v>
      </c>
      <c r="D543" s="8" t="s">
        <v>290</v>
      </c>
      <c r="E543" s="23">
        <f t="shared" ref="E543:I543" si="196">IFERROR(E521/E518,"")</f>
        <v>9.5403726708074537</v>
      </c>
      <c r="F543" s="23">
        <f t="shared" si="196"/>
        <v>8.2004827927704884</v>
      </c>
      <c r="G543" s="23">
        <f t="shared" si="196"/>
        <v>9.91809553938627</v>
      </c>
      <c r="H543" s="23">
        <f t="shared" si="196"/>
        <v>13.825003687439455</v>
      </c>
      <c r="I543" s="23">
        <f t="shared" si="196"/>
        <v>3.4145166204171047</v>
      </c>
    </row>
    <row r="544" spans="1:9" x14ac:dyDescent="0.2">
      <c r="A544" s="5" t="s">
        <v>274</v>
      </c>
      <c r="B544" s="5" t="s">
        <v>274</v>
      </c>
      <c r="C544" s="2" t="s">
        <v>305</v>
      </c>
      <c r="D544" s="8" t="s">
        <v>291</v>
      </c>
      <c r="E544" s="23">
        <f>IFERROR(E517/E520*100,"")</f>
        <v>8.842225469761944</v>
      </c>
      <c r="F544" s="23">
        <f t="shared" ref="F544:I544" si="197">IFERROR(F517/F520*100,"")</f>
        <v>10.228846899761733</v>
      </c>
      <c r="G544" s="23">
        <f t="shared" si="197"/>
        <v>8.7745061682612668</v>
      </c>
      <c r="H544" s="23">
        <f t="shared" si="197"/>
        <v>6.6880405983485867</v>
      </c>
      <c r="I544" s="23">
        <f t="shared" si="197"/>
        <v>24.71248048803605</v>
      </c>
    </row>
    <row r="545" spans="1:14" x14ac:dyDescent="0.2">
      <c r="A545" s="5" t="s">
        <v>274</v>
      </c>
      <c r="B545" s="5" t="s">
        <v>274</v>
      </c>
      <c r="C545" s="5" t="s">
        <v>305</v>
      </c>
      <c r="D545" s="5" t="s">
        <v>116</v>
      </c>
      <c r="E545" s="22"/>
      <c r="F545" s="22"/>
      <c r="G545" s="22"/>
      <c r="H545" s="22"/>
      <c r="I545" s="22"/>
    </row>
    <row r="546" spans="1:14" x14ac:dyDescent="0.2">
      <c r="A546" s="5" t="s">
        <v>274</v>
      </c>
      <c r="B546" s="5" t="s">
        <v>274</v>
      </c>
      <c r="C546" s="2" t="s">
        <v>305</v>
      </c>
      <c r="D546" s="8" t="s">
        <v>535</v>
      </c>
      <c r="E546" s="23">
        <f t="shared" ref="E546:I546" si="198">IFERROR(E512/E520*100,"")</f>
        <v>91.157774530238058</v>
      </c>
      <c r="F546" s="23">
        <f t="shared" si="198"/>
        <v>89.771153100238266</v>
      </c>
      <c r="G546" s="23">
        <f t="shared" si="198"/>
        <v>91.225493831738731</v>
      </c>
      <c r="H546" s="23">
        <f t="shared" si="198"/>
        <v>93.311959401651407</v>
      </c>
      <c r="I546" s="23">
        <f t="shared" si="198"/>
        <v>75.287519511963964</v>
      </c>
    </row>
    <row r="547" spans="1:14" x14ac:dyDescent="0.2">
      <c r="A547" s="5" t="s">
        <v>274</v>
      </c>
      <c r="B547" s="5" t="s">
        <v>274</v>
      </c>
      <c r="C547" s="2" t="s">
        <v>305</v>
      </c>
      <c r="D547" s="8" t="s">
        <v>542</v>
      </c>
      <c r="E547" s="23">
        <f t="shared" ref="E547:I547" si="199">IFERROR(E512/E533,"")</f>
        <v>10.377318181818183</v>
      </c>
      <c r="F547" s="23">
        <f t="shared" si="199"/>
        <v>11.046136363636364</v>
      </c>
      <c r="G547" s="23">
        <f t="shared" si="199"/>
        <v>11.424086687306502</v>
      </c>
      <c r="H547" s="23">
        <f t="shared" si="199"/>
        <v>13.176898039999999</v>
      </c>
      <c r="I547" s="23">
        <f t="shared" si="199"/>
        <v>13.652981386666667</v>
      </c>
    </row>
    <row r="548" spans="1:14" x14ac:dyDescent="0.2">
      <c r="A548" s="5" t="s">
        <v>274</v>
      </c>
      <c r="B548" s="5" t="s">
        <v>274</v>
      </c>
      <c r="C548" s="5" t="s">
        <v>305</v>
      </c>
      <c r="D548" s="5" t="s">
        <v>292</v>
      </c>
      <c r="E548" s="22"/>
      <c r="F548" s="22"/>
      <c r="G548" s="22"/>
      <c r="H548" s="22"/>
      <c r="I548" s="22"/>
    </row>
    <row r="549" spans="1:14" x14ac:dyDescent="0.2">
      <c r="A549" s="5" t="s">
        <v>274</v>
      </c>
      <c r="B549" s="5" t="s">
        <v>274</v>
      </c>
      <c r="C549" s="2" t="s">
        <v>305</v>
      </c>
      <c r="D549" s="8" t="s">
        <v>478</v>
      </c>
      <c r="E549" s="23">
        <f t="shared" ref="E549:I549" si="200">IFERROR(E534/E531,"")</f>
        <v>27.354418604651162</v>
      </c>
      <c r="F549" s="23">
        <f t="shared" si="200"/>
        <v>-2.2786801685469622</v>
      </c>
      <c r="G549" s="23">
        <f t="shared" si="200"/>
        <v>2.4403366461518385</v>
      </c>
      <c r="H549" s="23">
        <f t="shared" si="200"/>
        <v>-1.5743697243443877</v>
      </c>
      <c r="I549" s="23">
        <f t="shared" si="200"/>
        <v>-2.8286523562612422</v>
      </c>
    </row>
    <row r="550" spans="1:14" x14ac:dyDescent="0.2">
      <c r="A550" s="5" t="s">
        <v>274</v>
      </c>
      <c r="B550" s="5" t="s">
        <v>274</v>
      </c>
      <c r="C550" s="2" t="s">
        <v>305</v>
      </c>
      <c r="D550" s="8" t="s">
        <v>479</v>
      </c>
      <c r="E550" s="23">
        <f t="shared" ref="E550:I550" si="201">IFERROR(E534/E518,"")</f>
        <v>2.382338644342425</v>
      </c>
      <c r="F550" s="23">
        <f t="shared" si="201"/>
        <v>-1.3835314021622513</v>
      </c>
      <c r="G550" s="23">
        <f t="shared" si="201"/>
        <v>3.5499525466624484</v>
      </c>
      <c r="H550" s="23">
        <f t="shared" si="201"/>
        <v>-3.6254036957077576</v>
      </c>
      <c r="I550" s="23">
        <f t="shared" si="201"/>
        <v>-0.13031143772011528</v>
      </c>
    </row>
    <row r="551" spans="1:14" x14ac:dyDescent="0.2">
      <c r="A551" s="5" t="s">
        <v>274</v>
      </c>
      <c r="B551" s="5" t="s">
        <v>274</v>
      </c>
      <c r="C551" s="5" t="s">
        <v>306</v>
      </c>
      <c r="D551" s="5" t="s">
        <v>9</v>
      </c>
      <c r="E551" s="80">
        <f t="shared" ref="E551:I551" si="202">SUM(E552:E555)</f>
        <v>200464</v>
      </c>
      <c r="F551" s="80">
        <f t="shared" si="202"/>
        <v>203247</v>
      </c>
      <c r="G551" s="80">
        <f t="shared" si="202"/>
        <v>200015</v>
      </c>
      <c r="H551" s="80">
        <f t="shared" si="202"/>
        <v>152562.04200000002</v>
      </c>
      <c r="I551" s="80">
        <f t="shared" si="202"/>
        <v>358461</v>
      </c>
      <c r="J551" s="3"/>
      <c r="K551" s="3"/>
      <c r="L551" s="3"/>
      <c r="M551" s="3"/>
      <c r="N551" s="3"/>
    </row>
    <row r="552" spans="1:14" x14ac:dyDescent="0.2">
      <c r="A552" s="5" t="s">
        <v>274</v>
      </c>
      <c r="B552" s="5" t="s">
        <v>274</v>
      </c>
      <c r="C552" s="2" t="s">
        <v>306</v>
      </c>
      <c r="D552" s="8" t="s">
        <v>76</v>
      </c>
      <c r="E552" s="20">
        <v>205410</v>
      </c>
      <c r="F552" s="20">
        <v>205410</v>
      </c>
      <c r="G552" s="20">
        <v>205410</v>
      </c>
      <c r="H552" s="20">
        <v>205410</v>
      </c>
      <c r="I552" s="20">
        <v>555410</v>
      </c>
    </row>
    <row r="553" spans="1:14" x14ac:dyDescent="0.2">
      <c r="A553" s="5" t="s">
        <v>274</v>
      </c>
      <c r="B553" s="5" t="s">
        <v>274</v>
      </c>
      <c r="C553" s="2" t="s">
        <v>306</v>
      </c>
      <c r="D553" s="8" t="s">
        <v>11</v>
      </c>
      <c r="E553" s="20">
        <v>0</v>
      </c>
      <c r="F553" s="20">
        <v>0</v>
      </c>
      <c r="G553" s="20">
        <v>0</v>
      </c>
      <c r="H553" s="20">
        <v>0</v>
      </c>
      <c r="I553" s="20">
        <v>0</v>
      </c>
    </row>
    <row r="554" spans="1:14" x14ac:dyDescent="0.2">
      <c r="A554" s="5" t="s">
        <v>274</v>
      </c>
      <c r="B554" s="5" t="s">
        <v>274</v>
      </c>
      <c r="C554" s="2" t="s">
        <v>306</v>
      </c>
      <c r="D554" s="8" t="s">
        <v>275</v>
      </c>
      <c r="E554" s="20">
        <v>-4946</v>
      </c>
      <c r="F554" s="20">
        <v>-2163</v>
      </c>
      <c r="G554" s="20">
        <v>-5395</v>
      </c>
      <c r="H554" s="20">
        <v>-52847.957999999999</v>
      </c>
      <c r="I554" s="20">
        <v>-196949</v>
      </c>
    </row>
    <row r="555" spans="1:14" x14ac:dyDescent="0.2">
      <c r="A555" s="5" t="s">
        <v>274</v>
      </c>
      <c r="B555" s="5" t="s">
        <v>274</v>
      </c>
      <c r="C555" s="2" t="s">
        <v>306</v>
      </c>
      <c r="D555" s="8" t="s">
        <v>13</v>
      </c>
      <c r="E555" s="20">
        <v>0</v>
      </c>
      <c r="F555" s="20">
        <v>0</v>
      </c>
      <c r="G555" s="20">
        <v>0</v>
      </c>
      <c r="H555" s="20">
        <v>0</v>
      </c>
      <c r="I555" s="20">
        <v>0</v>
      </c>
    </row>
    <row r="556" spans="1:14" x14ac:dyDescent="0.2">
      <c r="A556" s="5" t="s">
        <v>274</v>
      </c>
      <c r="B556" s="5" t="s">
        <v>274</v>
      </c>
      <c r="C556" s="5" t="s">
        <v>306</v>
      </c>
      <c r="D556" s="5" t="s">
        <v>276</v>
      </c>
      <c r="E556" s="19">
        <f t="shared" ref="E556:I556" si="203">+E557+E558</f>
        <v>2700</v>
      </c>
      <c r="F556" s="19">
        <f t="shared" si="203"/>
        <v>8493</v>
      </c>
      <c r="G556" s="19">
        <f t="shared" si="203"/>
        <v>11199</v>
      </c>
      <c r="H556" s="19">
        <f t="shared" si="203"/>
        <v>15279.531000000001</v>
      </c>
      <c r="I556" s="19">
        <f t="shared" si="203"/>
        <v>182702</v>
      </c>
    </row>
    <row r="557" spans="1:14" x14ac:dyDescent="0.2">
      <c r="A557" s="5" t="s">
        <v>274</v>
      </c>
      <c r="B557" s="5" t="s">
        <v>274</v>
      </c>
      <c r="C557" s="2" t="s">
        <v>306</v>
      </c>
      <c r="D557" s="8" t="s">
        <v>219</v>
      </c>
      <c r="E557" s="20">
        <v>1930</v>
      </c>
      <c r="F557" s="20">
        <v>5138</v>
      </c>
      <c r="G557" s="20">
        <v>7111</v>
      </c>
      <c r="H557" s="20">
        <v>8480.9950000000008</v>
      </c>
      <c r="I557" s="20">
        <v>49364</v>
      </c>
    </row>
    <row r="558" spans="1:14" x14ac:dyDescent="0.2">
      <c r="A558" s="5" t="s">
        <v>274</v>
      </c>
      <c r="B558" s="5" t="s">
        <v>274</v>
      </c>
      <c r="C558" s="2" t="s">
        <v>306</v>
      </c>
      <c r="D558" s="8" t="s">
        <v>220</v>
      </c>
      <c r="E558" s="20">
        <v>770</v>
      </c>
      <c r="F558" s="20">
        <v>3355</v>
      </c>
      <c r="G558" s="20">
        <v>4088</v>
      </c>
      <c r="H558" s="20">
        <v>6798.5360000000001</v>
      </c>
      <c r="I558" s="20">
        <v>133338</v>
      </c>
    </row>
    <row r="559" spans="1:14" x14ac:dyDescent="0.2">
      <c r="A559" s="5" t="s">
        <v>274</v>
      </c>
      <c r="B559" s="5" t="s">
        <v>274</v>
      </c>
      <c r="C559" s="5" t="s">
        <v>306</v>
      </c>
      <c r="D559" s="5" t="s">
        <v>221</v>
      </c>
      <c r="E559" s="19">
        <f t="shared" ref="E559:I559" si="204">+E560+E563</f>
        <v>203164</v>
      </c>
      <c r="F559" s="19">
        <f t="shared" si="204"/>
        <v>211740</v>
      </c>
      <c r="G559" s="19">
        <f t="shared" si="204"/>
        <v>211214</v>
      </c>
      <c r="H559" s="19">
        <f t="shared" si="204"/>
        <v>167841.573</v>
      </c>
      <c r="I559" s="19">
        <f t="shared" si="204"/>
        <v>541163</v>
      </c>
      <c r="J559" s="3"/>
      <c r="K559" s="3"/>
      <c r="L559" s="3"/>
      <c r="M559" s="3"/>
      <c r="N559" s="3"/>
    </row>
    <row r="560" spans="1:14" x14ac:dyDescent="0.2">
      <c r="A560" s="5" t="s">
        <v>274</v>
      </c>
      <c r="B560" s="5" t="s">
        <v>274</v>
      </c>
      <c r="C560" s="2" t="s">
        <v>306</v>
      </c>
      <c r="D560" s="8" t="s">
        <v>277</v>
      </c>
      <c r="E560" s="20">
        <v>135679</v>
      </c>
      <c r="F560" s="20">
        <v>136590</v>
      </c>
      <c r="G560" s="20">
        <v>129945</v>
      </c>
      <c r="H560" s="20">
        <v>55537.233999999997</v>
      </c>
      <c r="I560" s="20">
        <v>252404</v>
      </c>
    </row>
    <row r="561" spans="1:9" x14ac:dyDescent="0.2">
      <c r="A561" s="5" t="s">
        <v>274</v>
      </c>
      <c r="B561" s="5" t="s">
        <v>274</v>
      </c>
      <c r="C561" s="2" t="s">
        <v>306</v>
      </c>
      <c r="D561" s="21" t="s">
        <v>278</v>
      </c>
      <c r="E561" s="20">
        <v>127040</v>
      </c>
      <c r="F561" s="20">
        <v>130314</v>
      </c>
      <c r="G561" s="20">
        <v>122408</v>
      </c>
      <c r="H561" s="20">
        <v>48792.752999999997</v>
      </c>
      <c r="I561" s="20">
        <v>235311</v>
      </c>
    </row>
    <row r="562" spans="1:9" x14ac:dyDescent="0.2">
      <c r="A562" s="5" t="s">
        <v>274</v>
      </c>
      <c r="B562" s="5" t="s">
        <v>274</v>
      </c>
      <c r="C562" s="2" t="s">
        <v>306</v>
      </c>
      <c r="D562" s="21" t="s">
        <v>279</v>
      </c>
      <c r="E562" s="20">
        <v>8639</v>
      </c>
      <c r="F562" s="20">
        <v>6276</v>
      </c>
      <c r="G562" s="20">
        <v>7537</v>
      </c>
      <c r="H562" s="20">
        <v>6744.4809999999998</v>
      </c>
      <c r="I562" s="20">
        <f>+I560-I561</f>
        <v>17093</v>
      </c>
    </row>
    <row r="563" spans="1:9" x14ac:dyDescent="0.2">
      <c r="A563" s="5" t="s">
        <v>274</v>
      </c>
      <c r="B563" s="5" t="s">
        <v>274</v>
      </c>
      <c r="C563" s="2" t="s">
        <v>306</v>
      </c>
      <c r="D563" s="8" t="s">
        <v>280</v>
      </c>
      <c r="E563" s="20">
        <v>67485</v>
      </c>
      <c r="F563" s="20">
        <v>75150</v>
      </c>
      <c r="G563" s="20">
        <v>81269</v>
      </c>
      <c r="H563" s="20">
        <v>112304.33900000001</v>
      </c>
      <c r="I563" s="20">
        <v>288759</v>
      </c>
    </row>
    <row r="564" spans="1:9" x14ac:dyDescent="0.2">
      <c r="A564" s="5" t="s">
        <v>274</v>
      </c>
      <c r="B564" s="5" t="s">
        <v>274</v>
      </c>
      <c r="C564" s="2" t="s">
        <v>306</v>
      </c>
      <c r="D564" s="21" t="s">
        <v>509</v>
      </c>
      <c r="E564" s="20">
        <v>12278</v>
      </c>
      <c r="F564" s="20">
        <v>18476</v>
      </c>
      <c r="G564" s="20">
        <v>26178</v>
      </c>
      <c r="H564" s="20">
        <v>30601.308000000001</v>
      </c>
      <c r="I564" s="20">
        <v>20170</v>
      </c>
    </row>
    <row r="565" spans="1:9" x14ac:dyDescent="0.2">
      <c r="A565" s="5" t="s">
        <v>274</v>
      </c>
      <c r="B565" s="5" t="s">
        <v>274</v>
      </c>
      <c r="C565" s="2" t="s">
        <v>306</v>
      </c>
      <c r="D565" s="21" t="s">
        <v>279</v>
      </c>
      <c r="E565" s="20">
        <v>55207</v>
      </c>
      <c r="F565" s="20">
        <v>56674</v>
      </c>
      <c r="G565" s="20">
        <v>55091</v>
      </c>
      <c r="H565" s="20">
        <v>81703.031000000003</v>
      </c>
      <c r="I565" s="20">
        <f>+I563-I564</f>
        <v>268589</v>
      </c>
    </row>
    <row r="566" spans="1:9" x14ac:dyDescent="0.2">
      <c r="A566" s="5" t="s">
        <v>274</v>
      </c>
      <c r="B566" s="5" t="s">
        <v>274</v>
      </c>
      <c r="C566" s="5" t="s">
        <v>306</v>
      </c>
      <c r="D566" s="5" t="s">
        <v>29</v>
      </c>
      <c r="E566" s="19"/>
      <c r="F566" s="19"/>
      <c r="G566" s="19"/>
      <c r="H566" s="19"/>
      <c r="I566" s="19"/>
    </row>
    <row r="567" spans="1:9" x14ac:dyDescent="0.2">
      <c r="A567" s="5" t="s">
        <v>274</v>
      </c>
      <c r="B567" s="5" t="s">
        <v>274</v>
      </c>
      <c r="C567" s="2" t="s">
        <v>306</v>
      </c>
      <c r="D567" s="8" t="s">
        <v>281</v>
      </c>
      <c r="E567" s="20">
        <v>20200</v>
      </c>
      <c r="F567" s="20">
        <v>45665</v>
      </c>
      <c r="G567" s="20">
        <v>52709</v>
      </c>
      <c r="H567" s="20">
        <v>27484.142</v>
      </c>
      <c r="I567" s="20">
        <v>67243</v>
      </c>
    </row>
    <row r="568" spans="1:9" x14ac:dyDescent="0.2">
      <c r="A568" s="5" t="s">
        <v>274</v>
      </c>
      <c r="B568" s="5" t="s">
        <v>274</v>
      </c>
      <c r="C568" s="2" t="s">
        <v>306</v>
      </c>
      <c r="D568" s="8" t="s">
        <v>282</v>
      </c>
      <c r="E568" s="20">
        <v>33361</v>
      </c>
      <c r="F568" s="20">
        <v>45884</v>
      </c>
      <c r="G568" s="20">
        <v>52696</v>
      </c>
      <c r="H568" s="20">
        <v>74424.543000000005</v>
      </c>
      <c r="I568" s="20">
        <v>132813</v>
      </c>
    </row>
    <row r="569" spans="1:9" x14ac:dyDescent="0.2">
      <c r="A569" s="5" t="s">
        <v>274</v>
      </c>
      <c r="B569" s="5" t="s">
        <v>274</v>
      </c>
      <c r="C569" s="2" t="s">
        <v>306</v>
      </c>
      <c r="D569" s="8" t="s">
        <v>283</v>
      </c>
      <c r="E569" s="20">
        <v>-13161</v>
      </c>
      <c r="F569" s="20">
        <v>-219</v>
      </c>
      <c r="G569" s="20">
        <v>13</v>
      </c>
      <c r="H569" s="20">
        <v>-46940.401000000005</v>
      </c>
      <c r="I569" s="20">
        <v>-88122</v>
      </c>
    </row>
    <row r="570" spans="1:9" x14ac:dyDescent="0.2">
      <c r="A570" s="5" t="s">
        <v>274</v>
      </c>
      <c r="B570" s="5" t="s">
        <v>274</v>
      </c>
      <c r="C570" s="2" t="s">
        <v>306</v>
      </c>
      <c r="D570" s="8" t="s">
        <v>284</v>
      </c>
      <c r="E570" s="20">
        <v>-13079</v>
      </c>
      <c r="F570" s="20">
        <v>2783</v>
      </c>
      <c r="G570" s="20">
        <v>-3232</v>
      </c>
      <c r="H570" s="20">
        <v>-47453.421999999999</v>
      </c>
      <c r="I570" s="20">
        <v>-88927</v>
      </c>
    </row>
    <row r="571" spans="1:9" x14ac:dyDescent="0.2">
      <c r="A571" s="5" t="s">
        <v>274</v>
      </c>
      <c r="B571" s="5" t="s">
        <v>274</v>
      </c>
      <c r="C571" s="5" t="s">
        <v>306</v>
      </c>
      <c r="D571" s="5" t="s">
        <v>40</v>
      </c>
      <c r="E571" s="19"/>
      <c r="F571" s="19"/>
      <c r="G571" s="19"/>
      <c r="H571" s="19"/>
      <c r="I571" s="19"/>
    </row>
    <row r="572" spans="1:9" x14ac:dyDescent="0.2">
      <c r="A572" s="5" t="s">
        <v>274</v>
      </c>
      <c r="B572" s="5" t="s">
        <v>274</v>
      </c>
      <c r="C572" s="2" t="s">
        <v>306</v>
      </c>
      <c r="D572" s="8" t="s">
        <v>77</v>
      </c>
      <c r="E572" s="20">
        <v>2054.1</v>
      </c>
      <c r="F572" s="20">
        <v>2054.1</v>
      </c>
      <c r="G572" s="20">
        <v>2054.1</v>
      </c>
      <c r="H572" s="20">
        <v>2054.1</v>
      </c>
      <c r="I572" s="20">
        <v>5554.1</v>
      </c>
    </row>
    <row r="573" spans="1:9" x14ac:dyDescent="0.2">
      <c r="A573" s="5" t="s">
        <v>274</v>
      </c>
      <c r="B573" s="5" t="s">
        <v>274</v>
      </c>
      <c r="C573" s="2" t="s">
        <v>306</v>
      </c>
      <c r="D573" s="8" t="s">
        <v>475</v>
      </c>
      <c r="E573" s="20">
        <v>-15967</v>
      </c>
      <c r="F573" s="20">
        <v>2979</v>
      </c>
      <c r="G573" s="20">
        <v>-218</v>
      </c>
      <c r="H573" s="20">
        <v>-39106.283000000003</v>
      </c>
      <c r="I573" s="20">
        <v>-26716</v>
      </c>
    </row>
    <row r="574" spans="1:9" x14ac:dyDescent="0.2">
      <c r="A574" s="5" t="s">
        <v>274</v>
      </c>
      <c r="B574" s="5" t="s">
        <v>274</v>
      </c>
      <c r="C574" s="5" t="s">
        <v>306</v>
      </c>
      <c r="D574" s="5" t="s">
        <v>43</v>
      </c>
      <c r="E574" s="77"/>
      <c r="F574" s="77"/>
      <c r="G574" s="77"/>
      <c r="H574" s="77"/>
      <c r="I574" s="77"/>
    </row>
    <row r="575" spans="1:9" x14ac:dyDescent="0.2">
      <c r="A575" s="5" t="s">
        <v>274</v>
      </c>
      <c r="B575" s="5" t="s">
        <v>274</v>
      </c>
      <c r="C575" s="2" t="s">
        <v>306</v>
      </c>
      <c r="D575" s="8" t="s">
        <v>545</v>
      </c>
      <c r="E575" s="23">
        <f t="shared" ref="E575:I575" si="205">IFERROR(E570/SUM(E552:E554)*100,"")</f>
        <v>-6.5243634767339769</v>
      </c>
      <c r="F575" s="23">
        <f t="shared" si="205"/>
        <v>1.3692699031228013</v>
      </c>
      <c r="G575" s="23">
        <f t="shared" si="205"/>
        <v>-1.6158788090893181</v>
      </c>
      <c r="H575" s="23">
        <f t="shared" si="205"/>
        <v>-31.104343765928348</v>
      </c>
      <c r="I575" s="23">
        <f t="shared" si="205"/>
        <v>-24.807998638624564</v>
      </c>
    </row>
    <row r="576" spans="1:9" x14ac:dyDescent="0.2">
      <c r="A576" s="5" t="s">
        <v>274</v>
      </c>
      <c r="B576" s="5" t="s">
        <v>274</v>
      </c>
      <c r="C576" s="2" t="s">
        <v>306</v>
      </c>
      <c r="D576" s="8" t="s">
        <v>285</v>
      </c>
      <c r="E576" s="23">
        <f t="shared" ref="E576:I576" si="206">IFERROR((E569/(E559-E557))*100,"")</f>
        <v>-6.5401472912132146</v>
      </c>
      <c r="F576" s="23">
        <f t="shared" si="206"/>
        <v>-0.10600090996214945</v>
      </c>
      <c r="G576" s="23">
        <f t="shared" si="206"/>
        <v>6.3693331308212024E-3</v>
      </c>
      <c r="H576" s="23">
        <f t="shared" si="206"/>
        <v>-29.455466081454603</v>
      </c>
      <c r="I576" s="23">
        <f t="shared" si="206"/>
        <v>-17.918295889174235</v>
      </c>
    </row>
    <row r="577" spans="1:14" x14ac:dyDescent="0.2">
      <c r="A577" s="5" t="s">
        <v>274</v>
      </c>
      <c r="B577" s="5" t="s">
        <v>274</v>
      </c>
      <c r="C577" s="2" t="s">
        <v>306</v>
      </c>
      <c r="D577" s="8" t="s">
        <v>286</v>
      </c>
      <c r="E577" s="23">
        <f t="shared" ref="E577:I577" si="207">IFERROR(E570/E559*100,"")</f>
        <v>-6.4376562776869912</v>
      </c>
      <c r="F577" s="23">
        <f t="shared" si="207"/>
        <v>1.3143477850193632</v>
      </c>
      <c r="G577" s="23">
        <f t="shared" si="207"/>
        <v>-1.5302015964850815</v>
      </c>
      <c r="H577" s="23">
        <f t="shared" si="207"/>
        <v>-28.272746228373347</v>
      </c>
      <c r="I577" s="23">
        <f t="shared" si="207"/>
        <v>-16.432572071630915</v>
      </c>
    </row>
    <row r="578" spans="1:14" x14ac:dyDescent="0.2">
      <c r="A578" s="5" t="s">
        <v>274</v>
      </c>
      <c r="B578" s="5" t="s">
        <v>274</v>
      </c>
      <c r="C578" s="2" t="s">
        <v>306</v>
      </c>
      <c r="D578" s="8" t="s">
        <v>287</v>
      </c>
      <c r="E578" s="23">
        <f t="shared" ref="E578:I578" si="208">IFERROR(E568/E569,"")</f>
        <v>-2.534837778284325</v>
      </c>
      <c r="F578" s="23">
        <f t="shared" si="208"/>
        <v>-209.51598173515981</v>
      </c>
      <c r="G578" s="23">
        <f t="shared" si="208"/>
        <v>4053.5384615384614</v>
      </c>
      <c r="H578" s="23">
        <f t="shared" si="208"/>
        <v>-1.5855114446082383</v>
      </c>
      <c r="I578" s="23">
        <f t="shared" si="208"/>
        <v>-1.5071491795465377</v>
      </c>
    </row>
    <row r="579" spans="1:14" x14ac:dyDescent="0.2">
      <c r="A579" s="5" t="s">
        <v>274</v>
      </c>
      <c r="B579" s="5" t="s">
        <v>274</v>
      </c>
      <c r="C579" s="2" t="s">
        <v>306</v>
      </c>
      <c r="D579" s="8" t="s">
        <v>288</v>
      </c>
      <c r="E579" s="23">
        <f t="shared" ref="E579:I579" si="209">IFERROR(E570/E572,"")</f>
        <v>-6.3672654690618762</v>
      </c>
      <c r="F579" s="23">
        <f t="shared" si="209"/>
        <v>1.3548512730636288</v>
      </c>
      <c r="G579" s="23">
        <f t="shared" si="209"/>
        <v>-1.5734384888759068</v>
      </c>
      <c r="H579" s="23">
        <f t="shared" si="209"/>
        <v>-23.101807117472372</v>
      </c>
      <c r="I579" s="23">
        <f t="shared" si="209"/>
        <v>-16.011054896382852</v>
      </c>
    </row>
    <row r="580" spans="1:14" x14ac:dyDescent="0.2">
      <c r="A580" s="5" t="s">
        <v>274</v>
      </c>
      <c r="B580" s="5" t="s">
        <v>274</v>
      </c>
      <c r="C580" s="5" t="s">
        <v>306</v>
      </c>
      <c r="D580" s="5" t="s">
        <v>53</v>
      </c>
      <c r="E580" s="22"/>
      <c r="F580" s="22"/>
      <c r="G580" s="22"/>
      <c r="H580" s="22"/>
      <c r="I580" s="22"/>
    </row>
    <row r="581" spans="1:14" x14ac:dyDescent="0.2">
      <c r="A581" s="5" t="s">
        <v>274</v>
      </c>
      <c r="B581" s="5" t="s">
        <v>274</v>
      </c>
      <c r="C581" s="2" t="s">
        <v>306</v>
      </c>
      <c r="D581" s="8" t="s">
        <v>289</v>
      </c>
      <c r="E581" s="23">
        <f t="shared" ref="E581:I581" si="210">IFERROR(E561/E559*100,"")</f>
        <v>62.53076332421098</v>
      </c>
      <c r="F581" s="23">
        <f t="shared" si="210"/>
        <v>61.544346840464726</v>
      </c>
      <c r="G581" s="23">
        <f t="shared" si="210"/>
        <v>57.954491653015424</v>
      </c>
      <c r="H581" s="23">
        <f t="shared" si="210"/>
        <v>29.070719564812464</v>
      </c>
      <c r="I581" s="23">
        <f t="shared" si="210"/>
        <v>43.482462769997213</v>
      </c>
    </row>
    <row r="582" spans="1:14" x14ac:dyDescent="0.2">
      <c r="A582" s="5" t="s">
        <v>274</v>
      </c>
      <c r="B582" s="5" t="s">
        <v>274</v>
      </c>
      <c r="C582" s="2" t="s">
        <v>306</v>
      </c>
      <c r="D582" s="8" t="s">
        <v>290</v>
      </c>
      <c r="E582" s="23">
        <f t="shared" ref="E582:I582" si="211">IFERROR(E560/E557,"")</f>
        <v>70.3</v>
      </c>
      <c r="F582" s="23">
        <f t="shared" si="211"/>
        <v>26.584274036590113</v>
      </c>
      <c r="G582" s="23">
        <f t="shared" si="211"/>
        <v>18.273801153143019</v>
      </c>
      <c r="H582" s="23">
        <f t="shared" si="211"/>
        <v>6.5484337627837288</v>
      </c>
      <c r="I582" s="23">
        <f t="shared" si="211"/>
        <v>5.1131188720525076</v>
      </c>
    </row>
    <row r="583" spans="1:14" x14ac:dyDescent="0.2">
      <c r="A583" s="5" t="s">
        <v>274</v>
      </c>
      <c r="B583" s="5" t="s">
        <v>274</v>
      </c>
      <c r="C583" s="2" t="s">
        <v>306</v>
      </c>
      <c r="D583" s="8" t="s">
        <v>291</v>
      </c>
      <c r="E583" s="23">
        <f>IFERROR(E556/E559*100,"")</f>
        <v>1.3289756059144338</v>
      </c>
      <c r="F583" s="23">
        <f t="shared" ref="F583:I583" si="212">IFERROR(F556/F559*100,"")</f>
        <v>4.0110512893170869</v>
      </c>
      <c r="G583" s="23">
        <f t="shared" si="212"/>
        <v>5.3022053462365184</v>
      </c>
      <c r="H583" s="23">
        <f t="shared" si="212"/>
        <v>9.1035437328748117</v>
      </c>
      <c r="I583" s="23">
        <f t="shared" si="212"/>
        <v>33.760992529053169</v>
      </c>
    </row>
    <row r="584" spans="1:14" x14ac:dyDescent="0.2">
      <c r="A584" s="5" t="s">
        <v>274</v>
      </c>
      <c r="B584" s="5" t="s">
        <v>274</v>
      </c>
      <c r="C584" s="5" t="s">
        <v>306</v>
      </c>
      <c r="D584" s="5" t="s">
        <v>116</v>
      </c>
      <c r="E584" s="22"/>
      <c r="F584" s="22"/>
      <c r="G584" s="22"/>
      <c r="H584" s="22"/>
      <c r="I584" s="22"/>
    </row>
    <row r="585" spans="1:14" x14ac:dyDescent="0.2">
      <c r="A585" s="5" t="s">
        <v>274</v>
      </c>
      <c r="B585" s="5" t="s">
        <v>274</v>
      </c>
      <c r="C585" s="2" t="s">
        <v>306</v>
      </c>
      <c r="D585" s="8" t="s">
        <v>535</v>
      </c>
      <c r="E585" s="23">
        <f t="shared" ref="E585:I585" si="213">IFERROR(E551/E559*100,"")</f>
        <v>98.671024394085578</v>
      </c>
      <c r="F585" s="23">
        <f t="shared" si="213"/>
        <v>95.988948710682905</v>
      </c>
      <c r="G585" s="23">
        <f t="shared" si="213"/>
        <v>94.697794653763481</v>
      </c>
      <c r="H585" s="23">
        <f t="shared" si="213"/>
        <v>90.896456267125188</v>
      </c>
      <c r="I585" s="23">
        <f t="shared" si="213"/>
        <v>66.239007470946831</v>
      </c>
    </row>
    <row r="586" spans="1:14" x14ac:dyDescent="0.2">
      <c r="A586" s="5" t="s">
        <v>274</v>
      </c>
      <c r="B586" s="5" t="s">
        <v>274</v>
      </c>
      <c r="C586" s="2" t="s">
        <v>306</v>
      </c>
      <c r="D586" s="8" t="s">
        <v>542</v>
      </c>
      <c r="E586" s="23">
        <f t="shared" ref="E586:I586" si="214">IFERROR(E551/E572,"")</f>
        <v>97.592132807555629</v>
      </c>
      <c r="F586" s="23">
        <f t="shared" si="214"/>
        <v>98.946984080619259</v>
      </c>
      <c r="G586" s="23">
        <f t="shared" si="214"/>
        <v>97.373545591743351</v>
      </c>
      <c r="H586" s="23">
        <f t="shared" si="214"/>
        <v>74.271964363955021</v>
      </c>
      <c r="I586" s="23">
        <f t="shared" si="214"/>
        <v>64.539889451036174</v>
      </c>
    </row>
    <row r="587" spans="1:14" x14ac:dyDescent="0.2">
      <c r="A587" s="5" t="s">
        <v>274</v>
      </c>
      <c r="B587" s="5" t="s">
        <v>274</v>
      </c>
      <c r="C587" s="5" t="s">
        <v>306</v>
      </c>
      <c r="D587" s="5" t="s">
        <v>292</v>
      </c>
      <c r="E587" s="22"/>
      <c r="F587" s="22"/>
      <c r="G587" s="22"/>
      <c r="H587" s="22"/>
      <c r="I587" s="22"/>
    </row>
    <row r="588" spans="1:14" x14ac:dyDescent="0.2">
      <c r="A588" s="5" t="s">
        <v>274</v>
      </c>
      <c r="B588" s="5" t="s">
        <v>274</v>
      </c>
      <c r="C588" s="2" t="s">
        <v>306</v>
      </c>
      <c r="D588" s="8" t="s">
        <v>478</v>
      </c>
      <c r="E588" s="23">
        <f t="shared" ref="E588:I588" si="215">IFERROR(E573/E570,"")</f>
        <v>1.2208119886841502</v>
      </c>
      <c r="F588" s="23">
        <f t="shared" si="215"/>
        <v>1.0704275961192957</v>
      </c>
      <c r="G588" s="23">
        <f t="shared" si="215"/>
        <v>6.7450495049504955E-2</v>
      </c>
      <c r="H588" s="23">
        <f t="shared" si="215"/>
        <v>0.82409827051039652</v>
      </c>
      <c r="I588" s="23">
        <f t="shared" si="215"/>
        <v>0.30042619227006423</v>
      </c>
    </row>
    <row r="589" spans="1:14" x14ac:dyDescent="0.2">
      <c r="A589" s="5" t="s">
        <v>274</v>
      </c>
      <c r="B589" s="5" t="s">
        <v>274</v>
      </c>
      <c r="C589" s="2" t="s">
        <v>306</v>
      </c>
      <c r="D589" s="8" t="s">
        <v>479</v>
      </c>
      <c r="E589" s="23">
        <f t="shared" ref="E589:I589" si="216">IFERROR(E573/E557,"")</f>
        <v>-8.2730569948186528</v>
      </c>
      <c r="F589" s="23">
        <f t="shared" si="216"/>
        <v>0.5797975866095757</v>
      </c>
      <c r="G589" s="23">
        <f t="shared" si="216"/>
        <v>-3.0656729011390802E-2</v>
      </c>
      <c r="H589" s="23">
        <f t="shared" si="216"/>
        <v>-4.6110489394227914</v>
      </c>
      <c r="I589" s="23">
        <f t="shared" si="216"/>
        <v>-0.54120411636010046</v>
      </c>
    </row>
    <row r="590" spans="1:14" x14ac:dyDescent="0.2">
      <c r="A590" s="5" t="s">
        <v>274</v>
      </c>
      <c r="B590" s="5" t="s">
        <v>274</v>
      </c>
      <c r="C590" s="5" t="s">
        <v>307</v>
      </c>
      <c r="D590" s="5" t="s">
        <v>9</v>
      </c>
      <c r="E590" s="80">
        <f t="shared" ref="E590:G590" si="217">SUM(E591:E594)</f>
        <v>206615</v>
      </c>
      <c r="F590" s="80">
        <f t="shared" si="217"/>
        <v>200461</v>
      </c>
      <c r="G590" s="80">
        <f t="shared" si="217"/>
        <v>201013</v>
      </c>
      <c r="H590" s="80"/>
      <c r="I590" s="80"/>
      <c r="J590" s="3"/>
      <c r="K590" s="3"/>
      <c r="L590" s="3"/>
      <c r="M590" s="3"/>
      <c r="N590" s="3"/>
    </row>
    <row r="591" spans="1:14" x14ac:dyDescent="0.2">
      <c r="A591" s="5" t="s">
        <v>274</v>
      </c>
      <c r="B591" s="5" t="s">
        <v>274</v>
      </c>
      <c r="C591" s="2" t="s">
        <v>307</v>
      </c>
      <c r="D591" s="8" t="s">
        <v>76</v>
      </c>
      <c r="E591" s="20">
        <v>250000</v>
      </c>
      <c r="F591" s="20">
        <v>250000</v>
      </c>
      <c r="G591" s="20">
        <v>250000</v>
      </c>
      <c r="H591" s="20"/>
      <c r="I591" s="20"/>
    </row>
    <row r="592" spans="1:14" x14ac:dyDescent="0.2">
      <c r="A592" s="5" t="s">
        <v>274</v>
      </c>
      <c r="B592" s="5" t="s">
        <v>274</v>
      </c>
      <c r="C592" s="2" t="s">
        <v>307</v>
      </c>
      <c r="D592" s="8" t="s">
        <v>11</v>
      </c>
      <c r="E592" s="20">
        <v>0</v>
      </c>
      <c r="F592" s="20">
        <v>0</v>
      </c>
      <c r="G592" s="20">
        <v>0</v>
      </c>
      <c r="H592" s="20"/>
      <c r="I592" s="20"/>
    </row>
    <row r="593" spans="1:14" x14ac:dyDescent="0.2">
      <c r="A593" s="5" t="s">
        <v>274</v>
      </c>
      <c r="B593" s="5" t="s">
        <v>274</v>
      </c>
      <c r="C593" s="2" t="s">
        <v>307</v>
      </c>
      <c r="D593" s="8" t="s">
        <v>275</v>
      </c>
      <c r="E593" s="20">
        <v>-43385</v>
      </c>
      <c r="F593" s="20">
        <v>-49539</v>
      </c>
      <c r="G593" s="20">
        <v>-48987</v>
      </c>
      <c r="H593" s="20"/>
      <c r="I593" s="20"/>
    </row>
    <row r="594" spans="1:14" x14ac:dyDescent="0.2">
      <c r="A594" s="5" t="s">
        <v>274</v>
      </c>
      <c r="B594" s="5" t="s">
        <v>274</v>
      </c>
      <c r="C594" s="2" t="s">
        <v>307</v>
      </c>
      <c r="D594" s="8" t="s">
        <v>13</v>
      </c>
      <c r="E594" s="20">
        <v>0</v>
      </c>
      <c r="F594" s="20">
        <v>0</v>
      </c>
      <c r="G594" s="20">
        <v>0</v>
      </c>
      <c r="H594" s="20"/>
      <c r="I594" s="20"/>
    </row>
    <row r="595" spans="1:14" x14ac:dyDescent="0.2">
      <c r="A595" s="5" t="s">
        <v>274</v>
      </c>
      <c r="B595" s="5" t="s">
        <v>274</v>
      </c>
      <c r="C595" s="5" t="s">
        <v>307</v>
      </c>
      <c r="D595" s="5" t="s">
        <v>276</v>
      </c>
      <c r="E595" s="19">
        <f t="shared" ref="E595:G595" si="218">+E596+E597</f>
        <v>4721</v>
      </c>
      <c r="F595" s="19">
        <f t="shared" si="218"/>
        <v>4442</v>
      </c>
      <c r="G595" s="19">
        <f t="shared" si="218"/>
        <v>502</v>
      </c>
      <c r="H595" s="19"/>
      <c r="I595" s="19"/>
    </row>
    <row r="596" spans="1:14" x14ac:dyDescent="0.2">
      <c r="A596" s="5" t="s">
        <v>274</v>
      </c>
      <c r="B596" s="5" t="s">
        <v>274</v>
      </c>
      <c r="C596" s="2" t="s">
        <v>307</v>
      </c>
      <c r="D596" s="8" t="s">
        <v>219</v>
      </c>
      <c r="E596" s="20">
        <v>4721</v>
      </c>
      <c r="F596" s="20">
        <v>4442</v>
      </c>
      <c r="G596" s="20">
        <v>502</v>
      </c>
      <c r="H596" s="20"/>
      <c r="I596" s="20"/>
    </row>
    <row r="597" spans="1:14" x14ac:dyDescent="0.2">
      <c r="A597" s="5" t="s">
        <v>274</v>
      </c>
      <c r="B597" s="5" t="s">
        <v>274</v>
      </c>
      <c r="C597" s="2" t="s">
        <v>307</v>
      </c>
      <c r="D597" s="8" t="s">
        <v>220</v>
      </c>
      <c r="E597" s="20">
        <v>0</v>
      </c>
      <c r="F597" s="20">
        <v>0</v>
      </c>
      <c r="G597" s="20">
        <v>0</v>
      </c>
      <c r="H597" s="20"/>
      <c r="I597" s="20"/>
    </row>
    <row r="598" spans="1:14" x14ac:dyDescent="0.2">
      <c r="A598" s="5" t="s">
        <v>274</v>
      </c>
      <c r="B598" s="5" t="s">
        <v>274</v>
      </c>
      <c r="C598" s="5" t="s">
        <v>307</v>
      </c>
      <c r="D598" s="5" t="s">
        <v>221</v>
      </c>
      <c r="E598" s="19">
        <f t="shared" ref="E598:G598" si="219">+E599+E602</f>
        <v>211336</v>
      </c>
      <c r="F598" s="19">
        <f t="shared" si="219"/>
        <v>204903</v>
      </c>
      <c r="G598" s="19">
        <f t="shared" si="219"/>
        <v>201515</v>
      </c>
      <c r="H598" s="19"/>
      <c r="I598" s="19"/>
      <c r="J598" s="3"/>
      <c r="K598" s="3"/>
      <c r="L598" s="3"/>
      <c r="M598" s="3"/>
      <c r="N598" s="3"/>
    </row>
    <row r="599" spans="1:14" x14ac:dyDescent="0.2">
      <c r="A599" s="5" t="s">
        <v>274</v>
      </c>
      <c r="B599" s="5" t="s">
        <v>274</v>
      </c>
      <c r="C599" s="2" t="s">
        <v>307</v>
      </c>
      <c r="D599" s="8" t="s">
        <v>277</v>
      </c>
      <c r="E599" s="20">
        <v>65795</v>
      </c>
      <c r="F599" s="20">
        <v>85259</v>
      </c>
      <c r="G599" s="20">
        <v>88199</v>
      </c>
      <c r="H599" s="20"/>
      <c r="I599" s="20"/>
    </row>
    <row r="600" spans="1:14" x14ac:dyDescent="0.2">
      <c r="A600" s="5" t="s">
        <v>274</v>
      </c>
      <c r="B600" s="5" t="s">
        <v>274</v>
      </c>
      <c r="C600" s="2" t="s">
        <v>307</v>
      </c>
      <c r="D600" s="21" t="s">
        <v>278</v>
      </c>
      <c r="E600" s="20">
        <v>42283</v>
      </c>
      <c r="F600" s="20">
        <v>60891</v>
      </c>
      <c r="G600" s="20">
        <v>66276</v>
      </c>
      <c r="H600" s="20"/>
      <c r="I600" s="20"/>
    </row>
    <row r="601" spans="1:14" x14ac:dyDescent="0.2">
      <c r="A601" s="5" t="s">
        <v>274</v>
      </c>
      <c r="B601" s="5" t="s">
        <v>274</v>
      </c>
      <c r="C601" s="2" t="s">
        <v>307</v>
      </c>
      <c r="D601" s="21" t="s">
        <v>279</v>
      </c>
      <c r="E601" s="20">
        <v>23512</v>
      </c>
      <c r="F601" s="20">
        <v>24368</v>
      </c>
      <c r="G601" s="20">
        <v>21923</v>
      </c>
      <c r="H601" s="20"/>
      <c r="I601" s="20"/>
    </row>
    <row r="602" spans="1:14" x14ac:dyDescent="0.2">
      <c r="A602" s="5" t="s">
        <v>274</v>
      </c>
      <c r="B602" s="5" t="s">
        <v>274</v>
      </c>
      <c r="C602" s="2" t="s">
        <v>307</v>
      </c>
      <c r="D602" s="8" t="s">
        <v>280</v>
      </c>
      <c r="E602" s="20">
        <v>145541</v>
      </c>
      <c r="F602" s="20">
        <v>119644</v>
      </c>
      <c r="G602" s="20">
        <v>113316</v>
      </c>
      <c r="H602" s="20"/>
      <c r="I602" s="20"/>
    </row>
    <row r="603" spans="1:14" x14ac:dyDescent="0.2">
      <c r="A603" s="5" t="s">
        <v>274</v>
      </c>
      <c r="B603" s="5" t="s">
        <v>274</v>
      </c>
      <c r="C603" s="2" t="s">
        <v>307</v>
      </c>
      <c r="D603" s="21" t="s">
        <v>509</v>
      </c>
      <c r="E603" s="20">
        <v>77067</v>
      </c>
      <c r="F603" s="20">
        <v>67359</v>
      </c>
      <c r="G603" s="20">
        <v>65089</v>
      </c>
      <c r="H603" s="20"/>
      <c r="I603" s="20"/>
    </row>
    <row r="604" spans="1:14" x14ac:dyDescent="0.2">
      <c r="A604" s="5" t="s">
        <v>274</v>
      </c>
      <c r="B604" s="5" t="s">
        <v>274</v>
      </c>
      <c r="C604" s="2" t="s">
        <v>307</v>
      </c>
      <c r="D604" s="21" t="s">
        <v>279</v>
      </c>
      <c r="E604" s="20">
        <v>68474</v>
      </c>
      <c r="F604" s="20">
        <v>52285</v>
      </c>
      <c r="G604" s="20">
        <v>48227</v>
      </c>
      <c r="H604" s="20"/>
      <c r="I604" s="20"/>
    </row>
    <row r="605" spans="1:14" x14ac:dyDescent="0.2">
      <c r="A605" s="5" t="s">
        <v>274</v>
      </c>
      <c r="B605" s="5" t="s">
        <v>274</v>
      </c>
      <c r="C605" s="5" t="s">
        <v>307</v>
      </c>
      <c r="D605" s="5" t="s">
        <v>29</v>
      </c>
      <c r="E605" s="19"/>
      <c r="F605" s="19"/>
      <c r="G605" s="19"/>
      <c r="H605" s="19"/>
      <c r="I605" s="19"/>
    </row>
    <row r="606" spans="1:14" x14ac:dyDescent="0.2">
      <c r="A606" s="5" t="s">
        <v>274</v>
      </c>
      <c r="B606" s="5" t="s">
        <v>274</v>
      </c>
      <c r="C606" s="2" t="s">
        <v>307</v>
      </c>
      <c r="D606" s="8" t="s">
        <v>281</v>
      </c>
      <c r="E606" s="20">
        <v>43916</v>
      </c>
      <c r="F606" s="20">
        <v>41212</v>
      </c>
      <c r="G606" s="20">
        <v>42230</v>
      </c>
      <c r="H606" s="20"/>
      <c r="I606" s="20"/>
    </row>
    <row r="607" spans="1:14" x14ac:dyDescent="0.2">
      <c r="A607" s="5" t="s">
        <v>274</v>
      </c>
      <c r="B607" s="5" t="s">
        <v>274</v>
      </c>
      <c r="C607" s="2" t="s">
        <v>307</v>
      </c>
      <c r="D607" s="8" t="s">
        <v>282</v>
      </c>
      <c r="E607" s="20">
        <v>36739</v>
      </c>
      <c r="F607" s="20">
        <v>46289</v>
      </c>
      <c r="G607" s="20">
        <v>41246</v>
      </c>
      <c r="H607" s="20"/>
      <c r="I607" s="20"/>
    </row>
    <row r="608" spans="1:14" x14ac:dyDescent="0.2">
      <c r="A608" s="5" t="s">
        <v>274</v>
      </c>
      <c r="B608" s="5" t="s">
        <v>274</v>
      </c>
      <c r="C608" s="2" t="s">
        <v>307</v>
      </c>
      <c r="D608" s="8" t="s">
        <v>283</v>
      </c>
      <c r="E608" s="20">
        <v>7177</v>
      </c>
      <c r="F608" s="20">
        <v>-5077</v>
      </c>
      <c r="G608" s="20">
        <v>984</v>
      </c>
      <c r="H608" s="20"/>
      <c r="I608" s="20"/>
    </row>
    <row r="609" spans="1:9" x14ac:dyDescent="0.2">
      <c r="A609" s="5" t="s">
        <v>274</v>
      </c>
      <c r="B609" s="5" t="s">
        <v>274</v>
      </c>
      <c r="C609" s="2" t="s">
        <v>307</v>
      </c>
      <c r="D609" s="8" t="s">
        <v>284</v>
      </c>
      <c r="E609" s="20">
        <v>6518</v>
      </c>
      <c r="F609" s="20">
        <v>-6153</v>
      </c>
      <c r="G609" s="20">
        <v>551</v>
      </c>
      <c r="H609" s="20"/>
      <c r="I609" s="20"/>
    </row>
    <row r="610" spans="1:9" x14ac:dyDescent="0.2">
      <c r="A610" s="5" t="s">
        <v>274</v>
      </c>
      <c r="B610" s="5" t="s">
        <v>274</v>
      </c>
      <c r="C610" s="5" t="s">
        <v>307</v>
      </c>
      <c r="D610" s="5" t="s">
        <v>40</v>
      </c>
      <c r="E610" s="19"/>
      <c r="F610" s="19"/>
      <c r="G610" s="19"/>
      <c r="H610" s="19"/>
      <c r="I610" s="19"/>
    </row>
    <row r="611" spans="1:9" x14ac:dyDescent="0.2">
      <c r="A611" s="5" t="s">
        <v>274</v>
      </c>
      <c r="B611" s="5" t="s">
        <v>274</v>
      </c>
      <c r="C611" s="2" t="s">
        <v>307</v>
      </c>
      <c r="D611" s="8" t="s">
        <v>77</v>
      </c>
      <c r="E611" s="20">
        <v>2500</v>
      </c>
      <c r="F611" s="20">
        <v>2500</v>
      </c>
      <c r="G611" s="20">
        <v>2500</v>
      </c>
      <c r="H611" s="20"/>
      <c r="I611" s="20"/>
    </row>
    <row r="612" spans="1:9" x14ac:dyDescent="0.2">
      <c r="A612" s="5" t="s">
        <v>274</v>
      </c>
      <c r="B612" s="5" t="s">
        <v>274</v>
      </c>
      <c r="C612" s="2" t="s">
        <v>307</v>
      </c>
      <c r="D612" s="8" t="s">
        <v>475</v>
      </c>
      <c r="E612" s="20">
        <v>4448</v>
      </c>
      <c r="F612" s="20">
        <v>-4186</v>
      </c>
      <c r="G612" s="20">
        <v>-198</v>
      </c>
      <c r="H612" s="20"/>
      <c r="I612" s="20"/>
    </row>
    <row r="613" spans="1:9" x14ac:dyDescent="0.2">
      <c r="A613" s="5" t="s">
        <v>274</v>
      </c>
      <c r="B613" s="5" t="s">
        <v>274</v>
      </c>
      <c r="C613" s="5" t="s">
        <v>307</v>
      </c>
      <c r="D613" s="5" t="s">
        <v>43</v>
      </c>
      <c r="E613" s="77"/>
      <c r="F613" s="77"/>
      <c r="G613" s="77"/>
      <c r="H613" s="77"/>
      <c r="I613" s="77"/>
    </row>
    <row r="614" spans="1:9" x14ac:dyDescent="0.2">
      <c r="A614" s="5" t="s">
        <v>274</v>
      </c>
      <c r="B614" s="5" t="s">
        <v>274</v>
      </c>
      <c r="C614" s="2" t="s">
        <v>307</v>
      </c>
      <c r="D614" s="8" t="s">
        <v>545</v>
      </c>
      <c r="E614" s="23">
        <f t="shared" ref="E614:G614" si="220">IFERROR(E609/SUM(E591:E593)*100,"")</f>
        <v>3.1546596326500982</v>
      </c>
      <c r="F614" s="23">
        <f t="shared" si="220"/>
        <v>-3.0694249754316298</v>
      </c>
      <c r="G614" s="23">
        <f t="shared" si="220"/>
        <v>0.27411162462129318</v>
      </c>
      <c r="H614" s="23"/>
      <c r="I614" s="23"/>
    </row>
    <row r="615" spans="1:9" x14ac:dyDescent="0.2">
      <c r="A615" s="5" t="s">
        <v>274</v>
      </c>
      <c r="B615" s="5" t="s">
        <v>274</v>
      </c>
      <c r="C615" s="2" t="s">
        <v>307</v>
      </c>
      <c r="D615" s="8" t="s">
        <v>285</v>
      </c>
      <c r="E615" s="23">
        <f t="shared" ref="E615:G615" si="221">IFERROR((E608/(E598-E596))*100,"")</f>
        <v>3.4736103380683878</v>
      </c>
      <c r="F615" s="23">
        <f t="shared" si="221"/>
        <v>-2.5326622135976575</v>
      </c>
      <c r="G615" s="23">
        <f t="shared" si="221"/>
        <v>0.48952057827105705</v>
      </c>
      <c r="H615" s="23"/>
      <c r="I615" s="23"/>
    </row>
    <row r="616" spans="1:9" x14ac:dyDescent="0.2">
      <c r="A616" s="5" t="s">
        <v>274</v>
      </c>
      <c r="B616" s="5" t="s">
        <v>274</v>
      </c>
      <c r="C616" s="2" t="s">
        <v>307</v>
      </c>
      <c r="D616" s="8" t="s">
        <v>286</v>
      </c>
      <c r="E616" s="23">
        <f t="shared" ref="E616:G616" si="222">IFERROR(E609/E598*100,"")</f>
        <v>3.0841882121361244</v>
      </c>
      <c r="F616" s="23">
        <f t="shared" si="222"/>
        <v>-3.0028842915916312</v>
      </c>
      <c r="G616" s="23">
        <f t="shared" si="222"/>
        <v>0.27342877701411805</v>
      </c>
      <c r="H616" s="23"/>
      <c r="I616" s="23"/>
    </row>
    <row r="617" spans="1:9" x14ac:dyDescent="0.2">
      <c r="A617" s="5" t="s">
        <v>274</v>
      </c>
      <c r="B617" s="5" t="s">
        <v>274</v>
      </c>
      <c r="C617" s="2" t="s">
        <v>307</v>
      </c>
      <c r="D617" s="8" t="s">
        <v>287</v>
      </c>
      <c r="E617" s="23">
        <f t="shared" ref="E617:G617" si="223">IFERROR(E607/E608,"")</f>
        <v>5.1189912219590354</v>
      </c>
      <c r="F617" s="23">
        <f t="shared" si="223"/>
        <v>-9.1173921607248367</v>
      </c>
      <c r="G617" s="23">
        <f t="shared" si="223"/>
        <v>41.916666666666664</v>
      </c>
      <c r="H617" s="23"/>
      <c r="I617" s="23"/>
    </row>
    <row r="618" spans="1:9" x14ac:dyDescent="0.2">
      <c r="A618" s="5" t="s">
        <v>274</v>
      </c>
      <c r="B618" s="5" t="s">
        <v>274</v>
      </c>
      <c r="C618" s="2" t="s">
        <v>307</v>
      </c>
      <c r="D618" s="8" t="s">
        <v>288</v>
      </c>
      <c r="E618" s="23">
        <f>IFERROR(E609/E611,"")</f>
        <v>2.6072000000000002</v>
      </c>
      <c r="F618" s="23">
        <f>IFERROR(F609/F611,"")</f>
        <v>-2.4611999999999998</v>
      </c>
      <c r="G618" s="23">
        <f>IFERROR(G609/G611,"")</f>
        <v>0.22040000000000001</v>
      </c>
      <c r="H618" s="23"/>
      <c r="I618" s="23"/>
    </row>
    <row r="619" spans="1:9" x14ac:dyDescent="0.2">
      <c r="A619" s="5" t="s">
        <v>274</v>
      </c>
      <c r="B619" s="5" t="s">
        <v>274</v>
      </c>
      <c r="C619" s="5" t="s">
        <v>307</v>
      </c>
      <c r="D619" s="5" t="s">
        <v>53</v>
      </c>
      <c r="E619" s="22"/>
      <c r="F619" s="22"/>
      <c r="G619" s="22"/>
      <c r="H619" s="22"/>
      <c r="I619" s="22"/>
    </row>
    <row r="620" spans="1:9" x14ac:dyDescent="0.2">
      <c r="A620" s="5" t="s">
        <v>274</v>
      </c>
      <c r="B620" s="5" t="s">
        <v>274</v>
      </c>
      <c r="C620" s="2" t="s">
        <v>307</v>
      </c>
      <c r="D620" s="8" t="s">
        <v>289</v>
      </c>
      <c r="E620" s="23">
        <f>IFERROR(E600/E598*100,"")</f>
        <v>20.007476246356511</v>
      </c>
      <c r="F620" s="23">
        <f>IFERROR(F600/F598*100,"")</f>
        <v>29.716988038242487</v>
      </c>
      <c r="G620" s="23">
        <f>IFERROR(G600/G598*100,"")</f>
        <v>32.888866833734461</v>
      </c>
      <c r="H620" s="23"/>
      <c r="I620" s="23"/>
    </row>
    <row r="621" spans="1:9" x14ac:dyDescent="0.2">
      <c r="A621" s="5" t="s">
        <v>274</v>
      </c>
      <c r="B621" s="5" t="s">
        <v>274</v>
      </c>
      <c r="C621" s="2" t="s">
        <v>307</v>
      </c>
      <c r="D621" s="8" t="s">
        <v>290</v>
      </c>
      <c r="E621" s="23">
        <f>IFERROR(E599/E596,"")</f>
        <v>13.936665960601568</v>
      </c>
      <c r="F621" s="23">
        <f>IFERROR(F599/F596,"")</f>
        <v>19.193831607384062</v>
      </c>
      <c r="G621" s="23">
        <f>IFERROR(G599/G596,"")</f>
        <v>175.69521912350598</v>
      </c>
      <c r="H621" s="23"/>
      <c r="I621" s="23"/>
    </row>
    <row r="622" spans="1:9" x14ac:dyDescent="0.2">
      <c r="A622" s="5" t="s">
        <v>274</v>
      </c>
      <c r="B622" s="5" t="s">
        <v>274</v>
      </c>
      <c r="C622" s="2" t="s">
        <v>307</v>
      </c>
      <c r="D622" s="8" t="s">
        <v>291</v>
      </c>
      <c r="E622" s="23">
        <f>IFERROR(E595/E598*100,"")</f>
        <v>2.2338834841200743</v>
      </c>
      <c r="F622" s="23">
        <f t="shared" ref="F622:G622" si="224">IFERROR(F595/F598*100,"")</f>
        <v>2.1678550338452829</v>
      </c>
      <c r="G622" s="23">
        <f t="shared" si="224"/>
        <v>0.2491129692578716</v>
      </c>
      <c r="H622" s="23"/>
      <c r="I622" s="23"/>
    </row>
    <row r="623" spans="1:9" x14ac:dyDescent="0.2">
      <c r="A623" s="5" t="s">
        <v>274</v>
      </c>
      <c r="B623" s="5" t="s">
        <v>274</v>
      </c>
      <c r="C623" s="5" t="s">
        <v>307</v>
      </c>
      <c r="D623" s="5" t="s">
        <v>116</v>
      </c>
      <c r="E623" s="22"/>
      <c r="F623" s="22"/>
      <c r="G623" s="22"/>
      <c r="H623" s="22"/>
      <c r="I623" s="22"/>
    </row>
    <row r="624" spans="1:9" x14ac:dyDescent="0.2">
      <c r="A624" s="5" t="s">
        <v>274</v>
      </c>
      <c r="B624" s="5" t="s">
        <v>274</v>
      </c>
      <c r="C624" s="2" t="s">
        <v>307</v>
      </c>
      <c r="D624" s="8" t="s">
        <v>535</v>
      </c>
      <c r="E624" s="23">
        <f t="shared" ref="E624:G624" si="225">IFERROR(E590/E598*100,"")</f>
        <v>97.766116515879929</v>
      </c>
      <c r="F624" s="23">
        <f t="shared" si="225"/>
        <v>97.832144966154715</v>
      </c>
      <c r="G624" s="23">
        <f t="shared" si="225"/>
        <v>99.750887030742135</v>
      </c>
      <c r="H624" s="23"/>
      <c r="I624" s="23"/>
    </row>
    <row r="625" spans="1:14" x14ac:dyDescent="0.2">
      <c r="A625" s="5" t="s">
        <v>274</v>
      </c>
      <c r="B625" s="5" t="s">
        <v>274</v>
      </c>
      <c r="C625" s="2" t="s">
        <v>307</v>
      </c>
      <c r="D625" s="8" t="s">
        <v>542</v>
      </c>
      <c r="E625" s="23">
        <f t="shared" ref="E625:G625" si="226">IFERROR(E590/E611,"")</f>
        <v>82.646000000000001</v>
      </c>
      <c r="F625" s="23">
        <f t="shared" si="226"/>
        <v>80.184399999999997</v>
      </c>
      <c r="G625" s="23">
        <f t="shared" si="226"/>
        <v>80.405199999999994</v>
      </c>
      <c r="H625" s="23"/>
      <c r="I625" s="23"/>
    </row>
    <row r="626" spans="1:14" x14ac:dyDescent="0.2">
      <c r="A626" s="5" t="s">
        <v>274</v>
      </c>
      <c r="B626" s="5" t="s">
        <v>274</v>
      </c>
      <c r="C626" s="5" t="s">
        <v>307</v>
      </c>
      <c r="D626" s="5" t="s">
        <v>292</v>
      </c>
      <c r="E626" s="22"/>
      <c r="F626" s="22"/>
      <c r="G626" s="22"/>
      <c r="H626" s="22"/>
      <c r="I626" s="22"/>
    </row>
    <row r="627" spans="1:14" x14ac:dyDescent="0.2">
      <c r="A627" s="5" t="s">
        <v>274</v>
      </c>
      <c r="B627" s="5" t="s">
        <v>274</v>
      </c>
      <c r="C627" s="2" t="s">
        <v>307</v>
      </c>
      <c r="D627" s="8" t="s">
        <v>478</v>
      </c>
      <c r="E627" s="23">
        <f t="shared" ref="E627:I627" si="227">IFERROR(E612/E609,"")</f>
        <v>0.68241791960724152</v>
      </c>
      <c r="F627" s="23">
        <f t="shared" si="227"/>
        <v>0.68031854379977252</v>
      </c>
      <c r="G627" s="23">
        <f t="shared" si="227"/>
        <v>-0.35934664246823955</v>
      </c>
      <c r="H627" s="23" t="str">
        <f t="shared" si="227"/>
        <v/>
      </c>
      <c r="I627" s="23" t="str">
        <f t="shared" si="227"/>
        <v/>
      </c>
    </row>
    <row r="628" spans="1:14" x14ac:dyDescent="0.2">
      <c r="A628" s="5" t="s">
        <v>274</v>
      </c>
      <c r="B628" s="5" t="s">
        <v>274</v>
      </c>
      <c r="C628" s="2" t="s">
        <v>307</v>
      </c>
      <c r="D628" s="8" t="s">
        <v>479</v>
      </c>
      <c r="E628" s="23">
        <f t="shared" ref="E628:G628" si="228">IFERROR(E612/E596,"")</f>
        <v>0.94217326837534421</v>
      </c>
      <c r="F628" s="23">
        <f t="shared" si="228"/>
        <v>-0.94236830256641158</v>
      </c>
      <c r="G628" s="23">
        <f t="shared" si="228"/>
        <v>-0.39442231075697209</v>
      </c>
      <c r="H628" s="23"/>
      <c r="I628" s="23"/>
    </row>
    <row r="629" spans="1:14" x14ac:dyDescent="0.2">
      <c r="A629" s="5" t="s">
        <v>274</v>
      </c>
      <c r="B629" s="5" t="s">
        <v>274</v>
      </c>
      <c r="C629" s="5" t="s">
        <v>308</v>
      </c>
      <c r="D629" s="5" t="s">
        <v>9</v>
      </c>
      <c r="E629" s="80">
        <f t="shared" ref="E629:I629" si="229">SUM(E630:E633)</f>
        <v>439327</v>
      </c>
      <c r="F629" s="80">
        <f t="shared" si="229"/>
        <v>509262</v>
      </c>
      <c r="G629" s="80">
        <f t="shared" si="229"/>
        <v>528810</v>
      </c>
      <c r="H629" s="80">
        <f t="shared" si="229"/>
        <v>524909</v>
      </c>
      <c r="I629" s="80">
        <f t="shared" si="229"/>
        <v>287152</v>
      </c>
      <c r="J629" s="3"/>
      <c r="K629" s="3"/>
      <c r="L629" s="3"/>
      <c r="M629" s="3"/>
      <c r="N629" s="3"/>
    </row>
    <row r="630" spans="1:14" x14ac:dyDescent="0.2">
      <c r="A630" s="5" t="s">
        <v>274</v>
      </c>
      <c r="B630" s="5" t="s">
        <v>274</v>
      </c>
      <c r="C630" s="2" t="s">
        <v>308</v>
      </c>
      <c r="D630" s="8" t="s">
        <v>76</v>
      </c>
      <c r="E630" s="20">
        <v>457000</v>
      </c>
      <c r="F630" s="20">
        <v>457000</v>
      </c>
      <c r="G630" s="20">
        <v>457000</v>
      </c>
      <c r="H630" s="20">
        <v>500000</v>
      </c>
      <c r="I630" s="20">
        <v>500000</v>
      </c>
    </row>
    <row r="631" spans="1:14" x14ac:dyDescent="0.2">
      <c r="A631" s="5" t="s">
        <v>274</v>
      </c>
      <c r="B631" s="5" t="s">
        <v>274</v>
      </c>
      <c r="C631" s="2" t="s">
        <v>308</v>
      </c>
      <c r="D631" s="8" t="s">
        <v>11</v>
      </c>
      <c r="E631" s="20">
        <v>0</v>
      </c>
      <c r="F631" s="20">
        <v>0</v>
      </c>
      <c r="G631" s="20">
        <v>0</v>
      </c>
      <c r="H631" s="20">
        <v>0</v>
      </c>
      <c r="I631" s="20">
        <v>0</v>
      </c>
    </row>
    <row r="632" spans="1:14" x14ac:dyDescent="0.2">
      <c r="A632" s="5" t="s">
        <v>274</v>
      </c>
      <c r="B632" s="5" t="s">
        <v>274</v>
      </c>
      <c r="C632" s="2" t="s">
        <v>308</v>
      </c>
      <c r="D632" s="8" t="s">
        <v>275</v>
      </c>
      <c r="E632" s="20">
        <v>-17673</v>
      </c>
      <c r="F632" s="20">
        <v>52262</v>
      </c>
      <c r="G632" s="20">
        <v>71810</v>
      </c>
      <c r="H632" s="20">
        <v>24909</v>
      </c>
      <c r="I632" s="20">
        <v>-212848</v>
      </c>
    </row>
    <row r="633" spans="1:14" x14ac:dyDescent="0.2">
      <c r="A633" s="5" t="s">
        <v>274</v>
      </c>
      <c r="B633" s="5" t="s">
        <v>274</v>
      </c>
      <c r="C633" s="2" t="s">
        <v>308</v>
      </c>
      <c r="D633" s="8" t="s">
        <v>13</v>
      </c>
      <c r="E633" s="20">
        <v>0</v>
      </c>
      <c r="F633" s="20">
        <v>0</v>
      </c>
      <c r="G633" s="20">
        <v>0</v>
      </c>
      <c r="H633" s="20">
        <v>0</v>
      </c>
      <c r="I633" s="20">
        <v>0</v>
      </c>
    </row>
    <row r="634" spans="1:14" x14ac:dyDescent="0.2">
      <c r="A634" s="5" t="s">
        <v>274</v>
      </c>
      <c r="B634" s="5" t="s">
        <v>274</v>
      </c>
      <c r="C634" s="5" t="s">
        <v>308</v>
      </c>
      <c r="D634" s="5" t="s">
        <v>276</v>
      </c>
      <c r="E634" s="19">
        <f t="shared" ref="E634:I634" si="230">+E635+E636</f>
        <v>334769</v>
      </c>
      <c r="F634" s="19">
        <f t="shared" si="230"/>
        <v>485591</v>
      </c>
      <c r="G634" s="19">
        <f t="shared" si="230"/>
        <v>737562</v>
      </c>
      <c r="H634" s="19">
        <f t="shared" si="230"/>
        <v>590246</v>
      </c>
      <c r="I634" s="19">
        <f t="shared" si="230"/>
        <v>411730</v>
      </c>
    </row>
    <row r="635" spans="1:14" x14ac:dyDescent="0.2">
      <c r="A635" s="5" t="s">
        <v>274</v>
      </c>
      <c r="B635" s="5" t="s">
        <v>274</v>
      </c>
      <c r="C635" s="2" t="s">
        <v>308</v>
      </c>
      <c r="D635" s="8" t="s">
        <v>219</v>
      </c>
      <c r="E635" s="20">
        <v>328926</v>
      </c>
      <c r="F635" s="20">
        <v>482332</v>
      </c>
      <c r="G635" s="20">
        <v>733652</v>
      </c>
      <c r="H635" s="20">
        <v>585714</v>
      </c>
      <c r="I635" s="20">
        <v>411730</v>
      </c>
    </row>
    <row r="636" spans="1:14" x14ac:dyDescent="0.2">
      <c r="A636" s="5" t="s">
        <v>274</v>
      </c>
      <c r="B636" s="5" t="s">
        <v>274</v>
      </c>
      <c r="C636" s="2" t="s">
        <v>308</v>
      </c>
      <c r="D636" s="8" t="s">
        <v>220</v>
      </c>
      <c r="E636" s="20">
        <v>5843</v>
      </c>
      <c r="F636" s="20">
        <v>3259</v>
      </c>
      <c r="G636" s="20">
        <v>3910</v>
      </c>
      <c r="H636" s="20">
        <v>4532</v>
      </c>
      <c r="I636" s="20">
        <v>0</v>
      </c>
    </row>
    <row r="637" spans="1:14" x14ac:dyDescent="0.2">
      <c r="A637" s="5" t="s">
        <v>274</v>
      </c>
      <c r="B637" s="5" t="s">
        <v>274</v>
      </c>
      <c r="C637" s="5" t="s">
        <v>308</v>
      </c>
      <c r="D637" s="5" t="s">
        <v>221</v>
      </c>
      <c r="E637" s="19">
        <f t="shared" ref="E637:I637" si="231">+E638+E641</f>
        <v>774096</v>
      </c>
      <c r="F637" s="19">
        <f t="shared" si="231"/>
        <v>994853</v>
      </c>
      <c r="G637" s="19">
        <f t="shared" si="231"/>
        <v>1266372</v>
      </c>
      <c r="H637" s="19">
        <f t="shared" si="231"/>
        <v>1115155</v>
      </c>
      <c r="I637" s="19">
        <f t="shared" si="231"/>
        <v>698882</v>
      </c>
      <c r="J637" s="3"/>
      <c r="K637" s="3"/>
      <c r="L637" s="3"/>
      <c r="M637" s="3"/>
      <c r="N637" s="3"/>
    </row>
    <row r="638" spans="1:14" x14ac:dyDescent="0.2">
      <c r="A638" s="5" t="s">
        <v>274</v>
      </c>
      <c r="B638" s="5" t="s">
        <v>274</v>
      </c>
      <c r="C638" s="2" t="s">
        <v>308</v>
      </c>
      <c r="D638" s="8" t="s">
        <v>277</v>
      </c>
      <c r="E638" s="20">
        <v>608415</v>
      </c>
      <c r="F638" s="20">
        <v>828301</v>
      </c>
      <c r="G638" s="20">
        <v>1086745</v>
      </c>
      <c r="H638" s="20">
        <v>931285</v>
      </c>
      <c r="I638" s="20">
        <v>486914</v>
      </c>
    </row>
    <row r="639" spans="1:14" x14ac:dyDescent="0.2">
      <c r="A639" s="5" t="s">
        <v>274</v>
      </c>
      <c r="B639" s="5" t="s">
        <v>274</v>
      </c>
      <c r="C639" s="2" t="s">
        <v>308</v>
      </c>
      <c r="D639" s="21" t="s">
        <v>278</v>
      </c>
      <c r="E639" s="20">
        <v>515887</v>
      </c>
      <c r="F639" s="20">
        <v>647149</v>
      </c>
      <c r="G639" s="20">
        <v>677005</v>
      </c>
      <c r="H639" s="20">
        <v>718907</v>
      </c>
      <c r="I639" s="20">
        <v>322578</v>
      </c>
    </row>
    <row r="640" spans="1:14" x14ac:dyDescent="0.2">
      <c r="A640" s="5" t="s">
        <v>274</v>
      </c>
      <c r="B640" s="5" t="s">
        <v>274</v>
      </c>
      <c r="C640" s="2" t="s">
        <v>308</v>
      </c>
      <c r="D640" s="21" t="s">
        <v>279</v>
      </c>
      <c r="E640" s="20">
        <v>92528</v>
      </c>
      <c r="F640" s="20">
        <v>181152</v>
      </c>
      <c r="G640" s="20">
        <v>409740</v>
      </c>
      <c r="H640" s="20">
        <v>212378</v>
      </c>
      <c r="I640" s="20">
        <f>+I638-I639</f>
        <v>164336</v>
      </c>
    </row>
    <row r="641" spans="1:9" x14ac:dyDescent="0.2">
      <c r="A641" s="5" t="s">
        <v>274</v>
      </c>
      <c r="B641" s="5" t="s">
        <v>274</v>
      </c>
      <c r="C641" s="2" t="s">
        <v>308</v>
      </c>
      <c r="D641" s="8" t="s">
        <v>280</v>
      </c>
      <c r="E641" s="20">
        <v>165681</v>
      </c>
      <c r="F641" s="20">
        <v>166552</v>
      </c>
      <c r="G641" s="20">
        <v>179627</v>
      </c>
      <c r="H641" s="20">
        <v>183870</v>
      </c>
      <c r="I641" s="20">
        <v>211968</v>
      </c>
    </row>
    <row r="642" spans="1:9" x14ac:dyDescent="0.2">
      <c r="A642" s="5" t="s">
        <v>274</v>
      </c>
      <c r="B642" s="5" t="s">
        <v>274</v>
      </c>
      <c r="C642" s="2" t="s">
        <v>308</v>
      </c>
      <c r="D642" s="21" t="s">
        <v>509</v>
      </c>
      <c r="E642" s="20">
        <v>70629</v>
      </c>
      <c r="F642" s="20">
        <v>61440</v>
      </c>
      <c r="G642" s="20">
        <v>61846</v>
      </c>
      <c r="H642" s="20">
        <v>61836</v>
      </c>
      <c r="I642" s="20">
        <v>75764</v>
      </c>
    </row>
    <row r="643" spans="1:9" x14ac:dyDescent="0.2">
      <c r="A643" s="5" t="s">
        <v>274</v>
      </c>
      <c r="B643" s="5" t="s">
        <v>274</v>
      </c>
      <c r="C643" s="2" t="s">
        <v>308</v>
      </c>
      <c r="D643" s="21" t="s">
        <v>279</v>
      </c>
      <c r="E643" s="20">
        <v>95052</v>
      </c>
      <c r="F643" s="20">
        <v>105112</v>
      </c>
      <c r="G643" s="20">
        <v>117781</v>
      </c>
      <c r="H643" s="20">
        <v>122034</v>
      </c>
      <c r="I643" s="20">
        <f>+I641-I642</f>
        <v>136204</v>
      </c>
    </row>
    <row r="644" spans="1:9" x14ac:dyDescent="0.2">
      <c r="A644" s="5" t="s">
        <v>274</v>
      </c>
      <c r="B644" s="5" t="s">
        <v>274</v>
      </c>
      <c r="C644" s="5" t="s">
        <v>308</v>
      </c>
      <c r="D644" s="5" t="s">
        <v>29</v>
      </c>
      <c r="E644" s="19"/>
      <c r="F644" s="19"/>
      <c r="G644" s="19"/>
      <c r="H644" s="19"/>
      <c r="I644" s="19"/>
    </row>
    <row r="645" spans="1:9" x14ac:dyDescent="0.2">
      <c r="A645" s="5" t="s">
        <v>274</v>
      </c>
      <c r="B645" s="5" t="s">
        <v>274</v>
      </c>
      <c r="C645" s="2" t="s">
        <v>308</v>
      </c>
      <c r="D645" s="8" t="s">
        <v>281</v>
      </c>
      <c r="E645" s="20">
        <v>348132</v>
      </c>
      <c r="F645" s="20">
        <v>419379</v>
      </c>
      <c r="G645" s="20">
        <v>685550</v>
      </c>
      <c r="H645" s="20">
        <v>443261</v>
      </c>
      <c r="I645" s="20">
        <v>393178</v>
      </c>
    </row>
    <row r="646" spans="1:9" x14ac:dyDescent="0.2">
      <c r="A646" s="5" t="s">
        <v>274</v>
      </c>
      <c r="B646" s="5" t="s">
        <v>274</v>
      </c>
      <c r="C646" s="2" t="s">
        <v>308</v>
      </c>
      <c r="D646" s="8" t="s">
        <v>282</v>
      </c>
      <c r="E646" s="20">
        <v>326646</v>
      </c>
      <c r="F646" s="20">
        <v>336902</v>
      </c>
      <c r="G646" s="20">
        <v>391519</v>
      </c>
      <c r="H646" s="20">
        <v>426688</v>
      </c>
      <c r="I646" s="20">
        <v>604339</v>
      </c>
    </row>
    <row r="647" spans="1:9" x14ac:dyDescent="0.2">
      <c r="A647" s="5" t="s">
        <v>274</v>
      </c>
      <c r="B647" s="5" t="s">
        <v>274</v>
      </c>
      <c r="C647" s="2" t="s">
        <v>308</v>
      </c>
      <c r="D647" s="8" t="s">
        <v>283</v>
      </c>
      <c r="E647" s="20">
        <v>21486</v>
      </c>
      <c r="F647" s="20">
        <v>82477</v>
      </c>
      <c r="G647" s="20">
        <v>294031</v>
      </c>
      <c r="H647" s="20">
        <v>16573</v>
      </c>
      <c r="I647" s="20">
        <v>-211161</v>
      </c>
    </row>
    <row r="648" spans="1:9" x14ac:dyDescent="0.2">
      <c r="A648" s="5" t="s">
        <v>274</v>
      </c>
      <c r="B648" s="5" t="s">
        <v>274</v>
      </c>
      <c r="C648" s="2" t="s">
        <v>308</v>
      </c>
      <c r="D648" s="8" t="s">
        <v>284</v>
      </c>
      <c r="E648" s="20">
        <v>16452</v>
      </c>
      <c r="F648" s="20">
        <v>69934</v>
      </c>
      <c r="G648" s="20">
        <v>204490</v>
      </c>
      <c r="H648" s="20">
        <v>4953</v>
      </c>
      <c r="I648" s="20">
        <v>-213757</v>
      </c>
    </row>
    <row r="649" spans="1:9" x14ac:dyDescent="0.2">
      <c r="A649" s="5" t="s">
        <v>274</v>
      </c>
      <c r="B649" s="5" t="s">
        <v>274</v>
      </c>
      <c r="C649" s="5" t="s">
        <v>308</v>
      </c>
      <c r="D649" s="5" t="s">
        <v>40</v>
      </c>
      <c r="E649" s="19"/>
      <c r="F649" s="19"/>
      <c r="G649" s="19"/>
      <c r="H649" s="19"/>
      <c r="I649" s="19"/>
    </row>
    <row r="650" spans="1:9" x14ac:dyDescent="0.2">
      <c r="A650" s="5" t="s">
        <v>274</v>
      </c>
      <c r="B650" s="5" t="s">
        <v>274</v>
      </c>
      <c r="C650" s="2" t="s">
        <v>308</v>
      </c>
      <c r="D650" s="8" t="s">
        <v>77</v>
      </c>
      <c r="E650" s="20">
        <v>45700</v>
      </c>
      <c r="F650" s="20">
        <v>45700</v>
      </c>
      <c r="G650" s="20">
        <v>45700</v>
      </c>
      <c r="H650" s="20">
        <v>50000</v>
      </c>
      <c r="I650" s="20">
        <v>50000</v>
      </c>
    </row>
    <row r="651" spans="1:9" x14ac:dyDescent="0.2">
      <c r="A651" s="5" t="s">
        <v>274</v>
      </c>
      <c r="B651" s="5" t="s">
        <v>274</v>
      </c>
      <c r="C651" s="2" t="s">
        <v>308</v>
      </c>
      <c r="D651" s="8" t="s">
        <v>475</v>
      </c>
      <c r="E651" s="20">
        <v>20805</v>
      </c>
      <c r="F651" s="20">
        <v>142255</v>
      </c>
      <c r="G651" s="20">
        <v>184039</v>
      </c>
      <c r="H651" s="20">
        <v>64056</v>
      </c>
      <c r="I651" s="20">
        <v>-333104.86300000001</v>
      </c>
    </row>
    <row r="652" spans="1:9" x14ac:dyDescent="0.2">
      <c r="A652" s="5" t="s">
        <v>274</v>
      </c>
      <c r="B652" s="5" t="s">
        <v>274</v>
      </c>
      <c r="C652" s="5" t="s">
        <v>308</v>
      </c>
      <c r="D652" s="5" t="s">
        <v>43</v>
      </c>
      <c r="E652" s="77"/>
      <c r="F652" s="77"/>
      <c r="G652" s="77"/>
      <c r="H652" s="77"/>
      <c r="I652" s="77"/>
    </row>
    <row r="653" spans="1:9" x14ac:dyDescent="0.2">
      <c r="A653" s="5" t="s">
        <v>274</v>
      </c>
      <c r="B653" s="5" t="s">
        <v>274</v>
      </c>
      <c r="C653" s="2" t="s">
        <v>308</v>
      </c>
      <c r="D653" s="8" t="s">
        <v>545</v>
      </c>
      <c r="E653" s="23">
        <f t="shared" ref="E653:I653" si="232">IFERROR(E648/SUM(E630:E632)*100,"")</f>
        <v>3.7448187796333938</v>
      </c>
      <c r="F653" s="23">
        <f t="shared" si="232"/>
        <v>13.732420640063465</v>
      </c>
      <c r="G653" s="23">
        <f t="shared" si="232"/>
        <v>38.669843611126872</v>
      </c>
      <c r="H653" s="23">
        <f t="shared" si="232"/>
        <v>0.94359212739732035</v>
      </c>
      <c r="I653" s="23">
        <f t="shared" si="232"/>
        <v>-74.44036607789603</v>
      </c>
    </row>
    <row r="654" spans="1:9" x14ac:dyDescent="0.2">
      <c r="A654" s="5" t="s">
        <v>274</v>
      </c>
      <c r="B654" s="5" t="s">
        <v>274</v>
      </c>
      <c r="C654" s="2" t="s">
        <v>308</v>
      </c>
      <c r="D654" s="8" t="s">
        <v>285</v>
      </c>
      <c r="E654" s="23">
        <f t="shared" ref="E654:I654" si="233">IFERROR((E647/(E637-E635))*100,"")</f>
        <v>4.8264707864411349</v>
      </c>
      <c r="F654" s="23">
        <f t="shared" si="233"/>
        <v>16.092413774264859</v>
      </c>
      <c r="G654" s="23">
        <f t="shared" si="233"/>
        <v>55.194285928818147</v>
      </c>
      <c r="H654" s="23">
        <f t="shared" si="233"/>
        <v>3.1302826943889874</v>
      </c>
      <c r="I654" s="23">
        <f t="shared" si="233"/>
        <v>-73.536315261603619</v>
      </c>
    </row>
    <row r="655" spans="1:9" x14ac:dyDescent="0.2">
      <c r="A655" s="5" t="s">
        <v>274</v>
      </c>
      <c r="B655" s="5" t="s">
        <v>274</v>
      </c>
      <c r="C655" s="2" t="s">
        <v>308</v>
      </c>
      <c r="D655" s="8" t="s">
        <v>286</v>
      </c>
      <c r="E655" s="23">
        <f t="shared" ref="E655:I655" si="234">IFERROR(E648/E637*100,"")</f>
        <v>2.1253177900415454</v>
      </c>
      <c r="F655" s="23">
        <f t="shared" si="234"/>
        <v>7.0295812547180345</v>
      </c>
      <c r="G655" s="23">
        <f t="shared" si="234"/>
        <v>16.14770383426039</v>
      </c>
      <c r="H655" s="23">
        <f t="shared" si="234"/>
        <v>0.44415350332464992</v>
      </c>
      <c r="I655" s="23">
        <f t="shared" si="234"/>
        <v>-30.585563800469895</v>
      </c>
    </row>
    <row r="656" spans="1:9" x14ac:dyDescent="0.2">
      <c r="A656" s="5" t="s">
        <v>274</v>
      </c>
      <c r="B656" s="5" t="s">
        <v>274</v>
      </c>
      <c r="C656" s="2" t="s">
        <v>308</v>
      </c>
      <c r="D656" s="8" t="s">
        <v>287</v>
      </c>
      <c r="E656" s="23">
        <f t="shared" ref="E656:I656" si="235">IFERROR(E646/E647,"")</f>
        <v>15.202736665735827</v>
      </c>
      <c r="F656" s="23">
        <f t="shared" si="235"/>
        <v>4.0847993986202216</v>
      </c>
      <c r="G656" s="23">
        <f t="shared" si="235"/>
        <v>1.3315568766558628</v>
      </c>
      <c r="H656" s="23">
        <f t="shared" si="235"/>
        <v>25.745972364689557</v>
      </c>
      <c r="I656" s="23">
        <f t="shared" si="235"/>
        <v>-2.8619820894956929</v>
      </c>
    </row>
    <row r="657" spans="1:14" x14ac:dyDescent="0.2">
      <c r="A657" s="5" t="s">
        <v>274</v>
      </c>
      <c r="B657" s="5" t="s">
        <v>274</v>
      </c>
      <c r="C657" s="2" t="s">
        <v>308</v>
      </c>
      <c r="D657" s="8" t="s">
        <v>288</v>
      </c>
      <c r="E657" s="23">
        <f t="shared" ref="E657:I657" si="236">IFERROR(E648/E650,"")</f>
        <v>0.36</v>
      </c>
      <c r="F657" s="23">
        <f t="shared" si="236"/>
        <v>1.5302844638949671</v>
      </c>
      <c r="G657" s="23">
        <f t="shared" si="236"/>
        <v>4.4746170678336981</v>
      </c>
      <c r="H657" s="23">
        <f t="shared" si="236"/>
        <v>9.9059999999999995E-2</v>
      </c>
      <c r="I657" s="23">
        <f t="shared" si="236"/>
        <v>-4.2751400000000004</v>
      </c>
    </row>
    <row r="658" spans="1:14" x14ac:dyDescent="0.2">
      <c r="A658" s="5" t="s">
        <v>274</v>
      </c>
      <c r="B658" s="5" t="s">
        <v>274</v>
      </c>
      <c r="C658" s="5" t="s">
        <v>308</v>
      </c>
      <c r="D658" s="5" t="s">
        <v>53</v>
      </c>
      <c r="E658" s="22"/>
      <c r="F658" s="22"/>
      <c r="G658" s="22"/>
      <c r="H658" s="22"/>
      <c r="I658" s="22"/>
    </row>
    <row r="659" spans="1:14" x14ac:dyDescent="0.2">
      <c r="A659" s="5" t="s">
        <v>274</v>
      </c>
      <c r="B659" s="5" t="s">
        <v>274</v>
      </c>
      <c r="C659" s="2" t="s">
        <v>308</v>
      </c>
      <c r="D659" s="8" t="s">
        <v>289</v>
      </c>
      <c r="E659" s="23">
        <f t="shared" ref="E659:I659" si="237">IFERROR(E639/E637*100,"")</f>
        <v>66.643801285628655</v>
      </c>
      <c r="F659" s="23">
        <f t="shared" si="237"/>
        <v>65.049710861805707</v>
      </c>
      <c r="G659" s="23">
        <f t="shared" si="237"/>
        <v>53.460199688559129</v>
      </c>
      <c r="H659" s="23">
        <f t="shared" si="237"/>
        <v>64.467002344965493</v>
      </c>
      <c r="I659" s="23">
        <f t="shared" si="237"/>
        <v>46.156289616845193</v>
      </c>
    </row>
    <row r="660" spans="1:14" x14ac:dyDescent="0.2">
      <c r="A660" s="5" t="s">
        <v>274</v>
      </c>
      <c r="B660" s="5" t="s">
        <v>274</v>
      </c>
      <c r="C660" s="2" t="s">
        <v>308</v>
      </c>
      <c r="D660" s="8" t="s">
        <v>290</v>
      </c>
      <c r="E660" s="23">
        <f t="shared" ref="E660:I660" si="238">IFERROR(E638/E635,"")</f>
        <v>1.8497017566261105</v>
      </c>
      <c r="F660" s="23">
        <f t="shared" si="238"/>
        <v>1.7172839454981217</v>
      </c>
      <c r="G660" s="23">
        <f t="shared" si="238"/>
        <v>1.4812813159372564</v>
      </c>
      <c r="H660" s="23">
        <f t="shared" si="238"/>
        <v>1.5899995560973443</v>
      </c>
      <c r="I660" s="23">
        <f t="shared" si="238"/>
        <v>1.1826051052874456</v>
      </c>
    </row>
    <row r="661" spans="1:14" x14ac:dyDescent="0.2">
      <c r="A661" s="5" t="s">
        <v>274</v>
      </c>
      <c r="B661" s="5" t="s">
        <v>274</v>
      </c>
      <c r="C661" s="2" t="s">
        <v>308</v>
      </c>
      <c r="D661" s="8" t="s">
        <v>291</v>
      </c>
      <c r="E661" s="23">
        <f>IFERROR(E634/E637*100,"")</f>
        <v>43.24644488538889</v>
      </c>
      <c r="F661" s="23">
        <f t="shared" ref="F661:I661" si="239">IFERROR(F634/F637*100,"")</f>
        <v>48.810326751791472</v>
      </c>
      <c r="G661" s="23">
        <f t="shared" si="239"/>
        <v>58.242127905544336</v>
      </c>
      <c r="H661" s="23">
        <f t="shared" si="239"/>
        <v>52.929503073563765</v>
      </c>
      <c r="I661" s="23">
        <f t="shared" si="239"/>
        <v>58.912663368064997</v>
      </c>
    </row>
    <row r="662" spans="1:14" x14ac:dyDescent="0.2">
      <c r="A662" s="5" t="s">
        <v>274</v>
      </c>
      <c r="B662" s="5" t="s">
        <v>274</v>
      </c>
      <c r="C662" s="5" t="s">
        <v>308</v>
      </c>
      <c r="D662" s="5" t="s">
        <v>116</v>
      </c>
      <c r="E662" s="22"/>
      <c r="F662" s="22"/>
      <c r="G662" s="22"/>
      <c r="H662" s="22"/>
      <c r="I662" s="22"/>
    </row>
    <row r="663" spans="1:14" x14ac:dyDescent="0.2">
      <c r="A663" s="5" t="s">
        <v>274</v>
      </c>
      <c r="B663" s="5" t="s">
        <v>274</v>
      </c>
      <c r="C663" s="2" t="s">
        <v>308</v>
      </c>
      <c r="D663" s="8" t="s">
        <v>535</v>
      </c>
      <c r="E663" s="23">
        <f t="shared" ref="E663:I663" si="240">IFERROR(E629/E637*100,"")</f>
        <v>56.75355511461111</v>
      </c>
      <c r="F663" s="23">
        <f t="shared" si="240"/>
        <v>51.189673248208535</v>
      </c>
      <c r="G663" s="23">
        <f t="shared" si="240"/>
        <v>41.757872094455657</v>
      </c>
      <c r="H663" s="23">
        <f t="shared" si="240"/>
        <v>47.070496926436235</v>
      </c>
      <c r="I663" s="23">
        <f t="shared" si="240"/>
        <v>41.08733663193501</v>
      </c>
    </row>
    <row r="664" spans="1:14" x14ac:dyDescent="0.2">
      <c r="A664" s="5" t="s">
        <v>274</v>
      </c>
      <c r="B664" s="5" t="s">
        <v>274</v>
      </c>
      <c r="C664" s="2" t="s">
        <v>308</v>
      </c>
      <c r="D664" s="8" t="s">
        <v>542</v>
      </c>
      <c r="E664" s="23">
        <f t="shared" ref="E664:I664" si="241">IFERROR(E629/E650,"")</f>
        <v>9.6132822757111605</v>
      </c>
      <c r="F664" s="23">
        <f t="shared" si="241"/>
        <v>11.143588621444202</v>
      </c>
      <c r="G664" s="23">
        <f t="shared" si="241"/>
        <v>11.571334792122538</v>
      </c>
      <c r="H664" s="23">
        <f t="shared" si="241"/>
        <v>10.49818</v>
      </c>
      <c r="I664" s="23">
        <f t="shared" si="241"/>
        <v>5.7430399999999997</v>
      </c>
    </row>
    <row r="665" spans="1:14" x14ac:dyDescent="0.2">
      <c r="A665" s="5" t="s">
        <v>274</v>
      </c>
      <c r="B665" s="5" t="s">
        <v>274</v>
      </c>
      <c r="C665" s="5" t="s">
        <v>308</v>
      </c>
      <c r="D665" s="5" t="s">
        <v>292</v>
      </c>
      <c r="E665" s="22"/>
      <c r="F665" s="22"/>
      <c r="G665" s="22"/>
      <c r="H665" s="22"/>
      <c r="I665" s="22"/>
    </row>
    <row r="666" spans="1:14" x14ac:dyDescent="0.2">
      <c r="A666" s="5" t="s">
        <v>274</v>
      </c>
      <c r="B666" s="5" t="s">
        <v>274</v>
      </c>
      <c r="C666" s="2" t="s">
        <v>308</v>
      </c>
      <c r="D666" s="8" t="s">
        <v>478</v>
      </c>
      <c r="E666" s="23">
        <f t="shared" ref="E666:I666" si="242">IFERROR(E651/E648,"")</f>
        <v>1.2645878920495988</v>
      </c>
      <c r="F666" s="23">
        <f t="shared" si="242"/>
        <v>2.0341321817713847</v>
      </c>
      <c r="G666" s="23">
        <f t="shared" si="242"/>
        <v>0.89999021957063918</v>
      </c>
      <c r="H666" s="23">
        <f t="shared" si="242"/>
        <v>12.932768019382193</v>
      </c>
      <c r="I666" s="23">
        <f t="shared" si="242"/>
        <v>1.5583342908068509</v>
      </c>
    </row>
    <row r="667" spans="1:14" x14ac:dyDescent="0.2">
      <c r="A667" s="5" t="s">
        <v>274</v>
      </c>
      <c r="B667" s="5" t="s">
        <v>274</v>
      </c>
      <c r="C667" s="2" t="s">
        <v>308</v>
      </c>
      <c r="D667" s="8" t="s">
        <v>479</v>
      </c>
      <c r="E667" s="23">
        <f t="shared" ref="E667:I667" si="243">IFERROR(E651/E635,"")</f>
        <v>6.3251308805019973E-2</v>
      </c>
      <c r="F667" s="23">
        <f t="shared" si="243"/>
        <v>0.29493170679117287</v>
      </c>
      <c r="G667" s="23">
        <f t="shared" si="243"/>
        <v>0.25085326558095666</v>
      </c>
      <c r="H667" s="23">
        <f t="shared" si="243"/>
        <v>0.10936395578729551</v>
      </c>
      <c r="I667" s="23">
        <f t="shared" si="243"/>
        <v>-0.80903714327350451</v>
      </c>
    </row>
    <row r="668" spans="1:14" x14ac:dyDescent="0.2">
      <c r="A668" s="5" t="s">
        <v>274</v>
      </c>
      <c r="B668" s="5" t="s">
        <v>274</v>
      </c>
      <c r="C668" s="5" t="s">
        <v>309</v>
      </c>
      <c r="D668" s="5" t="s">
        <v>9</v>
      </c>
      <c r="E668" s="80">
        <f t="shared" ref="E668:I668" si="244">SUM(E669:E672)</f>
        <v>452539</v>
      </c>
      <c r="F668" s="80">
        <f t="shared" si="244"/>
        <v>529992</v>
      </c>
      <c r="G668" s="80">
        <f t="shared" si="244"/>
        <v>760073</v>
      </c>
      <c r="H668" s="80">
        <f t="shared" si="244"/>
        <v>1078305</v>
      </c>
      <c r="I668" s="80">
        <f t="shared" si="244"/>
        <v>1032117.65117</v>
      </c>
      <c r="J668" s="3"/>
      <c r="K668" s="3"/>
      <c r="L668" s="3"/>
      <c r="M668" s="3"/>
      <c r="N668" s="3"/>
    </row>
    <row r="669" spans="1:14" x14ac:dyDescent="0.2">
      <c r="A669" s="5" t="s">
        <v>274</v>
      </c>
      <c r="B669" s="5" t="s">
        <v>274</v>
      </c>
      <c r="C669" s="2" t="s">
        <v>309</v>
      </c>
      <c r="D669" s="8" t="s">
        <v>76</v>
      </c>
      <c r="E669" s="20">
        <v>400000</v>
      </c>
      <c r="F669" s="20">
        <v>400000</v>
      </c>
      <c r="G669" s="20">
        <v>750000</v>
      </c>
      <c r="H669" s="20">
        <v>1000000</v>
      </c>
      <c r="I669" s="20">
        <v>1000000</v>
      </c>
    </row>
    <row r="670" spans="1:14" x14ac:dyDescent="0.2">
      <c r="A670" s="5" t="s">
        <v>274</v>
      </c>
      <c r="B670" s="5" t="s">
        <v>274</v>
      </c>
      <c r="C670" s="2" t="s">
        <v>309</v>
      </c>
      <c r="D670" s="8" t="s">
        <v>11</v>
      </c>
      <c r="E670" s="20">
        <v>0</v>
      </c>
      <c r="F670" s="20">
        <v>0</v>
      </c>
      <c r="G670" s="20">
        <v>0</v>
      </c>
      <c r="H670" s="20">
        <v>0</v>
      </c>
      <c r="I670" s="20">
        <v>0</v>
      </c>
    </row>
    <row r="671" spans="1:14" x14ac:dyDescent="0.2">
      <c r="A671" s="5" t="s">
        <v>274</v>
      </c>
      <c r="B671" s="5" t="s">
        <v>274</v>
      </c>
      <c r="C671" s="2" t="s">
        <v>309</v>
      </c>
      <c r="D671" s="8" t="s">
        <v>275</v>
      </c>
      <c r="E671" s="20">
        <v>47539</v>
      </c>
      <c r="F671" s="20">
        <v>124992</v>
      </c>
      <c r="G671" s="20">
        <v>8573</v>
      </c>
      <c r="H671" s="20">
        <v>78305</v>
      </c>
      <c r="I671" s="20">
        <v>32117.651170000001</v>
      </c>
    </row>
    <row r="672" spans="1:14" x14ac:dyDescent="0.2">
      <c r="A672" s="5" t="s">
        <v>274</v>
      </c>
      <c r="B672" s="5" t="s">
        <v>274</v>
      </c>
      <c r="C672" s="2" t="s">
        <v>309</v>
      </c>
      <c r="D672" s="8" t="s">
        <v>13</v>
      </c>
      <c r="E672" s="20">
        <v>5000</v>
      </c>
      <c r="F672" s="20">
        <v>5000</v>
      </c>
      <c r="G672" s="20">
        <v>1500</v>
      </c>
      <c r="H672" s="20">
        <v>0</v>
      </c>
      <c r="I672" s="20">
        <v>0</v>
      </c>
    </row>
    <row r="673" spans="1:14" x14ac:dyDescent="0.2">
      <c r="A673" s="5" t="s">
        <v>274</v>
      </c>
      <c r="B673" s="5" t="s">
        <v>274</v>
      </c>
      <c r="C673" s="5" t="s">
        <v>309</v>
      </c>
      <c r="D673" s="5" t="s">
        <v>276</v>
      </c>
      <c r="E673" s="19">
        <f t="shared" ref="E673:I673" si="245">+E674+E675</f>
        <v>130148</v>
      </c>
      <c r="F673" s="19">
        <f t="shared" si="245"/>
        <v>310343</v>
      </c>
      <c r="G673" s="19">
        <f t="shared" si="245"/>
        <v>364235</v>
      </c>
      <c r="H673" s="19">
        <f t="shared" si="245"/>
        <v>388365</v>
      </c>
      <c r="I673" s="19">
        <f t="shared" si="245"/>
        <v>371768.728473</v>
      </c>
    </row>
    <row r="674" spans="1:14" x14ac:dyDescent="0.2">
      <c r="A674" s="5" t="s">
        <v>274</v>
      </c>
      <c r="B674" s="5" t="s">
        <v>274</v>
      </c>
      <c r="C674" s="2" t="s">
        <v>309</v>
      </c>
      <c r="D674" s="8" t="s">
        <v>219</v>
      </c>
      <c r="E674" s="20">
        <v>130148</v>
      </c>
      <c r="F674" s="20">
        <v>309960</v>
      </c>
      <c r="G674" s="20">
        <v>363318</v>
      </c>
      <c r="H674" s="20">
        <v>387201</v>
      </c>
      <c r="I674" s="20">
        <v>370295.21759999997</v>
      </c>
    </row>
    <row r="675" spans="1:14" x14ac:dyDescent="0.2">
      <c r="A675" s="5" t="s">
        <v>274</v>
      </c>
      <c r="B675" s="5" t="s">
        <v>274</v>
      </c>
      <c r="C675" s="2" t="s">
        <v>309</v>
      </c>
      <c r="D675" s="8" t="s">
        <v>220</v>
      </c>
      <c r="E675" s="20">
        <v>0</v>
      </c>
      <c r="F675" s="20">
        <v>383</v>
      </c>
      <c r="G675" s="20">
        <v>917</v>
      </c>
      <c r="H675" s="20">
        <v>1164</v>
      </c>
      <c r="I675" s="20">
        <v>1473.5108729999999</v>
      </c>
    </row>
    <row r="676" spans="1:14" x14ac:dyDescent="0.2">
      <c r="A676" s="5" t="s">
        <v>274</v>
      </c>
      <c r="B676" s="5" t="s">
        <v>274</v>
      </c>
      <c r="C676" s="5" t="s">
        <v>309</v>
      </c>
      <c r="D676" s="5" t="s">
        <v>221</v>
      </c>
      <c r="E676" s="19">
        <f t="shared" ref="E676:I676" si="246">+E677+E680</f>
        <v>582687</v>
      </c>
      <c r="F676" s="19">
        <f t="shared" si="246"/>
        <v>840335</v>
      </c>
      <c r="G676" s="19">
        <f t="shared" si="246"/>
        <v>1124308</v>
      </c>
      <c r="H676" s="19">
        <f t="shared" si="246"/>
        <v>1466670</v>
      </c>
      <c r="I676" s="19">
        <f t="shared" si="246"/>
        <v>1403886.3802199999</v>
      </c>
      <c r="J676" s="3"/>
      <c r="K676" s="3"/>
      <c r="L676" s="3"/>
      <c r="M676" s="3"/>
      <c r="N676" s="3"/>
    </row>
    <row r="677" spans="1:14" x14ac:dyDescent="0.2">
      <c r="A677" s="5" t="s">
        <v>274</v>
      </c>
      <c r="B677" s="5" t="s">
        <v>274</v>
      </c>
      <c r="C677" s="2" t="s">
        <v>309</v>
      </c>
      <c r="D677" s="8" t="s">
        <v>277</v>
      </c>
      <c r="E677" s="20">
        <v>455360</v>
      </c>
      <c r="F677" s="20">
        <v>722463</v>
      </c>
      <c r="G677" s="20">
        <v>906319</v>
      </c>
      <c r="H677" s="20">
        <v>1202466</v>
      </c>
      <c r="I677" s="20">
        <v>1135480.673</v>
      </c>
    </row>
    <row r="678" spans="1:14" x14ac:dyDescent="0.2">
      <c r="A678" s="5" t="s">
        <v>274</v>
      </c>
      <c r="B678" s="5" t="s">
        <v>274</v>
      </c>
      <c r="C678" s="2" t="s">
        <v>309</v>
      </c>
      <c r="D678" s="21" t="s">
        <v>278</v>
      </c>
      <c r="E678" s="20">
        <v>394817</v>
      </c>
      <c r="F678" s="20">
        <v>632397</v>
      </c>
      <c r="G678" s="20">
        <v>482385</v>
      </c>
      <c r="H678" s="20">
        <v>292050</v>
      </c>
      <c r="I678" s="20">
        <v>782984.71100000001</v>
      </c>
    </row>
    <row r="679" spans="1:14" x14ac:dyDescent="0.2">
      <c r="A679" s="5" t="s">
        <v>274</v>
      </c>
      <c r="B679" s="5" t="s">
        <v>274</v>
      </c>
      <c r="C679" s="2" t="s">
        <v>309</v>
      </c>
      <c r="D679" s="21" t="s">
        <v>279</v>
      </c>
      <c r="E679" s="20">
        <v>60543</v>
      </c>
      <c r="F679" s="20">
        <v>90066</v>
      </c>
      <c r="G679" s="20">
        <v>423934</v>
      </c>
      <c r="H679" s="20">
        <v>910416</v>
      </c>
      <c r="I679" s="20">
        <v>352495.962</v>
      </c>
    </row>
    <row r="680" spans="1:14" x14ac:dyDescent="0.2">
      <c r="A680" s="5" t="s">
        <v>274</v>
      </c>
      <c r="B680" s="5" t="s">
        <v>274</v>
      </c>
      <c r="C680" s="2" t="s">
        <v>309</v>
      </c>
      <c r="D680" s="8" t="s">
        <v>280</v>
      </c>
      <c r="E680" s="20">
        <v>127327</v>
      </c>
      <c r="F680" s="20">
        <v>117872</v>
      </c>
      <c r="G680" s="20">
        <v>217989</v>
      </c>
      <c r="H680" s="20">
        <v>264204</v>
      </c>
      <c r="I680" s="20">
        <v>268405.70721999998</v>
      </c>
    </row>
    <row r="681" spans="1:14" x14ac:dyDescent="0.2">
      <c r="A681" s="5" t="s">
        <v>274</v>
      </c>
      <c r="B681" s="5" t="s">
        <v>274</v>
      </c>
      <c r="C681" s="2" t="s">
        <v>309</v>
      </c>
      <c r="D681" s="21" t="s">
        <v>509</v>
      </c>
      <c r="E681" s="20">
        <v>17846</v>
      </c>
      <c r="F681" s="20">
        <v>34996</v>
      </c>
      <c r="G681" s="20">
        <v>70933</v>
      </c>
      <c r="H681" s="20">
        <v>86771</v>
      </c>
      <c r="I681" s="20">
        <v>84496.402019999994</v>
      </c>
    </row>
    <row r="682" spans="1:14" x14ac:dyDescent="0.2">
      <c r="A682" s="5" t="s">
        <v>274</v>
      </c>
      <c r="B682" s="5" t="s">
        <v>274</v>
      </c>
      <c r="C682" s="2" t="s">
        <v>309</v>
      </c>
      <c r="D682" s="21" t="s">
        <v>279</v>
      </c>
      <c r="E682" s="20">
        <v>109481</v>
      </c>
      <c r="F682" s="20">
        <v>82876</v>
      </c>
      <c r="G682" s="20">
        <v>147056</v>
      </c>
      <c r="H682" s="20">
        <v>177433</v>
      </c>
      <c r="I682" s="20">
        <f>+I680-I681</f>
        <v>183909.3052</v>
      </c>
    </row>
    <row r="683" spans="1:14" x14ac:dyDescent="0.2">
      <c r="A683" s="5" t="s">
        <v>274</v>
      </c>
      <c r="B683" s="5" t="s">
        <v>274</v>
      </c>
      <c r="C683" s="5" t="s">
        <v>309</v>
      </c>
      <c r="D683" s="5" t="s">
        <v>29</v>
      </c>
      <c r="E683" s="19"/>
      <c r="F683" s="19"/>
      <c r="G683" s="19"/>
      <c r="H683" s="19"/>
      <c r="I683" s="19"/>
    </row>
    <row r="684" spans="1:14" x14ac:dyDescent="0.2">
      <c r="A684" s="5" t="s">
        <v>274</v>
      </c>
      <c r="B684" s="5" t="s">
        <v>274</v>
      </c>
      <c r="C684" s="2" t="s">
        <v>309</v>
      </c>
      <c r="D684" s="8" t="s">
        <v>281</v>
      </c>
      <c r="E684" s="20">
        <v>188693</v>
      </c>
      <c r="F684" s="20">
        <v>333757</v>
      </c>
      <c r="G684" s="20">
        <v>641707</v>
      </c>
      <c r="H684" s="20">
        <v>682354</v>
      </c>
      <c r="I684" s="20">
        <v>395749.26490000001</v>
      </c>
    </row>
    <row r="685" spans="1:14" x14ac:dyDescent="0.2">
      <c r="A685" s="5" t="s">
        <v>274</v>
      </c>
      <c r="B685" s="5" t="s">
        <v>274</v>
      </c>
      <c r="C685" s="2" t="s">
        <v>309</v>
      </c>
      <c r="D685" s="8" t="s">
        <v>282</v>
      </c>
      <c r="E685" s="20">
        <v>142492</v>
      </c>
      <c r="F685" s="20">
        <v>236512</v>
      </c>
      <c r="G685" s="20">
        <v>331383</v>
      </c>
      <c r="H685" s="20">
        <v>406318</v>
      </c>
      <c r="I685" s="20">
        <v>429222.4118</v>
      </c>
    </row>
    <row r="686" spans="1:14" x14ac:dyDescent="0.2">
      <c r="A686" s="5" t="s">
        <v>274</v>
      </c>
      <c r="B686" s="5" t="s">
        <v>274</v>
      </c>
      <c r="C686" s="2" t="s">
        <v>309</v>
      </c>
      <c r="D686" s="8" t="s">
        <v>283</v>
      </c>
      <c r="E686" s="20">
        <v>46201</v>
      </c>
      <c r="F686" s="20">
        <v>97245</v>
      </c>
      <c r="G686" s="20">
        <v>310324</v>
      </c>
      <c r="H686" s="20">
        <v>276036</v>
      </c>
      <c r="I686" s="20">
        <v>-33473.146939999999</v>
      </c>
    </row>
    <row r="687" spans="1:14" x14ac:dyDescent="0.2">
      <c r="A687" s="5" t="s">
        <v>274</v>
      </c>
      <c r="B687" s="5" t="s">
        <v>274</v>
      </c>
      <c r="C687" s="2" t="s">
        <v>309</v>
      </c>
      <c r="D687" s="8" t="s">
        <v>284</v>
      </c>
      <c r="E687" s="20">
        <v>32622</v>
      </c>
      <c r="F687" s="20">
        <v>77453</v>
      </c>
      <c r="G687" s="20">
        <v>233581</v>
      </c>
      <c r="H687" s="20">
        <v>219731</v>
      </c>
      <c r="I687" s="20">
        <v>-37463.700019999997</v>
      </c>
    </row>
    <row r="688" spans="1:14" x14ac:dyDescent="0.2">
      <c r="A688" s="5" t="s">
        <v>274</v>
      </c>
      <c r="B688" s="5" t="s">
        <v>274</v>
      </c>
      <c r="C688" s="5" t="s">
        <v>309</v>
      </c>
      <c r="D688" s="5" t="s">
        <v>40</v>
      </c>
      <c r="E688" s="19"/>
      <c r="F688" s="19"/>
      <c r="G688" s="19"/>
      <c r="H688" s="19"/>
      <c r="I688" s="19"/>
    </row>
    <row r="689" spans="1:9" x14ac:dyDescent="0.2">
      <c r="A689" s="5" t="s">
        <v>274</v>
      </c>
      <c r="B689" s="5" t="s">
        <v>274</v>
      </c>
      <c r="C689" s="2" t="s">
        <v>309</v>
      </c>
      <c r="D689" s="8" t="s">
        <v>77</v>
      </c>
      <c r="E689" s="20">
        <v>4000</v>
      </c>
      <c r="F689" s="20">
        <v>4000</v>
      </c>
      <c r="G689" s="20">
        <v>7500</v>
      </c>
      <c r="H689" s="20">
        <v>10000</v>
      </c>
      <c r="I689" s="20">
        <f>+I669/100</f>
        <v>10000</v>
      </c>
    </row>
    <row r="690" spans="1:9" x14ac:dyDescent="0.2">
      <c r="A690" s="5" t="s">
        <v>274</v>
      </c>
      <c r="B690" s="5" t="s">
        <v>274</v>
      </c>
      <c r="C690" s="2" t="s">
        <v>309</v>
      </c>
      <c r="D690" s="8" t="s">
        <v>475</v>
      </c>
      <c r="E690" s="20">
        <v>95775</v>
      </c>
      <c r="F690" s="20">
        <v>235105</v>
      </c>
      <c r="G690" s="20">
        <v>-32612</v>
      </c>
      <c r="H690" s="20">
        <v>-223663</v>
      </c>
      <c r="I690" s="20">
        <v>-29255.733</v>
      </c>
    </row>
    <row r="691" spans="1:9" x14ac:dyDescent="0.2">
      <c r="A691" s="5" t="s">
        <v>274</v>
      </c>
      <c r="B691" s="5" t="s">
        <v>274</v>
      </c>
      <c r="C691" s="5" t="s">
        <v>309</v>
      </c>
      <c r="D691" s="5" t="s">
        <v>43</v>
      </c>
      <c r="E691" s="77"/>
      <c r="F691" s="77"/>
      <c r="G691" s="77"/>
      <c r="H691" s="77"/>
      <c r="I691" s="77"/>
    </row>
    <row r="692" spans="1:9" x14ac:dyDescent="0.2">
      <c r="A692" s="5" t="s">
        <v>274</v>
      </c>
      <c r="B692" s="5" t="s">
        <v>274</v>
      </c>
      <c r="C692" s="2" t="s">
        <v>309</v>
      </c>
      <c r="D692" s="8" t="s">
        <v>545</v>
      </c>
      <c r="E692" s="23">
        <f t="shared" ref="E692:I692" si="247">IFERROR(E687/SUM(E669:E671)*100,"")</f>
        <v>7.2891971425953939</v>
      </c>
      <c r="F692" s="23">
        <f t="shared" si="247"/>
        <v>14.753177191271485</v>
      </c>
      <c r="G692" s="23">
        <f t="shared" si="247"/>
        <v>30.792158434323397</v>
      </c>
      <c r="H692" s="23">
        <f t="shared" si="247"/>
        <v>20.377444229601089</v>
      </c>
      <c r="I692" s="23">
        <f t="shared" si="247"/>
        <v>-3.629789683136555</v>
      </c>
    </row>
    <row r="693" spans="1:9" x14ac:dyDescent="0.2">
      <c r="A693" s="5" t="s">
        <v>274</v>
      </c>
      <c r="B693" s="5" t="s">
        <v>274</v>
      </c>
      <c r="C693" s="2" t="s">
        <v>309</v>
      </c>
      <c r="D693" s="8" t="s">
        <v>285</v>
      </c>
      <c r="E693" s="23">
        <f t="shared" ref="E693:I693" si="248">IFERROR((E686/(E676-E674))*100,"")</f>
        <v>10.209285829508618</v>
      </c>
      <c r="F693" s="23">
        <f t="shared" si="248"/>
        <v>18.335140230968655</v>
      </c>
      <c r="G693" s="23">
        <f t="shared" si="248"/>
        <v>40.778985269188823</v>
      </c>
      <c r="H693" s="23">
        <f t="shared" si="248"/>
        <v>25.571461524138257</v>
      </c>
      <c r="I693" s="23">
        <f t="shared" si="248"/>
        <v>-3.2385287481706548</v>
      </c>
    </row>
    <row r="694" spans="1:9" x14ac:dyDescent="0.2">
      <c r="A694" s="5" t="s">
        <v>274</v>
      </c>
      <c r="B694" s="5" t="s">
        <v>274</v>
      </c>
      <c r="C694" s="2" t="s">
        <v>309</v>
      </c>
      <c r="D694" s="8" t="s">
        <v>286</v>
      </c>
      <c r="E694" s="23">
        <f t="shared" ref="E694:I694" si="249">IFERROR(E687/E676*100,"")</f>
        <v>5.5985460461620047</v>
      </c>
      <c r="F694" s="23">
        <f t="shared" si="249"/>
        <v>9.2169194428412489</v>
      </c>
      <c r="G694" s="23">
        <f t="shared" si="249"/>
        <v>20.775534817861296</v>
      </c>
      <c r="H694" s="23">
        <f t="shared" si="249"/>
        <v>14.981625041761268</v>
      </c>
      <c r="I694" s="23">
        <f t="shared" si="249"/>
        <v>-2.6685706584124809</v>
      </c>
    </row>
    <row r="695" spans="1:9" x14ac:dyDescent="0.2">
      <c r="A695" s="5" t="s">
        <v>274</v>
      </c>
      <c r="B695" s="5" t="s">
        <v>274</v>
      </c>
      <c r="C695" s="2" t="s">
        <v>309</v>
      </c>
      <c r="D695" s="8" t="s">
        <v>287</v>
      </c>
      <c r="E695" s="23">
        <f t="shared" ref="E695:I695" si="250">IFERROR(E685/E686,"")</f>
        <v>3.0841756671933509</v>
      </c>
      <c r="F695" s="23">
        <f t="shared" si="250"/>
        <v>2.4321250449894598</v>
      </c>
      <c r="G695" s="23">
        <f t="shared" si="250"/>
        <v>1.0678613320271717</v>
      </c>
      <c r="H695" s="23">
        <f t="shared" si="250"/>
        <v>1.4719746699705836</v>
      </c>
      <c r="I695" s="23">
        <f t="shared" si="250"/>
        <v>-12.822887927728257</v>
      </c>
    </row>
    <row r="696" spans="1:9" x14ac:dyDescent="0.2">
      <c r="A696" s="5" t="s">
        <v>274</v>
      </c>
      <c r="B696" s="5" t="s">
        <v>274</v>
      </c>
      <c r="C696" s="2" t="s">
        <v>309</v>
      </c>
      <c r="D696" s="8" t="s">
        <v>288</v>
      </c>
      <c r="E696" s="23">
        <f t="shared" ref="E696:I696" si="251">IFERROR(E687/E689,"")</f>
        <v>8.1555</v>
      </c>
      <c r="F696" s="23">
        <f t="shared" si="251"/>
        <v>19.363250000000001</v>
      </c>
      <c r="G696" s="23">
        <f t="shared" si="251"/>
        <v>31.144133333333333</v>
      </c>
      <c r="H696" s="23">
        <f t="shared" si="251"/>
        <v>21.973099999999999</v>
      </c>
      <c r="I696" s="23">
        <f t="shared" si="251"/>
        <v>-3.7463700019999995</v>
      </c>
    </row>
    <row r="697" spans="1:9" x14ac:dyDescent="0.2">
      <c r="A697" s="5" t="s">
        <v>274</v>
      </c>
      <c r="B697" s="5" t="s">
        <v>274</v>
      </c>
      <c r="C697" s="5" t="s">
        <v>309</v>
      </c>
      <c r="D697" s="5" t="s">
        <v>53</v>
      </c>
      <c r="E697" s="22"/>
      <c r="F697" s="22"/>
      <c r="G697" s="22"/>
      <c r="H697" s="22"/>
      <c r="I697" s="22"/>
    </row>
    <row r="698" spans="1:9" x14ac:dyDescent="0.2">
      <c r="A698" s="5" t="s">
        <v>274</v>
      </c>
      <c r="B698" s="5" t="s">
        <v>274</v>
      </c>
      <c r="C698" s="2" t="s">
        <v>309</v>
      </c>
      <c r="D698" s="8" t="s">
        <v>289</v>
      </c>
      <c r="E698" s="23">
        <f t="shared" ref="E698:I698" si="252">IFERROR(E678/E676*100,"")</f>
        <v>67.75799013878806</v>
      </c>
      <c r="F698" s="23">
        <f t="shared" si="252"/>
        <v>75.255344594715197</v>
      </c>
      <c r="G698" s="23">
        <f t="shared" si="252"/>
        <v>42.905058044592764</v>
      </c>
      <c r="H698" s="23">
        <f t="shared" si="252"/>
        <v>19.912454744421034</v>
      </c>
      <c r="I698" s="23">
        <f t="shared" si="252"/>
        <v>55.772655254145299</v>
      </c>
    </row>
    <row r="699" spans="1:9" x14ac:dyDescent="0.2">
      <c r="A699" s="5" t="s">
        <v>274</v>
      </c>
      <c r="B699" s="5" t="s">
        <v>274</v>
      </c>
      <c r="C699" s="2" t="s">
        <v>309</v>
      </c>
      <c r="D699" s="8" t="s">
        <v>290</v>
      </c>
      <c r="E699" s="23">
        <f t="shared" ref="E699:I699" si="253">IFERROR(E677/E674,"")</f>
        <v>3.4987859974797924</v>
      </c>
      <c r="F699" s="23">
        <f t="shared" si="253"/>
        <v>2.3308265582655827</v>
      </c>
      <c r="G699" s="23">
        <f t="shared" si="253"/>
        <v>2.494561238364188</v>
      </c>
      <c r="H699" s="23">
        <f t="shared" si="253"/>
        <v>3.1055343348803333</v>
      </c>
      <c r="I699" s="23">
        <f t="shared" si="253"/>
        <v>3.0664200319934136</v>
      </c>
    </row>
    <row r="700" spans="1:9" x14ac:dyDescent="0.2">
      <c r="A700" s="5" t="s">
        <v>274</v>
      </c>
      <c r="B700" s="5" t="s">
        <v>274</v>
      </c>
      <c r="C700" s="2" t="s">
        <v>309</v>
      </c>
      <c r="D700" s="8" t="s">
        <v>291</v>
      </c>
      <c r="E700" s="23">
        <f>IFERROR(E673/E676*100,"")</f>
        <v>22.335833818156232</v>
      </c>
      <c r="F700" s="23">
        <f t="shared" ref="F700:I700" si="254">IFERROR(F673/F676*100,"")</f>
        <v>36.930866856670256</v>
      </c>
      <c r="G700" s="23">
        <f t="shared" si="254"/>
        <v>32.396371812706128</v>
      </c>
      <c r="H700" s="23">
        <f t="shared" si="254"/>
        <v>26.479371637791733</v>
      </c>
      <c r="I700" s="23">
        <f t="shared" si="254"/>
        <v>26.481397192181671</v>
      </c>
    </row>
    <row r="701" spans="1:9" x14ac:dyDescent="0.2">
      <c r="A701" s="5" t="s">
        <v>274</v>
      </c>
      <c r="B701" s="5" t="s">
        <v>274</v>
      </c>
      <c r="C701" s="5" t="s">
        <v>309</v>
      </c>
      <c r="D701" s="5" t="s">
        <v>116</v>
      </c>
      <c r="E701" s="22"/>
      <c r="F701" s="22"/>
      <c r="G701" s="22"/>
      <c r="H701" s="22"/>
      <c r="I701" s="22"/>
    </row>
    <row r="702" spans="1:9" x14ac:dyDescent="0.2">
      <c r="A702" s="5" t="s">
        <v>274</v>
      </c>
      <c r="B702" s="5" t="s">
        <v>274</v>
      </c>
      <c r="C702" s="2" t="s">
        <v>309</v>
      </c>
      <c r="D702" s="8" t="s">
        <v>535</v>
      </c>
      <c r="E702" s="23">
        <f t="shared" ref="E702:I702" si="255">IFERROR(E668/E676*100,"")</f>
        <v>77.664166181843768</v>
      </c>
      <c r="F702" s="23">
        <f t="shared" si="255"/>
        <v>63.069133143329751</v>
      </c>
      <c r="G702" s="23">
        <f t="shared" si="255"/>
        <v>67.603628187293879</v>
      </c>
      <c r="H702" s="23">
        <f t="shared" si="255"/>
        <v>73.520628362208257</v>
      </c>
      <c r="I702" s="23">
        <f t="shared" si="255"/>
        <v>73.518602766718132</v>
      </c>
    </row>
    <row r="703" spans="1:9" x14ac:dyDescent="0.2">
      <c r="A703" s="5" t="s">
        <v>274</v>
      </c>
      <c r="B703" s="5" t="s">
        <v>274</v>
      </c>
      <c r="C703" s="2" t="s">
        <v>309</v>
      </c>
      <c r="D703" s="8" t="s">
        <v>542</v>
      </c>
      <c r="E703" s="23">
        <f t="shared" ref="E703:I703" si="256">IFERROR(E668/E689,"")</f>
        <v>113.13475</v>
      </c>
      <c r="F703" s="23">
        <f t="shared" si="256"/>
        <v>132.49799999999999</v>
      </c>
      <c r="G703" s="23">
        <f t="shared" si="256"/>
        <v>101.34306666666667</v>
      </c>
      <c r="H703" s="23">
        <f t="shared" si="256"/>
        <v>107.8305</v>
      </c>
      <c r="I703" s="23">
        <f t="shared" si="256"/>
        <v>103.211765117</v>
      </c>
    </row>
    <row r="704" spans="1:9" x14ac:dyDescent="0.2">
      <c r="A704" s="5" t="s">
        <v>274</v>
      </c>
      <c r="B704" s="5" t="s">
        <v>274</v>
      </c>
      <c r="C704" s="5" t="s">
        <v>309</v>
      </c>
      <c r="D704" s="5" t="s">
        <v>292</v>
      </c>
      <c r="E704" s="22"/>
      <c r="F704" s="22"/>
      <c r="G704" s="22"/>
      <c r="H704" s="22"/>
      <c r="I704" s="22"/>
    </row>
    <row r="705" spans="1:14" x14ac:dyDescent="0.2">
      <c r="A705" s="5" t="s">
        <v>274</v>
      </c>
      <c r="B705" s="5" t="s">
        <v>274</v>
      </c>
      <c r="C705" s="2" t="s">
        <v>309</v>
      </c>
      <c r="D705" s="8" t="s">
        <v>478</v>
      </c>
      <c r="E705" s="23">
        <f t="shared" ref="E705:I705" si="257">IFERROR(E690/E687,"")</f>
        <v>2.9359021519220159</v>
      </c>
      <c r="F705" s="23">
        <f t="shared" si="257"/>
        <v>3.0354537590538779</v>
      </c>
      <c r="G705" s="23">
        <f t="shared" si="257"/>
        <v>-0.13961752026063765</v>
      </c>
      <c r="H705" s="23">
        <f t="shared" si="257"/>
        <v>-1.0178946074973489</v>
      </c>
      <c r="I705" s="23">
        <f t="shared" si="257"/>
        <v>0.78090879930123902</v>
      </c>
    </row>
    <row r="706" spans="1:14" x14ac:dyDescent="0.2">
      <c r="A706" s="5" t="s">
        <v>274</v>
      </c>
      <c r="B706" s="5" t="s">
        <v>274</v>
      </c>
      <c r="C706" s="2" t="s">
        <v>309</v>
      </c>
      <c r="D706" s="8" t="s">
        <v>479</v>
      </c>
      <c r="E706" s="23">
        <f t="shared" ref="E706:I706" si="258">IFERROR(E690/E674,"")</f>
        <v>0.73589298337277564</v>
      </c>
      <c r="F706" s="23">
        <f t="shared" si="258"/>
        <v>0.75850109691573109</v>
      </c>
      <c r="G706" s="23">
        <f t="shared" si="258"/>
        <v>-8.9761586268778309E-2</v>
      </c>
      <c r="H706" s="23">
        <f t="shared" si="258"/>
        <v>-0.57764055361427269</v>
      </c>
      <c r="I706" s="23">
        <f t="shared" si="258"/>
        <v>-7.9006510506983124E-2</v>
      </c>
    </row>
    <row r="707" spans="1:14" x14ac:dyDescent="0.2">
      <c r="A707" s="5" t="s">
        <v>274</v>
      </c>
      <c r="B707" s="5" t="s">
        <v>274</v>
      </c>
      <c r="C707" s="5" t="s">
        <v>310</v>
      </c>
      <c r="D707" s="5" t="s">
        <v>9</v>
      </c>
      <c r="E707" s="80">
        <f t="shared" ref="E707:I707" si="259">SUM(E708:E711)</f>
        <v>285305</v>
      </c>
      <c r="F707" s="80">
        <f t="shared" si="259"/>
        <v>386738</v>
      </c>
      <c r="G707" s="80">
        <f t="shared" si="259"/>
        <v>451129</v>
      </c>
      <c r="H707" s="80">
        <f t="shared" si="259"/>
        <v>504784</v>
      </c>
      <c r="I707" s="80">
        <f t="shared" si="259"/>
        <v>600373</v>
      </c>
      <c r="J707" s="3"/>
      <c r="K707" s="3"/>
      <c r="L707" s="3"/>
      <c r="M707" s="3"/>
      <c r="N707" s="3"/>
    </row>
    <row r="708" spans="1:14" x14ac:dyDescent="0.2">
      <c r="A708" s="5" t="s">
        <v>274</v>
      </c>
      <c r="B708" s="5" t="s">
        <v>274</v>
      </c>
      <c r="C708" s="2" t="s">
        <v>310</v>
      </c>
      <c r="D708" s="8" t="s">
        <v>76</v>
      </c>
      <c r="E708" s="20">
        <v>415100</v>
      </c>
      <c r="F708" s="20">
        <v>445100</v>
      </c>
      <c r="G708" s="20">
        <v>445100</v>
      </c>
      <c r="H708" s="20">
        <v>500000</v>
      </c>
      <c r="I708" s="20">
        <v>650000</v>
      </c>
    </row>
    <row r="709" spans="1:14" x14ac:dyDescent="0.2">
      <c r="A709" s="5" t="s">
        <v>274</v>
      </c>
      <c r="B709" s="5" t="s">
        <v>274</v>
      </c>
      <c r="C709" s="2" t="s">
        <v>310</v>
      </c>
      <c r="D709" s="8" t="s">
        <v>11</v>
      </c>
      <c r="E709" s="20">
        <v>0</v>
      </c>
      <c r="F709" s="20">
        <v>0</v>
      </c>
      <c r="G709" s="20">
        <v>0</v>
      </c>
      <c r="H709" s="20">
        <v>0</v>
      </c>
      <c r="I709" s="20">
        <v>0</v>
      </c>
    </row>
    <row r="710" spans="1:14" x14ac:dyDescent="0.2">
      <c r="A710" s="5" t="s">
        <v>274</v>
      </c>
      <c r="B710" s="5" t="s">
        <v>274</v>
      </c>
      <c r="C710" s="2" t="s">
        <v>310</v>
      </c>
      <c r="D710" s="8" t="s">
        <v>275</v>
      </c>
      <c r="E710" s="20">
        <v>-129795</v>
      </c>
      <c r="F710" s="20">
        <v>-58362</v>
      </c>
      <c r="G710" s="20">
        <v>6029</v>
      </c>
      <c r="H710" s="20">
        <v>4784</v>
      </c>
      <c r="I710" s="20">
        <v>-49623</v>
      </c>
    </row>
    <row r="711" spans="1:14" x14ac:dyDescent="0.2">
      <c r="A711" s="5" t="s">
        <v>274</v>
      </c>
      <c r="B711" s="5" t="s">
        <v>274</v>
      </c>
      <c r="C711" s="2" t="s">
        <v>310</v>
      </c>
      <c r="D711" s="8" t="s">
        <v>13</v>
      </c>
      <c r="E711" s="20">
        <v>0</v>
      </c>
      <c r="F711" s="20">
        <v>0</v>
      </c>
      <c r="G711" s="20">
        <v>0</v>
      </c>
      <c r="H711" s="20">
        <v>0</v>
      </c>
      <c r="I711" s="20">
        <v>-4</v>
      </c>
    </row>
    <row r="712" spans="1:14" x14ac:dyDescent="0.2">
      <c r="A712" s="5" t="s">
        <v>274</v>
      </c>
      <c r="B712" s="5" t="s">
        <v>274</v>
      </c>
      <c r="C712" s="5" t="s">
        <v>310</v>
      </c>
      <c r="D712" s="5" t="s">
        <v>276</v>
      </c>
      <c r="E712" s="19">
        <f t="shared" ref="E712:I712" si="260">+E713+E714</f>
        <v>66222</v>
      </c>
      <c r="F712" s="19">
        <f t="shared" si="260"/>
        <v>163444</v>
      </c>
      <c r="G712" s="19">
        <f t="shared" si="260"/>
        <v>169759</v>
      </c>
      <c r="H712" s="19">
        <f t="shared" si="260"/>
        <v>181036</v>
      </c>
      <c r="I712" s="19">
        <f t="shared" si="260"/>
        <v>97369</v>
      </c>
    </row>
    <row r="713" spans="1:14" x14ac:dyDescent="0.2">
      <c r="A713" s="5" t="s">
        <v>274</v>
      </c>
      <c r="B713" s="5" t="s">
        <v>274</v>
      </c>
      <c r="C713" s="2" t="s">
        <v>310</v>
      </c>
      <c r="D713" s="8" t="s">
        <v>219</v>
      </c>
      <c r="E713" s="20">
        <v>43725</v>
      </c>
      <c r="F713" s="20">
        <v>130015</v>
      </c>
      <c r="G713" s="20">
        <v>118509</v>
      </c>
      <c r="H713" s="20">
        <v>103614</v>
      </c>
      <c r="I713" s="20">
        <v>48058</v>
      </c>
    </row>
    <row r="714" spans="1:14" x14ac:dyDescent="0.2">
      <c r="A714" s="5" t="s">
        <v>274</v>
      </c>
      <c r="B714" s="5" t="s">
        <v>274</v>
      </c>
      <c r="C714" s="2" t="s">
        <v>310</v>
      </c>
      <c r="D714" s="8" t="s">
        <v>220</v>
      </c>
      <c r="E714" s="20">
        <v>22497</v>
      </c>
      <c r="F714" s="20">
        <v>33429</v>
      </c>
      <c r="G714" s="20">
        <v>51250</v>
      </c>
      <c r="H714" s="20">
        <v>77422</v>
      </c>
      <c r="I714" s="20">
        <v>49311</v>
      </c>
    </row>
    <row r="715" spans="1:14" x14ac:dyDescent="0.2">
      <c r="A715" s="5" t="s">
        <v>274</v>
      </c>
      <c r="B715" s="5" t="s">
        <v>274</v>
      </c>
      <c r="C715" s="5" t="s">
        <v>310</v>
      </c>
      <c r="D715" s="5" t="s">
        <v>221</v>
      </c>
      <c r="E715" s="19">
        <f t="shared" ref="E715:I715" si="261">+E716+E719</f>
        <v>351527</v>
      </c>
      <c r="F715" s="19">
        <f t="shared" si="261"/>
        <v>550182</v>
      </c>
      <c r="G715" s="19">
        <f t="shared" si="261"/>
        <v>620888</v>
      </c>
      <c r="H715" s="19">
        <f t="shared" si="261"/>
        <v>685820</v>
      </c>
      <c r="I715" s="19">
        <f t="shared" si="261"/>
        <v>697742</v>
      </c>
      <c r="J715" s="3"/>
      <c r="K715" s="3"/>
      <c r="L715" s="3"/>
      <c r="M715" s="3"/>
      <c r="N715" s="3"/>
    </row>
    <row r="716" spans="1:14" x14ac:dyDescent="0.2">
      <c r="A716" s="5" t="s">
        <v>274</v>
      </c>
      <c r="B716" s="5" t="s">
        <v>274</v>
      </c>
      <c r="C716" s="2" t="s">
        <v>310</v>
      </c>
      <c r="D716" s="8" t="s">
        <v>277</v>
      </c>
      <c r="E716" s="20">
        <v>234216</v>
      </c>
      <c r="F716" s="20">
        <v>398005</v>
      </c>
      <c r="G716" s="20">
        <v>453981</v>
      </c>
      <c r="H716" s="20">
        <v>467491</v>
      </c>
      <c r="I716" s="20">
        <v>461180</v>
      </c>
    </row>
    <row r="717" spans="1:14" x14ac:dyDescent="0.2">
      <c r="A717" s="5" t="s">
        <v>274</v>
      </c>
      <c r="B717" s="5" t="s">
        <v>274</v>
      </c>
      <c r="C717" s="2" t="s">
        <v>310</v>
      </c>
      <c r="D717" s="21" t="s">
        <v>278</v>
      </c>
      <c r="E717" s="20">
        <v>200511</v>
      </c>
      <c r="F717" s="20">
        <v>350697</v>
      </c>
      <c r="G717" s="20">
        <v>401416</v>
      </c>
      <c r="H717" s="20">
        <v>417133</v>
      </c>
      <c r="I717" s="20">
        <v>424802</v>
      </c>
    </row>
    <row r="718" spans="1:14" x14ac:dyDescent="0.2">
      <c r="A718" s="5" t="s">
        <v>274</v>
      </c>
      <c r="B718" s="5" t="s">
        <v>274</v>
      </c>
      <c r="C718" s="2" t="s">
        <v>310</v>
      </c>
      <c r="D718" s="21" t="s">
        <v>279</v>
      </c>
      <c r="E718" s="20">
        <v>33705</v>
      </c>
      <c r="F718" s="20">
        <v>47308</v>
      </c>
      <c r="G718" s="20">
        <v>52565</v>
      </c>
      <c r="H718" s="20">
        <v>50358</v>
      </c>
      <c r="I718" s="20">
        <f>+I716-I717</f>
        <v>36378</v>
      </c>
    </row>
    <row r="719" spans="1:14" x14ac:dyDescent="0.2">
      <c r="A719" s="5" t="s">
        <v>274</v>
      </c>
      <c r="B719" s="5" t="s">
        <v>274</v>
      </c>
      <c r="C719" s="2" t="s">
        <v>310</v>
      </c>
      <c r="D719" s="8" t="s">
        <v>280</v>
      </c>
      <c r="E719" s="20">
        <v>117311</v>
      </c>
      <c r="F719" s="20">
        <v>152177</v>
      </c>
      <c r="G719" s="20">
        <v>166907</v>
      </c>
      <c r="H719" s="20">
        <v>218329</v>
      </c>
      <c r="I719" s="20">
        <v>236562</v>
      </c>
    </row>
    <row r="720" spans="1:14" x14ac:dyDescent="0.2">
      <c r="A720" s="5" t="s">
        <v>274</v>
      </c>
      <c r="B720" s="5" t="s">
        <v>274</v>
      </c>
      <c r="C720" s="2" t="s">
        <v>310</v>
      </c>
      <c r="D720" s="21" t="s">
        <v>509</v>
      </c>
      <c r="E720" s="20">
        <v>32704</v>
      </c>
      <c r="F720" s="20">
        <v>72049</v>
      </c>
      <c r="G720" s="20">
        <v>86908</v>
      </c>
      <c r="H720" s="20">
        <v>118842</v>
      </c>
      <c r="I720" s="20">
        <v>76926</v>
      </c>
    </row>
    <row r="721" spans="1:9" x14ac:dyDescent="0.2">
      <c r="A721" s="5" t="s">
        <v>274</v>
      </c>
      <c r="B721" s="5" t="s">
        <v>274</v>
      </c>
      <c r="C721" s="2" t="s">
        <v>310</v>
      </c>
      <c r="D721" s="21" t="s">
        <v>279</v>
      </c>
      <c r="E721" s="20">
        <v>84607</v>
      </c>
      <c r="F721" s="20">
        <v>80128</v>
      </c>
      <c r="G721" s="20">
        <v>79999</v>
      </c>
      <c r="H721" s="20">
        <v>99487</v>
      </c>
      <c r="I721" s="20">
        <f>+I719-I720</f>
        <v>159636</v>
      </c>
    </row>
    <row r="722" spans="1:9" x14ac:dyDescent="0.2">
      <c r="A722" s="5" t="s">
        <v>274</v>
      </c>
      <c r="B722" s="5" t="s">
        <v>274</v>
      </c>
      <c r="C722" s="5" t="s">
        <v>310</v>
      </c>
      <c r="D722" s="5" t="s">
        <v>29</v>
      </c>
      <c r="E722" s="19"/>
      <c r="F722" s="19"/>
      <c r="G722" s="19"/>
      <c r="H722" s="19"/>
      <c r="I722" s="19"/>
    </row>
    <row r="723" spans="1:9" x14ac:dyDescent="0.2">
      <c r="A723" s="5" t="s">
        <v>274</v>
      </c>
      <c r="B723" s="5" t="s">
        <v>274</v>
      </c>
      <c r="C723" s="2" t="s">
        <v>310</v>
      </c>
      <c r="D723" s="8" t="s">
        <v>281</v>
      </c>
      <c r="E723" s="20">
        <v>97886</v>
      </c>
      <c r="F723" s="20">
        <v>259391</v>
      </c>
      <c r="G723" s="20">
        <v>314486</v>
      </c>
      <c r="H723" s="20">
        <v>359245</v>
      </c>
      <c r="I723" s="20">
        <f>197423.655+33919.018</f>
        <v>231342.67300000001</v>
      </c>
    </row>
    <row r="724" spans="1:9" x14ac:dyDescent="0.2">
      <c r="A724" s="5" t="s">
        <v>274</v>
      </c>
      <c r="B724" s="5" t="s">
        <v>274</v>
      </c>
      <c r="C724" s="2" t="s">
        <v>310</v>
      </c>
      <c r="D724" s="8" t="s">
        <v>282</v>
      </c>
      <c r="E724" s="20">
        <v>178805</v>
      </c>
      <c r="F724" s="20">
        <v>162323</v>
      </c>
      <c r="G724" s="20">
        <v>226190</v>
      </c>
      <c r="H724" s="20">
        <v>313337</v>
      </c>
      <c r="I724" s="20">
        <v>275600</v>
      </c>
    </row>
    <row r="725" spans="1:9" x14ac:dyDescent="0.2">
      <c r="A725" s="5" t="s">
        <v>274</v>
      </c>
      <c r="B725" s="5" t="s">
        <v>274</v>
      </c>
      <c r="C725" s="2" t="s">
        <v>310</v>
      </c>
      <c r="D725" s="8" t="s">
        <v>283</v>
      </c>
      <c r="E725" s="20">
        <v>-80919</v>
      </c>
      <c r="F725" s="20">
        <v>97068</v>
      </c>
      <c r="G725" s="20">
        <v>88296</v>
      </c>
      <c r="H725" s="20">
        <v>45908</v>
      </c>
      <c r="I725" s="20">
        <v>-54782.491000000002</v>
      </c>
    </row>
    <row r="726" spans="1:9" x14ac:dyDescent="0.2">
      <c r="A726" s="5" t="s">
        <v>274</v>
      </c>
      <c r="B726" s="5" t="s">
        <v>274</v>
      </c>
      <c r="C726" s="2" t="s">
        <v>310</v>
      </c>
      <c r="D726" s="8" t="s">
        <v>284</v>
      </c>
      <c r="E726" s="20">
        <v>-82104</v>
      </c>
      <c r="F726" s="20">
        <v>66428</v>
      </c>
      <c r="G726" s="20">
        <v>75144</v>
      </c>
      <c r="H726" s="20">
        <v>35912</v>
      </c>
      <c r="I726" s="20">
        <v>-23465</v>
      </c>
    </row>
    <row r="727" spans="1:9" x14ac:dyDescent="0.2">
      <c r="A727" s="5" t="s">
        <v>274</v>
      </c>
      <c r="B727" s="5" t="s">
        <v>274</v>
      </c>
      <c r="C727" s="5" t="s">
        <v>310</v>
      </c>
      <c r="D727" s="5" t="s">
        <v>40</v>
      </c>
      <c r="E727" s="19"/>
      <c r="F727" s="19"/>
      <c r="G727" s="19"/>
      <c r="H727" s="19"/>
      <c r="I727" s="19"/>
    </row>
    <row r="728" spans="1:9" x14ac:dyDescent="0.2">
      <c r="A728" s="5" t="s">
        <v>274</v>
      </c>
      <c r="B728" s="5" t="s">
        <v>274</v>
      </c>
      <c r="C728" s="2" t="s">
        <v>310</v>
      </c>
      <c r="D728" s="8" t="s">
        <v>77</v>
      </c>
      <c r="E728" s="20">
        <v>41510</v>
      </c>
      <c r="F728" s="20">
        <v>44510</v>
      </c>
      <c r="G728" s="20">
        <v>44510</v>
      </c>
      <c r="H728" s="20">
        <v>50000</v>
      </c>
      <c r="I728" s="20">
        <v>65000</v>
      </c>
    </row>
    <row r="729" spans="1:9" x14ac:dyDescent="0.2">
      <c r="A729" s="5" t="s">
        <v>274</v>
      </c>
      <c r="B729" s="5" t="s">
        <v>274</v>
      </c>
      <c r="C729" s="2" t="s">
        <v>310</v>
      </c>
      <c r="D729" s="8" t="s">
        <v>475</v>
      </c>
      <c r="E729" s="20">
        <v>-22953</v>
      </c>
      <c r="F729" s="20">
        <v>158881</v>
      </c>
      <c r="G729" s="20">
        <v>118954</v>
      </c>
      <c r="H729" s="20">
        <v>70519</v>
      </c>
      <c r="I729" s="20">
        <v>-13139.588</v>
      </c>
    </row>
    <row r="730" spans="1:9" x14ac:dyDescent="0.2">
      <c r="A730" s="5" t="s">
        <v>274</v>
      </c>
      <c r="B730" s="5" t="s">
        <v>274</v>
      </c>
      <c r="C730" s="5" t="s">
        <v>310</v>
      </c>
      <c r="D730" s="5" t="s">
        <v>43</v>
      </c>
      <c r="E730" s="77"/>
      <c r="F730" s="77"/>
      <c r="G730" s="77"/>
      <c r="H730" s="77"/>
      <c r="I730" s="77"/>
    </row>
    <row r="731" spans="1:9" x14ac:dyDescent="0.2">
      <c r="A731" s="5" t="s">
        <v>274</v>
      </c>
      <c r="B731" s="5" t="s">
        <v>274</v>
      </c>
      <c r="C731" s="2" t="s">
        <v>310</v>
      </c>
      <c r="D731" s="8" t="s">
        <v>545</v>
      </c>
      <c r="E731" s="23">
        <f t="shared" ref="E731:I731" si="262">IFERROR(E726/SUM(E708:E710)*100,"")</f>
        <v>-28.777623946303077</v>
      </c>
      <c r="F731" s="23">
        <f t="shared" si="262"/>
        <v>17.176486406818054</v>
      </c>
      <c r="G731" s="23">
        <f t="shared" si="262"/>
        <v>16.656876414506716</v>
      </c>
      <c r="H731" s="23">
        <f t="shared" si="262"/>
        <v>7.1143300897017339</v>
      </c>
      <c r="I731" s="23">
        <f t="shared" si="262"/>
        <v>-3.90837756942721</v>
      </c>
    </row>
    <row r="732" spans="1:9" x14ac:dyDescent="0.2">
      <c r="A732" s="5" t="s">
        <v>274</v>
      </c>
      <c r="B732" s="5" t="s">
        <v>274</v>
      </c>
      <c r="C732" s="2" t="s">
        <v>310</v>
      </c>
      <c r="D732" s="8" t="s">
        <v>285</v>
      </c>
      <c r="E732" s="23">
        <f t="shared" ref="E732:I732" si="263">IFERROR((E725/(E715-E713))*100,"")</f>
        <v>-26.289302863529151</v>
      </c>
      <c r="F732" s="23">
        <f t="shared" si="263"/>
        <v>23.102242679696406</v>
      </c>
      <c r="G732" s="23">
        <f t="shared" si="263"/>
        <v>17.575575412188808</v>
      </c>
      <c r="H732" s="23">
        <f t="shared" si="263"/>
        <v>7.8851815336839532</v>
      </c>
      <c r="I732" s="23">
        <f t="shared" si="263"/>
        <v>-8.432174872707348</v>
      </c>
    </row>
    <row r="733" spans="1:9" x14ac:dyDescent="0.2">
      <c r="A733" s="5" t="s">
        <v>274</v>
      </c>
      <c r="B733" s="5" t="s">
        <v>274</v>
      </c>
      <c r="C733" s="2" t="s">
        <v>310</v>
      </c>
      <c r="D733" s="8" t="s">
        <v>286</v>
      </c>
      <c r="E733" s="23">
        <f t="shared" ref="E733:I733" si="264">IFERROR(E726/E715*100,"")</f>
        <v>-23.356385142535281</v>
      </c>
      <c r="F733" s="23">
        <f t="shared" si="264"/>
        <v>12.07382284407705</v>
      </c>
      <c r="G733" s="23">
        <f t="shared" si="264"/>
        <v>12.102665859220988</v>
      </c>
      <c r="H733" s="23">
        <f t="shared" si="264"/>
        <v>5.2363593945933342</v>
      </c>
      <c r="I733" s="23">
        <f t="shared" si="264"/>
        <v>-3.3629909049476741</v>
      </c>
    </row>
    <row r="734" spans="1:9" x14ac:dyDescent="0.2">
      <c r="A734" s="5" t="s">
        <v>274</v>
      </c>
      <c r="B734" s="5" t="s">
        <v>274</v>
      </c>
      <c r="C734" s="2" t="s">
        <v>310</v>
      </c>
      <c r="D734" s="8" t="s">
        <v>287</v>
      </c>
      <c r="E734" s="23">
        <f t="shared" ref="E734:I734" si="265">IFERROR(E724/E725,"")</f>
        <v>-2.209678814617086</v>
      </c>
      <c r="F734" s="23">
        <f t="shared" si="265"/>
        <v>1.6722606832323732</v>
      </c>
      <c r="G734" s="23">
        <f t="shared" si="265"/>
        <v>2.56172420041678</v>
      </c>
      <c r="H734" s="23">
        <f t="shared" si="265"/>
        <v>6.8253245621678138</v>
      </c>
      <c r="I734" s="23">
        <f t="shared" si="265"/>
        <v>-5.0308044590378334</v>
      </c>
    </row>
    <row r="735" spans="1:9" x14ac:dyDescent="0.2">
      <c r="A735" s="5" t="s">
        <v>274</v>
      </c>
      <c r="B735" s="5" t="s">
        <v>274</v>
      </c>
      <c r="C735" s="2" t="s">
        <v>310</v>
      </c>
      <c r="D735" s="8" t="s">
        <v>288</v>
      </c>
      <c r="E735" s="23">
        <f t="shared" ref="E735:I735" si="266">IFERROR(E726/E728,"")</f>
        <v>-1.9779330281859793</v>
      </c>
      <c r="F735" s="23">
        <f t="shared" si="266"/>
        <v>1.4924286677151202</v>
      </c>
      <c r="G735" s="23">
        <f t="shared" si="266"/>
        <v>1.6882498314985397</v>
      </c>
      <c r="H735" s="23">
        <f t="shared" si="266"/>
        <v>0.71823999999999999</v>
      </c>
      <c r="I735" s="23">
        <f t="shared" si="266"/>
        <v>-0.36099999999999999</v>
      </c>
    </row>
    <row r="736" spans="1:9" x14ac:dyDescent="0.2">
      <c r="A736" s="5" t="s">
        <v>274</v>
      </c>
      <c r="B736" s="5" t="s">
        <v>274</v>
      </c>
      <c r="C736" s="5" t="s">
        <v>310</v>
      </c>
      <c r="D736" s="5" t="s">
        <v>53</v>
      </c>
      <c r="E736" s="22"/>
      <c r="F736" s="22"/>
      <c r="G736" s="22"/>
      <c r="H736" s="22"/>
      <c r="I736" s="22"/>
    </row>
    <row r="737" spans="1:14" x14ac:dyDescent="0.2">
      <c r="A737" s="5" t="s">
        <v>274</v>
      </c>
      <c r="B737" s="5" t="s">
        <v>274</v>
      </c>
      <c r="C737" s="2" t="s">
        <v>310</v>
      </c>
      <c r="D737" s="8" t="s">
        <v>289</v>
      </c>
      <c r="E737" s="23">
        <f t="shared" ref="E737:I737" si="267">IFERROR(E717/E715*100,"")</f>
        <v>57.039999772421467</v>
      </c>
      <c r="F737" s="23">
        <f t="shared" si="267"/>
        <v>63.741998102446097</v>
      </c>
      <c r="G737" s="23">
        <f t="shared" si="267"/>
        <v>64.651917898236078</v>
      </c>
      <c r="H737" s="23">
        <f t="shared" si="267"/>
        <v>60.822519028316471</v>
      </c>
      <c r="I737" s="23">
        <f t="shared" si="267"/>
        <v>60.882389192566876</v>
      </c>
    </row>
    <row r="738" spans="1:14" x14ac:dyDescent="0.2">
      <c r="A738" s="5" t="s">
        <v>274</v>
      </c>
      <c r="B738" s="5" t="s">
        <v>274</v>
      </c>
      <c r="C738" s="2" t="s">
        <v>310</v>
      </c>
      <c r="D738" s="8" t="s">
        <v>290</v>
      </c>
      <c r="E738" s="23">
        <f t="shared" ref="E738:I738" si="268">IFERROR(E716/E713,"")</f>
        <v>5.3565694682675815</v>
      </c>
      <c r="F738" s="23">
        <f t="shared" si="268"/>
        <v>3.0612237049571203</v>
      </c>
      <c r="G738" s="23">
        <f t="shared" si="268"/>
        <v>3.8307723464040704</v>
      </c>
      <c r="H738" s="23">
        <f t="shared" si="268"/>
        <v>4.5118516802748667</v>
      </c>
      <c r="I738" s="23">
        <f t="shared" si="268"/>
        <v>9.5963211119896794</v>
      </c>
    </row>
    <row r="739" spans="1:14" x14ac:dyDescent="0.2">
      <c r="A739" s="5" t="s">
        <v>274</v>
      </c>
      <c r="B739" s="5" t="s">
        <v>274</v>
      </c>
      <c r="C739" s="2" t="s">
        <v>310</v>
      </c>
      <c r="D739" s="8" t="s">
        <v>291</v>
      </c>
      <c r="E739" s="23">
        <f>IFERROR(E712/E715*100,"")</f>
        <v>18.83838225797734</v>
      </c>
      <c r="F739" s="23">
        <f t="shared" ref="F739:I739" si="269">IFERROR(F712/F715*100,"")</f>
        <v>29.707260506523298</v>
      </c>
      <c r="G739" s="23">
        <f t="shared" si="269"/>
        <v>27.341324039118163</v>
      </c>
      <c r="H739" s="23">
        <f t="shared" si="269"/>
        <v>26.397013793706805</v>
      </c>
      <c r="I739" s="23">
        <f t="shared" si="269"/>
        <v>13.954871571440448</v>
      </c>
    </row>
    <row r="740" spans="1:14" x14ac:dyDescent="0.2">
      <c r="A740" s="5" t="s">
        <v>274</v>
      </c>
      <c r="B740" s="5" t="s">
        <v>274</v>
      </c>
      <c r="C740" s="5" t="s">
        <v>310</v>
      </c>
      <c r="D740" s="5" t="s">
        <v>116</v>
      </c>
      <c r="E740" s="22"/>
      <c r="F740" s="22"/>
      <c r="G740" s="22"/>
      <c r="H740" s="22"/>
      <c r="I740" s="22"/>
    </row>
    <row r="741" spans="1:14" x14ac:dyDescent="0.2">
      <c r="A741" s="5" t="s">
        <v>274</v>
      </c>
      <c r="B741" s="5" t="s">
        <v>274</v>
      </c>
      <c r="C741" s="2" t="s">
        <v>310</v>
      </c>
      <c r="D741" s="8" t="s">
        <v>535</v>
      </c>
      <c r="E741" s="23">
        <f t="shared" ref="E741:I741" si="270">IFERROR(E707/E715*100,"")</f>
        <v>81.161617742022656</v>
      </c>
      <c r="F741" s="23">
        <f t="shared" si="270"/>
        <v>70.292739493476702</v>
      </c>
      <c r="G741" s="23">
        <f t="shared" si="270"/>
        <v>72.658675960881837</v>
      </c>
      <c r="H741" s="23">
        <f t="shared" si="270"/>
        <v>73.602986206293195</v>
      </c>
      <c r="I741" s="23">
        <f t="shared" si="270"/>
        <v>86.045128428559565</v>
      </c>
    </row>
    <row r="742" spans="1:14" x14ac:dyDescent="0.2">
      <c r="A742" s="5" t="s">
        <v>274</v>
      </c>
      <c r="B742" s="5" t="s">
        <v>274</v>
      </c>
      <c r="C742" s="2" t="s">
        <v>310</v>
      </c>
      <c r="D742" s="8" t="s">
        <v>542</v>
      </c>
      <c r="E742" s="23">
        <f t="shared" ref="E742:I742" si="271">IFERROR(E707/E728,"")</f>
        <v>6.8731630932305467</v>
      </c>
      <c r="F742" s="23">
        <f t="shared" si="271"/>
        <v>8.6887890361716469</v>
      </c>
      <c r="G742" s="23">
        <f t="shared" si="271"/>
        <v>10.135452707256796</v>
      </c>
      <c r="H742" s="23">
        <f t="shared" si="271"/>
        <v>10.09568</v>
      </c>
      <c r="I742" s="23">
        <f t="shared" si="271"/>
        <v>9.2365076923076916</v>
      </c>
    </row>
    <row r="743" spans="1:14" x14ac:dyDescent="0.2">
      <c r="A743" s="5" t="s">
        <v>274</v>
      </c>
      <c r="B743" s="5" t="s">
        <v>274</v>
      </c>
      <c r="C743" s="5" t="s">
        <v>310</v>
      </c>
      <c r="D743" s="5" t="s">
        <v>292</v>
      </c>
      <c r="E743" s="22"/>
      <c r="F743" s="22"/>
      <c r="G743" s="22"/>
      <c r="H743" s="22"/>
      <c r="I743" s="22"/>
    </row>
    <row r="744" spans="1:14" x14ac:dyDescent="0.2">
      <c r="A744" s="5" t="s">
        <v>274</v>
      </c>
      <c r="B744" s="5" t="s">
        <v>274</v>
      </c>
      <c r="C744" s="2" t="s">
        <v>310</v>
      </c>
      <c r="D744" s="8" t="s">
        <v>478</v>
      </c>
      <c r="E744" s="23">
        <f t="shared" ref="E744:I744" si="272">IFERROR(E729/E726,"")</f>
        <v>0.27956007015492546</v>
      </c>
      <c r="F744" s="23">
        <f t="shared" si="272"/>
        <v>2.3917775636779672</v>
      </c>
      <c r="G744" s="23">
        <f t="shared" si="272"/>
        <v>1.5830139465559459</v>
      </c>
      <c r="H744" s="23">
        <f t="shared" si="272"/>
        <v>1.9636611717531745</v>
      </c>
      <c r="I744" s="23">
        <f t="shared" si="272"/>
        <v>0.55996539526955036</v>
      </c>
    </row>
    <row r="745" spans="1:14" x14ac:dyDescent="0.2">
      <c r="A745" s="5" t="s">
        <v>274</v>
      </c>
      <c r="B745" s="5" t="s">
        <v>274</v>
      </c>
      <c r="C745" s="2" t="s">
        <v>310</v>
      </c>
      <c r="D745" s="8" t="s">
        <v>479</v>
      </c>
      <c r="E745" s="23">
        <f t="shared" ref="E745:I745" si="273">IFERROR(E729/E713,"")</f>
        <v>-0.52493996569468271</v>
      </c>
      <c r="F745" s="23">
        <f t="shared" si="273"/>
        <v>1.2220205360919894</v>
      </c>
      <c r="G745" s="23">
        <f t="shared" si="273"/>
        <v>1.0037549890725599</v>
      </c>
      <c r="H745" s="23">
        <f t="shared" si="273"/>
        <v>0.68059335611017813</v>
      </c>
      <c r="I745" s="23">
        <f t="shared" si="273"/>
        <v>-0.27341104498730701</v>
      </c>
    </row>
    <row r="746" spans="1:14" x14ac:dyDescent="0.2">
      <c r="A746" s="5" t="s">
        <v>274</v>
      </c>
      <c r="B746" s="5" t="s">
        <v>274</v>
      </c>
      <c r="C746" s="5" t="s">
        <v>311</v>
      </c>
      <c r="D746" s="5" t="s">
        <v>9</v>
      </c>
      <c r="E746" s="80">
        <f t="shared" ref="E746:H746" si="274">SUM(E747:E750)</f>
        <v>285450</v>
      </c>
      <c r="F746" s="80">
        <f t="shared" si="274"/>
        <v>366404</v>
      </c>
      <c r="G746" s="80">
        <f t="shared" si="274"/>
        <v>864840</v>
      </c>
      <c r="H746" s="80">
        <f t="shared" si="274"/>
        <v>949658</v>
      </c>
      <c r="I746" s="80"/>
      <c r="J746" s="3"/>
      <c r="K746" s="3"/>
      <c r="L746" s="3"/>
      <c r="M746" s="3"/>
      <c r="N746" s="3"/>
    </row>
    <row r="747" spans="1:14" x14ac:dyDescent="0.2">
      <c r="A747" s="5" t="s">
        <v>274</v>
      </c>
      <c r="B747" s="5" t="s">
        <v>274</v>
      </c>
      <c r="C747" s="2" t="s">
        <v>311</v>
      </c>
      <c r="D747" s="8" t="s">
        <v>76</v>
      </c>
      <c r="E747" s="20">
        <v>337800</v>
      </c>
      <c r="F747" s="20">
        <v>387800</v>
      </c>
      <c r="G747" s="20">
        <v>587800</v>
      </c>
      <c r="H747" s="20">
        <v>800000</v>
      </c>
      <c r="I747" s="20"/>
    </row>
    <row r="748" spans="1:14" x14ac:dyDescent="0.2">
      <c r="A748" s="5" t="s">
        <v>274</v>
      </c>
      <c r="B748" s="5" t="s">
        <v>274</v>
      </c>
      <c r="C748" s="2" t="s">
        <v>311</v>
      </c>
      <c r="D748" s="8" t="s">
        <v>11</v>
      </c>
      <c r="E748" s="20">
        <v>0</v>
      </c>
      <c r="F748" s="20">
        <v>0</v>
      </c>
      <c r="G748" s="20">
        <v>0</v>
      </c>
      <c r="H748" s="20">
        <v>0</v>
      </c>
      <c r="I748" s="20"/>
    </row>
    <row r="749" spans="1:14" x14ac:dyDescent="0.2">
      <c r="A749" s="5" t="s">
        <v>274</v>
      </c>
      <c r="B749" s="5" t="s">
        <v>274</v>
      </c>
      <c r="C749" s="2" t="s">
        <v>311</v>
      </c>
      <c r="D749" s="8" t="s">
        <v>275</v>
      </c>
      <c r="E749" s="20">
        <v>-52350</v>
      </c>
      <c r="F749" s="20">
        <v>-21396</v>
      </c>
      <c r="G749" s="20">
        <v>64840</v>
      </c>
      <c r="H749" s="20">
        <v>149658</v>
      </c>
      <c r="I749" s="20"/>
    </row>
    <row r="750" spans="1:14" x14ac:dyDescent="0.2">
      <c r="A750" s="5" t="s">
        <v>274</v>
      </c>
      <c r="B750" s="5" t="s">
        <v>274</v>
      </c>
      <c r="C750" s="2" t="s">
        <v>311</v>
      </c>
      <c r="D750" s="8" t="s">
        <v>13</v>
      </c>
      <c r="E750" s="20">
        <v>0</v>
      </c>
      <c r="F750" s="20">
        <v>0</v>
      </c>
      <c r="G750" s="20">
        <v>212200</v>
      </c>
      <c r="H750" s="20">
        <v>0</v>
      </c>
      <c r="I750" s="20"/>
    </row>
    <row r="751" spans="1:14" x14ac:dyDescent="0.2">
      <c r="A751" s="5" t="s">
        <v>274</v>
      </c>
      <c r="B751" s="5" t="s">
        <v>274</v>
      </c>
      <c r="C751" s="5" t="s">
        <v>311</v>
      </c>
      <c r="D751" s="5" t="s">
        <v>276</v>
      </c>
      <c r="E751" s="19">
        <f t="shared" ref="E751:H751" si="275">+E752+E753</f>
        <v>157656</v>
      </c>
      <c r="F751" s="19">
        <f t="shared" si="275"/>
        <v>438400</v>
      </c>
      <c r="G751" s="19">
        <f t="shared" si="275"/>
        <v>490938</v>
      </c>
      <c r="H751" s="19">
        <f t="shared" si="275"/>
        <v>583346</v>
      </c>
      <c r="I751" s="19"/>
    </row>
    <row r="752" spans="1:14" x14ac:dyDescent="0.2">
      <c r="A752" s="5" t="s">
        <v>274</v>
      </c>
      <c r="B752" s="5" t="s">
        <v>274</v>
      </c>
      <c r="C752" s="2" t="s">
        <v>311</v>
      </c>
      <c r="D752" s="8" t="s">
        <v>219</v>
      </c>
      <c r="E752" s="20">
        <v>101688</v>
      </c>
      <c r="F752" s="20">
        <v>221480</v>
      </c>
      <c r="G752" s="20">
        <v>281299</v>
      </c>
      <c r="H752" s="20">
        <v>349763</v>
      </c>
      <c r="I752" s="20"/>
    </row>
    <row r="753" spans="1:14" x14ac:dyDescent="0.2">
      <c r="A753" s="5" t="s">
        <v>274</v>
      </c>
      <c r="B753" s="5" t="s">
        <v>274</v>
      </c>
      <c r="C753" s="2" t="s">
        <v>311</v>
      </c>
      <c r="D753" s="8" t="s">
        <v>220</v>
      </c>
      <c r="E753" s="20">
        <v>55968</v>
      </c>
      <c r="F753" s="20">
        <v>216920</v>
      </c>
      <c r="G753" s="20">
        <v>209639</v>
      </c>
      <c r="H753" s="20">
        <v>233583</v>
      </c>
      <c r="I753" s="20"/>
    </row>
    <row r="754" spans="1:14" x14ac:dyDescent="0.2">
      <c r="A754" s="5" t="s">
        <v>274</v>
      </c>
      <c r="B754" s="5" t="s">
        <v>274</v>
      </c>
      <c r="C754" s="5" t="s">
        <v>311</v>
      </c>
      <c r="D754" s="5" t="s">
        <v>221</v>
      </c>
      <c r="E754" s="19">
        <f t="shared" ref="E754:H754" si="276">+E755+E758</f>
        <v>443106</v>
      </c>
      <c r="F754" s="19">
        <f t="shared" si="276"/>
        <v>804804</v>
      </c>
      <c r="G754" s="19">
        <f t="shared" si="276"/>
        <v>1355778</v>
      </c>
      <c r="H754" s="19">
        <f t="shared" si="276"/>
        <v>1533004</v>
      </c>
      <c r="I754" s="19"/>
      <c r="J754" s="3"/>
      <c r="K754" s="3"/>
      <c r="L754" s="3"/>
      <c r="M754" s="3"/>
      <c r="N754" s="3"/>
    </row>
    <row r="755" spans="1:14" x14ac:dyDescent="0.2">
      <c r="A755" s="5" t="s">
        <v>274</v>
      </c>
      <c r="B755" s="5" t="s">
        <v>274</v>
      </c>
      <c r="C755" s="2" t="s">
        <v>311</v>
      </c>
      <c r="D755" s="8" t="s">
        <v>277</v>
      </c>
      <c r="E755" s="20">
        <v>224048</v>
      </c>
      <c r="F755" s="20">
        <v>418414</v>
      </c>
      <c r="G755" s="20">
        <v>891515</v>
      </c>
      <c r="H755" s="20">
        <v>822967</v>
      </c>
      <c r="I755" s="20"/>
    </row>
    <row r="756" spans="1:14" x14ac:dyDescent="0.2">
      <c r="A756" s="5" t="s">
        <v>274</v>
      </c>
      <c r="B756" s="5" t="s">
        <v>274</v>
      </c>
      <c r="C756" s="2" t="s">
        <v>311</v>
      </c>
      <c r="D756" s="21" t="s">
        <v>278</v>
      </c>
      <c r="E756" s="20">
        <v>193103</v>
      </c>
      <c r="F756" s="20">
        <v>382258</v>
      </c>
      <c r="G756" s="20">
        <v>567832</v>
      </c>
      <c r="H756" s="20">
        <v>657812</v>
      </c>
      <c r="I756" s="20"/>
    </row>
    <row r="757" spans="1:14" x14ac:dyDescent="0.2">
      <c r="A757" s="5" t="s">
        <v>274</v>
      </c>
      <c r="B757" s="5" t="s">
        <v>274</v>
      </c>
      <c r="C757" s="2" t="s">
        <v>311</v>
      </c>
      <c r="D757" s="21" t="s">
        <v>279</v>
      </c>
      <c r="E757" s="20">
        <v>30945</v>
      </c>
      <c r="F757" s="20">
        <v>36156</v>
      </c>
      <c r="G757" s="20">
        <v>323683</v>
      </c>
      <c r="H757" s="20">
        <v>165155</v>
      </c>
      <c r="I757" s="20"/>
    </row>
    <row r="758" spans="1:14" x14ac:dyDescent="0.2">
      <c r="A758" s="5" t="s">
        <v>274</v>
      </c>
      <c r="B758" s="5" t="s">
        <v>274</v>
      </c>
      <c r="C758" s="2" t="s">
        <v>311</v>
      </c>
      <c r="D758" s="8" t="s">
        <v>280</v>
      </c>
      <c r="E758" s="20">
        <v>219058</v>
      </c>
      <c r="F758" s="20">
        <v>386390</v>
      </c>
      <c r="G758" s="20">
        <v>464263</v>
      </c>
      <c r="H758" s="20">
        <v>710037</v>
      </c>
      <c r="I758" s="20"/>
    </row>
    <row r="759" spans="1:14" x14ac:dyDescent="0.2">
      <c r="A759" s="5" t="s">
        <v>274</v>
      </c>
      <c r="B759" s="5" t="s">
        <v>274</v>
      </c>
      <c r="C759" s="2" t="s">
        <v>311</v>
      </c>
      <c r="D759" s="21" t="s">
        <v>509</v>
      </c>
      <c r="E759" s="20">
        <v>30688</v>
      </c>
      <c r="F759" s="20">
        <v>41255</v>
      </c>
      <c r="G759" s="20">
        <v>99758</v>
      </c>
      <c r="H759" s="20">
        <v>526418</v>
      </c>
      <c r="I759" s="20"/>
    </row>
    <row r="760" spans="1:14" x14ac:dyDescent="0.2">
      <c r="A760" s="5" t="s">
        <v>274</v>
      </c>
      <c r="B760" s="5" t="s">
        <v>274</v>
      </c>
      <c r="C760" s="2" t="s">
        <v>311</v>
      </c>
      <c r="D760" s="21" t="s">
        <v>279</v>
      </c>
      <c r="E760" s="20">
        <v>188370</v>
      </c>
      <c r="F760" s="20">
        <v>345135</v>
      </c>
      <c r="G760" s="20">
        <v>364505</v>
      </c>
      <c r="H760" s="20">
        <v>183619</v>
      </c>
      <c r="I760" s="20"/>
    </row>
    <row r="761" spans="1:14" x14ac:dyDescent="0.2">
      <c r="A761" s="5" t="s">
        <v>274</v>
      </c>
      <c r="B761" s="5" t="s">
        <v>274</v>
      </c>
      <c r="C761" s="5" t="s">
        <v>311</v>
      </c>
      <c r="D761" s="5" t="s">
        <v>29</v>
      </c>
      <c r="E761" s="19"/>
      <c r="F761" s="19"/>
      <c r="G761" s="19"/>
      <c r="H761" s="19"/>
      <c r="I761" s="19"/>
    </row>
    <row r="762" spans="1:14" x14ac:dyDescent="0.2">
      <c r="A762" s="5" t="s">
        <v>274</v>
      </c>
      <c r="B762" s="5" t="s">
        <v>274</v>
      </c>
      <c r="C762" s="2" t="s">
        <v>311</v>
      </c>
      <c r="D762" s="8" t="s">
        <v>281</v>
      </c>
      <c r="E762" s="20">
        <v>148311</v>
      </c>
      <c r="F762" s="20">
        <v>396012</v>
      </c>
      <c r="G762" s="20">
        <v>865230</v>
      </c>
      <c r="H762" s="20">
        <v>962744</v>
      </c>
      <c r="I762" s="20"/>
    </row>
    <row r="763" spans="1:14" x14ac:dyDescent="0.2">
      <c r="A763" s="5" t="s">
        <v>274</v>
      </c>
      <c r="B763" s="5" t="s">
        <v>274</v>
      </c>
      <c r="C763" s="2" t="s">
        <v>311</v>
      </c>
      <c r="D763" s="8" t="s">
        <v>282</v>
      </c>
      <c r="E763" s="20">
        <v>159492</v>
      </c>
      <c r="F763" s="20">
        <v>361113</v>
      </c>
      <c r="G763" s="20">
        <v>734775</v>
      </c>
      <c r="H763" s="20">
        <v>821904</v>
      </c>
      <c r="I763" s="20"/>
    </row>
    <row r="764" spans="1:14" x14ac:dyDescent="0.2">
      <c r="A764" s="5" t="s">
        <v>274</v>
      </c>
      <c r="B764" s="5" t="s">
        <v>274</v>
      </c>
      <c r="C764" s="2" t="s">
        <v>311</v>
      </c>
      <c r="D764" s="8" t="s">
        <v>283</v>
      </c>
      <c r="E764" s="20">
        <v>-11181</v>
      </c>
      <c r="F764" s="20">
        <v>34899</v>
      </c>
      <c r="G764" s="20">
        <v>130455</v>
      </c>
      <c r="H764" s="20">
        <v>140840</v>
      </c>
      <c r="I764" s="20"/>
    </row>
    <row r="765" spans="1:14" x14ac:dyDescent="0.2">
      <c r="A765" s="5" t="s">
        <v>274</v>
      </c>
      <c r="B765" s="5" t="s">
        <v>274</v>
      </c>
      <c r="C765" s="2" t="s">
        <v>311</v>
      </c>
      <c r="D765" s="8" t="s">
        <v>284</v>
      </c>
      <c r="E765" s="20">
        <v>-13406</v>
      </c>
      <c r="F765" s="20">
        <v>28956</v>
      </c>
      <c r="G765" s="20">
        <v>89112</v>
      </c>
      <c r="H765" s="20">
        <v>85122</v>
      </c>
      <c r="I765" s="20"/>
    </row>
    <row r="766" spans="1:14" x14ac:dyDescent="0.2">
      <c r="A766" s="5" t="s">
        <v>274</v>
      </c>
      <c r="B766" s="5" t="s">
        <v>274</v>
      </c>
      <c r="C766" s="5" t="s">
        <v>311</v>
      </c>
      <c r="D766" s="5" t="s">
        <v>40</v>
      </c>
      <c r="E766" s="19"/>
      <c r="F766" s="19"/>
      <c r="G766" s="19"/>
      <c r="H766" s="19"/>
      <c r="I766" s="19"/>
    </row>
    <row r="767" spans="1:14" x14ac:dyDescent="0.2">
      <c r="A767" s="5" t="s">
        <v>274</v>
      </c>
      <c r="B767" s="5" t="s">
        <v>274</v>
      </c>
      <c r="C767" s="2" t="s">
        <v>311</v>
      </c>
      <c r="D767" s="8" t="s">
        <v>77</v>
      </c>
      <c r="E767" s="20">
        <v>3378</v>
      </c>
      <c r="F767" s="20">
        <v>3878</v>
      </c>
      <c r="G767" s="20">
        <v>5878</v>
      </c>
      <c r="H767" s="20">
        <v>8000</v>
      </c>
      <c r="I767" s="20"/>
    </row>
    <row r="768" spans="1:14" x14ac:dyDescent="0.2">
      <c r="A768" s="5" t="s">
        <v>274</v>
      </c>
      <c r="B768" s="5" t="s">
        <v>274</v>
      </c>
      <c r="C768" s="2" t="s">
        <v>311</v>
      </c>
      <c r="D768" s="8" t="s">
        <v>475</v>
      </c>
      <c r="E768" s="20">
        <v>39038</v>
      </c>
      <c r="F768" s="20">
        <v>199028</v>
      </c>
      <c r="G768" s="20">
        <v>-67692</v>
      </c>
      <c r="H768" s="20">
        <v>423979</v>
      </c>
      <c r="I768" s="20"/>
    </row>
    <row r="769" spans="1:9" x14ac:dyDescent="0.2">
      <c r="A769" s="5" t="s">
        <v>274</v>
      </c>
      <c r="B769" s="5" t="s">
        <v>274</v>
      </c>
      <c r="C769" s="5" t="s">
        <v>311</v>
      </c>
      <c r="D769" s="5" t="s">
        <v>43</v>
      </c>
      <c r="E769" s="77"/>
      <c r="F769" s="77"/>
      <c r="G769" s="77"/>
      <c r="H769" s="77"/>
      <c r="I769" s="77"/>
    </row>
    <row r="770" spans="1:9" x14ac:dyDescent="0.2">
      <c r="A770" s="5" t="s">
        <v>274</v>
      </c>
      <c r="B770" s="5" t="s">
        <v>274</v>
      </c>
      <c r="C770" s="2" t="s">
        <v>311</v>
      </c>
      <c r="D770" s="8" t="s">
        <v>545</v>
      </c>
      <c r="E770" s="23">
        <f t="shared" ref="E770:H770" si="277">IFERROR(E765/SUM(E747:E749)*100,"")</f>
        <v>-4.6964442108950779</v>
      </c>
      <c r="F770" s="23">
        <f t="shared" si="277"/>
        <v>7.9027521533607716</v>
      </c>
      <c r="G770" s="23">
        <f t="shared" si="277"/>
        <v>13.654081882814415</v>
      </c>
      <c r="H770" s="23">
        <f t="shared" si="277"/>
        <v>8.9634373637667455</v>
      </c>
      <c r="I770" s="23"/>
    </row>
    <row r="771" spans="1:9" x14ac:dyDescent="0.2">
      <c r="A771" s="5" t="s">
        <v>274</v>
      </c>
      <c r="B771" s="5" t="s">
        <v>274</v>
      </c>
      <c r="C771" s="2" t="s">
        <v>311</v>
      </c>
      <c r="D771" s="8" t="s">
        <v>285</v>
      </c>
      <c r="E771" s="23">
        <f t="shared" ref="E771:H771" si="278">IFERROR((E764/(E754-E752))*100,"")</f>
        <v>-3.274871272164912</v>
      </c>
      <c r="F771" s="23">
        <f t="shared" si="278"/>
        <v>5.9827814387887344</v>
      </c>
      <c r="G771" s="23">
        <f t="shared" si="278"/>
        <v>12.141233099948906</v>
      </c>
      <c r="H771" s="23">
        <f t="shared" si="278"/>
        <v>11.902900592525107</v>
      </c>
      <c r="I771" s="23"/>
    </row>
    <row r="772" spans="1:9" x14ac:dyDescent="0.2">
      <c r="A772" s="5" t="s">
        <v>274</v>
      </c>
      <c r="B772" s="5" t="s">
        <v>274</v>
      </c>
      <c r="C772" s="2" t="s">
        <v>311</v>
      </c>
      <c r="D772" s="8" t="s">
        <v>286</v>
      </c>
      <c r="E772" s="23">
        <f t="shared" ref="E772:H772" si="279">IFERROR(E765/E754*100,"")</f>
        <v>-3.0254611763325254</v>
      </c>
      <c r="F772" s="23">
        <f t="shared" si="279"/>
        <v>3.5978946426707616</v>
      </c>
      <c r="G772" s="23">
        <f t="shared" si="279"/>
        <v>6.5727574868451919</v>
      </c>
      <c r="H772" s="23">
        <f t="shared" si="279"/>
        <v>5.5526273904047221</v>
      </c>
      <c r="I772" s="23"/>
    </row>
    <row r="773" spans="1:9" x14ac:dyDescent="0.2">
      <c r="A773" s="5" t="s">
        <v>274</v>
      </c>
      <c r="B773" s="5" t="s">
        <v>274</v>
      </c>
      <c r="C773" s="2" t="s">
        <v>311</v>
      </c>
      <c r="D773" s="8" t="s">
        <v>287</v>
      </c>
      <c r="E773" s="23">
        <f t="shared" ref="E773:H773" si="280">IFERROR(E763/E764,"")</f>
        <v>-14.26455594311779</v>
      </c>
      <c r="F773" s="23">
        <f t="shared" si="280"/>
        <v>10.347373850253589</v>
      </c>
      <c r="G773" s="23">
        <f t="shared" si="280"/>
        <v>5.6324019776934575</v>
      </c>
      <c r="H773" s="23">
        <f t="shared" si="280"/>
        <v>5.8357284862255039</v>
      </c>
      <c r="I773" s="23"/>
    </row>
    <row r="774" spans="1:9" x14ac:dyDescent="0.2">
      <c r="A774" s="5" t="s">
        <v>274</v>
      </c>
      <c r="B774" s="5" t="s">
        <v>274</v>
      </c>
      <c r="C774" s="2" t="s">
        <v>311</v>
      </c>
      <c r="D774" s="8" t="s">
        <v>288</v>
      </c>
      <c r="E774" s="23">
        <f>IFERROR(E765/E767,"")</f>
        <v>-3.9686204854943754</v>
      </c>
      <c r="F774" s="23">
        <f>IFERROR(F765/F767,"")</f>
        <v>7.4667354306343476</v>
      </c>
      <c r="G774" s="23">
        <f>IFERROR(G765/G767,"")</f>
        <v>15.160258591357605</v>
      </c>
      <c r="H774" s="23">
        <f>IFERROR(H765/H767,"")</f>
        <v>10.64025</v>
      </c>
      <c r="I774" s="23"/>
    </row>
    <row r="775" spans="1:9" x14ac:dyDescent="0.2">
      <c r="A775" s="5" t="s">
        <v>274</v>
      </c>
      <c r="B775" s="5" t="s">
        <v>274</v>
      </c>
      <c r="C775" s="5" t="s">
        <v>311</v>
      </c>
      <c r="D775" s="5" t="s">
        <v>53</v>
      </c>
      <c r="E775" s="22"/>
      <c r="F775" s="22"/>
      <c r="G775" s="22"/>
      <c r="H775" s="22"/>
      <c r="I775" s="22"/>
    </row>
    <row r="776" spans="1:9" x14ac:dyDescent="0.2">
      <c r="A776" s="5" t="s">
        <v>274</v>
      </c>
      <c r="B776" s="5" t="s">
        <v>274</v>
      </c>
      <c r="C776" s="2" t="s">
        <v>311</v>
      </c>
      <c r="D776" s="8" t="s">
        <v>289</v>
      </c>
      <c r="E776" s="23">
        <f>IFERROR(E756/E754*100,"")</f>
        <v>43.579414406485128</v>
      </c>
      <c r="F776" s="23">
        <f>IFERROR(F756/F754*100,"")</f>
        <v>47.497030332851232</v>
      </c>
      <c r="G776" s="23">
        <f>IFERROR(G756/G754*100,"")</f>
        <v>41.882373072877712</v>
      </c>
      <c r="H776" s="23">
        <f>IFERROR(H756/H754*100,"")</f>
        <v>42.909998930205006</v>
      </c>
      <c r="I776" s="23"/>
    </row>
    <row r="777" spans="1:9" x14ac:dyDescent="0.2">
      <c r="A777" s="5" t="s">
        <v>274</v>
      </c>
      <c r="B777" s="5" t="s">
        <v>274</v>
      </c>
      <c r="C777" s="2" t="s">
        <v>311</v>
      </c>
      <c r="D777" s="8" t="s">
        <v>290</v>
      </c>
      <c r="E777" s="23">
        <f>IFERROR(E755/E752,"")</f>
        <v>2.203288490284006</v>
      </c>
      <c r="F777" s="23">
        <f>IFERROR(F755/F752,"")</f>
        <v>1.8891728372765035</v>
      </c>
      <c r="G777" s="23">
        <f>IFERROR(G755/G752,"")</f>
        <v>3.1692789522892011</v>
      </c>
      <c r="H777" s="23">
        <f>IFERROR(H755/H752,"")</f>
        <v>2.3529275538007166</v>
      </c>
      <c r="I777" s="23"/>
    </row>
    <row r="778" spans="1:9" x14ac:dyDescent="0.2">
      <c r="A778" s="5" t="s">
        <v>274</v>
      </c>
      <c r="B778" s="5" t="s">
        <v>274</v>
      </c>
      <c r="C778" s="2" t="s">
        <v>311</v>
      </c>
      <c r="D778" s="8" t="s">
        <v>291</v>
      </c>
      <c r="E778" s="23">
        <f>IFERROR(E751/E754*100,"")</f>
        <v>35.579748412343775</v>
      </c>
      <c r="F778" s="23">
        <f t="shared" ref="F778:H778" si="281">IFERROR(F751/F754*100,"")</f>
        <v>54.472890293785817</v>
      </c>
      <c r="G778" s="23">
        <f t="shared" si="281"/>
        <v>36.210795572726504</v>
      </c>
      <c r="H778" s="23">
        <f t="shared" si="281"/>
        <v>38.052477358180411</v>
      </c>
      <c r="I778" s="23"/>
    </row>
    <row r="779" spans="1:9" x14ac:dyDescent="0.2">
      <c r="A779" s="5" t="s">
        <v>274</v>
      </c>
      <c r="B779" s="5" t="s">
        <v>274</v>
      </c>
      <c r="C779" s="5" t="s">
        <v>311</v>
      </c>
      <c r="D779" s="5" t="s">
        <v>116</v>
      </c>
      <c r="E779" s="22"/>
      <c r="F779" s="22"/>
      <c r="G779" s="22"/>
      <c r="H779" s="22"/>
      <c r="I779" s="22"/>
    </row>
    <row r="780" spans="1:9" x14ac:dyDescent="0.2">
      <c r="A780" s="5" t="s">
        <v>274</v>
      </c>
      <c r="B780" s="5" t="s">
        <v>274</v>
      </c>
      <c r="C780" s="2" t="s">
        <v>311</v>
      </c>
      <c r="D780" s="8" t="s">
        <v>535</v>
      </c>
      <c r="E780" s="23">
        <f t="shared" ref="E780:H780" si="282">IFERROR(E746/E754*100,"")</f>
        <v>64.420251587656225</v>
      </c>
      <c r="F780" s="23">
        <f t="shared" si="282"/>
        <v>45.527109706214183</v>
      </c>
      <c r="G780" s="23">
        <f t="shared" si="282"/>
        <v>63.789204427273496</v>
      </c>
      <c r="H780" s="23">
        <f t="shared" si="282"/>
        <v>61.947522641819589</v>
      </c>
      <c r="I780" s="23"/>
    </row>
    <row r="781" spans="1:9" x14ac:dyDescent="0.2">
      <c r="A781" s="5" t="s">
        <v>274</v>
      </c>
      <c r="B781" s="5" t="s">
        <v>274</v>
      </c>
      <c r="C781" s="2" t="s">
        <v>311</v>
      </c>
      <c r="D781" s="8" t="s">
        <v>542</v>
      </c>
      <c r="E781" s="23">
        <f t="shared" ref="E781:H781" si="283">IFERROR(E746/E767,"")</f>
        <v>84.502664298401427</v>
      </c>
      <c r="F781" s="23">
        <f t="shared" si="283"/>
        <v>94.482723053120168</v>
      </c>
      <c r="G781" s="23">
        <f t="shared" si="283"/>
        <v>147.13167744130658</v>
      </c>
      <c r="H781" s="23">
        <f t="shared" si="283"/>
        <v>118.70725</v>
      </c>
      <c r="I781" s="23"/>
    </row>
    <row r="782" spans="1:9" x14ac:dyDescent="0.2">
      <c r="A782" s="5" t="s">
        <v>274</v>
      </c>
      <c r="B782" s="5" t="s">
        <v>274</v>
      </c>
      <c r="C782" s="5" t="s">
        <v>311</v>
      </c>
      <c r="D782" s="5" t="s">
        <v>292</v>
      </c>
      <c r="E782" s="22"/>
      <c r="F782" s="22"/>
      <c r="G782" s="22"/>
      <c r="H782" s="22"/>
      <c r="I782" s="22"/>
    </row>
    <row r="783" spans="1:9" x14ac:dyDescent="0.2">
      <c r="A783" s="5" t="s">
        <v>274</v>
      </c>
      <c r="B783" s="5" t="s">
        <v>274</v>
      </c>
      <c r="C783" s="2" t="s">
        <v>311</v>
      </c>
      <c r="D783" s="8" t="s">
        <v>478</v>
      </c>
      <c r="E783" s="23">
        <f t="shared" ref="E783:I783" si="284">IFERROR(E768/E765,"")</f>
        <v>-2.9119797105773535</v>
      </c>
      <c r="F783" s="23">
        <f t="shared" si="284"/>
        <v>6.8734631855228621</v>
      </c>
      <c r="G783" s="23">
        <f t="shared" si="284"/>
        <v>-0.75962833288445997</v>
      </c>
      <c r="H783" s="23">
        <f t="shared" si="284"/>
        <v>4.9808392659946898</v>
      </c>
      <c r="I783" s="23" t="str">
        <f t="shared" si="284"/>
        <v/>
      </c>
    </row>
    <row r="784" spans="1:9" x14ac:dyDescent="0.2">
      <c r="A784" s="5" t="s">
        <v>274</v>
      </c>
      <c r="B784" s="5" t="s">
        <v>274</v>
      </c>
      <c r="C784" s="2" t="s">
        <v>311</v>
      </c>
      <c r="D784" s="8" t="s">
        <v>479</v>
      </c>
      <c r="E784" s="23">
        <f t="shared" ref="E784:H784" si="285">IFERROR(E768/E752,"")</f>
        <v>0.38389977185115254</v>
      </c>
      <c r="F784" s="23">
        <f t="shared" si="285"/>
        <v>0.89862741556799708</v>
      </c>
      <c r="G784" s="23">
        <f t="shared" si="285"/>
        <v>-0.24064074170189015</v>
      </c>
      <c r="H784" s="23">
        <f t="shared" si="285"/>
        <v>1.2121893968201325</v>
      </c>
      <c r="I784" s="23"/>
    </row>
    <row r="785" spans="1:14" x14ac:dyDescent="0.2">
      <c r="A785" s="5" t="s">
        <v>274</v>
      </c>
      <c r="B785" s="5" t="s">
        <v>274</v>
      </c>
      <c r="C785" s="5" t="s">
        <v>312</v>
      </c>
      <c r="D785" s="5" t="s">
        <v>9</v>
      </c>
      <c r="E785" s="80">
        <f t="shared" ref="E785:I785" si="286">SUM(E786:E789)</f>
        <v>1189551</v>
      </c>
      <c r="F785" s="80">
        <f t="shared" si="286"/>
        <v>1552079</v>
      </c>
      <c r="G785" s="80">
        <f t="shared" si="286"/>
        <v>2104838</v>
      </c>
      <c r="H785" s="80">
        <f t="shared" si="286"/>
        <v>2139830.4309999999</v>
      </c>
      <c r="I785" s="80">
        <f t="shared" si="286"/>
        <v>2094152.5649999999</v>
      </c>
      <c r="J785" s="3"/>
      <c r="K785" s="3"/>
      <c r="L785" s="3"/>
      <c r="M785" s="3"/>
      <c r="N785" s="3"/>
    </row>
    <row r="786" spans="1:14" x14ac:dyDescent="0.2">
      <c r="A786" s="5" t="s">
        <v>274</v>
      </c>
      <c r="B786" s="5" t="s">
        <v>274</v>
      </c>
      <c r="C786" s="2" t="s">
        <v>312</v>
      </c>
      <c r="D786" s="8" t="s">
        <v>76</v>
      </c>
      <c r="E786" s="20">
        <v>970000</v>
      </c>
      <c r="F786" s="20">
        <v>1400000</v>
      </c>
      <c r="G786" s="20">
        <v>2000000</v>
      </c>
      <c r="H786" s="20">
        <v>2000000</v>
      </c>
      <c r="I786" s="20">
        <v>2000000</v>
      </c>
    </row>
    <row r="787" spans="1:14" x14ac:dyDescent="0.2">
      <c r="A787" s="5" t="s">
        <v>274</v>
      </c>
      <c r="B787" s="5" t="s">
        <v>274</v>
      </c>
      <c r="C787" s="2" t="s">
        <v>312</v>
      </c>
      <c r="D787" s="8" t="s">
        <v>11</v>
      </c>
      <c r="E787" s="20">
        <v>0</v>
      </c>
      <c r="F787" s="20">
        <v>0</v>
      </c>
      <c r="G787" s="20">
        <v>0</v>
      </c>
      <c r="H787" s="20">
        <v>0</v>
      </c>
      <c r="I787" s="20">
        <v>0</v>
      </c>
    </row>
    <row r="788" spans="1:14" x14ac:dyDescent="0.2">
      <c r="A788" s="5" t="s">
        <v>274</v>
      </c>
      <c r="B788" s="5" t="s">
        <v>274</v>
      </c>
      <c r="C788" s="2" t="s">
        <v>312</v>
      </c>
      <c r="D788" s="8" t="s">
        <v>275</v>
      </c>
      <c r="E788" s="20">
        <v>219551</v>
      </c>
      <c r="F788" s="20">
        <v>152079</v>
      </c>
      <c r="G788" s="20">
        <v>104838</v>
      </c>
      <c r="H788" s="20">
        <v>139830.43100000001</v>
      </c>
      <c r="I788" s="20">
        <v>94152.565000000002</v>
      </c>
    </row>
    <row r="789" spans="1:14" x14ac:dyDescent="0.2">
      <c r="A789" s="5" t="s">
        <v>274</v>
      </c>
      <c r="B789" s="5" t="s">
        <v>274</v>
      </c>
      <c r="C789" s="2" t="s">
        <v>312</v>
      </c>
      <c r="D789" s="8" t="s">
        <v>13</v>
      </c>
      <c r="E789" s="20">
        <v>0</v>
      </c>
      <c r="F789" s="20">
        <v>0</v>
      </c>
      <c r="G789" s="20">
        <v>0</v>
      </c>
      <c r="H789" s="20">
        <v>0</v>
      </c>
      <c r="I789" s="20">
        <v>0</v>
      </c>
    </row>
    <row r="790" spans="1:14" x14ac:dyDescent="0.2">
      <c r="A790" s="5" t="s">
        <v>274</v>
      </c>
      <c r="B790" s="5" t="s">
        <v>274</v>
      </c>
      <c r="C790" s="5" t="s">
        <v>312</v>
      </c>
      <c r="D790" s="5" t="s">
        <v>276</v>
      </c>
      <c r="E790" s="19">
        <f t="shared" ref="E790:I790" si="287">+E791+E792</f>
        <v>140387</v>
      </c>
      <c r="F790" s="19">
        <f t="shared" si="287"/>
        <v>425328</v>
      </c>
      <c r="G790" s="19">
        <f t="shared" si="287"/>
        <v>599597</v>
      </c>
      <c r="H790" s="19">
        <f t="shared" si="287"/>
        <v>487510.18799999997</v>
      </c>
      <c r="I790" s="19">
        <f t="shared" si="287"/>
        <v>392729.125</v>
      </c>
    </row>
    <row r="791" spans="1:14" x14ac:dyDescent="0.2">
      <c r="A791" s="5" t="s">
        <v>274</v>
      </c>
      <c r="B791" s="5" t="s">
        <v>274</v>
      </c>
      <c r="C791" s="2" t="s">
        <v>312</v>
      </c>
      <c r="D791" s="8" t="s">
        <v>219</v>
      </c>
      <c r="E791" s="20">
        <v>105993</v>
      </c>
      <c r="F791" s="20">
        <v>275953</v>
      </c>
      <c r="G791" s="20">
        <v>409273</v>
      </c>
      <c r="H791" s="20">
        <v>222476.81099999999</v>
      </c>
      <c r="I791" s="20">
        <v>199626.739</v>
      </c>
    </row>
    <row r="792" spans="1:14" x14ac:dyDescent="0.2">
      <c r="A792" s="5" t="s">
        <v>274</v>
      </c>
      <c r="B792" s="5" t="s">
        <v>274</v>
      </c>
      <c r="C792" s="2" t="s">
        <v>312</v>
      </c>
      <c r="D792" s="8" t="s">
        <v>220</v>
      </c>
      <c r="E792" s="20">
        <v>34394</v>
      </c>
      <c r="F792" s="20">
        <v>149375</v>
      </c>
      <c r="G792" s="20">
        <v>190324</v>
      </c>
      <c r="H792" s="20">
        <v>265033.37699999998</v>
      </c>
      <c r="I792" s="20">
        <v>193102.386</v>
      </c>
    </row>
    <row r="793" spans="1:14" x14ac:dyDescent="0.2">
      <c r="A793" s="5" t="s">
        <v>274</v>
      </c>
      <c r="B793" s="5" t="s">
        <v>274</v>
      </c>
      <c r="C793" s="5" t="s">
        <v>312</v>
      </c>
      <c r="D793" s="5" t="s">
        <v>221</v>
      </c>
      <c r="E793" s="19">
        <f t="shared" ref="E793:I793" si="288">+E794+E797</f>
        <v>1329938</v>
      </c>
      <c r="F793" s="19">
        <f t="shared" si="288"/>
        <v>1977407</v>
      </c>
      <c r="G793" s="19">
        <f t="shared" si="288"/>
        <v>2704435</v>
      </c>
      <c r="H793" s="19">
        <f t="shared" si="288"/>
        <v>2627340.6189999999</v>
      </c>
      <c r="I793" s="19">
        <f t="shared" si="288"/>
        <v>2486881.5810000002</v>
      </c>
      <c r="J793" s="3"/>
      <c r="K793" s="3"/>
      <c r="L793" s="3"/>
      <c r="M793" s="3"/>
      <c r="N793" s="3"/>
    </row>
    <row r="794" spans="1:14" x14ac:dyDescent="0.2">
      <c r="A794" s="5" t="s">
        <v>274</v>
      </c>
      <c r="B794" s="5" t="s">
        <v>274</v>
      </c>
      <c r="C794" s="2" t="s">
        <v>312</v>
      </c>
      <c r="D794" s="8" t="s">
        <v>277</v>
      </c>
      <c r="E794" s="20">
        <v>1002417</v>
      </c>
      <c r="F794" s="20">
        <v>1592256</v>
      </c>
      <c r="G794" s="20">
        <v>2141157</v>
      </c>
      <c r="H794" s="20">
        <v>1954300.202</v>
      </c>
      <c r="I794" s="20">
        <v>1903426.581</v>
      </c>
    </row>
    <row r="795" spans="1:14" x14ac:dyDescent="0.2">
      <c r="A795" s="5" t="s">
        <v>274</v>
      </c>
      <c r="B795" s="5" t="s">
        <v>274</v>
      </c>
      <c r="C795" s="2" t="s">
        <v>312</v>
      </c>
      <c r="D795" s="21" t="s">
        <v>278</v>
      </c>
      <c r="E795" s="20">
        <v>942593</v>
      </c>
      <c r="F795" s="20">
        <v>1506682</v>
      </c>
      <c r="G795" s="20">
        <v>1979045</v>
      </c>
      <c r="H795" s="20">
        <v>1893907.92</v>
      </c>
      <c r="I795" s="20">
        <v>1827297.5319999999</v>
      </c>
    </row>
    <row r="796" spans="1:14" x14ac:dyDescent="0.2">
      <c r="A796" s="5" t="s">
        <v>274</v>
      </c>
      <c r="B796" s="5" t="s">
        <v>274</v>
      </c>
      <c r="C796" s="2" t="s">
        <v>312</v>
      </c>
      <c r="D796" s="21" t="s">
        <v>279</v>
      </c>
      <c r="E796" s="20">
        <v>59824</v>
      </c>
      <c r="F796" s="20">
        <v>85574</v>
      </c>
      <c r="G796" s="20">
        <v>162112</v>
      </c>
      <c r="H796" s="20">
        <v>60392.281999999999</v>
      </c>
      <c r="I796" s="20">
        <f>+I794-I795</f>
        <v>76129.049000000115</v>
      </c>
    </row>
    <row r="797" spans="1:14" x14ac:dyDescent="0.2">
      <c r="A797" s="5" t="s">
        <v>274</v>
      </c>
      <c r="B797" s="5" t="s">
        <v>274</v>
      </c>
      <c r="C797" s="2" t="s">
        <v>312</v>
      </c>
      <c r="D797" s="8" t="s">
        <v>280</v>
      </c>
      <c r="E797" s="20">
        <v>327521</v>
      </c>
      <c r="F797" s="20">
        <v>385151</v>
      </c>
      <c r="G797" s="20">
        <v>563278</v>
      </c>
      <c r="H797" s="20">
        <v>673040.41700000002</v>
      </c>
      <c r="I797" s="20">
        <v>583455</v>
      </c>
    </row>
    <row r="798" spans="1:14" x14ac:dyDescent="0.2">
      <c r="A798" s="5" t="s">
        <v>274</v>
      </c>
      <c r="B798" s="5" t="s">
        <v>274</v>
      </c>
      <c r="C798" s="2" t="s">
        <v>312</v>
      </c>
      <c r="D798" s="21" t="s">
        <v>509</v>
      </c>
      <c r="E798" s="20">
        <v>48140</v>
      </c>
      <c r="F798" s="20">
        <v>116686</v>
      </c>
      <c r="G798" s="20">
        <v>173898</v>
      </c>
      <c r="H798" s="20">
        <v>267245.89500000002</v>
      </c>
      <c r="I798" s="20">
        <v>38686</v>
      </c>
    </row>
    <row r="799" spans="1:14" x14ac:dyDescent="0.2">
      <c r="A799" s="5" t="s">
        <v>274</v>
      </c>
      <c r="B799" s="5" t="s">
        <v>274</v>
      </c>
      <c r="C799" s="2" t="s">
        <v>312</v>
      </c>
      <c r="D799" s="21" t="s">
        <v>279</v>
      </c>
      <c r="E799" s="20">
        <v>279381</v>
      </c>
      <c r="F799" s="20">
        <v>268465</v>
      </c>
      <c r="G799" s="20">
        <v>389380</v>
      </c>
      <c r="H799" s="20">
        <v>405794.522</v>
      </c>
      <c r="I799" s="20">
        <f>+I797-I798</f>
        <v>544769</v>
      </c>
    </row>
    <row r="800" spans="1:14" x14ac:dyDescent="0.2">
      <c r="A800" s="5" t="s">
        <v>274</v>
      </c>
      <c r="B800" s="5" t="s">
        <v>274</v>
      </c>
      <c r="C800" s="5" t="s">
        <v>312</v>
      </c>
      <c r="D800" s="5" t="s">
        <v>29</v>
      </c>
      <c r="E800" s="19"/>
      <c r="F800" s="19"/>
      <c r="G800" s="19"/>
      <c r="H800" s="19"/>
      <c r="I800" s="19"/>
    </row>
    <row r="801" spans="1:9" x14ac:dyDescent="0.2">
      <c r="A801" s="5" t="s">
        <v>274</v>
      </c>
      <c r="B801" s="5" t="s">
        <v>274</v>
      </c>
      <c r="C801" s="2" t="s">
        <v>312</v>
      </c>
      <c r="D801" s="8" t="s">
        <v>281</v>
      </c>
      <c r="E801" s="20">
        <v>534321</v>
      </c>
      <c r="F801" s="20">
        <v>927313</v>
      </c>
      <c r="G801" s="20">
        <v>1508718</v>
      </c>
      <c r="H801" s="20">
        <v>633690.21400000004</v>
      </c>
      <c r="I801" s="20">
        <v>650077.62300000002</v>
      </c>
    </row>
    <row r="802" spans="1:9" x14ac:dyDescent="0.2">
      <c r="A802" s="5" t="s">
        <v>274</v>
      </c>
      <c r="B802" s="5" t="s">
        <v>274</v>
      </c>
      <c r="C802" s="2" t="s">
        <v>312</v>
      </c>
      <c r="D802" s="8" t="s">
        <v>282</v>
      </c>
      <c r="E802" s="20">
        <v>358840</v>
      </c>
      <c r="F802" s="20">
        <v>404310</v>
      </c>
      <c r="G802" s="20">
        <v>751131</v>
      </c>
      <c r="H802" s="20">
        <v>569523.72499999998</v>
      </c>
      <c r="I802" s="20">
        <v>599302.19799999997</v>
      </c>
    </row>
    <row r="803" spans="1:9" x14ac:dyDescent="0.2">
      <c r="A803" s="5" t="s">
        <v>274</v>
      </c>
      <c r="B803" s="5" t="s">
        <v>274</v>
      </c>
      <c r="C803" s="2" t="s">
        <v>312</v>
      </c>
      <c r="D803" s="8" t="s">
        <v>283</v>
      </c>
      <c r="E803" s="20">
        <v>175481</v>
      </c>
      <c r="F803" s="20">
        <v>523003</v>
      </c>
      <c r="G803" s="20">
        <v>757587</v>
      </c>
      <c r="H803" s="20">
        <v>64166.489000000001</v>
      </c>
      <c r="I803" s="20">
        <v>50775.425000000003</v>
      </c>
    </row>
    <row r="804" spans="1:9" x14ac:dyDescent="0.2">
      <c r="A804" s="5" t="s">
        <v>274</v>
      </c>
      <c r="B804" s="5" t="s">
        <v>274</v>
      </c>
      <c r="C804" s="2" t="s">
        <v>312</v>
      </c>
      <c r="D804" s="8" t="s">
        <v>284</v>
      </c>
      <c r="E804" s="20">
        <v>126448</v>
      </c>
      <c r="F804" s="20">
        <v>362528</v>
      </c>
      <c r="G804" s="20">
        <v>552959</v>
      </c>
      <c r="H804" s="20">
        <v>32909.483999999997</v>
      </c>
      <c r="I804" s="20">
        <v>4557.51</v>
      </c>
    </row>
    <row r="805" spans="1:9" x14ac:dyDescent="0.2">
      <c r="A805" s="5" t="s">
        <v>274</v>
      </c>
      <c r="B805" s="5" t="s">
        <v>274</v>
      </c>
      <c r="C805" s="5" t="s">
        <v>312</v>
      </c>
      <c r="D805" s="5" t="s">
        <v>40</v>
      </c>
      <c r="E805" s="19"/>
      <c r="F805" s="19"/>
      <c r="G805" s="19"/>
      <c r="H805" s="19"/>
      <c r="I805" s="19"/>
    </row>
    <row r="806" spans="1:9" x14ac:dyDescent="0.2">
      <c r="A806" s="5" t="s">
        <v>274</v>
      </c>
      <c r="B806" s="5" t="s">
        <v>274</v>
      </c>
      <c r="C806" s="2" t="s">
        <v>312</v>
      </c>
      <c r="D806" s="8" t="s">
        <v>77</v>
      </c>
      <c r="E806" s="20">
        <v>9700</v>
      </c>
      <c r="F806" s="20">
        <v>14000</v>
      </c>
      <c r="G806" s="20">
        <v>20000</v>
      </c>
      <c r="H806" s="20">
        <v>20000</v>
      </c>
      <c r="I806" s="20">
        <v>20000</v>
      </c>
    </row>
    <row r="807" spans="1:9" x14ac:dyDescent="0.2">
      <c r="A807" s="5" t="s">
        <v>274</v>
      </c>
      <c r="B807" s="5" t="s">
        <v>274</v>
      </c>
      <c r="C807" s="2" t="s">
        <v>312</v>
      </c>
      <c r="D807" s="8" t="s">
        <v>475</v>
      </c>
      <c r="E807" s="20">
        <v>87882</v>
      </c>
      <c r="F807" s="20">
        <v>559216</v>
      </c>
      <c r="G807" s="20">
        <v>688829</v>
      </c>
      <c r="H807" s="20">
        <v>113423.374</v>
      </c>
      <c r="I807" s="20">
        <v>104971.25</v>
      </c>
    </row>
    <row r="808" spans="1:9" x14ac:dyDescent="0.2">
      <c r="A808" s="5" t="s">
        <v>274</v>
      </c>
      <c r="B808" s="5" t="s">
        <v>274</v>
      </c>
      <c r="C808" s="5" t="s">
        <v>312</v>
      </c>
      <c r="D808" s="5" t="s">
        <v>43</v>
      </c>
      <c r="E808" s="77"/>
      <c r="F808" s="77"/>
      <c r="G808" s="77"/>
      <c r="H808" s="77"/>
      <c r="I808" s="77"/>
    </row>
    <row r="809" spans="1:9" x14ac:dyDescent="0.2">
      <c r="A809" s="5" t="s">
        <v>274</v>
      </c>
      <c r="B809" s="5" t="s">
        <v>274</v>
      </c>
      <c r="C809" s="2" t="s">
        <v>312</v>
      </c>
      <c r="D809" s="8" t="s">
        <v>545</v>
      </c>
      <c r="E809" s="23">
        <f t="shared" ref="E809:I809" si="289">IFERROR(E804/SUM(E786:E788)*100,"")</f>
        <v>10.629893127743156</v>
      </c>
      <c r="F809" s="23">
        <f t="shared" si="289"/>
        <v>23.357573937924553</v>
      </c>
      <c r="G809" s="23">
        <f t="shared" si="289"/>
        <v>26.270857899752855</v>
      </c>
      <c r="H809" s="23">
        <f t="shared" si="289"/>
        <v>1.5379482188511786</v>
      </c>
      <c r="I809" s="23">
        <f t="shared" si="289"/>
        <v>0.21763027566236562</v>
      </c>
    </row>
    <row r="810" spans="1:9" x14ac:dyDescent="0.2">
      <c r="A810" s="5" t="s">
        <v>274</v>
      </c>
      <c r="B810" s="5" t="s">
        <v>274</v>
      </c>
      <c r="C810" s="2" t="s">
        <v>312</v>
      </c>
      <c r="D810" s="8" t="s">
        <v>285</v>
      </c>
      <c r="E810" s="23">
        <f t="shared" ref="E810:I810" si="290">IFERROR((E803/(E793-E791))*100,"")</f>
        <v>14.33732724918195</v>
      </c>
      <c r="F810" s="23">
        <f t="shared" si="290"/>
        <v>30.738591816176047</v>
      </c>
      <c r="G810" s="23">
        <f t="shared" si="290"/>
        <v>33.007996821139422</v>
      </c>
      <c r="H810" s="23">
        <f t="shared" si="290"/>
        <v>2.6681963771313906</v>
      </c>
      <c r="I810" s="23">
        <f t="shared" si="290"/>
        <v>2.2199286265627238</v>
      </c>
    </row>
    <row r="811" spans="1:9" x14ac:dyDescent="0.2">
      <c r="A811" s="5" t="s">
        <v>274</v>
      </c>
      <c r="B811" s="5" t="s">
        <v>274</v>
      </c>
      <c r="C811" s="2" t="s">
        <v>312</v>
      </c>
      <c r="D811" s="8" t="s">
        <v>286</v>
      </c>
      <c r="E811" s="23">
        <f t="shared" ref="E811:I811" si="291">IFERROR(E804/E793*100,"")</f>
        <v>9.507811642347237</v>
      </c>
      <c r="F811" s="23">
        <f t="shared" si="291"/>
        <v>18.333504432825411</v>
      </c>
      <c r="G811" s="23">
        <f t="shared" si="291"/>
        <v>20.446377894088783</v>
      </c>
      <c r="H811" s="23">
        <f t="shared" si="291"/>
        <v>1.2525777496077297</v>
      </c>
      <c r="I811" s="23">
        <f t="shared" si="291"/>
        <v>0.1832620433083661</v>
      </c>
    </row>
    <row r="812" spans="1:9" x14ac:dyDescent="0.2">
      <c r="A812" s="5" t="s">
        <v>274</v>
      </c>
      <c r="B812" s="5" t="s">
        <v>274</v>
      </c>
      <c r="C812" s="2" t="s">
        <v>312</v>
      </c>
      <c r="D812" s="8" t="s">
        <v>287</v>
      </c>
      <c r="E812" s="23">
        <f t="shared" ref="E812:I812" si="292">IFERROR(E802/E803,"")</f>
        <v>2.0448937491808228</v>
      </c>
      <c r="F812" s="23">
        <f t="shared" si="292"/>
        <v>0.77305483907358086</v>
      </c>
      <c r="G812" s="23">
        <f t="shared" si="292"/>
        <v>0.99147820646341611</v>
      </c>
      <c r="H812" s="23">
        <f t="shared" si="292"/>
        <v>8.8757189909518033</v>
      </c>
      <c r="I812" s="23">
        <f t="shared" si="292"/>
        <v>11.80299717826094</v>
      </c>
    </row>
    <row r="813" spans="1:9" x14ac:dyDescent="0.2">
      <c r="A813" s="5" t="s">
        <v>274</v>
      </c>
      <c r="B813" s="5" t="s">
        <v>274</v>
      </c>
      <c r="C813" s="2" t="s">
        <v>312</v>
      </c>
      <c r="D813" s="8" t="s">
        <v>288</v>
      </c>
      <c r="E813" s="23">
        <f t="shared" ref="E813:I813" si="293">IFERROR(E804/E806,"")</f>
        <v>13.035876288659793</v>
      </c>
      <c r="F813" s="23">
        <f t="shared" si="293"/>
        <v>25.894857142857141</v>
      </c>
      <c r="G813" s="23">
        <f t="shared" si="293"/>
        <v>27.647950000000002</v>
      </c>
      <c r="H813" s="23">
        <f t="shared" si="293"/>
        <v>1.6454741999999998</v>
      </c>
      <c r="I813" s="23">
        <f t="shared" si="293"/>
        <v>0.22787550000000001</v>
      </c>
    </row>
    <row r="814" spans="1:9" x14ac:dyDescent="0.2">
      <c r="A814" s="5" t="s">
        <v>274</v>
      </c>
      <c r="B814" s="5" t="s">
        <v>274</v>
      </c>
      <c r="C814" s="5" t="s">
        <v>312</v>
      </c>
      <c r="D814" s="5" t="s">
        <v>53</v>
      </c>
      <c r="E814" s="22"/>
      <c r="F814" s="22"/>
      <c r="G814" s="22"/>
      <c r="H814" s="22"/>
      <c r="I814" s="22"/>
    </row>
    <row r="815" spans="1:9" x14ac:dyDescent="0.2">
      <c r="A815" s="5" t="s">
        <v>274</v>
      </c>
      <c r="B815" s="5" t="s">
        <v>274</v>
      </c>
      <c r="C815" s="2" t="s">
        <v>312</v>
      </c>
      <c r="D815" s="8" t="s">
        <v>289</v>
      </c>
      <c r="E815" s="23">
        <f t="shared" ref="E815:I815" si="294">IFERROR(E795/E793*100,"")</f>
        <v>70.874958080752634</v>
      </c>
      <c r="F815" s="23">
        <f t="shared" si="294"/>
        <v>76.194834953047092</v>
      </c>
      <c r="G815" s="23">
        <f t="shared" si="294"/>
        <v>73.17776171362965</v>
      </c>
      <c r="H815" s="23">
        <f t="shared" si="294"/>
        <v>72.084597874517158</v>
      </c>
      <c r="I815" s="23">
        <f t="shared" si="294"/>
        <v>73.477464546792987</v>
      </c>
    </row>
    <row r="816" spans="1:9" x14ac:dyDescent="0.2">
      <c r="A816" s="5" t="s">
        <v>274</v>
      </c>
      <c r="B816" s="5" t="s">
        <v>274</v>
      </c>
      <c r="C816" s="2" t="s">
        <v>312</v>
      </c>
      <c r="D816" s="8" t="s">
        <v>290</v>
      </c>
      <c r="E816" s="23">
        <f t="shared" ref="E816:I816" si="295">IFERROR(E794/E791,"")</f>
        <v>9.4573886954798905</v>
      </c>
      <c r="F816" s="23">
        <f t="shared" si="295"/>
        <v>5.7700260551615674</v>
      </c>
      <c r="G816" s="23">
        <f t="shared" si="295"/>
        <v>5.2316106852883042</v>
      </c>
      <c r="H816" s="23">
        <f t="shared" si="295"/>
        <v>8.7842871947674581</v>
      </c>
      <c r="I816" s="23">
        <f t="shared" si="295"/>
        <v>9.5349279887801011</v>
      </c>
    </row>
    <row r="817" spans="1:14" x14ac:dyDescent="0.2">
      <c r="A817" s="5" t="s">
        <v>274</v>
      </c>
      <c r="B817" s="5" t="s">
        <v>274</v>
      </c>
      <c r="C817" s="2" t="s">
        <v>312</v>
      </c>
      <c r="D817" s="8" t="s">
        <v>291</v>
      </c>
      <c r="E817" s="23">
        <f>IFERROR(E790/E793*100,"")</f>
        <v>10.555905613645148</v>
      </c>
      <c r="F817" s="23">
        <f t="shared" ref="F817:I817" si="296">IFERROR(F790/F793*100,"")</f>
        <v>21.509380719295521</v>
      </c>
      <c r="G817" s="23">
        <f t="shared" si="296"/>
        <v>22.170878575377113</v>
      </c>
      <c r="H817" s="23">
        <f t="shared" si="296"/>
        <v>18.555271610939915</v>
      </c>
      <c r="I817" s="23">
        <f t="shared" si="296"/>
        <v>15.792031594929407</v>
      </c>
    </row>
    <row r="818" spans="1:14" x14ac:dyDescent="0.2">
      <c r="A818" s="5" t="s">
        <v>274</v>
      </c>
      <c r="B818" s="5" t="s">
        <v>274</v>
      </c>
      <c r="C818" s="5" t="s">
        <v>312</v>
      </c>
      <c r="D818" s="5" t="s">
        <v>116</v>
      </c>
      <c r="E818" s="22"/>
      <c r="F818" s="22"/>
      <c r="G818" s="22"/>
      <c r="H818" s="22"/>
      <c r="I818" s="22"/>
    </row>
    <row r="819" spans="1:14" x14ac:dyDescent="0.2">
      <c r="A819" s="5" t="s">
        <v>274</v>
      </c>
      <c r="B819" s="5" t="s">
        <v>274</v>
      </c>
      <c r="C819" s="2" t="s">
        <v>312</v>
      </c>
      <c r="D819" s="8" t="s">
        <v>535</v>
      </c>
      <c r="E819" s="23">
        <f t="shared" ref="E819:I819" si="297">IFERROR(E785/E793*100,"")</f>
        <v>89.444094386354863</v>
      </c>
      <c r="F819" s="23">
        <f t="shared" si="297"/>
        <v>78.490619280704479</v>
      </c>
      <c r="G819" s="23">
        <f t="shared" si="297"/>
        <v>77.829121424622883</v>
      </c>
      <c r="H819" s="23">
        <f t="shared" si="297"/>
        <v>81.444728389060089</v>
      </c>
      <c r="I819" s="23">
        <f t="shared" si="297"/>
        <v>84.207972788069782</v>
      </c>
    </row>
    <row r="820" spans="1:14" x14ac:dyDescent="0.2">
      <c r="A820" s="5" t="s">
        <v>274</v>
      </c>
      <c r="B820" s="5" t="s">
        <v>274</v>
      </c>
      <c r="C820" s="2" t="s">
        <v>312</v>
      </c>
      <c r="D820" s="8" t="s">
        <v>542</v>
      </c>
      <c r="E820" s="23">
        <f t="shared" ref="E820:I820" si="298">IFERROR(E785/E806,"")</f>
        <v>122.63412371134021</v>
      </c>
      <c r="F820" s="23">
        <f t="shared" si="298"/>
        <v>110.86278571428572</v>
      </c>
      <c r="G820" s="23">
        <f t="shared" si="298"/>
        <v>105.2419</v>
      </c>
      <c r="H820" s="23">
        <f t="shared" si="298"/>
        <v>106.99152154999999</v>
      </c>
      <c r="I820" s="23">
        <f t="shared" si="298"/>
        <v>104.70762825</v>
      </c>
    </row>
    <row r="821" spans="1:14" x14ac:dyDescent="0.2">
      <c r="A821" s="5" t="s">
        <v>274</v>
      </c>
      <c r="B821" s="5" t="s">
        <v>274</v>
      </c>
      <c r="C821" s="5" t="s">
        <v>312</v>
      </c>
      <c r="D821" s="5" t="s">
        <v>292</v>
      </c>
      <c r="E821" s="22"/>
      <c r="F821" s="22"/>
      <c r="G821" s="22"/>
      <c r="H821" s="22"/>
      <c r="I821" s="22"/>
    </row>
    <row r="822" spans="1:14" x14ac:dyDescent="0.2">
      <c r="A822" s="5" t="s">
        <v>274</v>
      </c>
      <c r="B822" s="5" t="s">
        <v>274</v>
      </c>
      <c r="C822" s="2" t="s">
        <v>312</v>
      </c>
      <c r="D822" s="8" t="s">
        <v>478</v>
      </c>
      <c r="E822" s="23">
        <f t="shared" ref="E822:I822" si="299">IFERROR(E807/E804,"")</f>
        <v>0.69500506136910034</v>
      </c>
      <c r="F822" s="23">
        <f t="shared" si="299"/>
        <v>1.5425456792302938</v>
      </c>
      <c r="G822" s="23">
        <f t="shared" si="299"/>
        <v>1.2457144200564598</v>
      </c>
      <c r="H822" s="23">
        <f t="shared" si="299"/>
        <v>3.4465254453700949</v>
      </c>
      <c r="I822" s="23">
        <f t="shared" si="299"/>
        <v>23.032587970185475</v>
      </c>
    </row>
    <row r="823" spans="1:14" x14ac:dyDescent="0.2">
      <c r="A823" s="5" t="s">
        <v>274</v>
      </c>
      <c r="B823" s="5" t="s">
        <v>274</v>
      </c>
      <c r="C823" s="2" t="s">
        <v>312</v>
      </c>
      <c r="D823" s="8" t="s">
        <v>479</v>
      </c>
      <c r="E823" s="23">
        <f t="shared" ref="E823:I823" si="300">IFERROR(E807/E791,"")</f>
        <v>0.82913022558093463</v>
      </c>
      <c r="F823" s="23">
        <f t="shared" si="300"/>
        <v>2.0264900182277419</v>
      </c>
      <c r="G823" s="23">
        <f t="shared" si="300"/>
        <v>1.683055075707413</v>
      </c>
      <c r="H823" s="23">
        <f t="shared" si="300"/>
        <v>0.50982110670401515</v>
      </c>
      <c r="I823" s="23">
        <f t="shared" si="300"/>
        <v>0.52583762338571283</v>
      </c>
    </row>
    <row r="824" spans="1:14" x14ac:dyDescent="0.2">
      <c r="A824" s="5" t="s">
        <v>274</v>
      </c>
      <c r="B824" s="5" t="s">
        <v>274</v>
      </c>
      <c r="C824" s="5" t="s">
        <v>313</v>
      </c>
      <c r="D824" s="5" t="s">
        <v>9</v>
      </c>
      <c r="E824" s="80">
        <f t="shared" ref="E824:I824" si="301">SUM(E825:E828)</f>
        <v>1854638</v>
      </c>
      <c r="F824" s="80">
        <f t="shared" si="301"/>
        <v>2462779</v>
      </c>
      <c r="G824" s="80">
        <f t="shared" si="301"/>
        <v>3268741</v>
      </c>
      <c r="H824" s="80">
        <f t="shared" si="301"/>
        <v>3757354.9879999999</v>
      </c>
      <c r="I824" s="80">
        <f t="shared" si="301"/>
        <v>3852964.2889999999</v>
      </c>
      <c r="J824" s="3"/>
      <c r="K824" s="3"/>
      <c r="L824" s="3"/>
      <c r="M824" s="3"/>
      <c r="N824" s="3"/>
    </row>
    <row r="825" spans="1:14" x14ac:dyDescent="0.2">
      <c r="A825" s="5" t="s">
        <v>274</v>
      </c>
      <c r="B825" s="5" t="s">
        <v>274</v>
      </c>
      <c r="C825" s="2" t="s">
        <v>313</v>
      </c>
      <c r="D825" s="8" t="s">
        <v>76</v>
      </c>
      <c r="E825" s="20">
        <v>700000</v>
      </c>
      <c r="F825" s="20">
        <v>700000</v>
      </c>
      <c r="G825" s="20">
        <v>700000</v>
      </c>
      <c r="H825" s="20">
        <v>1500000</v>
      </c>
      <c r="I825" s="20">
        <v>1500000</v>
      </c>
    </row>
    <row r="826" spans="1:14" x14ac:dyDescent="0.2">
      <c r="A826" s="5" t="s">
        <v>274</v>
      </c>
      <c r="B826" s="5" t="s">
        <v>274</v>
      </c>
      <c r="C826" s="2" t="s">
        <v>313</v>
      </c>
      <c r="D826" s="8" t="s">
        <v>11</v>
      </c>
      <c r="E826" s="20">
        <v>0</v>
      </c>
      <c r="F826" s="20">
        <v>0</v>
      </c>
      <c r="G826" s="20">
        <v>0</v>
      </c>
      <c r="H826" s="20">
        <v>0</v>
      </c>
      <c r="I826" s="20">
        <v>0</v>
      </c>
    </row>
    <row r="827" spans="1:14" x14ac:dyDescent="0.2">
      <c r="A827" s="5" t="s">
        <v>274</v>
      </c>
      <c r="B827" s="5" t="s">
        <v>274</v>
      </c>
      <c r="C827" s="2" t="s">
        <v>313</v>
      </c>
      <c r="D827" s="8" t="s">
        <v>275</v>
      </c>
      <c r="E827" s="20">
        <v>1154638</v>
      </c>
      <c r="F827" s="20">
        <v>1762779</v>
      </c>
      <c r="G827" s="20">
        <v>2568741</v>
      </c>
      <c r="H827" s="20">
        <v>2257354.9879999999</v>
      </c>
      <c r="I827" s="20">
        <v>2352964.2889999999</v>
      </c>
    </row>
    <row r="828" spans="1:14" x14ac:dyDescent="0.2">
      <c r="A828" s="5" t="s">
        <v>274</v>
      </c>
      <c r="B828" s="5" t="s">
        <v>274</v>
      </c>
      <c r="C828" s="2" t="s">
        <v>313</v>
      </c>
      <c r="D828" s="8" t="s">
        <v>13</v>
      </c>
      <c r="E828" s="20">
        <v>0</v>
      </c>
      <c r="F828" s="20">
        <v>0</v>
      </c>
      <c r="G828" s="20">
        <v>0</v>
      </c>
      <c r="H828" s="20">
        <v>0</v>
      </c>
      <c r="I828" s="20">
        <v>0</v>
      </c>
    </row>
    <row r="829" spans="1:14" x14ac:dyDescent="0.2">
      <c r="A829" s="5" t="s">
        <v>274</v>
      </c>
      <c r="B829" s="5" t="s">
        <v>274</v>
      </c>
      <c r="C829" s="5" t="s">
        <v>313</v>
      </c>
      <c r="D829" s="5" t="s">
        <v>276</v>
      </c>
      <c r="E829" s="19">
        <f t="shared" ref="E829:I829" si="302">+E830+E831</f>
        <v>159146</v>
      </c>
      <c r="F829" s="19">
        <f t="shared" si="302"/>
        <v>350022</v>
      </c>
      <c r="G829" s="19">
        <f t="shared" si="302"/>
        <v>349832</v>
      </c>
      <c r="H829" s="19">
        <f t="shared" si="302"/>
        <v>483525.446</v>
      </c>
      <c r="I829" s="19">
        <f t="shared" si="302"/>
        <v>403891.58499999996</v>
      </c>
    </row>
    <row r="830" spans="1:14" x14ac:dyDescent="0.2">
      <c r="A830" s="5" t="s">
        <v>274</v>
      </c>
      <c r="B830" s="5" t="s">
        <v>274</v>
      </c>
      <c r="C830" s="2" t="s">
        <v>313</v>
      </c>
      <c r="D830" s="8" t="s">
        <v>219</v>
      </c>
      <c r="E830" s="20">
        <v>86748</v>
      </c>
      <c r="F830" s="20">
        <v>278047</v>
      </c>
      <c r="G830" s="20">
        <v>222991</v>
      </c>
      <c r="H830" s="20">
        <v>278662.57799999998</v>
      </c>
      <c r="I830" s="20">
        <v>186521.81599999999</v>
      </c>
    </row>
    <row r="831" spans="1:14" x14ac:dyDescent="0.2">
      <c r="A831" s="5" t="s">
        <v>274</v>
      </c>
      <c r="B831" s="5" t="s">
        <v>274</v>
      </c>
      <c r="C831" s="2" t="s">
        <v>313</v>
      </c>
      <c r="D831" s="8" t="s">
        <v>220</v>
      </c>
      <c r="E831" s="20">
        <v>72398</v>
      </c>
      <c r="F831" s="20">
        <v>71975</v>
      </c>
      <c r="G831" s="20">
        <v>126841</v>
      </c>
      <c r="H831" s="20">
        <v>204862.86799999999</v>
      </c>
      <c r="I831" s="20">
        <v>217369.769</v>
      </c>
    </row>
    <row r="832" spans="1:14" x14ac:dyDescent="0.2">
      <c r="A832" s="5" t="s">
        <v>274</v>
      </c>
      <c r="B832" s="5" t="s">
        <v>274</v>
      </c>
      <c r="C832" s="5" t="s">
        <v>313</v>
      </c>
      <c r="D832" s="5" t="s">
        <v>221</v>
      </c>
      <c r="E832" s="19">
        <f t="shared" ref="E832:I832" si="303">+E833+E836</f>
        <v>2013784</v>
      </c>
      <c r="F832" s="19">
        <f t="shared" si="303"/>
        <v>2812801</v>
      </c>
      <c r="G832" s="19">
        <f t="shared" si="303"/>
        <v>3618573</v>
      </c>
      <c r="H832" s="19">
        <f t="shared" si="303"/>
        <v>4240880.4340000004</v>
      </c>
      <c r="I832" s="19">
        <f t="shared" si="303"/>
        <v>4256855.8739999998</v>
      </c>
      <c r="J832" s="3"/>
      <c r="K832" s="3"/>
      <c r="L832" s="3"/>
      <c r="M832" s="3"/>
      <c r="N832" s="3"/>
    </row>
    <row r="833" spans="1:9" x14ac:dyDescent="0.2">
      <c r="A833" s="5" t="s">
        <v>274</v>
      </c>
      <c r="B833" s="5" t="s">
        <v>274</v>
      </c>
      <c r="C833" s="2" t="s">
        <v>313</v>
      </c>
      <c r="D833" s="8" t="s">
        <v>277</v>
      </c>
      <c r="E833" s="20">
        <v>1690587</v>
      </c>
      <c r="F833" s="20">
        <v>2505275</v>
      </c>
      <c r="G833" s="20">
        <v>3403624</v>
      </c>
      <c r="H833" s="20">
        <v>3567133.432</v>
      </c>
      <c r="I833" s="20">
        <v>3779913.6740000001</v>
      </c>
    </row>
    <row r="834" spans="1:9" x14ac:dyDescent="0.2">
      <c r="A834" s="5" t="s">
        <v>274</v>
      </c>
      <c r="B834" s="5" t="s">
        <v>274</v>
      </c>
      <c r="C834" s="2" t="s">
        <v>313</v>
      </c>
      <c r="D834" s="21" t="s">
        <v>278</v>
      </c>
      <c r="E834" s="20">
        <v>1211709</v>
      </c>
      <c r="F834" s="20">
        <v>2278700</v>
      </c>
      <c r="G834" s="20">
        <v>3184657</v>
      </c>
      <c r="H834" s="20">
        <v>3477609.6809999999</v>
      </c>
      <c r="I834" s="20">
        <v>3454095.7850000001</v>
      </c>
    </row>
    <row r="835" spans="1:9" x14ac:dyDescent="0.2">
      <c r="A835" s="5" t="s">
        <v>274</v>
      </c>
      <c r="B835" s="5" t="s">
        <v>274</v>
      </c>
      <c r="C835" s="2" t="s">
        <v>313</v>
      </c>
      <c r="D835" s="21" t="s">
        <v>279</v>
      </c>
      <c r="E835" s="20">
        <v>478878</v>
      </c>
      <c r="F835" s="20">
        <v>226575</v>
      </c>
      <c r="G835" s="20">
        <v>218967</v>
      </c>
      <c r="H835" s="20">
        <v>89523.751000000004</v>
      </c>
      <c r="I835" s="20">
        <f>+I833-I834</f>
        <v>325817.88899999997</v>
      </c>
    </row>
    <row r="836" spans="1:9" x14ac:dyDescent="0.2">
      <c r="A836" s="5" t="s">
        <v>274</v>
      </c>
      <c r="B836" s="5" t="s">
        <v>274</v>
      </c>
      <c r="C836" s="2" t="s">
        <v>313</v>
      </c>
      <c r="D836" s="8" t="s">
        <v>280</v>
      </c>
      <c r="E836" s="20">
        <v>323197</v>
      </c>
      <c r="F836" s="20">
        <v>307526</v>
      </c>
      <c r="G836" s="20">
        <v>214949</v>
      </c>
      <c r="H836" s="20">
        <v>673747.00199999998</v>
      </c>
      <c r="I836" s="20">
        <v>476942.2</v>
      </c>
    </row>
    <row r="837" spans="1:9" x14ac:dyDescent="0.2">
      <c r="A837" s="5" t="s">
        <v>274</v>
      </c>
      <c r="B837" s="5" t="s">
        <v>274</v>
      </c>
      <c r="C837" s="2" t="s">
        <v>313</v>
      </c>
      <c r="D837" s="21" t="s">
        <v>509</v>
      </c>
      <c r="E837" s="20">
        <v>129515</v>
      </c>
      <c r="F837" s="20">
        <v>121856</v>
      </c>
      <c r="G837" s="20">
        <v>207669</v>
      </c>
      <c r="H837" s="20">
        <v>467997.72600000002</v>
      </c>
      <c r="I837" s="20">
        <v>462697.18800000002</v>
      </c>
    </row>
    <row r="838" spans="1:9" x14ac:dyDescent="0.2">
      <c r="A838" s="5" t="s">
        <v>274</v>
      </c>
      <c r="B838" s="5" t="s">
        <v>274</v>
      </c>
      <c r="C838" s="2" t="s">
        <v>313</v>
      </c>
      <c r="D838" s="21" t="s">
        <v>279</v>
      </c>
      <c r="E838" s="20">
        <v>193682</v>
      </c>
      <c r="F838" s="20">
        <v>185670</v>
      </c>
      <c r="G838" s="20">
        <v>7280</v>
      </c>
      <c r="H838" s="20">
        <v>205749.27600000001</v>
      </c>
      <c r="I838" s="20">
        <f>+I836-I837</f>
        <v>14245.011999999988</v>
      </c>
    </row>
    <row r="839" spans="1:9" x14ac:dyDescent="0.2">
      <c r="A839" s="5" t="s">
        <v>274</v>
      </c>
      <c r="B839" s="5" t="s">
        <v>274</v>
      </c>
      <c r="C839" s="5" t="s">
        <v>313</v>
      </c>
      <c r="D839" s="5" t="s">
        <v>29</v>
      </c>
      <c r="E839" s="19"/>
      <c r="F839" s="19"/>
      <c r="G839" s="19"/>
      <c r="H839" s="19"/>
      <c r="I839" s="19"/>
    </row>
    <row r="840" spans="1:9" x14ac:dyDescent="0.2">
      <c r="A840" s="5" t="s">
        <v>274</v>
      </c>
      <c r="B840" s="5" t="s">
        <v>274</v>
      </c>
      <c r="C840" s="2" t="s">
        <v>313</v>
      </c>
      <c r="D840" s="8" t="s">
        <v>281</v>
      </c>
      <c r="E840" s="20">
        <v>578624</v>
      </c>
      <c r="F840" s="20">
        <v>1354007</v>
      </c>
      <c r="G840" s="20">
        <v>1827252</v>
      </c>
      <c r="H840" s="20">
        <v>1451299.7009999999</v>
      </c>
      <c r="I840" s="20">
        <v>831100.14800000004</v>
      </c>
    </row>
    <row r="841" spans="1:9" x14ac:dyDescent="0.2">
      <c r="A841" s="5" t="s">
        <v>274</v>
      </c>
      <c r="B841" s="5" t="s">
        <v>274</v>
      </c>
      <c r="C841" s="2" t="s">
        <v>313</v>
      </c>
      <c r="D841" s="8" t="s">
        <v>282</v>
      </c>
      <c r="E841" s="20">
        <v>280364</v>
      </c>
      <c r="F841" s="20">
        <v>421931</v>
      </c>
      <c r="G841" s="20">
        <v>482014</v>
      </c>
      <c r="H841" s="20">
        <v>666557.96900000004</v>
      </c>
      <c r="I841" s="20">
        <v>768597.38410000002</v>
      </c>
    </row>
    <row r="842" spans="1:9" x14ac:dyDescent="0.2">
      <c r="A842" s="5" t="s">
        <v>274</v>
      </c>
      <c r="B842" s="5" t="s">
        <v>274</v>
      </c>
      <c r="C842" s="2" t="s">
        <v>313</v>
      </c>
      <c r="D842" s="8" t="s">
        <v>283</v>
      </c>
      <c r="E842" s="20">
        <v>298260</v>
      </c>
      <c r="F842" s="20">
        <v>932076</v>
      </c>
      <c r="G842" s="20">
        <v>1345238</v>
      </c>
      <c r="H842" s="20">
        <v>784741.73199999996</v>
      </c>
      <c r="I842" s="20">
        <v>26453.819940000001</v>
      </c>
    </row>
    <row r="843" spans="1:9" x14ac:dyDescent="0.2">
      <c r="A843" s="5" t="s">
        <v>274</v>
      </c>
      <c r="B843" s="5" t="s">
        <v>274</v>
      </c>
      <c r="C843" s="2" t="s">
        <v>313</v>
      </c>
      <c r="D843" s="8" t="s">
        <v>284</v>
      </c>
      <c r="E843" s="20">
        <v>211750</v>
      </c>
      <c r="F843" s="20">
        <v>608141</v>
      </c>
      <c r="G843" s="20">
        <v>805963</v>
      </c>
      <c r="H843" s="20">
        <v>491297.80099999998</v>
      </c>
      <c r="I843" s="20">
        <v>17496.819940000001</v>
      </c>
    </row>
    <row r="844" spans="1:9" x14ac:dyDescent="0.2">
      <c r="A844" s="5" t="s">
        <v>274</v>
      </c>
      <c r="B844" s="5" t="s">
        <v>274</v>
      </c>
      <c r="C844" s="5" t="s">
        <v>313</v>
      </c>
      <c r="D844" s="5" t="s">
        <v>40</v>
      </c>
      <c r="E844" s="19"/>
      <c r="F844" s="19"/>
      <c r="G844" s="19"/>
      <c r="H844" s="19"/>
      <c r="I844" s="19"/>
    </row>
    <row r="845" spans="1:9" x14ac:dyDescent="0.2">
      <c r="A845" s="5" t="s">
        <v>274</v>
      </c>
      <c r="B845" s="5" t="s">
        <v>274</v>
      </c>
      <c r="C845" s="2" t="s">
        <v>313</v>
      </c>
      <c r="D845" s="8" t="s">
        <v>77</v>
      </c>
      <c r="E845" s="20">
        <v>70000</v>
      </c>
      <c r="F845" s="20">
        <v>70000</v>
      </c>
      <c r="G845" s="20">
        <v>70000</v>
      </c>
      <c r="H845" s="20">
        <v>150000</v>
      </c>
      <c r="I845" s="20">
        <v>150000</v>
      </c>
    </row>
    <row r="846" spans="1:9" x14ac:dyDescent="0.2">
      <c r="A846" s="5" t="s">
        <v>274</v>
      </c>
      <c r="B846" s="5" t="s">
        <v>274</v>
      </c>
      <c r="C846" s="2" t="s">
        <v>313</v>
      </c>
      <c r="D846" s="8" t="s">
        <v>475</v>
      </c>
      <c r="E846" s="20">
        <v>-192311</v>
      </c>
      <c r="F846" s="20">
        <v>1078694</v>
      </c>
      <c r="G846" s="20">
        <v>762710</v>
      </c>
      <c r="H846" s="20">
        <v>239643.17199999999</v>
      </c>
      <c r="I846" s="20">
        <v>56792.663</v>
      </c>
    </row>
    <row r="847" spans="1:9" x14ac:dyDescent="0.2">
      <c r="A847" s="5" t="s">
        <v>274</v>
      </c>
      <c r="B847" s="5" t="s">
        <v>274</v>
      </c>
      <c r="C847" s="5" t="s">
        <v>313</v>
      </c>
      <c r="D847" s="5" t="s">
        <v>43</v>
      </c>
      <c r="E847" s="77"/>
      <c r="F847" s="77"/>
      <c r="G847" s="77"/>
      <c r="H847" s="77"/>
      <c r="I847" s="77"/>
    </row>
    <row r="848" spans="1:9" x14ac:dyDescent="0.2">
      <c r="A848" s="5" t="s">
        <v>274</v>
      </c>
      <c r="B848" s="5" t="s">
        <v>274</v>
      </c>
      <c r="C848" s="2" t="s">
        <v>313</v>
      </c>
      <c r="D848" s="8" t="s">
        <v>545</v>
      </c>
      <c r="E848" s="23">
        <f t="shared" ref="E848:I848" si="304">IFERROR(E843/SUM(E825:E827)*100,"")</f>
        <v>11.417322410087575</v>
      </c>
      <c r="F848" s="23">
        <f t="shared" si="304"/>
        <v>24.693283481790289</v>
      </c>
      <c r="G848" s="23">
        <f t="shared" si="304"/>
        <v>24.656679743057037</v>
      </c>
      <c r="H848" s="23">
        <f t="shared" si="304"/>
        <v>13.075629068029917</v>
      </c>
      <c r="I848" s="23">
        <f t="shared" si="304"/>
        <v>0.4541132132979393</v>
      </c>
    </row>
    <row r="849" spans="1:14" x14ac:dyDescent="0.2">
      <c r="A849" s="5" t="s">
        <v>274</v>
      </c>
      <c r="B849" s="5" t="s">
        <v>274</v>
      </c>
      <c r="C849" s="2" t="s">
        <v>313</v>
      </c>
      <c r="D849" s="8" t="s">
        <v>285</v>
      </c>
      <c r="E849" s="23">
        <f t="shared" ref="E849:I849" si="305">IFERROR((E842/(E832-E830))*100,"")</f>
        <v>15.477655840368318</v>
      </c>
      <c r="F849" s="23">
        <f t="shared" si="305"/>
        <v>36.771852416447516</v>
      </c>
      <c r="G849" s="23">
        <f t="shared" si="305"/>
        <v>39.617302718650294</v>
      </c>
      <c r="H849" s="23">
        <f t="shared" si="305"/>
        <v>19.805617977609757</v>
      </c>
      <c r="I849" s="23">
        <f t="shared" si="305"/>
        <v>0.64991766186872524</v>
      </c>
    </row>
    <row r="850" spans="1:14" x14ac:dyDescent="0.2">
      <c r="A850" s="5" t="s">
        <v>274</v>
      </c>
      <c r="B850" s="5" t="s">
        <v>274</v>
      </c>
      <c r="C850" s="2" t="s">
        <v>313</v>
      </c>
      <c r="D850" s="8" t="s">
        <v>286</v>
      </c>
      <c r="E850" s="23">
        <f t="shared" ref="E850:I850" si="306">IFERROR(E843/E832*100,"")</f>
        <v>10.515030410411445</v>
      </c>
      <c r="F850" s="23">
        <f t="shared" si="306"/>
        <v>21.620477239591427</v>
      </c>
      <c r="G850" s="23">
        <f t="shared" si="306"/>
        <v>22.27295124348742</v>
      </c>
      <c r="H850" s="23">
        <f t="shared" si="306"/>
        <v>11.584806708087445</v>
      </c>
      <c r="I850" s="23">
        <f t="shared" si="306"/>
        <v>0.41102683430902553</v>
      </c>
    </row>
    <row r="851" spans="1:14" x14ac:dyDescent="0.2">
      <c r="A851" s="5" t="s">
        <v>274</v>
      </c>
      <c r="B851" s="5" t="s">
        <v>274</v>
      </c>
      <c r="C851" s="2" t="s">
        <v>313</v>
      </c>
      <c r="D851" s="8" t="s">
        <v>287</v>
      </c>
      <c r="E851" s="23">
        <f t="shared" ref="E851:I851" si="307">IFERROR(E841/E842,"")</f>
        <v>0.93999865888821832</v>
      </c>
      <c r="F851" s="23">
        <f t="shared" si="307"/>
        <v>0.45267875151811654</v>
      </c>
      <c r="G851" s="23">
        <f t="shared" si="307"/>
        <v>0.35831131740257116</v>
      </c>
      <c r="H851" s="23">
        <f t="shared" si="307"/>
        <v>0.84939788699806285</v>
      </c>
      <c r="I851" s="23">
        <f t="shared" si="307"/>
        <v>29.054306177454084</v>
      </c>
    </row>
    <row r="852" spans="1:14" x14ac:dyDescent="0.2">
      <c r="A852" s="5" t="s">
        <v>274</v>
      </c>
      <c r="B852" s="5" t="s">
        <v>274</v>
      </c>
      <c r="C852" s="2" t="s">
        <v>313</v>
      </c>
      <c r="D852" s="8" t="s">
        <v>288</v>
      </c>
      <c r="E852" s="23">
        <f t="shared" ref="E852:I852" si="308">IFERROR(E843/E845,"")</f>
        <v>3.0249999999999999</v>
      </c>
      <c r="F852" s="23">
        <f t="shared" si="308"/>
        <v>8.6877285714285719</v>
      </c>
      <c r="G852" s="23">
        <f t="shared" si="308"/>
        <v>11.513757142857143</v>
      </c>
      <c r="H852" s="23">
        <f t="shared" si="308"/>
        <v>3.275318673333333</v>
      </c>
      <c r="I852" s="23">
        <f t="shared" si="308"/>
        <v>0.11664546626666668</v>
      </c>
    </row>
    <row r="853" spans="1:14" x14ac:dyDescent="0.2">
      <c r="A853" s="5" t="s">
        <v>274</v>
      </c>
      <c r="B853" s="5" t="s">
        <v>274</v>
      </c>
      <c r="C853" s="5" t="s">
        <v>313</v>
      </c>
      <c r="D853" s="5" t="s">
        <v>53</v>
      </c>
      <c r="E853" s="22"/>
      <c r="F853" s="22"/>
      <c r="G853" s="22"/>
      <c r="H853" s="22"/>
      <c r="I853" s="22"/>
    </row>
    <row r="854" spans="1:14" x14ac:dyDescent="0.2">
      <c r="A854" s="5" t="s">
        <v>274</v>
      </c>
      <c r="B854" s="5" t="s">
        <v>274</v>
      </c>
      <c r="C854" s="2" t="s">
        <v>313</v>
      </c>
      <c r="D854" s="8" t="s">
        <v>289</v>
      </c>
      <c r="E854" s="23">
        <f t="shared" ref="E854:I854" si="309">IFERROR(E834/E832*100,"")</f>
        <v>60.170753169158161</v>
      </c>
      <c r="F854" s="23">
        <f t="shared" si="309"/>
        <v>81.011774384323658</v>
      </c>
      <c r="G854" s="23">
        <f t="shared" si="309"/>
        <v>88.008643186139949</v>
      </c>
      <c r="H854" s="23">
        <f t="shared" si="309"/>
        <v>82.002068559143908</v>
      </c>
      <c r="I854" s="23">
        <f t="shared" si="309"/>
        <v>81.141948124128589</v>
      </c>
    </row>
    <row r="855" spans="1:14" x14ac:dyDescent="0.2">
      <c r="A855" s="5" t="s">
        <v>274</v>
      </c>
      <c r="B855" s="5" t="s">
        <v>274</v>
      </c>
      <c r="C855" s="2" t="s">
        <v>313</v>
      </c>
      <c r="D855" s="8" t="s">
        <v>290</v>
      </c>
      <c r="E855" s="23">
        <f t="shared" ref="E855:I855" si="310">IFERROR(E833/E830,"")</f>
        <v>19.488483884354682</v>
      </c>
      <c r="F855" s="23">
        <f t="shared" si="310"/>
        <v>9.0102572586649021</v>
      </c>
      <c r="G855" s="23">
        <f t="shared" si="310"/>
        <v>15.263503908229481</v>
      </c>
      <c r="H855" s="23">
        <f t="shared" si="310"/>
        <v>12.800905875492189</v>
      </c>
      <c r="I855" s="23">
        <f t="shared" si="310"/>
        <v>20.265263093942856</v>
      </c>
    </row>
    <row r="856" spans="1:14" x14ac:dyDescent="0.2">
      <c r="A856" s="5" t="s">
        <v>274</v>
      </c>
      <c r="B856" s="5" t="s">
        <v>274</v>
      </c>
      <c r="C856" s="2" t="s">
        <v>313</v>
      </c>
      <c r="D856" s="8" t="s">
        <v>291</v>
      </c>
      <c r="E856" s="23">
        <f>IFERROR(E829/E832*100,"")</f>
        <v>7.9028336703439894</v>
      </c>
      <c r="F856" s="23">
        <f t="shared" ref="F856:I856" si="311">IFERROR(F829/F832*100,"")</f>
        <v>12.443894893382078</v>
      </c>
      <c r="G856" s="23">
        <f t="shared" si="311"/>
        <v>9.6676783914543112</v>
      </c>
      <c r="H856" s="23">
        <f t="shared" si="311"/>
        <v>11.401534505039997</v>
      </c>
      <c r="I856" s="23">
        <f t="shared" si="311"/>
        <v>9.4880258330305871</v>
      </c>
    </row>
    <row r="857" spans="1:14" x14ac:dyDescent="0.2">
      <c r="A857" s="5" t="s">
        <v>274</v>
      </c>
      <c r="B857" s="5" t="s">
        <v>274</v>
      </c>
      <c r="C857" s="5" t="s">
        <v>313</v>
      </c>
      <c r="D857" s="5" t="s">
        <v>116</v>
      </c>
      <c r="E857" s="22"/>
      <c r="F857" s="22"/>
      <c r="G857" s="22"/>
      <c r="H857" s="22"/>
      <c r="I857" s="22"/>
    </row>
    <row r="858" spans="1:14" x14ac:dyDescent="0.2">
      <c r="A858" s="5" t="s">
        <v>274</v>
      </c>
      <c r="B858" s="5" t="s">
        <v>274</v>
      </c>
      <c r="C858" s="2" t="s">
        <v>313</v>
      </c>
      <c r="D858" s="8" t="s">
        <v>535</v>
      </c>
      <c r="E858" s="23">
        <f t="shared" ref="E858:I858" si="312">IFERROR(E824/E832*100,"")</f>
        <v>92.097166329656005</v>
      </c>
      <c r="F858" s="23">
        <f t="shared" si="312"/>
        <v>87.55610510661792</v>
      </c>
      <c r="G858" s="23">
        <f t="shared" si="312"/>
        <v>90.332321608545683</v>
      </c>
      <c r="H858" s="23">
        <f t="shared" si="312"/>
        <v>88.598465494959981</v>
      </c>
      <c r="I858" s="23">
        <f t="shared" si="312"/>
        <v>90.511974166969409</v>
      </c>
    </row>
    <row r="859" spans="1:14" x14ac:dyDescent="0.2">
      <c r="A859" s="5" t="s">
        <v>274</v>
      </c>
      <c r="B859" s="5" t="s">
        <v>274</v>
      </c>
      <c r="C859" s="2" t="s">
        <v>313</v>
      </c>
      <c r="D859" s="8" t="s">
        <v>542</v>
      </c>
      <c r="E859" s="23">
        <f t="shared" ref="E859:I859" si="313">IFERROR(E824/E845,"")</f>
        <v>26.49482857142857</v>
      </c>
      <c r="F859" s="23">
        <f t="shared" si="313"/>
        <v>35.182557142857142</v>
      </c>
      <c r="G859" s="23">
        <f t="shared" si="313"/>
        <v>46.696300000000001</v>
      </c>
      <c r="H859" s="23">
        <f t="shared" si="313"/>
        <v>25.049033253333334</v>
      </c>
      <c r="I859" s="23">
        <f t="shared" si="313"/>
        <v>25.686428593333332</v>
      </c>
    </row>
    <row r="860" spans="1:14" x14ac:dyDescent="0.2">
      <c r="A860" s="5" t="s">
        <v>274</v>
      </c>
      <c r="B860" s="5" t="s">
        <v>274</v>
      </c>
      <c r="C860" s="5" t="s">
        <v>313</v>
      </c>
      <c r="D860" s="5" t="s">
        <v>292</v>
      </c>
      <c r="E860" s="22"/>
      <c r="F860" s="22"/>
      <c r="G860" s="22"/>
      <c r="H860" s="22"/>
      <c r="I860" s="22"/>
    </row>
    <row r="861" spans="1:14" x14ac:dyDescent="0.2">
      <c r="A861" s="5" t="s">
        <v>274</v>
      </c>
      <c r="B861" s="5" t="s">
        <v>274</v>
      </c>
      <c r="C861" s="2" t="s">
        <v>313</v>
      </c>
      <c r="D861" s="8" t="s">
        <v>478</v>
      </c>
      <c r="E861" s="23">
        <f t="shared" ref="E861:I861" si="314">IFERROR(E846/E843,"")</f>
        <v>-0.90819834710743796</v>
      </c>
      <c r="F861" s="23">
        <f t="shared" si="314"/>
        <v>1.7737564150419065</v>
      </c>
      <c r="G861" s="23">
        <f t="shared" si="314"/>
        <v>0.94633376470135722</v>
      </c>
      <c r="H861" s="23">
        <f t="shared" si="314"/>
        <v>0.48777578794821436</v>
      </c>
      <c r="I861" s="23">
        <f t="shared" si="314"/>
        <v>3.2458848633496307</v>
      </c>
    </row>
    <row r="862" spans="1:14" x14ac:dyDescent="0.2">
      <c r="A862" s="5" t="s">
        <v>274</v>
      </c>
      <c r="B862" s="5" t="s">
        <v>274</v>
      </c>
      <c r="C862" s="2" t="s">
        <v>313</v>
      </c>
      <c r="D862" s="8" t="s">
        <v>479</v>
      </c>
      <c r="E862" s="23">
        <f t="shared" ref="E862:I862" si="315">IFERROR(E846/E830,"")</f>
        <v>-2.2168926084751233</v>
      </c>
      <c r="F862" s="23">
        <f t="shared" si="315"/>
        <v>3.8795383514297943</v>
      </c>
      <c r="G862" s="23">
        <f t="shared" si="315"/>
        <v>3.420362256772695</v>
      </c>
      <c r="H862" s="23">
        <f t="shared" si="315"/>
        <v>0.8599761536692595</v>
      </c>
      <c r="I862" s="23">
        <f t="shared" si="315"/>
        <v>0.30448268314093618</v>
      </c>
    </row>
    <row r="863" spans="1:14" x14ac:dyDescent="0.2">
      <c r="A863" s="5" t="s">
        <v>274</v>
      </c>
      <c r="B863" s="5" t="s">
        <v>274</v>
      </c>
      <c r="C863" s="5" t="s">
        <v>314</v>
      </c>
      <c r="D863" s="5" t="s">
        <v>9</v>
      </c>
      <c r="E863" s="80">
        <f t="shared" ref="E863:I863" si="316">SUM(E864:E867)</f>
        <v>1657643</v>
      </c>
      <c r="F863" s="80">
        <f t="shared" si="316"/>
        <v>1854025</v>
      </c>
      <c r="G863" s="80">
        <f t="shared" si="316"/>
        <v>2415935</v>
      </c>
      <c r="H863" s="80">
        <f t="shared" si="316"/>
        <v>2927538.6570000001</v>
      </c>
      <c r="I863" s="80">
        <f t="shared" si="316"/>
        <v>3038438.2800000003</v>
      </c>
      <c r="J863" s="3"/>
      <c r="K863" s="3"/>
      <c r="L863" s="3"/>
      <c r="M863" s="3"/>
      <c r="N863" s="3"/>
    </row>
    <row r="864" spans="1:14" x14ac:dyDescent="0.2">
      <c r="A864" s="5" t="s">
        <v>274</v>
      </c>
      <c r="B864" s="5" t="s">
        <v>274</v>
      </c>
      <c r="C864" s="2" t="s">
        <v>314</v>
      </c>
      <c r="D864" s="8" t="s">
        <v>76</v>
      </c>
      <c r="E864" s="20">
        <v>1500000</v>
      </c>
      <c r="F864" s="20">
        <v>1650000</v>
      </c>
      <c r="G864" s="20">
        <v>2200000</v>
      </c>
      <c r="H864" s="20">
        <v>2500000</v>
      </c>
      <c r="I864" s="20">
        <v>2500000</v>
      </c>
    </row>
    <row r="865" spans="1:14" x14ac:dyDescent="0.2">
      <c r="A865" s="5" t="s">
        <v>274</v>
      </c>
      <c r="B865" s="5" t="s">
        <v>274</v>
      </c>
      <c r="C865" s="2" t="s">
        <v>314</v>
      </c>
      <c r="D865" s="8" t="s">
        <v>11</v>
      </c>
      <c r="E865" s="20">
        <v>0</v>
      </c>
      <c r="F865" s="20">
        <v>0</v>
      </c>
      <c r="G865" s="20">
        <v>0</v>
      </c>
      <c r="H865" s="20">
        <v>0</v>
      </c>
      <c r="I865" s="20">
        <v>0</v>
      </c>
    </row>
    <row r="866" spans="1:14" x14ac:dyDescent="0.2">
      <c r="A866" s="5" t="s">
        <v>274</v>
      </c>
      <c r="B866" s="5" t="s">
        <v>274</v>
      </c>
      <c r="C866" s="2" t="s">
        <v>314</v>
      </c>
      <c r="D866" s="8" t="s">
        <v>275</v>
      </c>
      <c r="E866" s="20">
        <v>157643</v>
      </c>
      <c r="F866" s="20">
        <v>204025</v>
      </c>
      <c r="G866" s="20">
        <v>215935</v>
      </c>
      <c r="H866" s="20">
        <v>427538.65700000001</v>
      </c>
      <c r="I866" s="20">
        <v>538438.28</v>
      </c>
    </row>
    <row r="867" spans="1:14" x14ac:dyDescent="0.2">
      <c r="A867" s="5" t="s">
        <v>274</v>
      </c>
      <c r="B867" s="5" t="s">
        <v>274</v>
      </c>
      <c r="C867" s="2" t="s">
        <v>314</v>
      </c>
      <c r="D867" s="8" t="s">
        <v>13</v>
      </c>
      <c r="E867" s="20">
        <v>0</v>
      </c>
      <c r="F867" s="20">
        <v>0</v>
      </c>
      <c r="G867" s="20">
        <v>0</v>
      </c>
      <c r="H867" s="20">
        <v>0</v>
      </c>
      <c r="I867" s="20">
        <v>0</v>
      </c>
    </row>
    <row r="868" spans="1:14" x14ac:dyDescent="0.2">
      <c r="A868" s="5" t="s">
        <v>274</v>
      </c>
      <c r="B868" s="5" t="s">
        <v>274</v>
      </c>
      <c r="C868" s="5" t="s">
        <v>314</v>
      </c>
      <c r="D868" s="5" t="s">
        <v>276</v>
      </c>
      <c r="E868" s="19">
        <f t="shared" ref="E868:I868" si="317">+E869+E870</f>
        <v>719852</v>
      </c>
      <c r="F868" s="19">
        <f t="shared" si="317"/>
        <v>1106082</v>
      </c>
      <c r="G868" s="19">
        <f t="shared" si="317"/>
        <v>1560626</v>
      </c>
      <c r="H868" s="19">
        <f t="shared" si="317"/>
        <v>1962702.5689999999</v>
      </c>
      <c r="I868" s="19">
        <f t="shared" si="317"/>
        <v>963534.05799999996</v>
      </c>
    </row>
    <row r="869" spans="1:14" x14ac:dyDescent="0.2">
      <c r="A869" s="5" t="s">
        <v>274</v>
      </c>
      <c r="B869" s="5" t="s">
        <v>274</v>
      </c>
      <c r="C869" s="2" t="s">
        <v>314</v>
      </c>
      <c r="D869" s="8" t="s">
        <v>219</v>
      </c>
      <c r="E869" s="20">
        <v>598068</v>
      </c>
      <c r="F869" s="20">
        <v>969367</v>
      </c>
      <c r="G869" s="20">
        <v>1319444</v>
      </c>
      <c r="H869" s="20">
        <v>1655560.68</v>
      </c>
      <c r="I869" s="20">
        <v>683334.08</v>
      </c>
    </row>
    <row r="870" spans="1:14" x14ac:dyDescent="0.2">
      <c r="A870" s="5" t="s">
        <v>274</v>
      </c>
      <c r="B870" s="5" t="s">
        <v>274</v>
      </c>
      <c r="C870" s="2" t="s">
        <v>314</v>
      </c>
      <c r="D870" s="8" t="s">
        <v>220</v>
      </c>
      <c r="E870" s="20">
        <v>121784</v>
      </c>
      <c r="F870" s="20">
        <v>136715</v>
      </c>
      <c r="G870" s="20">
        <v>241182</v>
      </c>
      <c r="H870" s="20">
        <v>307141.88900000002</v>
      </c>
      <c r="I870" s="20">
        <v>280199.978</v>
      </c>
    </row>
    <row r="871" spans="1:14" x14ac:dyDescent="0.2">
      <c r="A871" s="5" t="s">
        <v>274</v>
      </c>
      <c r="B871" s="5" t="s">
        <v>274</v>
      </c>
      <c r="C871" s="5" t="s">
        <v>314</v>
      </c>
      <c r="D871" s="5" t="s">
        <v>221</v>
      </c>
      <c r="E871" s="19">
        <f t="shared" ref="E871:I871" si="318">+E872+E875</f>
        <v>2377495</v>
      </c>
      <c r="F871" s="19">
        <f t="shared" si="318"/>
        <v>2960107</v>
      </c>
      <c r="G871" s="19">
        <f t="shared" si="318"/>
        <v>3976561</v>
      </c>
      <c r="H871" s="19">
        <f t="shared" si="318"/>
        <v>4890241.2259999998</v>
      </c>
      <c r="I871" s="19">
        <f t="shared" si="318"/>
        <v>4001972.338</v>
      </c>
      <c r="J871" s="3"/>
      <c r="K871" s="3"/>
      <c r="L871" s="3"/>
      <c r="M871" s="3"/>
      <c r="N871" s="3"/>
    </row>
    <row r="872" spans="1:14" x14ac:dyDescent="0.2">
      <c r="A872" s="5" t="s">
        <v>274</v>
      </c>
      <c r="B872" s="5" t="s">
        <v>274</v>
      </c>
      <c r="C872" s="2" t="s">
        <v>314</v>
      </c>
      <c r="D872" s="8" t="s">
        <v>277</v>
      </c>
      <c r="E872" s="20">
        <v>1664140</v>
      </c>
      <c r="F872" s="20">
        <v>2324927</v>
      </c>
      <c r="G872" s="20">
        <v>2987627</v>
      </c>
      <c r="H872" s="20">
        <v>3817618.9070000001</v>
      </c>
      <c r="I872" s="20">
        <v>2825561.4750000001</v>
      </c>
    </row>
    <row r="873" spans="1:14" x14ac:dyDescent="0.2">
      <c r="A873" s="5" t="s">
        <v>274</v>
      </c>
      <c r="B873" s="5" t="s">
        <v>274</v>
      </c>
      <c r="C873" s="2" t="s">
        <v>314</v>
      </c>
      <c r="D873" s="21" t="s">
        <v>278</v>
      </c>
      <c r="E873" s="20">
        <v>1155927</v>
      </c>
      <c r="F873" s="20">
        <v>1306842</v>
      </c>
      <c r="G873" s="20">
        <v>850391</v>
      </c>
      <c r="H873" s="20">
        <v>1248373.3089999999</v>
      </c>
      <c r="I873" s="20">
        <v>1793128.3929999999</v>
      </c>
    </row>
    <row r="874" spans="1:14" x14ac:dyDescent="0.2">
      <c r="A874" s="5" t="s">
        <v>274</v>
      </c>
      <c r="B874" s="5" t="s">
        <v>274</v>
      </c>
      <c r="C874" s="2" t="s">
        <v>314</v>
      </c>
      <c r="D874" s="21" t="s">
        <v>279</v>
      </c>
      <c r="E874" s="20">
        <v>508213</v>
      </c>
      <c r="F874" s="20">
        <v>1018085</v>
      </c>
      <c r="G874" s="20">
        <v>2137236</v>
      </c>
      <c r="H874" s="20">
        <v>2569245.5980000002</v>
      </c>
      <c r="I874" s="20">
        <v>1032433.0820000001</v>
      </c>
    </row>
    <row r="875" spans="1:14" x14ac:dyDescent="0.2">
      <c r="A875" s="5" t="s">
        <v>274</v>
      </c>
      <c r="B875" s="5" t="s">
        <v>274</v>
      </c>
      <c r="C875" s="2" t="s">
        <v>314</v>
      </c>
      <c r="D875" s="8" t="s">
        <v>280</v>
      </c>
      <c r="E875" s="20">
        <v>713355</v>
      </c>
      <c r="F875" s="20">
        <v>635180</v>
      </c>
      <c r="G875" s="20">
        <v>988934</v>
      </c>
      <c r="H875" s="20">
        <v>1072622.3189999999</v>
      </c>
      <c r="I875" s="20">
        <v>1176410.8629999999</v>
      </c>
    </row>
    <row r="876" spans="1:14" x14ac:dyDescent="0.2">
      <c r="A876" s="5" t="s">
        <v>274</v>
      </c>
      <c r="B876" s="5" t="s">
        <v>274</v>
      </c>
      <c r="C876" s="2" t="s">
        <v>314</v>
      </c>
      <c r="D876" s="21" t="s">
        <v>509</v>
      </c>
      <c r="E876" s="20">
        <v>133091</v>
      </c>
      <c r="F876" s="20">
        <v>143939</v>
      </c>
      <c r="G876" s="20">
        <v>530146</v>
      </c>
      <c r="H876" s="20">
        <v>618173.79799999995</v>
      </c>
      <c r="I876" s="20">
        <v>377551.26</v>
      </c>
    </row>
    <row r="877" spans="1:14" x14ac:dyDescent="0.2">
      <c r="A877" s="5" t="s">
        <v>274</v>
      </c>
      <c r="B877" s="5" t="s">
        <v>274</v>
      </c>
      <c r="C877" s="2" t="s">
        <v>314</v>
      </c>
      <c r="D877" s="21" t="s">
        <v>279</v>
      </c>
      <c r="E877" s="20">
        <v>580264</v>
      </c>
      <c r="F877" s="20">
        <v>491241</v>
      </c>
      <c r="G877" s="20">
        <v>458788</v>
      </c>
      <c r="H877" s="20">
        <v>454448.52100000001</v>
      </c>
      <c r="I877" s="20">
        <v>798859.603</v>
      </c>
    </row>
    <row r="878" spans="1:14" x14ac:dyDescent="0.2">
      <c r="A878" s="5" t="s">
        <v>274</v>
      </c>
      <c r="B878" s="5" t="s">
        <v>274</v>
      </c>
      <c r="C878" s="5" t="s">
        <v>314</v>
      </c>
      <c r="D878" s="5" t="s">
        <v>29</v>
      </c>
      <c r="E878" s="19"/>
      <c r="F878" s="19"/>
      <c r="G878" s="19"/>
      <c r="H878" s="19"/>
      <c r="I878" s="19"/>
    </row>
    <row r="879" spans="1:14" x14ac:dyDescent="0.2">
      <c r="A879" s="5" t="s">
        <v>274</v>
      </c>
      <c r="B879" s="5" t="s">
        <v>274</v>
      </c>
      <c r="C879" s="2" t="s">
        <v>314</v>
      </c>
      <c r="D879" s="8" t="s">
        <v>281</v>
      </c>
      <c r="E879" s="20">
        <v>639022</v>
      </c>
      <c r="F879" s="20">
        <v>1130842</v>
      </c>
      <c r="G879" s="20">
        <v>1573697</v>
      </c>
      <c r="H879" s="20">
        <v>2029733.4439999999</v>
      </c>
      <c r="I879" s="20">
        <v>1456299.5870000001</v>
      </c>
    </row>
    <row r="880" spans="1:14" x14ac:dyDescent="0.2">
      <c r="A880" s="5" t="s">
        <v>274</v>
      </c>
      <c r="B880" s="5" t="s">
        <v>274</v>
      </c>
      <c r="C880" s="2" t="s">
        <v>314</v>
      </c>
      <c r="D880" s="8" t="s">
        <v>282</v>
      </c>
      <c r="E880" s="20">
        <v>546271</v>
      </c>
      <c r="F880" s="20">
        <v>833360</v>
      </c>
      <c r="G880" s="20">
        <v>1229757</v>
      </c>
      <c r="H880" s="20">
        <v>1384561.808</v>
      </c>
      <c r="I880" s="20">
        <v>1314558.2579999999</v>
      </c>
    </row>
    <row r="881" spans="1:9" x14ac:dyDescent="0.2">
      <c r="A881" s="5" t="s">
        <v>274</v>
      </c>
      <c r="B881" s="5" t="s">
        <v>274</v>
      </c>
      <c r="C881" s="2" t="s">
        <v>314</v>
      </c>
      <c r="D881" s="8" t="s">
        <v>283</v>
      </c>
      <c r="E881" s="20">
        <v>92751</v>
      </c>
      <c r="F881" s="20">
        <v>297482</v>
      </c>
      <c r="G881" s="20">
        <v>343940</v>
      </c>
      <c r="H881" s="20">
        <v>645171.63600000006</v>
      </c>
      <c r="I881" s="20">
        <v>59803.762999999999</v>
      </c>
    </row>
    <row r="882" spans="1:9" x14ac:dyDescent="0.2">
      <c r="A882" s="5" t="s">
        <v>274</v>
      </c>
      <c r="B882" s="5" t="s">
        <v>274</v>
      </c>
      <c r="C882" s="2" t="s">
        <v>314</v>
      </c>
      <c r="D882" s="8" t="s">
        <v>284</v>
      </c>
      <c r="E882" s="20">
        <v>65797</v>
      </c>
      <c r="F882" s="20">
        <v>196382</v>
      </c>
      <c r="G882" s="20">
        <v>211910</v>
      </c>
      <c r="H882" s="20">
        <v>411603.42599999998</v>
      </c>
      <c r="I882" s="20">
        <v>13383.861999999999</v>
      </c>
    </row>
    <row r="883" spans="1:9" x14ac:dyDescent="0.2">
      <c r="A883" s="5" t="s">
        <v>274</v>
      </c>
      <c r="B883" s="5" t="s">
        <v>274</v>
      </c>
      <c r="C883" s="5" t="s">
        <v>314</v>
      </c>
      <c r="D883" s="5" t="s">
        <v>40</v>
      </c>
      <c r="E883" s="19"/>
      <c r="F883" s="19"/>
      <c r="G883" s="19"/>
      <c r="H883" s="19"/>
      <c r="I883" s="19"/>
    </row>
    <row r="884" spans="1:9" x14ac:dyDescent="0.2">
      <c r="A884" s="5" t="s">
        <v>274</v>
      </c>
      <c r="B884" s="5" t="s">
        <v>274</v>
      </c>
      <c r="C884" s="2" t="s">
        <v>314</v>
      </c>
      <c r="D884" s="8" t="s">
        <v>77</v>
      </c>
      <c r="E884" s="20">
        <v>15000</v>
      </c>
      <c r="F884" s="20">
        <v>16500</v>
      </c>
      <c r="G884" s="20">
        <v>22000</v>
      </c>
      <c r="H884" s="20">
        <v>25000</v>
      </c>
      <c r="I884" s="20">
        <v>25000</v>
      </c>
    </row>
    <row r="885" spans="1:9" x14ac:dyDescent="0.2">
      <c r="A885" s="5" t="s">
        <v>274</v>
      </c>
      <c r="B885" s="5" t="s">
        <v>274</v>
      </c>
      <c r="C885" s="2" t="s">
        <v>314</v>
      </c>
      <c r="D885" s="8" t="s">
        <v>475</v>
      </c>
      <c r="E885" s="20">
        <v>40191</v>
      </c>
      <c r="F885" s="20">
        <v>101716</v>
      </c>
      <c r="G885" s="20">
        <v>-524512</v>
      </c>
      <c r="H885" s="20">
        <v>193822.74900000001</v>
      </c>
      <c r="I885" s="20">
        <v>-691138.85900000005</v>
      </c>
    </row>
    <row r="886" spans="1:9" x14ac:dyDescent="0.2">
      <c r="A886" s="5" t="s">
        <v>274</v>
      </c>
      <c r="B886" s="5" t="s">
        <v>274</v>
      </c>
      <c r="C886" s="5" t="s">
        <v>314</v>
      </c>
      <c r="D886" s="5" t="s">
        <v>43</v>
      </c>
      <c r="E886" s="77"/>
      <c r="F886" s="77"/>
      <c r="G886" s="77"/>
      <c r="H886" s="77"/>
      <c r="I886" s="77"/>
    </row>
    <row r="887" spans="1:9" x14ac:dyDescent="0.2">
      <c r="A887" s="5" t="s">
        <v>274</v>
      </c>
      <c r="B887" s="5" t="s">
        <v>274</v>
      </c>
      <c r="C887" s="2" t="s">
        <v>314</v>
      </c>
      <c r="D887" s="8" t="s">
        <v>545</v>
      </c>
      <c r="E887" s="23">
        <f t="shared" ref="E887:I887" si="319">IFERROR(E882/SUM(E864:E866)*100,"")</f>
        <v>3.969310641676163</v>
      </c>
      <c r="F887" s="23">
        <f t="shared" si="319"/>
        <v>10.592198055581775</v>
      </c>
      <c r="G887" s="23">
        <f t="shared" si="319"/>
        <v>8.7713452555635811</v>
      </c>
      <c r="H887" s="23">
        <f t="shared" si="319"/>
        <v>14.059709340329984</v>
      </c>
      <c r="I887" s="23">
        <f t="shared" si="319"/>
        <v>0.44048490594977624</v>
      </c>
    </row>
    <row r="888" spans="1:9" x14ac:dyDescent="0.2">
      <c r="A888" s="5" t="s">
        <v>274</v>
      </c>
      <c r="B888" s="5" t="s">
        <v>274</v>
      </c>
      <c r="C888" s="2" t="s">
        <v>314</v>
      </c>
      <c r="D888" s="8" t="s">
        <v>285</v>
      </c>
      <c r="E888" s="23">
        <f t="shared" ref="E888:I888" si="320">IFERROR((E881/(E871-E869))*100,"")</f>
        <v>5.2124082640085829</v>
      </c>
      <c r="F888" s="23">
        <f t="shared" si="320"/>
        <v>14.943287420758111</v>
      </c>
      <c r="G888" s="23">
        <f t="shared" si="320"/>
        <v>12.944104456070244</v>
      </c>
      <c r="H888" s="23">
        <f t="shared" si="320"/>
        <v>19.945451392342843</v>
      </c>
      <c r="I888" s="23">
        <f t="shared" si="320"/>
        <v>1.8020573003350222</v>
      </c>
    </row>
    <row r="889" spans="1:9" x14ac:dyDescent="0.2">
      <c r="A889" s="5" t="s">
        <v>274</v>
      </c>
      <c r="B889" s="5" t="s">
        <v>274</v>
      </c>
      <c r="C889" s="2" t="s">
        <v>314</v>
      </c>
      <c r="D889" s="8" t="s">
        <v>286</v>
      </c>
      <c r="E889" s="23">
        <f t="shared" ref="E889:I889" si="321">IFERROR(E882/E871*100,"")</f>
        <v>2.7674926761149865</v>
      </c>
      <c r="F889" s="23">
        <f t="shared" si="321"/>
        <v>6.6342872065097644</v>
      </c>
      <c r="G889" s="23">
        <f t="shared" si="321"/>
        <v>5.3289764698693167</v>
      </c>
      <c r="H889" s="23">
        <f t="shared" si="321"/>
        <v>8.4168327691407843</v>
      </c>
      <c r="I889" s="23">
        <f t="shared" si="321"/>
        <v>0.33443164693858507</v>
      </c>
    </row>
    <row r="890" spans="1:9" x14ac:dyDescent="0.2">
      <c r="A890" s="5" t="s">
        <v>274</v>
      </c>
      <c r="B890" s="5" t="s">
        <v>274</v>
      </c>
      <c r="C890" s="2" t="s">
        <v>314</v>
      </c>
      <c r="D890" s="8" t="s">
        <v>287</v>
      </c>
      <c r="E890" s="23">
        <f t="shared" ref="E890:I890" si="322">IFERROR(E880/E881,"")</f>
        <v>5.8896507854362756</v>
      </c>
      <c r="F890" s="23">
        <f t="shared" si="322"/>
        <v>2.8013795792686618</v>
      </c>
      <c r="G890" s="23">
        <f t="shared" si="322"/>
        <v>3.5754986334825842</v>
      </c>
      <c r="H890" s="23">
        <f t="shared" si="322"/>
        <v>2.146036388989673</v>
      </c>
      <c r="I890" s="23">
        <f t="shared" si="322"/>
        <v>21.98119636719181</v>
      </c>
    </row>
    <row r="891" spans="1:9" x14ac:dyDescent="0.2">
      <c r="A891" s="5" t="s">
        <v>274</v>
      </c>
      <c r="B891" s="5" t="s">
        <v>274</v>
      </c>
      <c r="C891" s="2" t="s">
        <v>314</v>
      </c>
      <c r="D891" s="8" t="s">
        <v>288</v>
      </c>
      <c r="E891" s="23">
        <f t="shared" ref="E891:I891" si="323">IFERROR(E882/E884,"")</f>
        <v>4.3864666666666663</v>
      </c>
      <c r="F891" s="23">
        <f t="shared" si="323"/>
        <v>11.901939393939394</v>
      </c>
      <c r="G891" s="23">
        <f t="shared" si="323"/>
        <v>9.6322727272727278</v>
      </c>
      <c r="H891" s="23">
        <f t="shared" si="323"/>
        <v>16.464137040000001</v>
      </c>
      <c r="I891" s="23">
        <f t="shared" si="323"/>
        <v>0.53535447999999997</v>
      </c>
    </row>
    <row r="892" spans="1:9" x14ac:dyDescent="0.2">
      <c r="A892" s="5" t="s">
        <v>274</v>
      </c>
      <c r="B892" s="5" t="s">
        <v>274</v>
      </c>
      <c r="C892" s="5" t="s">
        <v>314</v>
      </c>
      <c r="D892" s="5" t="s">
        <v>53</v>
      </c>
      <c r="E892" s="22"/>
      <c r="F892" s="22"/>
      <c r="G892" s="22"/>
      <c r="H892" s="22"/>
      <c r="I892" s="22"/>
    </row>
    <row r="893" spans="1:9" x14ac:dyDescent="0.2">
      <c r="A893" s="5" t="s">
        <v>274</v>
      </c>
      <c r="B893" s="5" t="s">
        <v>274</v>
      </c>
      <c r="C893" s="2" t="s">
        <v>314</v>
      </c>
      <c r="D893" s="8" t="s">
        <v>289</v>
      </c>
      <c r="E893" s="23">
        <f t="shared" ref="E893:I893" si="324">IFERROR(E873/E871*100,"")</f>
        <v>48.619534425939911</v>
      </c>
      <c r="F893" s="23">
        <f t="shared" si="324"/>
        <v>44.148471659977155</v>
      </c>
      <c r="G893" s="23">
        <f t="shared" si="324"/>
        <v>21.385086259207391</v>
      </c>
      <c r="H893" s="23">
        <f t="shared" si="324"/>
        <v>25.527847222806916</v>
      </c>
      <c r="I893" s="23">
        <f t="shared" si="324"/>
        <v>44.806116623387815</v>
      </c>
    </row>
    <row r="894" spans="1:9" x14ac:dyDescent="0.2">
      <c r="A894" s="5" t="s">
        <v>274</v>
      </c>
      <c r="B894" s="5" t="s">
        <v>274</v>
      </c>
      <c r="C894" s="2" t="s">
        <v>314</v>
      </c>
      <c r="D894" s="8" t="s">
        <v>290</v>
      </c>
      <c r="E894" s="23">
        <f t="shared" ref="E894:I894" si="325">IFERROR(E872/E869,"")</f>
        <v>2.7825264016800766</v>
      </c>
      <c r="F894" s="23">
        <f t="shared" si="325"/>
        <v>2.3983970983126102</v>
      </c>
      <c r="G894" s="23">
        <f t="shared" si="325"/>
        <v>2.2643075416614877</v>
      </c>
      <c r="H894" s="23">
        <f t="shared" si="325"/>
        <v>2.3059371686696499</v>
      </c>
      <c r="I894" s="23">
        <f t="shared" si="325"/>
        <v>4.1349634939911093</v>
      </c>
    </row>
    <row r="895" spans="1:9" x14ac:dyDescent="0.2">
      <c r="A895" s="5" t="s">
        <v>274</v>
      </c>
      <c r="B895" s="5" t="s">
        <v>274</v>
      </c>
      <c r="C895" s="2" t="s">
        <v>314</v>
      </c>
      <c r="D895" s="8" t="s">
        <v>291</v>
      </c>
      <c r="E895" s="23">
        <f>IFERROR(E868/E871*100,"")</f>
        <v>30.277750321241477</v>
      </c>
      <c r="F895" s="23">
        <f t="shared" ref="F895:I895" si="326">IFERROR(F868/F871*100,"")</f>
        <v>37.366284394449259</v>
      </c>
      <c r="G895" s="23">
        <f t="shared" si="326"/>
        <v>39.245619518976319</v>
      </c>
      <c r="H895" s="23">
        <f t="shared" si="326"/>
        <v>40.135086967998177</v>
      </c>
      <c r="I895" s="23">
        <f t="shared" si="326"/>
        <v>24.076479711039923</v>
      </c>
    </row>
    <row r="896" spans="1:9" x14ac:dyDescent="0.2">
      <c r="A896" s="5" t="s">
        <v>274</v>
      </c>
      <c r="B896" s="5" t="s">
        <v>274</v>
      </c>
      <c r="C896" s="5" t="s">
        <v>314</v>
      </c>
      <c r="D896" s="5" t="s">
        <v>116</v>
      </c>
      <c r="E896" s="22"/>
      <c r="F896" s="22"/>
      <c r="G896" s="22"/>
      <c r="H896" s="22"/>
      <c r="I896" s="22"/>
    </row>
    <row r="897" spans="1:14" x14ac:dyDescent="0.2">
      <c r="A897" s="5" t="s">
        <v>274</v>
      </c>
      <c r="B897" s="5" t="s">
        <v>274</v>
      </c>
      <c r="C897" s="2" t="s">
        <v>314</v>
      </c>
      <c r="D897" s="8" t="s">
        <v>535</v>
      </c>
      <c r="E897" s="23">
        <f t="shared" ref="E897:I897" si="327">IFERROR(E863/E871*100,"")</f>
        <v>69.72224967875853</v>
      </c>
      <c r="F897" s="23">
        <f t="shared" si="327"/>
        <v>62.633715605550741</v>
      </c>
      <c r="G897" s="23">
        <f t="shared" si="327"/>
        <v>60.754380481023674</v>
      </c>
      <c r="H897" s="23">
        <f t="shared" si="327"/>
        <v>59.86491303200183</v>
      </c>
      <c r="I897" s="23">
        <f t="shared" si="327"/>
        <v>75.923520288960091</v>
      </c>
    </row>
    <row r="898" spans="1:14" x14ac:dyDescent="0.2">
      <c r="A898" s="5" t="s">
        <v>274</v>
      </c>
      <c r="B898" s="5" t="s">
        <v>274</v>
      </c>
      <c r="C898" s="2" t="s">
        <v>314</v>
      </c>
      <c r="D898" s="8" t="s">
        <v>542</v>
      </c>
      <c r="E898" s="23">
        <f t="shared" ref="E898:I898" si="328">IFERROR(E863/E884,"")</f>
        <v>110.50953333333334</v>
      </c>
      <c r="F898" s="23">
        <f t="shared" si="328"/>
        <v>112.36515151515151</v>
      </c>
      <c r="G898" s="23">
        <f t="shared" si="328"/>
        <v>109.81522727272727</v>
      </c>
      <c r="H898" s="23">
        <f t="shared" si="328"/>
        <v>117.10154628000001</v>
      </c>
      <c r="I898" s="23">
        <f t="shared" si="328"/>
        <v>121.5375312</v>
      </c>
    </row>
    <row r="899" spans="1:14" x14ac:dyDescent="0.2">
      <c r="A899" s="5" t="s">
        <v>274</v>
      </c>
      <c r="B899" s="5" t="s">
        <v>274</v>
      </c>
      <c r="C899" s="5" t="s">
        <v>314</v>
      </c>
      <c r="D899" s="5" t="s">
        <v>292</v>
      </c>
      <c r="E899" s="22"/>
      <c r="F899" s="22"/>
      <c r="G899" s="22"/>
      <c r="H899" s="22"/>
      <c r="I899" s="22"/>
    </row>
    <row r="900" spans="1:14" x14ac:dyDescent="0.2">
      <c r="A900" s="5" t="s">
        <v>274</v>
      </c>
      <c r="B900" s="5" t="s">
        <v>274</v>
      </c>
      <c r="C900" s="2" t="s">
        <v>314</v>
      </c>
      <c r="D900" s="8" t="s">
        <v>478</v>
      </c>
      <c r="E900" s="23">
        <f t="shared" ref="E900:I900" si="329">IFERROR(E885/E882,"")</f>
        <v>0.61083332066811558</v>
      </c>
      <c r="F900" s="23">
        <f t="shared" si="329"/>
        <v>0.51794971025857772</v>
      </c>
      <c r="G900" s="23">
        <f t="shared" si="329"/>
        <v>-2.4751639847104903</v>
      </c>
      <c r="H900" s="23">
        <f t="shared" si="329"/>
        <v>0.4708968311648602</v>
      </c>
      <c r="I900" s="23">
        <f t="shared" si="329"/>
        <v>-51.639717967803321</v>
      </c>
    </row>
    <row r="901" spans="1:14" x14ac:dyDescent="0.2">
      <c r="A901" s="5" t="s">
        <v>274</v>
      </c>
      <c r="B901" s="5" t="s">
        <v>274</v>
      </c>
      <c r="C901" s="2" t="s">
        <v>314</v>
      </c>
      <c r="D901" s="8" t="s">
        <v>479</v>
      </c>
      <c r="E901" s="23">
        <f t="shared" ref="E901:I901" si="330">IFERROR(E885/E869,"")</f>
        <v>6.7201388470876228E-2</v>
      </c>
      <c r="F901" s="23">
        <f t="shared" si="330"/>
        <v>0.10493033082413575</v>
      </c>
      <c r="G901" s="23">
        <f t="shared" si="330"/>
        <v>-0.39752501811369029</v>
      </c>
      <c r="H901" s="23">
        <f t="shared" si="330"/>
        <v>0.11707378131256416</v>
      </c>
      <c r="I901" s="23">
        <f t="shared" si="330"/>
        <v>-1.0114216153246742</v>
      </c>
    </row>
    <row r="902" spans="1:14" x14ac:dyDescent="0.2">
      <c r="A902" s="5" t="s">
        <v>274</v>
      </c>
      <c r="B902" s="5" t="s">
        <v>274</v>
      </c>
      <c r="C902" s="5" t="s">
        <v>315</v>
      </c>
      <c r="D902" s="5" t="s">
        <v>9</v>
      </c>
      <c r="E902" s="80">
        <f t="shared" ref="E902:I902" si="331">SUM(E903:E906)</f>
        <v>711930</v>
      </c>
      <c r="F902" s="80">
        <f t="shared" si="331"/>
        <v>864463</v>
      </c>
      <c r="G902" s="80">
        <f t="shared" si="331"/>
        <v>1017150.776</v>
      </c>
      <c r="H902" s="80">
        <f t="shared" si="331"/>
        <v>1216612.9720000001</v>
      </c>
      <c r="I902" s="80">
        <f t="shared" si="331"/>
        <v>1272755.2820000001</v>
      </c>
      <c r="J902" s="3"/>
      <c r="K902" s="3"/>
      <c r="L902" s="3"/>
      <c r="M902" s="3"/>
      <c r="N902" s="3"/>
    </row>
    <row r="903" spans="1:14" x14ac:dyDescent="0.2">
      <c r="A903" s="5" t="s">
        <v>274</v>
      </c>
      <c r="B903" s="5" t="s">
        <v>274</v>
      </c>
      <c r="C903" s="2" t="s">
        <v>315</v>
      </c>
      <c r="D903" s="8" t="s">
        <v>76</v>
      </c>
      <c r="E903" s="20">
        <v>600000</v>
      </c>
      <c r="F903" s="20">
        <v>700000</v>
      </c>
      <c r="G903" s="20">
        <v>1000000</v>
      </c>
      <c r="H903" s="20">
        <v>1000000</v>
      </c>
      <c r="I903" s="20">
        <v>1000000</v>
      </c>
    </row>
    <row r="904" spans="1:14" x14ac:dyDescent="0.2">
      <c r="A904" s="5" t="s">
        <v>274</v>
      </c>
      <c r="B904" s="5" t="s">
        <v>274</v>
      </c>
      <c r="C904" s="2" t="s">
        <v>315</v>
      </c>
      <c r="D904" s="8" t="s">
        <v>11</v>
      </c>
      <c r="E904" s="20">
        <v>72322</v>
      </c>
      <c r="F904" s="20">
        <v>11929</v>
      </c>
      <c r="G904" s="20">
        <v>0</v>
      </c>
      <c r="H904" s="20">
        <v>0</v>
      </c>
      <c r="I904" s="20">
        <v>0</v>
      </c>
    </row>
    <row r="905" spans="1:14" x14ac:dyDescent="0.2">
      <c r="A905" s="5" t="s">
        <v>274</v>
      </c>
      <c r="B905" s="5" t="s">
        <v>274</v>
      </c>
      <c r="C905" s="2" t="s">
        <v>315</v>
      </c>
      <c r="D905" s="8" t="s">
        <v>275</v>
      </c>
      <c r="E905" s="20">
        <v>39608</v>
      </c>
      <c r="F905" s="20">
        <v>152534</v>
      </c>
      <c r="G905" s="20">
        <v>17150.776000000002</v>
      </c>
      <c r="H905" s="20">
        <v>216612.97200000001</v>
      </c>
      <c r="I905" s="20">
        <v>272755.28200000001</v>
      </c>
    </row>
    <row r="906" spans="1:14" x14ac:dyDescent="0.2">
      <c r="A906" s="5" t="s">
        <v>274</v>
      </c>
      <c r="B906" s="5" t="s">
        <v>274</v>
      </c>
      <c r="C906" s="2" t="s">
        <v>315</v>
      </c>
      <c r="D906" s="8" t="s">
        <v>13</v>
      </c>
      <c r="E906" s="20">
        <v>0</v>
      </c>
      <c r="F906" s="20">
        <v>0</v>
      </c>
      <c r="G906" s="20">
        <v>0</v>
      </c>
      <c r="H906" s="20">
        <v>0</v>
      </c>
      <c r="I906" s="20">
        <v>0</v>
      </c>
    </row>
    <row r="907" spans="1:14" x14ac:dyDescent="0.2">
      <c r="A907" s="5" t="s">
        <v>274</v>
      </c>
      <c r="B907" s="5" t="s">
        <v>274</v>
      </c>
      <c r="C907" s="5" t="s">
        <v>315</v>
      </c>
      <c r="D907" s="5" t="s">
        <v>276</v>
      </c>
      <c r="E907" s="19">
        <f t="shared" ref="E907:I907" si="332">+E908+E909</f>
        <v>346320</v>
      </c>
      <c r="F907" s="19">
        <f t="shared" si="332"/>
        <v>621103</v>
      </c>
      <c r="G907" s="19">
        <f t="shared" si="332"/>
        <v>673787.10599999991</v>
      </c>
      <c r="H907" s="19">
        <f t="shared" si="332"/>
        <v>620287.91700000002</v>
      </c>
      <c r="I907" s="19">
        <f t="shared" si="332"/>
        <v>421148.93400000001</v>
      </c>
    </row>
    <row r="908" spans="1:14" x14ac:dyDescent="0.2">
      <c r="A908" s="5" t="s">
        <v>274</v>
      </c>
      <c r="B908" s="5" t="s">
        <v>274</v>
      </c>
      <c r="C908" s="2" t="s">
        <v>315</v>
      </c>
      <c r="D908" s="8" t="s">
        <v>219</v>
      </c>
      <c r="E908" s="20">
        <v>200698</v>
      </c>
      <c r="F908" s="20">
        <v>477262</v>
      </c>
      <c r="G908" s="20">
        <v>602942.11699999997</v>
      </c>
      <c r="H908" s="20">
        <v>558067.24</v>
      </c>
      <c r="I908" s="20">
        <v>355251.34100000001</v>
      </c>
    </row>
    <row r="909" spans="1:14" x14ac:dyDescent="0.2">
      <c r="A909" s="5" t="s">
        <v>274</v>
      </c>
      <c r="B909" s="5" t="s">
        <v>274</v>
      </c>
      <c r="C909" s="2" t="s">
        <v>315</v>
      </c>
      <c r="D909" s="8" t="s">
        <v>220</v>
      </c>
      <c r="E909" s="20">
        <v>145622</v>
      </c>
      <c r="F909" s="20">
        <v>143841</v>
      </c>
      <c r="G909" s="20">
        <v>70844.989000000001</v>
      </c>
      <c r="H909" s="20">
        <v>62220.677000000003</v>
      </c>
      <c r="I909" s="20">
        <v>65897.592999999993</v>
      </c>
    </row>
    <row r="910" spans="1:14" x14ac:dyDescent="0.2">
      <c r="A910" s="5" t="s">
        <v>274</v>
      </c>
      <c r="B910" s="5" t="s">
        <v>274</v>
      </c>
      <c r="C910" s="5" t="s">
        <v>315</v>
      </c>
      <c r="D910" s="5" t="s">
        <v>221</v>
      </c>
      <c r="E910" s="19">
        <f t="shared" ref="E910:I910" si="333">+E911+E914</f>
        <v>1058250</v>
      </c>
      <c r="F910" s="19">
        <f t="shared" si="333"/>
        <v>1485566</v>
      </c>
      <c r="G910" s="19">
        <f t="shared" si="333"/>
        <v>1690937.8820000002</v>
      </c>
      <c r="H910" s="19">
        <f t="shared" si="333"/>
        <v>1836900.889</v>
      </c>
      <c r="I910" s="19">
        <f t="shared" si="333"/>
        <v>1693904.216</v>
      </c>
      <c r="J910" s="3"/>
      <c r="K910" s="3"/>
      <c r="L910" s="3"/>
      <c r="M910" s="3"/>
      <c r="N910" s="3"/>
    </row>
    <row r="911" spans="1:14" x14ac:dyDescent="0.2">
      <c r="A911" s="5" t="s">
        <v>274</v>
      </c>
      <c r="B911" s="5" t="s">
        <v>274</v>
      </c>
      <c r="C911" s="2" t="s">
        <v>315</v>
      </c>
      <c r="D911" s="8" t="s">
        <v>277</v>
      </c>
      <c r="E911" s="20">
        <v>740118</v>
      </c>
      <c r="F911" s="20">
        <v>1158838</v>
      </c>
      <c r="G911" s="20">
        <v>1388265.8909999998</v>
      </c>
      <c r="H911" s="20">
        <v>1458948.41</v>
      </c>
      <c r="I911" s="20">
        <v>1329341.135</v>
      </c>
    </row>
    <row r="912" spans="1:14" x14ac:dyDescent="0.2">
      <c r="A912" s="5" t="s">
        <v>274</v>
      </c>
      <c r="B912" s="5" t="s">
        <v>274</v>
      </c>
      <c r="C912" s="2" t="s">
        <v>315</v>
      </c>
      <c r="D912" s="21" t="s">
        <v>278</v>
      </c>
      <c r="E912" s="20">
        <v>461185</v>
      </c>
      <c r="F912" s="20">
        <v>840702</v>
      </c>
      <c r="G912" s="20">
        <v>761222.5</v>
      </c>
      <c r="H912" s="20">
        <v>801156.59600000002</v>
      </c>
      <c r="I912" s="20">
        <v>1132743.291</v>
      </c>
    </row>
    <row r="913" spans="1:9" x14ac:dyDescent="0.2">
      <c r="A913" s="5" t="s">
        <v>274</v>
      </c>
      <c r="B913" s="5" t="s">
        <v>274</v>
      </c>
      <c r="C913" s="2" t="s">
        <v>315</v>
      </c>
      <c r="D913" s="21" t="s">
        <v>279</v>
      </c>
      <c r="E913" s="20">
        <v>278933</v>
      </c>
      <c r="F913" s="20">
        <v>318136</v>
      </c>
      <c r="G913" s="20">
        <v>627043.39099999995</v>
      </c>
      <c r="H913" s="20">
        <v>657791.81400000001</v>
      </c>
      <c r="I913" s="20">
        <v>196597.84400000004</v>
      </c>
    </row>
    <row r="914" spans="1:9" x14ac:dyDescent="0.2">
      <c r="A914" s="5" t="s">
        <v>274</v>
      </c>
      <c r="B914" s="5" t="s">
        <v>274</v>
      </c>
      <c r="C914" s="2" t="s">
        <v>315</v>
      </c>
      <c r="D914" s="8" t="s">
        <v>280</v>
      </c>
      <c r="E914" s="20">
        <v>318132</v>
      </c>
      <c r="F914" s="20">
        <v>326728</v>
      </c>
      <c r="G914" s="20">
        <v>302671.99100000027</v>
      </c>
      <c r="H914" s="20">
        <v>377952.47899999999</v>
      </c>
      <c r="I914" s="20">
        <v>364563.08100000001</v>
      </c>
    </row>
    <row r="915" spans="1:9" x14ac:dyDescent="0.2">
      <c r="A915" s="5" t="s">
        <v>274</v>
      </c>
      <c r="B915" s="5" t="s">
        <v>274</v>
      </c>
      <c r="C915" s="2" t="s">
        <v>315</v>
      </c>
      <c r="D915" s="21" t="s">
        <v>509</v>
      </c>
      <c r="E915" s="20">
        <v>16510</v>
      </c>
      <c r="F915" s="20">
        <v>15935</v>
      </c>
      <c r="G915" s="20">
        <v>120662.076</v>
      </c>
      <c r="H915" s="20">
        <v>190120.76500000001</v>
      </c>
      <c r="I915" s="20">
        <v>122651.247</v>
      </c>
    </row>
    <row r="916" spans="1:9" x14ac:dyDescent="0.2">
      <c r="A916" s="5" t="s">
        <v>274</v>
      </c>
      <c r="B916" s="5" t="s">
        <v>274</v>
      </c>
      <c r="C916" s="2" t="s">
        <v>315</v>
      </c>
      <c r="D916" s="21" t="s">
        <v>279</v>
      </c>
      <c r="E916" s="20">
        <v>301622</v>
      </c>
      <c r="F916" s="20">
        <v>310793</v>
      </c>
      <c r="G916" s="20">
        <v>182009.91500000027</v>
      </c>
      <c r="H916" s="20">
        <v>187831.71400000001</v>
      </c>
      <c r="I916" s="20">
        <v>241911.834</v>
      </c>
    </row>
    <row r="917" spans="1:9" x14ac:dyDescent="0.2">
      <c r="A917" s="5" t="s">
        <v>274</v>
      </c>
      <c r="B917" s="5" t="s">
        <v>274</v>
      </c>
      <c r="C917" s="5" t="s">
        <v>315</v>
      </c>
      <c r="D917" s="5" t="s">
        <v>29</v>
      </c>
      <c r="E917" s="19"/>
      <c r="F917" s="19"/>
      <c r="G917" s="19"/>
      <c r="H917" s="19"/>
      <c r="I917" s="19"/>
    </row>
    <row r="918" spans="1:9" x14ac:dyDescent="0.2">
      <c r="A918" s="5" t="s">
        <v>274</v>
      </c>
      <c r="B918" s="5" t="s">
        <v>274</v>
      </c>
      <c r="C918" s="2" t="s">
        <v>315</v>
      </c>
      <c r="D918" s="8" t="s">
        <v>281</v>
      </c>
      <c r="E918" s="20">
        <v>375136</v>
      </c>
      <c r="F918" s="20">
        <v>609635</v>
      </c>
      <c r="G918" s="20">
        <v>852136.99699999997</v>
      </c>
      <c r="H918" s="20">
        <v>853674.50600000005</v>
      </c>
      <c r="I918" s="20">
        <v>612160.01800000004</v>
      </c>
    </row>
    <row r="919" spans="1:9" x14ac:dyDescent="0.2">
      <c r="A919" s="5" t="s">
        <v>274</v>
      </c>
      <c r="B919" s="5" t="s">
        <v>274</v>
      </c>
      <c r="C919" s="2" t="s">
        <v>315</v>
      </c>
      <c r="D919" s="8" t="s">
        <v>282</v>
      </c>
      <c r="E919" s="20">
        <v>310139</v>
      </c>
      <c r="F919" s="20">
        <v>370114</v>
      </c>
      <c r="G919" s="20">
        <v>456272.66899999999</v>
      </c>
      <c r="H919" s="20">
        <v>519432.84399999998</v>
      </c>
      <c r="I919" s="20">
        <v>549675.90500000003</v>
      </c>
    </row>
    <row r="920" spans="1:9" x14ac:dyDescent="0.2">
      <c r="A920" s="5" t="s">
        <v>274</v>
      </c>
      <c r="B920" s="5" t="s">
        <v>274</v>
      </c>
      <c r="C920" s="2" t="s">
        <v>315</v>
      </c>
      <c r="D920" s="8" t="s">
        <v>283</v>
      </c>
      <c r="E920" s="20">
        <v>64997</v>
      </c>
      <c r="F920" s="20">
        <v>239521</v>
      </c>
      <c r="G920" s="20">
        <v>395864.32799999998</v>
      </c>
      <c r="H920" s="20">
        <v>334241.66200000001</v>
      </c>
      <c r="I920" s="20">
        <v>50553.557999999997</v>
      </c>
    </row>
    <row r="921" spans="1:9" x14ac:dyDescent="0.2">
      <c r="A921" s="5" t="s">
        <v>274</v>
      </c>
      <c r="B921" s="5" t="s">
        <v>274</v>
      </c>
      <c r="C921" s="2" t="s">
        <v>315</v>
      </c>
      <c r="D921" s="8" t="s">
        <v>284</v>
      </c>
      <c r="E921" s="20">
        <v>51354</v>
      </c>
      <c r="F921" s="20">
        <v>152534</v>
      </c>
      <c r="G921" s="20">
        <v>262187.63500000001</v>
      </c>
      <c r="H921" s="20">
        <v>249462.196</v>
      </c>
      <c r="I921" s="20">
        <v>31656.317999999999</v>
      </c>
    </row>
    <row r="922" spans="1:9" x14ac:dyDescent="0.2">
      <c r="A922" s="5" t="s">
        <v>274</v>
      </c>
      <c r="B922" s="5" t="s">
        <v>274</v>
      </c>
      <c r="C922" s="5" t="s">
        <v>315</v>
      </c>
      <c r="D922" s="5" t="s">
        <v>40</v>
      </c>
      <c r="E922" s="19"/>
      <c r="F922" s="19"/>
      <c r="G922" s="19"/>
      <c r="H922" s="19"/>
      <c r="I922" s="19"/>
    </row>
    <row r="923" spans="1:9" x14ac:dyDescent="0.2">
      <c r="A923" s="5" t="s">
        <v>274</v>
      </c>
      <c r="B923" s="5" t="s">
        <v>274</v>
      </c>
      <c r="C923" s="2" t="s">
        <v>315</v>
      </c>
      <c r="D923" s="8" t="s">
        <v>77</v>
      </c>
      <c r="E923" s="20">
        <v>60000</v>
      </c>
      <c r="F923" s="20">
        <v>70000</v>
      </c>
      <c r="G923" s="20">
        <v>100000</v>
      </c>
      <c r="H923" s="20">
        <v>100000</v>
      </c>
      <c r="I923" s="20">
        <v>100000</v>
      </c>
    </row>
    <row r="924" spans="1:9" x14ac:dyDescent="0.2">
      <c r="A924" s="5" t="s">
        <v>274</v>
      </c>
      <c r="B924" s="5" t="s">
        <v>274</v>
      </c>
      <c r="C924" s="2" t="s">
        <v>315</v>
      </c>
      <c r="D924" s="8" t="s">
        <v>475</v>
      </c>
      <c r="E924" s="20">
        <v>166965</v>
      </c>
      <c r="F924" s="20">
        <v>425000</v>
      </c>
      <c r="G924" s="20">
        <v>89287.142999999996</v>
      </c>
      <c r="H924" s="20">
        <v>194796.02</v>
      </c>
      <c r="I924" s="20">
        <v>-202457.10699999999</v>
      </c>
    </row>
    <row r="925" spans="1:9" x14ac:dyDescent="0.2">
      <c r="A925" s="5" t="s">
        <v>274</v>
      </c>
      <c r="B925" s="5" t="s">
        <v>274</v>
      </c>
      <c r="C925" s="5" t="s">
        <v>315</v>
      </c>
      <c r="D925" s="5" t="s">
        <v>43</v>
      </c>
      <c r="E925" s="77"/>
      <c r="F925" s="77"/>
      <c r="G925" s="77"/>
      <c r="H925" s="77"/>
      <c r="I925" s="77"/>
    </row>
    <row r="926" spans="1:9" x14ac:dyDescent="0.2">
      <c r="A926" s="5" t="s">
        <v>274</v>
      </c>
      <c r="B926" s="5" t="s">
        <v>274</v>
      </c>
      <c r="C926" s="2" t="s">
        <v>315</v>
      </c>
      <c r="D926" s="8" t="s">
        <v>545</v>
      </c>
      <c r="E926" s="23">
        <f t="shared" ref="E926:I926" si="334">IFERROR(E921/SUM(E903:E905)*100,"")</f>
        <v>7.2133496270700777</v>
      </c>
      <c r="F926" s="23">
        <f t="shared" si="334"/>
        <v>17.644942582852014</v>
      </c>
      <c r="G926" s="23">
        <f t="shared" si="334"/>
        <v>25.776673545987645</v>
      </c>
      <c r="H926" s="23">
        <f t="shared" si="334"/>
        <v>20.504647060429338</v>
      </c>
      <c r="I926" s="23">
        <f t="shared" si="334"/>
        <v>2.4872273914475884</v>
      </c>
    </row>
    <row r="927" spans="1:9" x14ac:dyDescent="0.2">
      <c r="A927" s="5" t="s">
        <v>274</v>
      </c>
      <c r="B927" s="5" t="s">
        <v>274</v>
      </c>
      <c r="C927" s="2" t="s">
        <v>315</v>
      </c>
      <c r="D927" s="8" t="s">
        <v>285</v>
      </c>
      <c r="E927" s="23">
        <f t="shared" ref="E927:I927" si="335">IFERROR((E920/(E910-E908))*100,"")</f>
        <v>7.5793654495587433</v>
      </c>
      <c r="F927" s="23">
        <f t="shared" si="335"/>
        <v>23.754839810215966</v>
      </c>
      <c r="G927" s="23">
        <f t="shared" si="335"/>
        <v>36.3847305968144</v>
      </c>
      <c r="H927" s="23">
        <f t="shared" si="335"/>
        <v>26.136445679339488</v>
      </c>
      <c r="I927" s="23">
        <f t="shared" si="335"/>
        <v>3.7764501122070202</v>
      </c>
    </row>
    <row r="928" spans="1:9" x14ac:dyDescent="0.2">
      <c r="A928" s="5" t="s">
        <v>274</v>
      </c>
      <c r="B928" s="5" t="s">
        <v>274</v>
      </c>
      <c r="C928" s="2" t="s">
        <v>315</v>
      </c>
      <c r="D928" s="8" t="s">
        <v>286</v>
      </c>
      <c r="E928" s="23">
        <f t="shared" ref="E928:I928" si="336">IFERROR(E921/E910*100,"")</f>
        <v>4.8527285613040396</v>
      </c>
      <c r="F928" s="23">
        <f t="shared" si="336"/>
        <v>10.267736337530611</v>
      </c>
      <c r="G928" s="23">
        <f t="shared" si="336"/>
        <v>15.505456338224018</v>
      </c>
      <c r="H928" s="23">
        <f t="shared" si="336"/>
        <v>13.580601843782983</v>
      </c>
      <c r="I928" s="23">
        <f t="shared" si="336"/>
        <v>1.8688375470694265</v>
      </c>
    </row>
    <row r="929" spans="1:14" x14ac:dyDescent="0.2">
      <c r="A929" s="5" t="s">
        <v>274</v>
      </c>
      <c r="B929" s="5" t="s">
        <v>274</v>
      </c>
      <c r="C929" s="2" t="s">
        <v>315</v>
      </c>
      <c r="D929" s="8" t="s">
        <v>287</v>
      </c>
      <c r="E929" s="23">
        <f t="shared" ref="E929:I929" si="337">IFERROR(E919/E920,"")</f>
        <v>4.7715894579749838</v>
      </c>
      <c r="F929" s="23">
        <f t="shared" si="337"/>
        <v>1.5452256795855062</v>
      </c>
      <c r="G929" s="23">
        <f t="shared" si="337"/>
        <v>1.1525985968606902</v>
      </c>
      <c r="H929" s="23">
        <f t="shared" si="337"/>
        <v>1.5540637300923903</v>
      </c>
      <c r="I929" s="23">
        <f t="shared" si="337"/>
        <v>10.873139829248023</v>
      </c>
    </row>
    <row r="930" spans="1:14" x14ac:dyDescent="0.2">
      <c r="A930" s="5" t="s">
        <v>274</v>
      </c>
      <c r="B930" s="5" t="s">
        <v>274</v>
      </c>
      <c r="C930" s="2" t="s">
        <v>315</v>
      </c>
      <c r="D930" s="8" t="s">
        <v>288</v>
      </c>
      <c r="E930" s="23">
        <f t="shared" ref="E930:I930" si="338">IFERROR(E921/E923,"")</f>
        <v>0.85589999999999999</v>
      </c>
      <c r="F930" s="23">
        <f t="shared" si="338"/>
        <v>2.1790571428571428</v>
      </c>
      <c r="G930" s="23">
        <f t="shared" si="338"/>
        <v>2.62187635</v>
      </c>
      <c r="H930" s="23">
        <f t="shared" si="338"/>
        <v>2.4946219599999999</v>
      </c>
      <c r="I930" s="23">
        <f t="shared" si="338"/>
        <v>0.31656318</v>
      </c>
    </row>
    <row r="931" spans="1:14" x14ac:dyDescent="0.2">
      <c r="A931" s="5" t="s">
        <v>274</v>
      </c>
      <c r="B931" s="5" t="s">
        <v>274</v>
      </c>
      <c r="C931" s="5" t="s">
        <v>315</v>
      </c>
      <c r="D931" s="5" t="s">
        <v>53</v>
      </c>
      <c r="E931" s="22"/>
      <c r="F931" s="22"/>
      <c r="G931" s="22"/>
      <c r="H931" s="22"/>
      <c r="I931" s="22"/>
    </row>
    <row r="932" spans="1:14" x14ac:dyDescent="0.2">
      <c r="A932" s="5" t="s">
        <v>274</v>
      </c>
      <c r="B932" s="5" t="s">
        <v>274</v>
      </c>
      <c r="C932" s="2" t="s">
        <v>315</v>
      </c>
      <c r="D932" s="8" t="s">
        <v>289</v>
      </c>
      <c r="E932" s="23">
        <f t="shared" ref="E932:I932" si="339">IFERROR(E912/E910*100,"")</f>
        <v>43.57996692652965</v>
      </c>
      <c r="F932" s="23">
        <f t="shared" si="339"/>
        <v>56.59135979148688</v>
      </c>
      <c r="G932" s="23">
        <f t="shared" si="339"/>
        <v>45.017768429177572</v>
      </c>
      <c r="H932" s="23">
        <f t="shared" si="339"/>
        <v>43.614579360138791</v>
      </c>
      <c r="I932" s="23">
        <f t="shared" si="339"/>
        <v>66.871744004207613</v>
      </c>
    </row>
    <row r="933" spans="1:14" x14ac:dyDescent="0.2">
      <c r="A933" s="5" t="s">
        <v>274</v>
      </c>
      <c r="B933" s="5" t="s">
        <v>274</v>
      </c>
      <c r="C933" s="2" t="s">
        <v>315</v>
      </c>
      <c r="D933" s="8" t="s">
        <v>290</v>
      </c>
      <c r="E933" s="23">
        <f t="shared" ref="E933:I933" si="340">IFERROR(E911/E908,"")</f>
        <v>3.6877198576966386</v>
      </c>
      <c r="F933" s="23">
        <f t="shared" si="340"/>
        <v>2.4280960981599207</v>
      </c>
      <c r="G933" s="23">
        <f t="shared" si="340"/>
        <v>2.3024861787852182</v>
      </c>
      <c r="H933" s="23">
        <f t="shared" si="340"/>
        <v>2.6142878589325544</v>
      </c>
      <c r="I933" s="23">
        <f t="shared" si="340"/>
        <v>3.7419735876521294</v>
      </c>
    </row>
    <row r="934" spans="1:14" x14ac:dyDescent="0.2">
      <c r="A934" s="5" t="s">
        <v>274</v>
      </c>
      <c r="B934" s="5" t="s">
        <v>274</v>
      </c>
      <c r="C934" s="2" t="s">
        <v>315</v>
      </c>
      <c r="D934" s="8" t="s">
        <v>291</v>
      </c>
      <c r="E934" s="23">
        <f>IFERROR(E907/E910*100,"")</f>
        <v>32.725726435152374</v>
      </c>
      <c r="F934" s="23">
        <f t="shared" ref="F934:I934" si="341">IFERROR(F907/F910*100,"")</f>
        <v>41.809182493406553</v>
      </c>
      <c r="G934" s="23">
        <f t="shared" si="341"/>
        <v>39.846946074864732</v>
      </c>
      <c r="H934" s="23">
        <f t="shared" si="341"/>
        <v>33.768175556694395</v>
      </c>
      <c r="I934" s="23">
        <f t="shared" si="341"/>
        <v>24.862617969893524</v>
      </c>
    </row>
    <row r="935" spans="1:14" x14ac:dyDescent="0.2">
      <c r="A935" s="5" t="s">
        <v>274</v>
      </c>
      <c r="B935" s="5" t="s">
        <v>274</v>
      </c>
      <c r="C935" s="5" t="s">
        <v>315</v>
      </c>
      <c r="D935" s="5" t="s">
        <v>116</v>
      </c>
      <c r="E935" s="22"/>
      <c r="F935" s="22"/>
      <c r="G935" s="22"/>
      <c r="H935" s="22"/>
      <c r="I935" s="22"/>
    </row>
    <row r="936" spans="1:14" x14ac:dyDescent="0.2">
      <c r="A936" s="5" t="s">
        <v>274</v>
      </c>
      <c r="B936" s="5" t="s">
        <v>274</v>
      </c>
      <c r="C936" s="2" t="s">
        <v>315</v>
      </c>
      <c r="D936" s="8" t="s">
        <v>535</v>
      </c>
      <c r="E936" s="23">
        <f t="shared" ref="E936:I936" si="342">IFERROR(E902/E910*100,"")</f>
        <v>67.274273564847633</v>
      </c>
      <c r="F936" s="23">
        <f t="shared" si="342"/>
        <v>58.190817506593447</v>
      </c>
      <c r="G936" s="23">
        <f t="shared" si="342"/>
        <v>60.153053925135247</v>
      </c>
      <c r="H936" s="23">
        <f t="shared" si="342"/>
        <v>66.231824443305612</v>
      </c>
      <c r="I936" s="23">
        <f t="shared" si="342"/>
        <v>75.13738203010648</v>
      </c>
    </row>
    <row r="937" spans="1:14" x14ac:dyDescent="0.2">
      <c r="A937" s="5" t="s">
        <v>274</v>
      </c>
      <c r="B937" s="5" t="s">
        <v>274</v>
      </c>
      <c r="C937" s="2" t="s">
        <v>315</v>
      </c>
      <c r="D937" s="8" t="s">
        <v>542</v>
      </c>
      <c r="E937" s="23">
        <f t="shared" ref="E937:I937" si="343">IFERROR(E902/E923,"")</f>
        <v>11.865500000000001</v>
      </c>
      <c r="F937" s="23">
        <f t="shared" si="343"/>
        <v>12.349471428571428</v>
      </c>
      <c r="G937" s="23">
        <f t="shared" si="343"/>
        <v>10.171507759999999</v>
      </c>
      <c r="H937" s="23">
        <f t="shared" si="343"/>
        <v>12.166129720000001</v>
      </c>
      <c r="I937" s="23">
        <f t="shared" si="343"/>
        <v>12.727552820000001</v>
      </c>
    </row>
    <row r="938" spans="1:14" x14ac:dyDescent="0.2">
      <c r="A938" s="5" t="s">
        <v>274</v>
      </c>
      <c r="B938" s="5" t="s">
        <v>274</v>
      </c>
      <c r="C938" s="5" t="s">
        <v>315</v>
      </c>
      <c r="D938" s="5" t="s">
        <v>292</v>
      </c>
      <c r="E938" s="22"/>
      <c r="F938" s="22"/>
      <c r="G938" s="22"/>
      <c r="H938" s="22"/>
      <c r="I938" s="22"/>
    </row>
    <row r="939" spans="1:14" x14ac:dyDescent="0.2">
      <c r="A939" s="5" t="s">
        <v>274</v>
      </c>
      <c r="B939" s="5" t="s">
        <v>274</v>
      </c>
      <c r="C939" s="2" t="s">
        <v>315</v>
      </c>
      <c r="D939" s="8" t="s">
        <v>478</v>
      </c>
      <c r="E939" s="23">
        <f t="shared" ref="E939:I939" si="344">IFERROR(E924/E921,"")</f>
        <v>3.2512559878490479</v>
      </c>
      <c r="F939" s="23">
        <f t="shared" si="344"/>
        <v>2.7862640460487498</v>
      </c>
      <c r="G939" s="23">
        <f t="shared" si="344"/>
        <v>0.34054673478404118</v>
      </c>
      <c r="H939" s="23">
        <f t="shared" si="344"/>
        <v>0.78086388688729413</v>
      </c>
      <c r="I939" s="23">
        <f t="shared" si="344"/>
        <v>-6.3954723666852216</v>
      </c>
    </row>
    <row r="940" spans="1:14" x14ac:dyDescent="0.2">
      <c r="A940" s="5" t="s">
        <v>274</v>
      </c>
      <c r="B940" s="5" t="s">
        <v>274</v>
      </c>
      <c r="C940" s="2" t="s">
        <v>315</v>
      </c>
      <c r="D940" s="8" t="s">
        <v>479</v>
      </c>
      <c r="E940" s="23">
        <f t="shared" ref="E940:I940" si="345">IFERROR(E924/E908,"")</f>
        <v>0.83192159363820273</v>
      </c>
      <c r="F940" s="23">
        <f t="shared" si="345"/>
        <v>0.89049620543852226</v>
      </c>
      <c r="G940" s="23">
        <f t="shared" si="345"/>
        <v>0.14808576226895093</v>
      </c>
      <c r="H940" s="23">
        <f t="shared" si="345"/>
        <v>0.34905474831312439</v>
      </c>
      <c r="I940" s="23">
        <f t="shared" si="345"/>
        <v>-0.56989822031382553</v>
      </c>
    </row>
    <row r="941" spans="1:14" x14ac:dyDescent="0.2">
      <c r="A941" s="5" t="s">
        <v>274</v>
      </c>
      <c r="B941" s="5" t="s">
        <v>274</v>
      </c>
      <c r="C941" s="5" t="s">
        <v>316</v>
      </c>
      <c r="D941" s="5" t="s">
        <v>9</v>
      </c>
      <c r="E941" s="80">
        <f t="shared" ref="E941:I941" si="346">SUM(E942:E945)</f>
        <v>334249</v>
      </c>
      <c r="F941" s="80">
        <f t="shared" si="346"/>
        <v>464395</v>
      </c>
      <c r="G941" s="80">
        <f t="shared" si="346"/>
        <v>481266</v>
      </c>
      <c r="H941" s="80">
        <f t="shared" si="346"/>
        <v>549255</v>
      </c>
      <c r="I941" s="80">
        <f t="shared" si="346"/>
        <v>729109</v>
      </c>
      <c r="J941" s="3"/>
      <c r="K941" s="3"/>
      <c r="L941" s="3"/>
      <c r="M941" s="3"/>
      <c r="N941" s="3"/>
    </row>
    <row r="942" spans="1:14" x14ac:dyDescent="0.2">
      <c r="A942" s="5" t="s">
        <v>274</v>
      </c>
      <c r="B942" s="5" t="s">
        <v>274</v>
      </c>
      <c r="C942" s="2" t="s">
        <v>316</v>
      </c>
      <c r="D942" s="8" t="s">
        <v>76</v>
      </c>
      <c r="E942" s="20">
        <v>300000</v>
      </c>
      <c r="F942" s="20">
        <v>400000</v>
      </c>
      <c r="G942" s="20">
        <v>400000</v>
      </c>
      <c r="H942" s="20">
        <v>500000</v>
      </c>
      <c r="I942" s="20">
        <v>700000</v>
      </c>
    </row>
    <row r="943" spans="1:14" x14ac:dyDescent="0.2">
      <c r="A943" s="5" t="s">
        <v>274</v>
      </c>
      <c r="B943" s="5" t="s">
        <v>274</v>
      </c>
      <c r="C943" s="2" t="s">
        <v>316</v>
      </c>
      <c r="D943" s="8" t="s">
        <v>11</v>
      </c>
      <c r="E943" s="20">
        <v>0</v>
      </c>
      <c r="F943" s="20">
        <v>0</v>
      </c>
      <c r="G943" s="20">
        <v>0</v>
      </c>
      <c r="H943" s="20">
        <v>0</v>
      </c>
      <c r="I943" s="20">
        <v>0</v>
      </c>
    </row>
    <row r="944" spans="1:14" x14ac:dyDescent="0.2">
      <c r="A944" s="5" t="s">
        <v>274</v>
      </c>
      <c r="B944" s="5" t="s">
        <v>274</v>
      </c>
      <c r="C944" s="2" t="s">
        <v>316</v>
      </c>
      <c r="D944" s="8" t="s">
        <v>275</v>
      </c>
      <c r="E944" s="20">
        <v>34249</v>
      </c>
      <c r="F944" s="20">
        <v>64395</v>
      </c>
      <c r="G944" s="20">
        <v>81266</v>
      </c>
      <c r="H944" s="20">
        <v>49255</v>
      </c>
      <c r="I944" s="20">
        <v>29109</v>
      </c>
    </row>
    <row r="945" spans="1:14" x14ac:dyDescent="0.2">
      <c r="A945" s="5" t="s">
        <v>274</v>
      </c>
      <c r="B945" s="5" t="s">
        <v>274</v>
      </c>
      <c r="C945" s="2" t="s">
        <v>316</v>
      </c>
      <c r="D945" s="8" t="s">
        <v>13</v>
      </c>
      <c r="E945" s="20">
        <v>0</v>
      </c>
      <c r="F945" s="20">
        <v>0</v>
      </c>
      <c r="G945" s="20">
        <v>0</v>
      </c>
      <c r="H945" s="20">
        <v>0</v>
      </c>
      <c r="I945" s="20">
        <v>0</v>
      </c>
    </row>
    <row r="946" spans="1:14" x14ac:dyDescent="0.2">
      <c r="A946" s="5" t="s">
        <v>274</v>
      </c>
      <c r="B946" s="5" t="s">
        <v>274</v>
      </c>
      <c r="C946" s="5" t="s">
        <v>316</v>
      </c>
      <c r="D946" s="5" t="s">
        <v>276</v>
      </c>
      <c r="E946" s="19">
        <f t="shared" ref="E946:I946" si="347">+E947+E948</f>
        <v>296129</v>
      </c>
      <c r="F946" s="19">
        <f t="shared" si="347"/>
        <v>583491</v>
      </c>
      <c r="G946" s="19">
        <f t="shared" si="347"/>
        <v>694878</v>
      </c>
      <c r="H946" s="19">
        <f t="shared" si="347"/>
        <v>677654</v>
      </c>
      <c r="I946" s="19">
        <f t="shared" si="347"/>
        <v>588918</v>
      </c>
    </row>
    <row r="947" spans="1:14" x14ac:dyDescent="0.2">
      <c r="A947" s="5" t="s">
        <v>274</v>
      </c>
      <c r="B947" s="5" t="s">
        <v>274</v>
      </c>
      <c r="C947" s="2" t="s">
        <v>316</v>
      </c>
      <c r="D947" s="8" t="s">
        <v>219</v>
      </c>
      <c r="E947" s="20">
        <v>191811</v>
      </c>
      <c r="F947" s="20">
        <v>472383</v>
      </c>
      <c r="G947" s="20">
        <v>568126</v>
      </c>
      <c r="H947" s="20">
        <v>542375</v>
      </c>
      <c r="I947" s="20">
        <v>434417</v>
      </c>
    </row>
    <row r="948" spans="1:14" x14ac:dyDescent="0.2">
      <c r="A948" s="5" t="s">
        <v>274</v>
      </c>
      <c r="B948" s="5" t="s">
        <v>274</v>
      </c>
      <c r="C948" s="2" t="s">
        <v>316</v>
      </c>
      <c r="D948" s="8" t="s">
        <v>220</v>
      </c>
      <c r="E948" s="20">
        <v>104318</v>
      </c>
      <c r="F948" s="20">
        <v>111108</v>
      </c>
      <c r="G948" s="20">
        <v>126752</v>
      </c>
      <c r="H948" s="20">
        <v>135279</v>
      </c>
      <c r="I948" s="20">
        <v>154501</v>
      </c>
    </row>
    <row r="949" spans="1:14" x14ac:dyDescent="0.2">
      <c r="A949" s="5" t="s">
        <v>274</v>
      </c>
      <c r="B949" s="5" t="s">
        <v>274</v>
      </c>
      <c r="C949" s="5" t="s">
        <v>316</v>
      </c>
      <c r="D949" s="5" t="s">
        <v>221</v>
      </c>
      <c r="E949" s="19">
        <f t="shared" ref="E949:I949" si="348">+E950+E953</f>
        <v>630378</v>
      </c>
      <c r="F949" s="19">
        <f t="shared" si="348"/>
        <v>1047886</v>
      </c>
      <c r="G949" s="19">
        <f t="shared" si="348"/>
        <v>1176144</v>
      </c>
      <c r="H949" s="19">
        <f t="shared" si="348"/>
        <v>1226909</v>
      </c>
      <c r="I949" s="19">
        <f t="shared" si="348"/>
        <v>1318027</v>
      </c>
      <c r="J949" s="3"/>
      <c r="K949" s="3"/>
      <c r="L949" s="3"/>
      <c r="M949" s="3"/>
      <c r="N949" s="3"/>
    </row>
    <row r="950" spans="1:14" x14ac:dyDescent="0.2">
      <c r="A950" s="5" t="s">
        <v>274</v>
      </c>
      <c r="B950" s="5" t="s">
        <v>274</v>
      </c>
      <c r="C950" s="2" t="s">
        <v>316</v>
      </c>
      <c r="D950" s="8" t="s">
        <v>277</v>
      </c>
      <c r="E950" s="20">
        <v>430270</v>
      </c>
      <c r="F950" s="20">
        <v>807104</v>
      </c>
      <c r="G950" s="20">
        <v>897665</v>
      </c>
      <c r="H950" s="20">
        <v>957162</v>
      </c>
      <c r="I950" s="20">
        <v>1004040</v>
      </c>
    </row>
    <row r="951" spans="1:14" x14ac:dyDescent="0.2">
      <c r="A951" s="5" t="s">
        <v>274</v>
      </c>
      <c r="B951" s="5" t="s">
        <v>274</v>
      </c>
      <c r="C951" s="2" t="s">
        <v>316</v>
      </c>
      <c r="D951" s="21" t="s">
        <v>278</v>
      </c>
      <c r="E951" s="20">
        <v>236789</v>
      </c>
      <c r="F951" s="20">
        <v>603551</v>
      </c>
      <c r="G951" s="20">
        <v>435766</v>
      </c>
      <c r="H951" s="20">
        <v>605615</v>
      </c>
      <c r="I951" s="20">
        <v>812805</v>
      </c>
    </row>
    <row r="952" spans="1:14" x14ac:dyDescent="0.2">
      <c r="A952" s="5" t="s">
        <v>274</v>
      </c>
      <c r="B952" s="5" t="s">
        <v>274</v>
      </c>
      <c r="C952" s="2" t="s">
        <v>316</v>
      </c>
      <c r="D952" s="21" t="s">
        <v>279</v>
      </c>
      <c r="E952" s="20">
        <v>193481</v>
      </c>
      <c r="F952" s="20">
        <v>203553</v>
      </c>
      <c r="G952" s="20">
        <v>461899</v>
      </c>
      <c r="H952" s="20">
        <v>351547</v>
      </c>
      <c r="I952" s="20">
        <f>+I950-I951</f>
        <v>191235</v>
      </c>
    </row>
    <row r="953" spans="1:14" x14ac:dyDescent="0.2">
      <c r="A953" s="5" t="s">
        <v>274</v>
      </c>
      <c r="B953" s="5" t="s">
        <v>274</v>
      </c>
      <c r="C953" s="2" t="s">
        <v>316</v>
      </c>
      <c r="D953" s="8" t="s">
        <v>280</v>
      </c>
      <c r="E953" s="20">
        <v>200108</v>
      </c>
      <c r="F953" s="20">
        <v>240782</v>
      </c>
      <c r="G953" s="20">
        <v>278479</v>
      </c>
      <c r="H953" s="20">
        <v>269747</v>
      </c>
      <c r="I953" s="20">
        <v>313987</v>
      </c>
    </row>
    <row r="954" spans="1:14" x14ac:dyDescent="0.2">
      <c r="A954" s="5" t="s">
        <v>274</v>
      </c>
      <c r="B954" s="5" t="s">
        <v>274</v>
      </c>
      <c r="C954" s="2" t="s">
        <v>316</v>
      </c>
      <c r="D954" s="21" t="s">
        <v>509</v>
      </c>
      <c r="E954" s="20">
        <v>133406</v>
      </c>
      <c r="F954" s="20">
        <v>154716</v>
      </c>
      <c r="G954" s="20">
        <v>170816</v>
      </c>
      <c r="H954" s="20">
        <v>161628</v>
      </c>
      <c r="I954" s="20">
        <v>161763.565</v>
      </c>
    </row>
    <row r="955" spans="1:14" x14ac:dyDescent="0.2">
      <c r="A955" s="5" t="s">
        <v>274</v>
      </c>
      <c r="B955" s="5" t="s">
        <v>274</v>
      </c>
      <c r="C955" s="2" t="s">
        <v>316</v>
      </c>
      <c r="D955" s="21" t="s">
        <v>279</v>
      </c>
      <c r="E955" s="20">
        <v>66702</v>
      </c>
      <c r="F955" s="20">
        <v>86066</v>
      </c>
      <c r="G955" s="20">
        <v>107663</v>
      </c>
      <c r="H955" s="20">
        <v>108119</v>
      </c>
      <c r="I955" s="20">
        <f>+I953-I954</f>
        <v>152223.435</v>
      </c>
    </row>
    <row r="956" spans="1:14" x14ac:dyDescent="0.2">
      <c r="A956" s="5" t="s">
        <v>274</v>
      </c>
      <c r="B956" s="5" t="s">
        <v>274</v>
      </c>
      <c r="C956" s="5" t="s">
        <v>316</v>
      </c>
      <c r="D956" s="5" t="s">
        <v>29</v>
      </c>
      <c r="E956" s="19"/>
      <c r="F956" s="19"/>
      <c r="G956" s="19"/>
      <c r="H956" s="19"/>
      <c r="I956" s="19"/>
    </row>
    <row r="957" spans="1:14" x14ac:dyDescent="0.2">
      <c r="A957" s="5" t="s">
        <v>274</v>
      </c>
      <c r="B957" s="5" t="s">
        <v>274</v>
      </c>
      <c r="C957" s="2" t="s">
        <v>316</v>
      </c>
      <c r="D957" s="8" t="s">
        <v>281</v>
      </c>
      <c r="E957" s="20">
        <v>171826</v>
      </c>
      <c r="F957" s="20">
        <v>273886</v>
      </c>
      <c r="G957" s="20">
        <v>379517</v>
      </c>
      <c r="H957" s="20">
        <v>467763</v>
      </c>
      <c r="I957" s="20">
        <v>336324</v>
      </c>
    </row>
    <row r="958" spans="1:14" x14ac:dyDescent="0.2">
      <c r="A958" s="5" t="s">
        <v>274</v>
      </c>
      <c r="B958" s="5" t="s">
        <v>274</v>
      </c>
      <c r="C958" s="2" t="s">
        <v>316</v>
      </c>
      <c r="D958" s="8" t="s">
        <v>282</v>
      </c>
      <c r="E958" s="20">
        <v>169241</v>
      </c>
      <c r="F958" s="20">
        <v>235886</v>
      </c>
      <c r="G958" s="20">
        <v>354141</v>
      </c>
      <c r="H958" s="20">
        <v>389876</v>
      </c>
      <c r="I958" s="20">
        <v>364310</v>
      </c>
      <c r="J958" s="3"/>
    </row>
    <row r="959" spans="1:14" x14ac:dyDescent="0.2">
      <c r="A959" s="5" t="s">
        <v>274</v>
      </c>
      <c r="B959" s="5" t="s">
        <v>274</v>
      </c>
      <c r="C959" s="2" t="s">
        <v>316</v>
      </c>
      <c r="D959" s="8" t="s">
        <v>283</v>
      </c>
      <c r="E959" s="20">
        <v>2585</v>
      </c>
      <c r="F959" s="20">
        <v>38000</v>
      </c>
      <c r="G959" s="20">
        <v>25376</v>
      </c>
      <c r="H959" s="20">
        <v>77887</v>
      </c>
      <c r="I959" s="20">
        <v>-55428</v>
      </c>
    </row>
    <row r="960" spans="1:14" x14ac:dyDescent="0.2">
      <c r="A960" s="5" t="s">
        <v>274</v>
      </c>
      <c r="B960" s="5" t="s">
        <v>274</v>
      </c>
      <c r="C960" s="2" t="s">
        <v>316</v>
      </c>
      <c r="D960" s="8" t="s">
        <v>284</v>
      </c>
      <c r="E960" s="20">
        <v>1116</v>
      </c>
      <c r="F960" s="20">
        <v>30275</v>
      </c>
      <c r="G960" s="20">
        <v>16386</v>
      </c>
      <c r="H960" s="20">
        <v>53215</v>
      </c>
      <c r="I960" s="20">
        <v>-53491.898999999998</v>
      </c>
    </row>
    <row r="961" spans="1:9" x14ac:dyDescent="0.2">
      <c r="A961" s="5" t="s">
        <v>274</v>
      </c>
      <c r="B961" s="5" t="s">
        <v>274</v>
      </c>
      <c r="C961" s="5" t="s">
        <v>316</v>
      </c>
      <c r="D961" s="5" t="s">
        <v>40</v>
      </c>
      <c r="E961" s="19"/>
      <c r="F961" s="19"/>
      <c r="G961" s="19"/>
      <c r="H961" s="19"/>
      <c r="I961" s="19"/>
    </row>
    <row r="962" spans="1:9" x14ac:dyDescent="0.2">
      <c r="A962" s="5" t="s">
        <v>274</v>
      </c>
      <c r="B962" s="5" t="s">
        <v>274</v>
      </c>
      <c r="C962" s="2" t="s">
        <v>316</v>
      </c>
      <c r="D962" s="8" t="s">
        <v>77</v>
      </c>
      <c r="E962" s="20">
        <v>300</v>
      </c>
      <c r="F962" s="20">
        <v>400</v>
      </c>
      <c r="G962" s="20">
        <v>400</v>
      </c>
      <c r="H962" s="20">
        <v>500</v>
      </c>
      <c r="I962" s="20">
        <v>700</v>
      </c>
    </row>
    <row r="963" spans="1:9" x14ac:dyDescent="0.2">
      <c r="A963" s="5" t="s">
        <v>274</v>
      </c>
      <c r="B963" s="5" t="s">
        <v>274</v>
      </c>
      <c r="C963" s="2" t="s">
        <v>316</v>
      </c>
      <c r="D963" s="8" t="s">
        <v>475</v>
      </c>
      <c r="E963" s="20">
        <v>57859</v>
      </c>
      <c r="F963" s="20">
        <v>341520</v>
      </c>
      <c r="G963" s="20">
        <v>-92535</v>
      </c>
      <c r="H963" s="20">
        <v>206385</v>
      </c>
      <c r="I963" s="20">
        <v>-50201.137000000002</v>
      </c>
    </row>
    <row r="964" spans="1:9" x14ac:dyDescent="0.2">
      <c r="A964" s="5" t="s">
        <v>274</v>
      </c>
      <c r="B964" s="5" t="s">
        <v>274</v>
      </c>
      <c r="C964" s="5" t="s">
        <v>316</v>
      </c>
      <c r="D964" s="5" t="s">
        <v>43</v>
      </c>
      <c r="E964" s="77"/>
      <c r="F964" s="77"/>
      <c r="G964" s="77"/>
      <c r="H964" s="77"/>
      <c r="I964" s="77"/>
    </row>
    <row r="965" spans="1:9" x14ac:dyDescent="0.2">
      <c r="A965" s="5" t="s">
        <v>274</v>
      </c>
      <c r="B965" s="5" t="s">
        <v>274</v>
      </c>
      <c r="C965" s="2" t="s">
        <v>316</v>
      </c>
      <c r="D965" s="8" t="s">
        <v>545</v>
      </c>
      <c r="E965" s="23">
        <f t="shared" ref="E965:I965" si="349">IFERROR(E960/SUM(E942:E944)*100,"")</f>
        <v>0.33388282388279394</v>
      </c>
      <c r="F965" s="23">
        <f t="shared" si="349"/>
        <v>6.5192347032160116</v>
      </c>
      <c r="G965" s="23">
        <f t="shared" si="349"/>
        <v>3.4047699193377468</v>
      </c>
      <c r="H965" s="23">
        <f t="shared" si="349"/>
        <v>9.6885781649689129</v>
      </c>
      <c r="I965" s="23">
        <f t="shared" si="349"/>
        <v>-7.3366120840642477</v>
      </c>
    </row>
    <row r="966" spans="1:9" x14ac:dyDescent="0.2">
      <c r="A966" s="5" t="s">
        <v>274</v>
      </c>
      <c r="B966" s="5" t="s">
        <v>274</v>
      </c>
      <c r="C966" s="2" t="s">
        <v>316</v>
      </c>
      <c r="D966" s="8" t="s">
        <v>285</v>
      </c>
      <c r="E966" s="23">
        <f t="shared" ref="E966:I966" si="350">IFERROR((E959/(E949-E947))*100,"")</f>
        <v>0.58941963257609442</v>
      </c>
      <c r="F966" s="23">
        <f t="shared" si="350"/>
        <v>6.6029195329998274</v>
      </c>
      <c r="G966" s="23">
        <f t="shared" si="350"/>
        <v>4.1735606511649328</v>
      </c>
      <c r="H966" s="23">
        <f t="shared" si="350"/>
        <v>11.378105397248348</v>
      </c>
      <c r="I966" s="23">
        <f t="shared" si="350"/>
        <v>-6.2729032039021737</v>
      </c>
    </row>
    <row r="967" spans="1:9" x14ac:dyDescent="0.2">
      <c r="A967" s="5" t="s">
        <v>274</v>
      </c>
      <c r="B967" s="5" t="s">
        <v>274</v>
      </c>
      <c r="C967" s="2" t="s">
        <v>316</v>
      </c>
      <c r="D967" s="8" t="s">
        <v>286</v>
      </c>
      <c r="E967" s="23">
        <f t="shared" ref="E967:I967" si="351">IFERROR(E960/E949*100,"")</f>
        <v>0.1770366351617601</v>
      </c>
      <c r="F967" s="23">
        <f t="shared" si="351"/>
        <v>2.8891501556467021</v>
      </c>
      <c r="G967" s="23">
        <f t="shared" si="351"/>
        <v>1.3931967514181935</v>
      </c>
      <c r="H967" s="23">
        <f t="shared" si="351"/>
        <v>4.3373224909100836</v>
      </c>
      <c r="I967" s="23">
        <f t="shared" si="351"/>
        <v>-4.0584827928411178</v>
      </c>
    </row>
    <row r="968" spans="1:9" x14ac:dyDescent="0.2">
      <c r="A968" s="5" t="s">
        <v>274</v>
      </c>
      <c r="B968" s="5" t="s">
        <v>274</v>
      </c>
      <c r="C968" s="2" t="s">
        <v>316</v>
      </c>
      <c r="D968" s="8" t="s">
        <v>287</v>
      </c>
      <c r="E968" s="23">
        <f t="shared" ref="E968:I968" si="352">IFERROR(E958/E959,"")</f>
        <v>65.470406189555121</v>
      </c>
      <c r="F968" s="23">
        <f t="shared" si="352"/>
        <v>6.2075263157894733</v>
      </c>
      <c r="G968" s="23">
        <f t="shared" si="352"/>
        <v>13.955745586380832</v>
      </c>
      <c r="H968" s="23">
        <f t="shared" si="352"/>
        <v>5.0056620488656645</v>
      </c>
      <c r="I968" s="23">
        <f t="shared" si="352"/>
        <v>-6.5726708522768273</v>
      </c>
    </row>
    <row r="969" spans="1:9" x14ac:dyDescent="0.2">
      <c r="A969" s="5" t="s">
        <v>274</v>
      </c>
      <c r="B969" s="5" t="s">
        <v>274</v>
      </c>
      <c r="C969" s="2" t="s">
        <v>316</v>
      </c>
      <c r="D969" s="8" t="s">
        <v>288</v>
      </c>
      <c r="E969" s="23">
        <f t="shared" ref="E969:I969" si="353">IFERROR(E960/E962,"")</f>
        <v>3.72</v>
      </c>
      <c r="F969" s="23">
        <f t="shared" si="353"/>
        <v>75.6875</v>
      </c>
      <c r="G969" s="23">
        <f t="shared" si="353"/>
        <v>40.965000000000003</v>
      </c>
      <c r="H969" s="23">
        <f t="shared" si="353"/>
        <v>106.43</v>
      </c>
      <c r="I969" s="23">
        <f t="shared" si="353"/>
        <v>-76.416998571428564</v>
      </c>
    </row>
    <row r="970" spans="1:9" x14ac:dyDescent="0.2">
      <c r="A970" s="5" t="s">
        <v>274</v>
      </c>
      <c r="B970" s="5" t="s">
        <v>274</v>
      </c>
      <c r="C970" s="5" t="s">
        <v>316</v>
      </c>
      <c r="D970" s="5" t="s">
        <v>53</v>
      </c>
      <c r="E970" s="22"/>
      <c r="F970" s="22"/>
      <c r="G970" s="22"/>
      <c r="H970" s="22"/>
      <c r="I970" s="22"/>
    </row>
    <row r="971" spans="1:9" x14ac:dyDescent="0.2">
      <c r="A971" s="5" t="s">
        <v>274</v>
      </c>
      <c r="B971" s="5" t="s">
        <v>274</v>
      </c>
      <c r="C971" s="2" t="s">
        <v>316</v>
      </c>
      <c r="D971" s="8" t="s">
        <v>289</v>
      </c>
      <c r="E971" s="23">
        <f t="shared" ref="E971:I971" si="354">IFERROR(E951/E949*100,"")</f>
        <v>37.563017744908613</v>
      </c>
      <c r="F971" s="23">
        <f t="shared" si="354"/>
        <v>57.597009598372338</v>
      </c>
      <c r="G971" s="23">
        <f t="shared" si="354"/>
        <v>37.050395189704659</v>
      </c>
      <c r="H971" s="23">
        <f t="shared" si="354"/>
        <v>49.361036556093403</v>
      </c>
      <c r="I971" s="23">
        <f t="shared" si="354"/>
        <v>61.668311802413754</v>
      </c>
    </row>
    <row r="972" spans="1:9" x14ac:dyDescent="0.2">
      <c r="A972" s="5" t="s">
        <v>274</v>
      </c>
      <c r="B972" s="5" t="s">
        <v>274</v>
      </c>
      <c r="C972" s="2" t="s">
        <v>316</v>
      </c>
      <c r="D972" s="8" t="s">
        <v>290</v>
      </c>
      <c r="E972" s="23">
        <f t="shared" ref="E972:I972" si="355">IFERROR(E950/E947,"")</f>
        <v>2.243197731099885</v>
      </c>
      <c r="F972" s="23">
        <f t="shared" si="355"/>
        <v>1.7085796906323893</v>
      </c>
      <c r="G972" s="23">
        <f t="shared" si="355"/>
        <v>1.5800456236820706</v>
      </c>
      <c r="H972" s="23">
        <f t="shared" si="355"/>
        <v>1.7647605439041254</v>
      </c>
      <c r="I972" s="23">
        <f t="shared" si="355"/>
        <v>2.3112355179470416</v>
      </c>
    </row>
    <row r="973" spans="1:9" x14ac:dyDescent="0.2">
      <c r="A973" s="5" t="s">
        <v>274</v>
      </c>
      <c r="B973" s="5" t="s">
        <v>274</v>
      </c>
      <c r="C973" s="2" t="s">
        <v>316</v>
      </c>
      <c r="D973" s="8" t="s">
        <v>291</v>
      </c>
      <c r="E973" s="23">
        <f>IFERROR(E946/E949*100,"")</f>
        <v>46.976417324208647</v>
      </c>
      <c r="F973" s="23">
        <f t="shared" ref="F973:I973" si="356">IFERROR(F946/F949*100,"")</f>
        <v>55.682679222739885</v>
      </c>
      <c r="G973" s="23">
        <f t="shared" si="356"/>
        <v>59.081030894176223</v>
      </c>
      <c r="H973" s="23">
        <f t="shared" si="356"/>
        <v>55.232621164242822</v>
      </c>
      <c r="I973" s="23">
        <f t="shared" si="356"/>
        <v>44.681785729730876</v>
      </c>
    </row>
    <row r="974" spans="1:9" x14ac:dyDescent="0.2">
      <c r="A974" s="5" t="s">
        <v>274</v>
      </c>
      <c r="B974" s="5" t="s">
        <v>274</v>
      </c>
      <c r="C974" s="5" t="s">
        <v>316</v>
      </c>
      <c r="D974" s="5" t="s">
        <v>116</v>
      </c>
      <c r="E974" s="22"/>
      <c r="F974" s="22"/>
      <c r="G974" s="22"/>
      <c r="H974" s="22"/>
      <c r="I974" s="22"/>
    </row>
    <row r="975" spans="1:9" x14ac:dyDescent="0.2">
      <c r="A975" s="5" t="s">
        <v>274</v>
      </c>
      <c r="B975" s="5" t="s">
        <v>274</v>
      </c>
      <c r="C975" s="2" t="s">
        <v>316</v>
      </c>
      <c r="D975" s="8" t="s">
        <v>535</v>
      </c>
      <c r="E975" s="23">
        <f t="shared" ref="E975:I975" si="357">IFERROR(E941/E949*100,"")</f>
        <v>53.023582675791346</v>
      </c>
      <c r="F975" s="23">
        <f t="shared" si="357"/>
        <v>44.317320777260122</v>
      </c>
      <c r="G975" s="23">
        <f t="shared" si="357"/>
        <v>40.918969105823777</v>
      </c>
      <c r="H975" s="23">
        <f t="shared" si="357"/>
        <v>44.767378835757178</v>
      </c>
      <c r="I975" s="23">
        <f t="shared" si="357"/>
        <v>55.318214270269117</v>
      </c>
    </row>
    <row r="976" spans="1:9" x14ac:dyDescent="0.2">
      <c r="A976" s="5" t="s">
        <v>274</v>
      </c>
      <c r="B976" s="5" t="s">
        <v>274</v>
      </c>
      <c r="C976" s="2" t="s">
        <v>316</v>
      </c>
      <c r="D976" s="8" t="s">
        <v>542</v>
      </c>
      <c r="E976" s="23">
        <f t="shared" ref="E976:I976" si="358">IFERROR(E941/E962,"")</f>
        <v>1114.1633333333334</v>
      </c>
      <c r="F976" s="23">
        <f t="shared" si="358"/>
        <v>1160.9875</v>
      </c>
      <c r="G976" s="23">
        <f t="shared" si="358"/>
        <v>1203.165</v>
      </c>
      <c r="H976" s="23">
        <f t="shared" si="358"/>
        <v>1098.51</v>
      </c>
      <c r="I976" s="23">
        <f t="shared" si="358"/>
        <v>1041.5842857142857</v>
      </c>
    </row>
    <row r="977" spans="1:14" x14ac:dyDescent="0.2">
      <c r="A977" s="5" t="s">
        <v>274</v>
      </c>
      <c r="B977" s="5" t="s">
        <v>274</v>
      </c>
      <c r="C977" s="5" t="s">
        <v>316</v>
      </c>
      <c r="D977" s="5" t="s">
        <v>292</v>
      </c>
      <c r="E977" s="22"/>
      <c r="F977" s="22"/>
      <c r="G977" s="22"/>
      <c r="H977" s="22"/>
      <c r="I977" s="22"/>
    </row>
    <row r="978" spans="1:14" x14ac:dyDescent="0.2">
      <c r="A978" s="5" t="s">
        <v>274</v>
      </c>
      <c r="B978" s="5" t="s">
        <v>274</v>
      </c>
      <c r="C978" s="2" t="s">
        <v>316</v>
      </c>
      <c r="D978" s="8" t="s">
        <v>478</v>
      </c>
      <c r="E978" s="23">
        <f t="shared" ref="E978:I978" si="359">IFERROR(E963/E960,"")</f>
        <v>51.844982078853043</v>
      </c>
      <c r="F978" s="23">
        <f t="shared" si="359"/>
        <v>11.280594549958712</v>
      </c>
      <c r="G978" s="23">
        <f t="shared" si="359"/>
        <v>-5.6471988282680341</v>
      </c>
      <c r="H978" s="23">
        <f t="shared" si="359"/>
        <v>3.8783237808888473</v>
      </c>
      <c r="I978" s="23">
        <f t="shared" si="359"/>
        <v>0.93848111468243078</v>
      </c>
    </row>
    <row r="979" spans="1:14" x14ac:dyDescent="0.2">
      <c r="A979" s="5" t="s">
        <v>274</v>
      </c>
      <c r="B979" s="5" t="s">
        <v>274</v>
      </c>
      <c r="C979" s="2" t="s">
        <v>316</v>
      </c>
      <c r="D979" s="8" t="s">
        <v>479</v>
      </c>
      <c r="E979" s="23">
        <f t="shared" ref="E979:I979" si="360">IFERROR(E963/E947,"")</f>
        <v>0.30164589100729366</v>
      </c>
      <c r="F979" s="23">
        <f t="shared" si="360"/>
        <v>0.72297267259829423</v>
      </c>
      <c r="G979" s="23">
        <f t="shared" si="360"/>
        <v>-0.16287760109553162</v>
      </c>
      <c r="H979" s="23">
        <f t="shared" si="360"/>
        <v>0.38052085734040103</v>
      </c>
      <c r="I979" s="23">
        <f t="shared" si="360"/>
        <v>-0.11555978932684495</v>
      </c>
    </row>
    <row r="980" spans="1:14" x14ac:dyDescent="0.2">
      <c r="A980" s="5" t="s">
        <v>274</v>
      </c>
      <c r="B980" s="5" t="s">
        <v>274</v>
      </c>
      <c r="C980" s="5" t="s">
        <v>317</v>
      </c>
      <c r="D980" s="5" t="s">
        <v>9</v>
      </c>
      <c r="E980" s="80">
        <f t="shared" ref="E980:I980" si="361">SUM(E981:E984)</f>
        <v>902760</v>
      </c>
      <c r="F980" s="80">
        <f t="shared" si="361"/>
        <v>983365</v>
      </c>
      <c r="G980" s="80">
        <f t="shared" si="361"/>
        <v>1151559</v>
      </c>
      <c r="H980" s="80">
        <f t="shared" si="361"/>
        <v>1438886.1089999999</v>
      </c>
      <c r="I980" s="80">
        <f t="shared" si="361"/>
        <v>1414184.821</v>
      </c>
      <c r="J980" s="3"/>
      <c r="K980" s="3"/>
      <c r="L980" s="3"/>
      <c r="M980" s="3"/>
      <c r="N980" s="3"/>
    </row>
    <row r="981" spans="1:14" x14ac:dyDescent="0.2">
      <c r="A981" s="5" t="s">
        <v>274</v>
      </c>
      <c r="B981" s="5" t="s">
        <v>274</v>
      </c>
      <c r="C981" s="2" t="s">
        <v>317</v>
      </c>
      <c r="D981" s="8" t="s">
        <v>76</v>
      </c>
      <c r="E981" s="20">
        <v>800000</v>
      </c>
      <c r="F981" s="20">
        <v>900000</v>
      </c>
      <c r="G981" s="20">
        <v>965000</v>
      </c>
      <c r="H981" s="20">
        <v>1175000</v>
      </c>
      <c r="I981" s="20">
        <v>1175000</v>
      </c>
    </row>
    <row r="982" spans="1:14" x14ac:dyDescent="0.2">
      <c r="A982" s="5" t="s">
        <v>274</v>
      </c>
      <c r="B982" s="5" t="s">
        <v>274</v>
      </c>
      <c r="C982" s="2" t="s">
        <v>317</v>
      </c>
      <c r="D982" s="8" t="s">
        <v>11</v>
      </c>
      <c r="E982" s="20">
        <v>0</v>
      </c>
      <c r="F982" s="20">
        <v>13338</v>
      </c>
      <c r="G982" s="20">
        <v>12532</v>
      </c>
      <c r="H982" s="20">
        <v>0</v>
      </c>
      <c r="I982" s="20">
        <v>0</v>
      </c>
    </row>
    <row r="983" spans="1:14" x14ac:dyDescent="0.2">
      <c r="A983" s="5" t="s">
        <v>274</v>
      </c>
      <c r="B983" s="5" t="s">
        <v>274</v>
      </c>
      <c r="C983" s="2" t="s">
        <v>317</v>
      </c>
      <c r="D983" s="8" t="s">
        <v>275</v>
      </c>
      <c r="E983" s="20">
        <v>101260</v>
      </c>
      <c r="F983" s="20">
        <v>68527</v>
      </c>
      <c r="G983" s="20">
        <v>172527</v>
      </c>
      <c r="H983" s="20">
        <v>263886.109</v>
      </c>
      <c r="I983" s="20">
        <v>239184.821</v>
      </c>
    </row>
    <row r="984" spans="1:14" x14ac:dyDescent="0.2">
      <c r="A984" s="5" t="s">
        <v>274</v>
      </c>
      <c r="B984" s="5" t="s">
        <v>274</v>
      </c>
      <c r="C984" s="2" t="s">
        <v>317</v>
      </c>
      <c r="D984" s="8" t="s">
        <v>13</v>
      </c>
      <c r="E984" s="20">
        <v>1500</v>
      </c>
      <c r="F984" s="20">
        <v>1500</v>
      </c>
      <c r="G984" s="20">
        <v>1500</v>
      </c>
      <c r="H984" s="20">
        <v>0</v>
      </c>
      <c r="I984" s="20">
        <v>0</v>
      </c>
    </row>
    <row r="985" spans="1:14" x14ac:dyDescent="0.2">
      <c r="A985" s="5" t="s">
        <v>274</v>
      </c>
      <c r="B985" s="5" t="s">
        <v>274</v>
      </c>
      <c r="C985" s="5" t="s">
        <v>317</v>
      </c>
      <c r="D985" s="5" t="s">
        <v>276</v>
      </c>
      <c r="E985" s="19">
        <f t="shared" ref="E985:I985" si="362">+E986+E987</f>
        <v>1169812</v>
      </c>
      <c r="F985" s="19">
        <f t="shared" si="362"/>
        <v>1549434</v>
      </c>
      <c r="G985" s="19">
        <f t="shared" si="362"/>
        <v>1714197</v>
      </c>
      <c r="H985" s="19">
        <f t="shared" si="362"/>
        <v>2087614.996</v>
      </c>
      <c r="I985" s="19">
        <f t="shared" si="362"/>
        <v>1528162.335</v>
      </c>
    </row>
    <row r="986" spans="1:14" x14ac:dyDescent="0.2">
      <c r="A986" s="5" t="s">
        <v>274</v>
      </c>
      <c r="B986" s="5" t="s">
        <v>274</v>
      </c>
      <c r="C986" s="2" t="s">
        <v>317</v>
      </c>
      <c r="D986" s="8" t="s">
        <v>219</v>
      </c>
      <c r="E986" s="20">
        <v>323946</v>
      </c>
      <c r="F986" s="20">
        <v>789066</v>
      </c>
      <c r="G986" s="20">
        <v>853826</v>
      </c>
      <c r="H986" s="20">
        <v>1440559.959</v>
      </c>
      <c r="I986" s="20">
        <v>948329.16599999997</v>
      </c>
    </row>
    <row r="987" spans="1:14" x14ac:dyDescent="0.2">
      <c r="A987" s="5" t="s">
        <v>274</v>
      </c>
      <c r="B987" s="5" t="s">
        <v>274</v>
      </c>
      <c r="C987" s="2" t="s">
        <v>317</v>
      </c>
      <c r="D987" s="8" t="s">
        <v>220</v>
      </c>
      <c r="E987" s="20">
        <v>845866</v>
      </c>
      <c r="F987" s="20">
        <v>760368</v>
      </c>
      <c r="G987" s="20">
        <v>860371</v>
      </c>
      <c r="H987" s="20">
        <v>647055.03700000001</v>
      </c>
      <c r="I987" s="20">
        <v>579833.16899999999</v>
      </c>
    </row>
    <row r="988" spans="1:14" x14ac:dyDescent="0.2">
      <c r="A988" s="5" t="s">
        <v>274</v>
      </c>
      <c r="B988" s="5" t="s">
        <v>274</v>
      </c>
      <c r="C988" s="5" t="s">
        <v>317</v>
      </c>
      <c r="D988" s="5" t="s">
        <v>221</v>
      </c>
      <c r="E988" s="19">
        <f t="shared" ref="E988:I988" si="363">+E989+E992</f>
        <v>2072572</v>
      </c>
      <c r="F988" s="19">
        <f t="shared" si="363"/>
        <v>2532799</v>
      </c>
      <c r="G988" s="19">
        <f t="shared" si="363"/>
        <v>2865756</v>
      </c>
      <c r="H988" s="19">
        <f t="shared" si="363"/>
        <v>3526501.1049999995</v>
      </c>
      <c r="I988" s="19">
        <f t="shared" si="363"/>
        <v>2942347.156</v>
      </c>
      <c r="J988" s="3"/>
      <c r="K988" s="3"/>
      <c r="L988" s="3"/>
      <c r="M988" s="3"/>
      <c r="N988" s="3"/>
    </row>
    <row r="989" spans="1:14" x14ac:dyDescent="0.2">
      <c r="A989" s="5" t="s">
        <v>274</v>
      </c>
      <c r="B989" s="5" t="s">
        <v>274</v>
      </c>
      <c r="C989" s="2" t="s">
        <v>317</v>
      </c>
      <c r="D989" s="8" t="s">
        <v>277</v>
      </c>
      <c r="E989" s="20">
        <v>1283980</v>
      </c>
      <c r="F989" s="20">
        <v>1850475</v>
      </c>
      <c r="G989" s="20">
        <v>2173178</v>
      </c>
      <c r="H989" s="20">
        <v>2632281.7059999998</v>
      </c>
      <c r="I989" s="20">
        <v>2060828.5830000001</v>
      </c>
    </row>
    <row r="990" spans="1:14" x14ac:dyDescent="0.2">
      <c r="A990" s="5" t="s">
        <v>274</v>
      </c>
      <c r="B990" s="5" t="s">
        <v>274</v>
      </c>
      <c r="C990" s="2" t="s">
        <v>317</v>
      </c>
      <c r="D990" s="21" t="s">
        <v>278</v>
      </c>
      <c r="E990" s="20">
        <v>785297</v>
      </c>
      <c r="F990" s="20">
        <v>1427551</v>
      </c>
      <c r="G990" s="20">
        <v>1479033</v>
      </c>
      <c r="H990" s="20">
        <v>1288688.0330000001</v>
      </c>
      <c r="I990" s="20">
        <v>1724390.6240000001</v>
      </c>
    </row>
    <row r="991" spans="1:14" x14ac:dyDescent="0.2">
      <c r="A991" s="5" t="s">
        <v>274</v>
      </c>
      <c r="B991" s="5" t="s">
        <v>274</v>
      </c>
      <c r="C991" s="2" t="s">
        <v>317</v>
      </c>
      <c r="D991" s="21" t="s">
        <v>279</v>
      </c>
      <c r="E991" s="20">
        <v>498683</v>
      </c>
      <c r="F991" s="20">
        <v>422924</v>
      </c>
      <c r="G991" s="20">
        <v>694145</v>
      </c>
      <c r="H991" s="20">
        <v>1343593.673</v>
      </c>
      <c r="I991" s="20">
        <f>+I989-I990</f>
        <v>336437.95900000003</v>
      </c>
    </row>
    <row r="992" spans="1:14" x14ac:dyDescent="0.2">
      <c r="A992" s="5" t="s">
        <v>274</v>
      </c>
      <c r="B992" s="5" t="s">
        <v>274</v>
      </c>
      <c r="C992" s="2" t="s">
        <v>317</v>
      </c>
      <c r="D992" s="8" t="s">
        <v>280</v>
      </c>
      <c r="E992" s="20">
        <v>788592</v>
      </c>
      <c r="F992" s="20">
        <v>682324</v>
      </c>
      <c r="G992" s="20">
        <v>692578</v>
      </c>
      <c r="H992" s="20">
        <v>894219.39899999998</v>
      </c>
      <c r="I992" s="20">
        <v>881518.57299999997</v>
      </c>
    </row>
    <row r="993" spans="1:9" x14ac:dyDescent="0.2">
      <c r="A993" s="5" t="s">
        <v>274</v>
      </c>
      <c r="B993" s="5" t="s">
        <v>274</v>
      </c>
      <c r="C993" s="2" t="s">
        <v>317</v>
      </c>
      <c r="D993" s="21" t="s">
        <v>509</v>
      </c>
      <c r="E993" s="20">
        <v>750767</v>
      </c>
      <c r="F993" s="20">
        <v>509768</v>
      </c>
      <c r="G993" s="20">
        <v>490017</v>
      </c>
      <c r="H993" s="20">
        <v>694903.24699999997</v>
      </c>
      <c r="I993" s="20">
        <v>696195.71900000004</v>
      </c>
    </row>
    <row r="994" spans="1:9" x14ac:dyDescent="0.2">
      <c r="A994" s="5" t="s">
        <v>274</v>
      </c>
      <c r="B994" s="5" t="s">
        <v>274</v>
      </c>
      <c r="C994" s="2" t="s">
        <v>317</v>
      </c>
      <c r="D994" s="21" t="s">
        <v>279</v>
      </c>
      <c r="E994" s="20">
        <v>37825</v>
      </c>
      <c r="F994" s="20">
        <v>172556</v>
      </c>
      <c r="G994" s="20">
        <v>202561</v>
      </c>
      <c r="H994" s="20">
        <v>199316.152</v>
      </c>
      <c r="I994" s="20">
        <f>881518.573-I993</f>
        <v>185322.85399999993</v>
      </c>
    </row>
    <row r="995" spans="1:9" x14ac:dyDescent="0.2">
      <c r="A995" s="5" t="s">
        <v>274</v>
      </c>
      <c r="B995" s="5" t="s">
        <v>274</v>
      </c>
      <c r="C995" s="5" t="s">
        <v>317</v>
      </c>
      <c r="D995" s="5" t="s">
        <v>29</v>
      </c>
      <c r="E995" s="19"/>
      <c r="F995" s="19"/>
      <c r="G995" s="19"/>
      <c r="H995" s="19"/>
      <c r="I995" s="19"/>
    </row>
    <row r="996" spans="1:9" x14ac:dyDescent="0.2">
      <c r="A996" s="5" t="s">
        <v>274</v>
      </c>
      <c r="B996" s="5" t="s">
        <v>274</v>
      </c>
      <c r="C996" s="2" t="s">
        <v>317</v>
      </c>
      <c r="D996" s="8" t="s">
        <v>281</v>
      </c>
      <c r="E996" s="20">
        <v>735419</v>
      </c>
      <c r="F996" s="20">
        <v>1348754</v>
      </c>
      <c r="G996" s="20">
        <v>1685247</v>
      </c>
      <c r="H996" s="20">
        <v>2139036.7459999998</v>
      </c>
      <c r="I996" s="20">
        <f>1495664.78+283240.013</f>
        <v>1778904.7930000001</v>
      </c>
    </row>
    <row r="997" spans="1:9" x14ac:dyDescent="0.2">
      <c r="A997" s="5" t="s">
        <v>274</v>
      </c>
      <c r="B997" s="5" t="s">
        <v>274</v>
      </c>
      <c r="C997" s="2" t="s">
        <v>317</v>
      </c>
      <c r="D997" s="8" t="s">
        <v>282</v>
      </c>
      <c r="E997" s="20">
        <v>706103</v>
      </c>
      <c r="F997" s="20">
        <v>1233613</v>
      </c>
      <c r="G997" s="20">
        <v>1432771</v>
      </c>
      <c r="H997" s="20">
        <v>1904680.5660000001</v>
      </c>
      <c r="I997" s="20">
        <v>1651719.2169999999</v>
      </c>
    </row>
    <row r="998" spans="1:9" x14ac:dyDescent="0.2">
      <c r="A998" s="5" t="s">
        <v>274</v>
      </c>
      <c r="B998" s="5" t="s">
        <v>274</v>
      </c>
      <c r="C998" s="2" t="s">
        <v>317</v>
      </c>
      <c r="D998" s="8" t="s">
        <v>283</v>
      </c>
      <c r="E998" s="20">
        <v>29316</v>
      </c>
      <c r="F998" s="20">
        <v>115141</v>
      </c>
      <c r="G998" s="20">
        <v>252476</v>
      </c>
      <c r="H998" s="20">
        <v>234356.18</v>
      </c>
      <c r="I998" s="20">
        <v>-67422.087</v>
      </c>
    </row>
    <row r="999" spans="1:9" x14ac:dyDescent="0.2">
      <c r="A999" s="5" t="s">
        <v>274</v>
      </c>
      <c r="B999" s="5" t="s">
        <v>274</v>
      </c>
      <c r="C999" s="2" t="s">
        <v>317</v>
      </c>
      <c r="D999" s="8" t="s">
        <v>284</v>
      </c>
      <c r="E999" s="20">
        <v>861</v>
      </c>
      <c r="F999" s="20">
        <v>68169</v>
      </c>
      <c r="G999" s="20">
        <v>169000</v>
      </c>
      <c r="H999" s="20">
        <v>184866.49600000001</v>
      </c>
      <c r="I999" s="20">
        <v>-60451.633999999998</v>
      </c>
    </row>
    <row r="1000" spans="1:9" x14ac:dyDescent="0.2">
      <c r="A1000" s="5" t="s">
        <v>274</v>
      </c>
      <c r="B1000" s="5" t="s">
        <v>274</v>
      </c>
      <c r="C1000" s="5" t="s">
        <v>317</v>
      </c>
      <c r="D1000" s="5" t="s">
        <v>40</v>
      </c>
      <c r="E1000" s="19"/>
      <c r="F1000" s="19"/>
      <c r="G1000" s="19"/>
      <c r="H1000" s="19"/>
      <c r="I1000" s="19"/>
    </row>
    <row r="1001" spans="1:9" x14ac:dyDescent="0.2">
      <c r="A1001" s="5" t="s">
        <v>274</v>
      </c>
      <c r="B1001" s="5" t="s">
        <v>274</v>
      </c>
      <c r="C1001" s="2" t="s">
        <v>317</v>
      </c>
      <c r="D1001" s="8" t="s">
        <v>77</v>
      </c>
      <c r="E1001" s="20">
        <v>80000</v>
      </c>
      <c r="F1001" s="20">
        <v>90000</v>
      </c>
      <c r="G1001" s="20">
        <v>96500</v>
      </c>
      <c r="H1001" s="20">
        <v>117500</v>
      </c>
      <c r="I1001" s="20">
        <v>117500</v>
      </c>
    </row>
    <row r="1002" spans="1:9" x14ac:dyDescent="0.2">
      <c r="A1002" s="5" t="s">
        <v>274</v>
      </c>
      <c r="B1002" s="5" t="s">
        <v>274</v>
      </c>
      <c r="C1002" s="2" t="s">
        <v>317</v>
      </c>
      <c r="D1002" s="8" t="s">
        <v>475</v>
      </c>
      <c r="E1002" s="20">
        <v>-45090</v>
      </c>
      <c r="F1002" s="20">
        <v>611395</v>
      </c>
      <c r="G1002" s="20">
        <v>144355</v>
      </c>
      <c r="H1002" s="20">
        <v>2646.1660000000002</v>
      </c>
      <c r="I1002" s="20">
        <v>263540.69699999999</v>
      </c>
    </row>
    <row r="1003" spans="1:9" x14ac:dyDescent="0.2">
      <c r="A1003" s="5" t="s">
        <v>274</v>
      </c>
      <c r="B1003" s="5" t="s">
        <v>274</v>
      </c>
      <c r="C1003" s="5" t="s">
        <v>317</v>
      </c>
      <c r="D1003" s="5" t="s">
        <v>43</v>
      </c>
      <c r="E1003" s="77"/>
      <c r="F1003" s="77"/>
      <c r="G1003" s="77"/>
      <c r="H1003" s="77"/>
      <c r="I1003" s="77"/>
    </row>
    <row r="1004" spans="1:9" x14ac:dyDescent="0.2">
      <c r="A1004" s="5" t="s">
        <v>274</v>
      </c>
      <c r="B1004" s="5" t="s">
        <v>274</v>
      </c>
      <c r="C1004" s="2" t="s">
        <v>317</v>
      </c>
      <c r="D1004" s="8" t="s">
        <v>545</v>
      </c>
      <c r="E1004" s="23">
        <f t="shared" ref="E1004:I1004" si="364">IFERROR(E999/SUM(E981:E983)*100,"")</f>
        <v>9.5532920577857672E-2</v>
      </c>
      <c r="F1004" s="23">
        <f t="shared" si="364"/>
        <v>6.9428078198122964</v>
      </c>
      <c r="G1004" s="23">
        <f t="shared" si="364"/>
        <v>14.694898261741354</v>
      </c>
      <c r="H1004" s="23">
        <f t="shared" si="364"/>
        <v>12.847889408598078</v>
      </c>
      <c r="I1004" s="23">
        <f t="shared" si="364"/>
        <v>-4.2746629084346539</v>
      </c>
    </row>
    <row r="1005" spans="1:9" x14ac:dyDescent="0.2">
      <c r="A1005" s="5" t="s">
        <v>274</v>
      </c>
      <c r="B1005" s="5" t="s">
        <v>274</v>
      </c>
      <c r="C1005" s="2" t="s">
        <v>317</v>
      </c>
      <c r="D1005" s="8" t="s">
        <v>285</v>
      </c>
      <c r="E1005" s="23">
        <f t="shared" ref="E1005:I1005" si="365">IFERROR((E998/(E988-E986))*100,"")</f>
        <v>1.6765163048015987</v>
      </c>
      <c r="F1005" s="23">
        <f t="shared" si="365"/>
        <v>6.6031324749832683</v>
      </c>
      <c r="G1005" s="23">
        <f t="shared" si="365"/>
        <v>12.548945539854767</v>
      </c>
      <c r="H1005" s="23">
        <f t="shared" si="365"/>
        <v>11.235033186310236</v>
      </c>
      <c r="I1005" s="23">
        <f t="shared" si="365"/>
        <v>-3.3812175887139313</v>
      </c>
    </row>
    <row r="1006" spans="1:9" x14ac:dyDescent="0.2">
      <c r="A1006" s="5" t="s">
        <v>274</v>
      </c>
      <c r="B1006" s="5" t="s">
        <v>274</v>
      </c>
      <c r="C1006" s="2" t="s">
        <v>317</v>
      </c>
      <c r="D1006" s="8" t="s">
        <v>286</v>
      </c>
      <c r="E1006" s="23">
        <f t="shared" ref="E1006:I1006" si="366">IFERROR(E999/E988*100,"")</f>
        <v>4.1542585734054116E-2</v>
      </c>
      <c r="F1006" s="23">
        <f t="shared" si="366"/>
        <v>2.6914492622588688</v>
      </c>
      <c r="G1006" s="23">
        <f t="shared" si="366"/>
        <v>5.8972222338538245</v>
      </c>
      <c r="H1006" s="23">
        <f t="shared" si="366"/>
        <v>5.2422072330528886</v>
      </c>
      <c r="I1006" s="23">
        <f t="shared" si="366"/>
        <v>-2.0545377820808035</v>
      </c>
    </row>
    <row r="1007" spans="1:9" x14ac:dyDescent="0.2">
      <c r="A1007" s="5" t="s">
        <v>274</v>
      </c>
      <c r="B1007" s="5" t="s">
        <v>274</v>
      </c>
      <c r="C1007" s="2" t="s">
        <v>317</v>
      </c>
      <c r="D1007" s="8" t="s">
        <v>287</v>
      </c>
      <c r="E1007" s="23">
        <f t="shared" ref="E1007:I1007" si="367">IFERROR(E997/E998,"")</f>
        <v>24.08592577432119</v>
      </c>
      <c r="F1007" s="23">
        <f t="shared" si="367"/>
        <v>10.713933351282341</v>
      </c>
      <c r="G1007" s="23">
        <f t="shared" si="367"/>
        <v>5.6748799885929753</v>
      </c>
      <c r="H1007" s="23">
        <f t="shared" si="367"/>
        <v>8.1272896921258919</v>
      </c>
      <c r="I1007" s="23">
        <f t="shared" si="367"/>
        <v>-24.498191772082048</v>
      </c>
    </row>
    <row r="1008" spans="1:9" x14ac:dyDescent="0.2">
      <c r="A1008" s="5" t="s">
        <v>274</v>
      </c>
      <c r="B1008" s="5" t="s">
        <v>274</v>
      </c>
      <c r="C1008" s="2" t="s">
        <v>317</v>
      </c>
      <c r="D1008" s="8" t="s">
        <v>288</v>
      </c>
      <c r="E1008" s="23">
        <f t="shared" ref="E1008:I1008" si="368">IFERROR(E999/E1001,"")</f>
        <v>1.0762499999999999E-2</v>
      </c>
      <c r="F1008" s="23">
        <f t="shared" si="368"/>
        <v>0.75743333333333329</v>
      </c>
      <c r="G1008" s="23">
        <f t="shared" si="368"/>
        <v>1.7512953367875648</v>
      </c>
      <c r="H1008" s="23">
        <f t="shared" si="368"/>
        <v>1.5733318808510639</v>
      </c>
      <c r="I1008" s="23">
        <f t="shared" si="368"/>
        <v>-0.51448199148936169</v>
      </c>
    </row>
    <row r="1009" spans="1:14" x14ac:dyDescent="0.2">
      <c r="A1009" s="5" t="s">
        <v>274</v>
      </c>
      <c r="B1009" s="5" t="s">
        <v>274</v>
      </c>
      <c r="C1009" s="5" t="s">
        <v>317</v>
      </c>
      <c r="D1009" s="5" t="s">
        <v>53</v>
      </c>
      <c r="E1009" s="22"/>
      <c r="F1009" s="22"/>
      <c r="G1009" s="22"/>
      <c r="H1009" s="22"/>
      <c r="I1009" s="22"/>
    </row>
    <row r="1010" spans="1:14" x14ac:dyDescent="0.2">
      <c r="A1010" s="5" t="s">
        <v>274</v>
      </c>
      <c r="B1010" s="5" t="s">
        <v>274</v>
      </c>
      <c r="C1010" s="2" t="s">
        <v>317</v>
      </c>
      <c r="D1010" s="8" t="s">
        <v>289</v>
      </c>
      <c r="E1010" s="23">
        <f t="shared" ref="E1010:I1010" si="369">IFERROR(E990/E988*100,"")</f>
        <v>37.889974389309515</v>
      </c>
      <c r="F1010" s="23">
        <f t="shared" si="369"/>
        <v>56.362585424267778</v>
      </c>
      <c r="G1010" s="23">
        <f t="shared" si="369"/>
        <v>51.610569776352207</v>
      </c>
      <c r="H1010" s="23">
        <f t="shared" si="369"/>
        <v>36.542964106061163</v>
      </c>
      <c r="I1010" s="23">
        <f t="shared" si="369"/>
        <v>58.60595410992353</v>
      </c>
    </row>
    <row r="1011" spans="1:14" x14ac:dyDescent="0.2">
      <c r="A1011" s="5" t="s">
        <v>274</v>
      </c>
      <c r="B1011" s="5" t="s">
        <v>274</v>
      </c>
      <c r="C1011" s="2" t="s">
        <v>317</v>
      </c>
      <c r="D1011" s="8" t="s">
        <v>290</v>
      </c>
      <c r="E1011" s="23">
        <f t="shared" ref="E1011:I1011" si="370">IFERROR(E989/E986,"")</f>
        <v>3.9635618282059357</v>
      </c>
      <c r="F1011" s="23">
        <f t="shared" si="370"/>
        <v>2.3451460334116536</v>
      </c>
      <c r="G1011" s="23">
        <f t="shared" si="370"/>
        <v>2.545223499869997</v>
      </c>
      <c r="H1011" s="23">
        <f t="shared" si="370"/>
        <v>1.8272628567486096</v>
      </c>
      <c r="I1011" s="23">
        <f t="shared" si="370"/>
        <v>2.1731152609093121</v>
      </c>
    </row>
    <row r="1012" spans="1:14" x14ac:dyDescent="0.2">
      <c r="A1012" s="5" t="s">
        <v>274</v>
      </c>
      <c r="B1012" s="5" t="s">
        <v>274</v>
      </c>
      <c r="C1012" s="2" t="s">
        <v>317</v>
      </c>
      <c r="D1012" s="8" t="s">
        <v>291</v>
      </c>
      <c r="E1012" s="23">
        <f>IFERROR(E985/E988*100,"")</f>
        <v>56.442526484001519</v>
      </c>
      <c r="F1012" s="23">
        <f t="shared" ref="F1012:I1012" si="371">IFERROR(F985/F988*100,"")</f>
        <v>61.174771468245211</v>
      </c>
      <c r="G1012" s="23">
        <f t="shared" si="371"/>
        <v>59.816571962162868</v>
      </c>
      <c r="H1012" s="23">
        <f t="shared" si="371"/>
        <v>59.197911296273375</v>
      </c>
      <c r="I1012" s="23">
        <f t="shared" si="371"/>
        <v>51.936846808976611</v>
      </c>
    </row>
    <row r="1013" spans="1:14" x14ac:dyDescent="0.2">
      <c r="A1013" s="5" t="s">
        <v>274</v>
      </c>
      <c r="B1013" s="5" t="s">
        <v>274</v>
      </c>
      <c r="C1013" s="5" t="s">
        <v>317</v>
      </c>
      <c r="D1013" s="5" t="s">
        <v>116</v>
      </c>
      <c r="E1013" s="22"/>
      <c r="F1013" s="22"/>
      <c r="G1013" s="22"/>
      <c r="H1013" s="22"/>
      <c r="I1013" s="22"/>
    </row>
    <row r="1014" spans="1:14" x14ac:dyDescent="0.2">
      <c r="A1014" s="5" t="s">
        <v>274</v>
      </c>
      <c r="B1014" s="5" t="s">
        <v>274</v>
      </c>
      <c r="C1014" s="2" t="s">
        <v>317</v>
      </c>
      <c r="D1014" s="8" t="s">
        <v>535</v>
      </c>
      <c r="E1014" s="23">
        <f t="shared" ref="E1014:I1014" si="372">IFERROR(E980/E988*100,"")</f>
        <v>43.557473515998481</v>
      </c>
      <c r="F1014" s="23">
        <f t="shared" si="372"/>
        <v>38.825228531754789</v>
      </c>
      <c r="G1014" s="23">
        <f t="shared" si="372"/>
        <v>40.183428037837139</v>
      </c>
      <c r="H1014" s="23">
        <f t="shared" si="372"/>
        <v>40.802088703726639</v>
      </c>
      <c r="I1014" s="23">
        <f t="shared" si="372"/>
        <v>48.063153191023396</v>
      </c>
    </row>
    <row r="1015" spans="1:14" x14ac:dyDescent="0.2">
      <c r="A1015" s="5" t="s">
        <v>274</v>
      </c>
      <c r="B1015" s="5" t="s">
        <v>274</v>
      </c>
      <c r="C1015" s="2" t="s">
        <v>317</v>
      </c>
      <c r="D1015" s="8" t="s">
        <v>542</v>
      </c>
      <c r="E1015" s="23">
        <f t="shared" ref="E1015:I1015" si="373">IFERROR(E980/E1001,"")</f>
        <v>11.2845</v>
      </c>
      <c r="F1015" s="23">
        <f t="shared" si="373"/>
        <v>10.926277777777777</v>
      </c>
      <c r="G1015" s="23">
        <f t="shared" si="373"/>
        <v>11.933253886010363</v>
      </c>
      <c r="H1015" s="23">
        <f t="shared" si="373"/>
        <v>12.245839225531915</v>
      </c>
      <c r="I1015" s="23">
        <f t="shared" si="373"/>
        <v>12.035615497872341</v>
      </c>
    </row>
    <row r="1016" spans="1:14" x14ac:dyDescent="0.2">
      <c r="A1016" s="5" t="s">
        <v>274</v>
      </c>
      <c r="B1016" s="5" t="s">
        <v>274</v>
      </c>
      <c r="C1016" s="5" t="s">
        <v>317</v>
      </c>
      <c r="D1016" s="5" t="s">
        <v>292</v>
      </c>
      <c r="E1016" s="22"/>
      <c r="F1016" s="22"/>
      <c r="G1016" s="22"/>
      <c r="H1016" s="22"/>
      <c r="I1016" s="22"/>
    </row>
    <row r="1017" spans="1:14" x14ac:dyDescent="0.2">
      <c r="A1017" s="5" t="s">
        <v>274</v>
      </c>
      <c r="B1017" s="5" t="s">
        <v>274</v>
      </c>
      <c r="C1017" s="2" t="s">
        <v>317</v>
      </c>
      <c r="D1017" s="8" t="s">
        <v>478</v>
      </c>
      <c r="E1017" s="23">
        <f t="shared" ref="E1017:I1017" si="374">IFERROR(E1002/E999,"")</f>
        <v>-52.369337979094077</v>
      </c>
      <c r="F1017" s="23">
        <f t="shared" si="374"/>
        <v>8.9688128034737193</v>
      </c>
      <c r="G1017" s="23">
        <f t="shared" si="374"/>
        <v>0.8541715976331361</v>
      </c>
      <c r="H1017" s="23">
        <f t="shared" si="374"/>
        <v>1.431392955054441E-2</v>
      </c>
      <c r="I1017" s="23">
        <f t="shared" si="374"/>
        <v>-4.3595297523305989</v>
      </c>
    </row>
    <row r="1018" spans="1:14" x14ac:dyDescent="0.2">
      <c r="A1018" s="48" t="s">
        <v>274</v>
      </c>
      <c r="B1018" s="5" t="s">
        <v>274</v>
      </c>
      <c r="C1018" s="2" t="s">
        <v>317</v>
      </c>
      <c r="D1018" s="8" t="s">
        <v>479</v>
      </c>
      <c r="E1018" s="23">
        <f t="shared" ref="E1018:I1018" si="375">IFERROR(E1002/E986,"")</f>
        <v>-0.13918986497749625</v>
      </c>
      <c r="F1018" s="23">
        <f t="shared" si="375"/>
        <v>0.77483379083625448</v>
      </c>
      <c r="G1018" s="23">
        <f t="shared" si="375"/>
        <v>0.16906840503802884</v>
      </c>
      <c r="H1018" s="23">
        <f t="shared" si="375"/>
        <v>1.8369009796974374E-3</v>
      </c>
      <c r="I1018" s="23">
        <f t="shared" si="375"/>
        <v>0.27790002295468785</v>
      </c>
    </row>
    <row r="1019" spans="1:14" x14ac:dyDescent="0.2">
      <c r="A1019" s="5" t="s">
        <v>274</v>
      </c>
      <c r="B1019" s="5" t="s">
        <v>274</v>
      </c>
      <c r="C1019" s="5" t="s">
        <v>318</v>
      </c>
      <c r="D1019" s="5" t="s">
        <v>9</v>
      </c>
      <c r="E1019" s="80">
        <f t="shared" ref="E1019:I1019" si="376">SUM(E1020:E1023)</f>
        <v>416696</v>
      </c>
      <c r="F1019" s="80">
        <f t="shared" si="376"/>
        <v>465126</v>
      </c>
      <c r="G1019" s="80">
        <f t="shared" si="376"/>
        <v>603453</v>
      </c>
      <c r="H1019" s="80">
        <f t="shared" si="376"/>
        <v>1060465.67</v>
      </c>
      <c r="I1019" s="80">
        <f t="shared" si="376"/>
        <v>1010374</v>
      </c>
      <c r="J1019" s="3"/>
      <c r="K1019" s="3"/>
      <c r="L1019" s="3"/>
      <c r="M1019" s="3"/>
      <c r="N1019" s="3"/>
    </row>
    <row r="1020" spans="1:14" x14ac:dyDescent="0.2">
      <c r="A1020" s="2" t="s">
        <v>274</v>
      </c>
      <c r="B1020" s="2" t="s">
        <v>274</v>
      </c>
      <c r="C1020" s="2" t="s">
        <v>318</v>
      </c>
      <c r="D1020" s="8" t="s">
        <v>76</v>
      </c>
      <c r="E1020" s="20">
        <v>400000</v>
      </c>
      <c r="F1020" s="20">
        <v>400000</v>
      </c>
      <c r="G1020" s="20">
        <v>500000</v>
      </c>
      <c r="H1020" s="20">
        <v>1000000</v>
      </c>
      <c r="I1020" s="20">
        <v>1000000</v>
      </c>
    </row>
    <row r="1021" spans="1:14" x14ac:dyDescent="0.2">
      <c r="A1021" s="2" t="s">
        <v>274</v>
      </c>
      <c r="B1021" s="2" t="s">
        <v>274</v>
      </c>
      <c r="C1021" s="2" t="s">
        <v>318</v>
      </c>
      <c r="D1021" s="8" t="s">
        <v>11</v>
      </c>
      <c r="E1021" s="20">
        <v>0</v>
      </c>
      <c r="F1021" s="20">
        <v>0</v>
      </c>
      <c r="G1021" s="20">
        <v>0</v>
      </c>
      <c r="H1021" s="20">
        <v>0</v>
      </c>
      <c r="I1021" s="20">
        <v>0</v>
      </c>
    </row>
    <row r="1022" spans="1:14" x14ac:dyDescent="0.2">
      <c r="A1022" s="2" t="s">
        <v>274</v>
      </c>
      <c r="B1022" s="2" t="s">
        <v>274</v>
      </c>
      <c r="C1022" s="2" t="s">
        <v>318</v>
      </c>
      <c r="D1022" s="8" t="s">
        <v>275</v>
      </c>
      <c r="E1022" s="20">
        <v>15696</v>
      </c>
      <c r="F1022" s="20">
        <v>64626</v>
      </c>
      <c r="G1022" s="20">
        <v>103453</v>
      </c>
      <c r="H1022" s="20">
        <v>60465.67</v>
      </c>
      <c r="I1022" s="20">
        <v>10374</v>
      </c>
    </row>
    <row r="1023" spans="1:14" x14ac:dyDescent="0.2">
      <c r="A1023" s="2" t="s">
        <v>274</v>
      </c>
      <c r="B1023" s="2" t="s">
        <v>274</v>
      </c>
      <c r="C1023" s="2" t="s">
        <v>318</v>
      </c>
      <c r="D1023" s="8" t="s">
        <v>13</v>
      </c>
      <c r="E1023" s="20">
        <v>1000</v>
      </c>
      <c r="F1023" s="20">
        <v>500</v>
      </c>
      <c r="G1023" s="20">
        <v>0</v>
      </c>
      <c r="H1023" s="20">
        <v>0</v>
      </c>
      <c r="I1023" s="20">
        <v>0</v>
      </c>
    </row>
    <row r="1024" spans="1:14" x14ac:dyDescent="0.2">
      <c r="A1024" s="2" t="s">
        <v>274</v>
      </c>
      <c r="B1024" s="2" t="s">
        <v>274</v>
      </c>
      <c r="C1024" s="5" t="s">
        <v>318</v>
      </c>
      <c r="D1024" s="5" t="s">
        <v>276</v>
      </c>
      <c r="E1024" s="19">
        <f t="shared" ref="E1024:I1024" si="377">+E1025+E1026</f>
        <v>129640</v>
      </c>
      <c r="F1024" s="19">
        <f t="shared" si="377"/>
        <v>345712</v>
      </c>
      <c r="G1024" s="19">
        <f t="shared" si="377"/>
        <v>281005</v>
      </c>
      <c r="H1024" s="19">
        <f t="shared" si="377"/>
        <v>360256.14899999998</v>
      </c>
      <c r="I1024" s="19">
        <f t="shared" si="377"/>
        <v>236568</v>
      </c>
    </row>
    <row r="1025" spans="1:14" x14ac:dyDescent="0.2">
      <c r="A1025" s="2" t="s">
        <v>274</v>
      </c>
      <c r="B1025" s="2" t="s">
        <v>274</v>
      </c>
      <c r="C1025" s="2" t="s">
        <v>318</v>
      </c>
      <c r="D1025" s="8" t="s">
        <v>219</v>
      </c>
      <c r="E1025" s="20">
        <v>108201</v>
      </c>
      <c r="F1025" s="20">
        <v>345712</v>
      </c>
      <c r="G1025" s="20">
        <v>278236</v>
      </c>
      <c r="H1025" s="20">
        <v>353121.67</v>
      </c>
      <c r="I1025" s="20">
        <v>221166</v>
      </c>
    </row>
    <row r="1026" spans="1:14" x14ac:dyDescent="0.2">
      <c r="A1026" s="2" t="s">
        <v>274</v>
      </c>
      <c r="B1026" s="2" t="s">
        <v>274</v>
      </c>
      <c r="C1026" s="2" t="s">
        <v>318</v>
      </c>
      <c r="D1026" s="8" t="s">
        <v>220</v>
      </c>
      <c r="E1026" s="20">
        <v>21439</v>
      </c>
      <c r="F1026" s="20">
        <v>0</v>
      </c>
      <c r="G1026" s="20">
        <v>2769</v>
      </c>
      <c r="H1026" s="20">
        <v>7134.4790000000003</v>
      </c>
      <c r="I1026" s="20">
        <v>15402</v>
      </c>
    </row>
    <row r="1027" spans="1:14" x14ac:dyDescent="0.2">
      <c r="A1027" s="2" t="s">
        <v>274</v>
      </c>
      <c r="B1027" s="2" t="s">
        <v>274</v>
      </c>
      <c r="C1027" s="5" t="s">
        <v>318</v>
      </c>
      <c r="D1027" s="5" t="s">
        <v>221</v>
      </c>
      <c r="E1027" s="19">
        <f t="shared" ref="E1027:I1027" si="378">+E1028+E1031</f>
        <v>546336</v>
      </c>
      <c r="F1027" s="19">
        <f t="shared" si="378"/>
        <v>810838</v>
      </c>
      <c r="G1027" s="19">
        <f t="shared" si="378"/>
        <v>884458</v>
      </c>
      <c r="H1027" s="19">
        <f t="shared" si="378"/>
        <v>1420721.8189999999</v>
      </c>
      <c r="I1027" s="19">
        <f t="shared" si="378"/>
        <v>1246942</v>
      </c>
      <c r="J1027" s="3"/>
      <c r="K1027" s="3"/>
      <c r="L1027" s="3"/>
      <c r="M1027" s="3"/>
      <c r="N1027" s="3"/>
    </row>
    <row r="1028" spans="1:14" x14ac:dyDescent="0.2">
      <c r="A1028" s="2" t="s">
        <v>274</v>
      </c>
      <c r="B1028" s="2" t="s">
        <v>274</v>
      </c>
      <c r="C1028" s="2" t="s">
        <v>318</v>
      </c>
      <c r="D1028" s="8" t="s">
        <v>277</v>
      </c>
      <c r="E1028" s="20">
        <v>390328</v>
      </c>
      <c r="F1028" s="20">
        <v>666626</v>
      </c>
      <c r="G1028" s="20">
        <v>708519</v>
      </c>
      <c r="H1028" s="20">
        <v>1179887.693</v>
      </c>
      <c r="I1028" s="20">
        <v>973539</v>
      </c>
    </row>
    <row r="1029" spans="1:14" x14ac:dyDescent="0.2">
      <c r="A1029" s="2" t="s">
        <v>274</v>
      </c>
      <c r="B1029" s="2" t="s">
        <v>274</v>
      </c>
      <c r="C1029" s="2" t="s">
        <v>318</v>
      </c>
      <c r="D1029" s="21" t="s">
        <v>278</v>
      </c>
      <c r="E1029" s="20">
        <v>374128</v>
      </c>
      <c r="F1029" s="20">
        <v>640290</v>
      </c>
      <c r="G1029" s="20">
        <v>698499</v>
      </c>
      <c r="H1029" s="20">
        <v>1025204.214</v>
      </c>
      <c r="I1029" s="20">
        <v>923767</v>
      </c>
    </row>
    <row r="1030" spans="1:14" x14ac:dyDescent="0.2">
      <c r="A1030" s="2" t="s">
        <v>274</v>
      </c>
      <c r="B1030" s="2" t="s">
        <v>274</v>
      </c>
      <c r="C1030" s="2" t="s">
        <v>318</v>
      </c>
      <c r="D1030" s="21" t="s">
        <v>279</v>
      </c>
      <c r="E1030" s="20">
        <v>16200</v>
      </c>
      <c r="F1030" s="20">
        <v>26336</v>
      </c>
      <c r="G1030" s="20">
        <v>10020</v>
      </c>
      <c r="H1030" s="20">
        <v>154683.47899999999</v>
      </c>
      <c r="I1030" s="20">
        <f>+I1028-I1029</f>
        <v>49772</v>
      </c>
    </row>
    <row r="1031" spans="1:14" x14ac:dyDescent="0.2">
      <c r="A1031" s="2" t="s">
        <v>274</v>
      </c>
      <c r="B1031" s="2" t="s">
        <v>274</v>
      </c>
      <c r="C1031" s="2" t="s">
        <v>318</v>
      </c>
      <c r="D1031" s="8" t="s">
        <v>280</v>
      </c>
      <c r="E1031" s="20">
        <v>156008</v>
      </c>
      <c r="F1031" s="20">
        <v>144212</v>
      </c>
      <c r="G1031" s="20">
        <v>175939</v>
      </c>
      <c r="H1031" s="20">
        <v>240834.12599999999</v>
      </c>
      <c r="I1031" s="20">
        <v>273403</v>
      </c>
    </row>
    <row r="1032" spans="1:14" x14ac:dyDescent="0.2">
      <c r="A1032" s="2" t="s">
        <v>274</v>
      </c>
      <c r="B1032" s="2" t="s">
        <v>274</v>
      </c>
      <c r="C1032" s="2" t="s">
        <v>318</v>
      </c>
      <c r="D1032" s="21" t="s">
        <v>509</v>
      </c>
      <c r="E1032" s="20">
        <v>66717</v>
      </c>
      <c r="F1032" s="20">
        <v>73119</v>
      </c>
      <c r="G1032" s="20">
        <v>87984</v>
      </c>
      <c r="H1032" s="20">
        <v>80081.596000000005</v>
      </c>
      <c r="I1032" s="20">
        <v>99758</v>
      </c>
    </row>
    <row r="1033" spans="1:14" x14ac:dyDescent="0.2">
      <c r="A1033" s="2" t="s">
        <v>274</v>
      </c>
      <c r="B1033" s="2" t="s">
        <v>274</v>
      </c>
      <c r="C1033" s="2" t="s">
        <v>318</v>
      </c>
      <c r="D1033" s="21" t="s">
        <v>279</v>
      </c>
      <c r="E1033" s="20">
        <v>89291</v>
      </c>
      <c r="F1033" s="20">
        <v>71093</v>
      </c>
      <c r="G1033" s="20">
        <v>87955</v>
      </c>
      <c r="H1033" s="20">
        <v>160752.53</v>
      </c>
      <c r="I1033" s="20">
        <f>+I1031-I1032</f>
        <v>173645</v>
      </c>
    </row>
    <row r="1034" spans="1:14" x14ac:dyDescent="0.2">
      <c r="A1034" s="2" t="s">
        <v>274</v>
      </c>
      <c r="B1034" s="2" t="s">
        <v>274</v>
      </c>
      <c r="C1034" s="5" t="s">
        <v>318</v>
      </c>
      <c r="D1034" s="5" t="s">
        <v>29</v>
      </c>
      <c r="E1034" s="19"/>
      <c r="F1034" s="19"/>
      <c r="G1034" s="19"/>
      <c r="H1034" s="19"/>
      <c r="I1034" s="19"/>
    </row>
    <row r="1035" spans="1:14" x14ac:dyDescent="0.2">
      <c r="A1035" s="2" t="s">
        <v>274</v>
      </c>
      <c r="B1035" s="2" t="s">
        <v>274</v>
      </c>
      <c r="C1035" s="2" t="s">
        <v>318</v>
      </c>
      <c r="D1035" s="8" t="s">
        <v>281</v>
      </c>
      <c r="E1035" s="20">
        <v>237184</v>
      </c>
      <c r="F1035" s="20">
        <v>380742</v>
      </c>
      <c r="G1035" s="20">
        <v>628364</v>
      </c>
      <c r="H1035" s="20">
        <v>875476.61899999995</v>
      </c>
      <c r="I1035" s="20">
        <v>625600</v>
      </c>
    </row>
    <row r="1036" spans="1:14" x14ac:dyDescent="0.2">
      <c r="A1036" s="2" t="s">
        <v>274</v>
      </c>
      <c r="B1036" s="2" t="s">
        <v>274</v>
      </c>
      <c r="C1036" s="2" t="s">
        <v>318</v>
      </c>
      <c r="D1036" s="8" t="s">
        <v>282</v>
      </c>
      <c r="E1036" s="20">
        <v>251141</v>
      </c>
      <c r="F1036" s="20">
        <v>330988</v>
      </c>
      <c r="G1036" s="20">
        <v>429708</v>
      </c>
      <c r="H1036" s="20">
        <v>525790.12300000002</v>
      </c>
      <c r="I1036" s="20">
        <f>491955.249+5495.148</f>
        <v>497450.397</v>
      </c>
    </row>
    <row r="1037" spans="1:14" x14ac:dyDescent="0.2">
      <c r="A1037" s="2" t="s">
        <v>274</v>
      </c>
      <c r="B1037" s="2" t="s">
        <v>274</v>
      </c>
      <c r="C1037" s="2" t="s">
        <v>318</v>
      </c>
      <c r="D1037" s="8" t="s">
        <v>283</v>
      </c>
      <c r="E1037" s="20">
        <v>-13957</v>
      </c>
      <c r="F1037" s="20">
        <v>49754</v>
      </c>
      <c r="G1037" s="20">
        <v>198656</v>
      </c>
      <c r="H1037" s="20">
        <v>349686.49599999998</v>
      </c>
      <c r="I1037" s="20">
        <v>110424</v>
      </c>
    </row>
    <row r="1038" spans="1:14" x14ac:dyDescent="0.2">
      <c r="A1038" s="2" t="s">
        <v>274</v>
      </c>
      <c r="B1038" s="2" t="s">
        <v>274</v>
      </c>
      <c r="C1038" s="2" t="s">
        <v>318</v>
      </c>
      <c r="D1038" s="8" t="s">
        <v>284</v>
      </c>
      <c r="E1038" s="20">
        <v>-17467</v>
      </c>
      <c r="F1038" s="20">
        <v>37846</v>
      </c>
      <c r="G1038" s="20">
        <v>138827</v>
      </c>
      <c r="H1038" s="20">
        <v>277013.09000000003</v>
      </c>
      <c r="I1038" s="20">
        <v>76825</v>
      </c>
    </row>
    <row r="1039" spans="1:14" x14ac:dyDescent="0.2">
      <c r="A1039" s="2" t="s">
        <v>274</v>
      </c>
      <c r="B1039" s="2" t="s">
        <v>274</v>
      </c>
      <c r="C1039" s="5" t="s">
        <v>318</v>
      </c>
      <c r="D1039" s="5" t="s">
        <v>40</v>
      </c>
      <c r="E1039" s="19"/>
      <c r="F1039" s="19"/>
      <c r="G1039" s="19"/>
      <c r="H1039" s="19"/>
      <c r="I1039" s="19"/>
    </row>
    <row r="1040" spans="1:14" x14ac:dyDescent="0.2">
      <c r="A1040" s="2" t="s">
        <v>274</v>
      </c>
      <c r="B1040" s="2" t="s">
        <v>274</v>
      </c>
      <c r="C1040" s="2" t="s">
        <v>318</v>
      </c>
      <c r="D1040" s="8" t="s">
        <v>77</v>
      </c>
      <c r="E1040" s="20">
        <v>4000</v>
      </c>
      <c r="F1040" s="20">
        <v>4000</v>
      </c>
      <c r="G1040" s="20">
        <v>5000</v>
      </c>
      <c r="H1040" s="20">
        <v>10000</v>
      </c>
      <c r="I1040" s="20">
        <v>10000</v>
      </c>
    </row>
    <row r="1041" spans="1:9" x14ac:dyDescent="0.2">
      <c r="A1041" s="2" t="s">
        <v>274</v>
      </c>
      <c r="B1041" s="2" t="s">
        <v>274</v>
      </c>
      <c r="C1041" s="2" t="s">
        <v>318</v>
      </c>
      <c r="D1041" s="8" t="s">
        <v>475</v>
      </c>
      <c r="E1041" s="20">
        <v>18739</v>
      </c>
      <c r="F1041" s="20">
        <v>262976</v>
      </c>
      <c r="G1041" s="20">
        <v>101465</v>
      </c>
      <c r="H1041" s="20">
        <v>224922.234</v>
      </c>
      <c r="I1041" s="20">
        <v>24237.316999999999</v>
      </c>
    </row>
    <row r="1042" spans="1:9" x14ac:dyDescent="0.2">
      <c r="A1042" s="2" t="s">
        <v>274</v>
      </c>
      <c r="B1042" s="2" t="s">
        <v>274</v>
      </c>
      <c r="C1042" s="5" t="s">
        <v>318</v>
      </c>
      <c r="D1042" s="5" t="s">
        <v>43</v>
      </c>
      <c r="E1042" s="77"/>
      <c r="F1042" s="77"/>
      <c r="G1042" s="77"/>
      <c r="H1042" s="77"/>
      <c r="I1042" s="77"/>
    </row>
    <row r="1043" spans="1:9" x14ac:dyDescent="0.2">
      <c r="A1043" s="2" t="s">
        <v>274</v>
      </c>
      <c r="B1043" s="2" t="s">
        <v>274</v>
      </c>
      <c r="C1043" s="2" t="s">
        <v>318</v>
      </c>
      <c r="D1043" s="8" t="s">
        <v>545</v>
      </c>
      <c r="E1043" s="23">
        <f t="shared" ref="E1043:I1043" si="379">IFERROR(E1038/SUM(E1020:E1022)*100,"")</f>
        <v>-4.20186867326123</v>
      </c>
      <c r="F1043" s="23">
        <f t="shared" si="379"/>
        <v>8.145476146405926</v>
      </c>
      <c r="G1043" s="23">
        <f t="shared" si="379"/>
        <v>23.005437043150003</v>
      </c>
      <c r="H1043" s="23">
        <f t="shared" si="379"/>
        <v>26.121834759629703</v>
      </c>
      <c r="I1043" s="23">
        <f t="shared" si="379"/>
        <v>7.6036200456464638</v>
      </c>
    </row>
    <row r="1044" spans="1:9" x14ac:dyDescent="0.2">
      <c r="A1044" s="2" t="s">
        <v>274</v>
      </c>
      <c r="B1044" s="2" t="s">
        <v>274</v>
      </c>
      <c r="C1044" s="2" t="s">
        <v>318</v>
      </c>
      <c r="D1044" s="8" t="s">
        <v>285</v>
      </c>
      <c r="E1044" s="23">
        <f t="shared" ref="E1044:I1044" si="380">IFERROR((E1037/(E1027-E1025))*100,"")</f>
        <v>-3.1855478334303355</v>
      </c>
      <c r="F1044" s="23">
        <f t="shared" si="380"/>
        <v>10.696886435073507</v>
      </c>
      <c r="G1044" s="23">
        <f t="shared" si="380"/>
        <v>32.769513478560661</v>
      </c>
      <c r="H1044" s="23">
        <f t="shared" si="380"/>
        <v>32.754444285863435</v>
      </c>
      <c r="I1044" s="23">
        <f t="shared" si="380"/>
        <v>10.76492333608897</v>
      </c>
    </row>
    <row r="1045" spans="1:9" x14ac:dyDescent="0.2">
      <c r="A1045" s="2" t="s">
        <v>274</v>
      </c>
      <c r="B1045" s="2" t="s">
        <v>274</v>
      </c>
      <c r="C1045" s="2" t="s">
        <v>318</v>
      </c>
      <c r="D1045" s="8" t="s">
        <v>286</v>
      </c>
      <c r="E1045" s="23">
        <f t="shared" ref="E1045:I1045" si="381">IFERROR(E1038/E1027*100,"")</f>
        <v>-3.1971167925964972</v>
      </c>
      <c r="F1045" s="23">
        <f t="shared" si="381"/>
        <v>4.6675168159361053</v>
      </c>
      <c r="G1045" s="23">
        <f t="shared" si="381"/>
        <v>15.696279529384096</v>
      </c>
      <c r="H1045" s="23">
        <f t="shared" si="381"/>
        <v>19.498052771159706</v>
      </c>
      <c r="I1045" s="23">
        <f t="shared" si="381"/>
        <v>6.1610724476358962</v>
      </c>
    </row>
    <row r="1046" spans="1:9" x14ac:dyDescent="0.2">
      <c r="A1046" s="2" t="s">
        <v>274</v>
      </c>
      <c r="B1046" s="2" t="s">
        <v>274</v>
      </c>
      <c r="C1046" s="2" t="s">
        <v>318</v>
      </c>
      <c r="D1046" s="8" t="s">
        <v>287</v>
      </c>
      <c r="E1046" s="23">
        <f t="shared" ref="E1046:I1046" si="382">IFERROR(E1036/E1037,"")</f>
        <v>-17.993909866017052</v>
      </c>
      <c r="F1046" s="23">
        <f t="shared" si="382"/>
        <v>6.6524902520400371</v>
      </c>
      <c r="G1046" s="23">
        <f t="shared" si="382"/>
        <v>2.1630758698453607</v>
      </c>
      <c r="H1046" s="23">
        <f t="shared" si="382"/>
        <v>1.503604311331485</v>
      </c>
      <c r="I1046" s="23">
        <f t="shared" si="382"/>
        <v>4.5049119484894584</v>
      </c>
    </row>
    <row r="1047" spans="1:9" x14ac:dyDescent="0.2">
      <c r="A1047" s="2" t="s">
        <v>274</v>
      </c>
      <c r="B1047" s="2" t="s">
        <v>274</v>
      </c>
      <c r="C1047" s="2" t="s">
        <v>318</v>
      </c>
      <c r="D1047" s="8" t="s">
        <v>288</v>
      </c>
      <c r="E1047" s="23">
        <f t="shared" ref="E1047:I1047" si="383">IFERROR(E1038/E1040,"")</f>
        <v>-4.3667499999999997</v>
      </c>
      <c r="F1047" s="23">
        <f t="shared" si="383"/>
        <v>9.4614999999999991</v>
      </c>
      <c r="G1047" s="23">
        <f t="shared" si="383"/>
        <v>27.7654</v>
      </c>
      <c r="H1047" s="23">
        <f t="shared" si="383"/>
        <v>27.701309000000002</v>
      </c>
      <c r="I1047" s="23">
        <f t="shared" si="383"/>
        <v>7.6825000000000001</v>
      </c>
    </row>
    <row r="1048" spans="1:9" x14ac:dyDescent="0.2">
      <c r="A1048" s="2" t="s">
        <v>274</v>
      </c>
      <c r="B1048" s="2" t="s">
        <v>274</v>
      </c>
      <c r="C1048" s="5" t="s">
        <v>318</v>
      </c>
      <c r="D1048" s="5" t="s">
        <v>53</v>
      </c>
      <c r="E1048" s="22"/>
      <c r="F1048" s="22"/>
      <c r="G1048" s="22"/>
      <c r="H1048" s="22"/>
      <c r="I1048" s="22"/>
    </row>
    <row r="1049" spans="1:9" x14ac:dyDescent="0.2">
      <c r="A1049" s="2" t="s">
        <v>274</v>
      </c>
      <c r="B1049" s="2" t="s">
        <v>274</v>
      </c>
      <c r="C1049" s="2" t="s">
        <v>318</v>
      </c>
      <c r="D1049" s="8" t="s">
        <v>289</v>
      </c>
      <c r="E1049" s="23">
        <f t="shared" ref="E1049:I1049" si="384">IFERROR(E1029/E1027*100,"")</f>
        <v>68.479470508990801</v>
      </c>
      <c r="F1049" s="23">
        <f t="shared" si="384"/>
        <v>78.966451991643211</v>
      </c>
      <c r="G1049" s="23">
        <f t="shared" si="384"/>
        <v>78.974807170040862</v>
      </c>
      <c r="H1049" s="23">
        <f t="shared" si="384"/>
        <v>72.160798848124116</v>
      </c>
      <c r="I1049" s="23">
        <f t="shared" si="384"/>
        <v>74.082595662027586</v>
      </c>
    </row>
    <row r="1050" spans="1:9" x14ac:dyDescent="0.2">
      <c r="A1050" s="2" t="s">
        <v>274</v>
      </c>
      <c r="B1050" s="2" t="s">
        <v>274</v>
      </c>
      <c r="C1050" s="2" t="s">
        <v>318</v>
      </c>
      <c r="D1050" s="8" t="s">
        <v>290</v>
      </c>
      <c r="E1050" s="23">
        <f t="shared" ref="E1050:I1050" si="385">IFERROR(E1028/E1025,"")</f>
        <v>3.607434312067356</v>
      </c>
      <c r="F1050" s="23">
        <f t="shared" si="385"/>
        <v>1.9282697736844541</v>
      </c>
      <c r="G1050" s="23">
        <f t="shared" si="385"/>
        <v>2.5464677468048706</v>
      </c>
      <c r="H1050" s="23">
        <f t="shared" si="385"/>
        <v>3.3413063916468224</v>
      </c>
      <c r="I1050" s="23">
        <f t="shared" si="385"/>
        <v>4.4018474810775619</v>
      </c>
    </row>
    <row r="1051" spans="1:9" x14ac:dyDescent="0.2">
      <c r="A1051" s="2" t="s">
        <v>274</v>
      </c>
      <c r="B1051" s="2" t="s">
        <v>274</v>
      </c>
      <c r="C1051" s="2" t="s">
        <v>318</v>
      </c>
      <c r="D1051" s="8" t="s">
        <v>291</v>
      </c>
      <c r="E1051" s="23">
        <f>IFERROR(E1024/E1027*100,"")</f>
        <v>23.728987289872901</v>
      </c>
      <c r="F1051" s="23">
        <f t="shared" ref="F1051:I1051" si="386">IFERROR(F1024/F1027*100,"")</f>
        <v>42.636383593270175</v>
      </c>
      <c r="G1051" s="23">
        <f t="shared" si="386"/>
        <v>31.771435161420889</v>
      </c>
      <c r="H1051" s="23">
        <f t="shared" si="386"/>
        <v>25.357261652641654</v>
      </c>
      <c r="I1051" s="23">
        <f t="shared" si="386"/>
        <v>18.971852740544467</v>
      </c>
    </row>
    <row r="1052" spans="1:9" x14ac:dyDescent="0.2">
      <c r="A1052" s="2" t="s">
        <v>274</v>
      </c>
      <c r="B1052" s="2" t="s">
        <v>274</v>
      </c>
      <c r="C1052" s="5" t="s">
        <v>318</v>
      </c>
      <c r="D1052" s="5" t="s">
        <v>116</v>
      </c>
      <c r="E1052" s="22"/>
      <c r="F1052" s="22"/>
      <c r="G1052" s="22"/>
      <c r="H1052" s="22"/>
      <c r="I1052" s="22"/>
    </row>
    <row r="1053" spans="1:9" x14ac:dyDescent="0.2">
      <c r="A1053" s="2" t="s">
        <v>274</v>
      </c>
      <c r="B1053" s="2" t="s">
        <v>274</v>
      </c>
      <c r="C1053" s="2" t="s">
        <v>318</v>
      </c>
      <c r="D1053" s="8" t="s">
        <v>535</v>
      </c>
      <c r="E1053" s="23">
        <f t="shared" ref="E1053:I1053" si="387">IFERROR(E1019/E1027*100,"")</f>
        <v>76.27101271012711</v>
      </c>
      <c r="F1053" s="23">
        <f t="shared" si="387"/>
        <v>57.363616406729825</v>
      </c>
      <c r="G1053" s="23">
        <f t="shared" si="387"/>
        <v>68.228564838579103</v>
      </c>
      <c r="H1053" s="23">
        <f t="shared" si="387"/>
        <v>74.642738347358346</v>
      </c>
      <c r="I1053" s="23">
        <f t="shared" si="387"/>
        <v>81.028147259455523</v>
      </c>
    </row>
    <row r="1054" spans="1:9" x14ac:dyDescent="0.2">
      <c r="A1054" s="2" t="s">
        <v>274</v>
      </c>
      <c r="B1054" s="2" t="s">
        <v>274</v>
      </c>
      <c r="C1054" s="2" t="s">
        <v>318</v>
      </c>
      <c r="D1054" s="8" t="s">
        <v>542</v>
      </c>
      <c r="E1054" s="23">
        <f t="shared" ref="E1054:I1054" si="388">IFERROR(E1019/E1040,"")</f>
        <v>104.17400000000001</v>
      </c>
      <c r="F1054" s="23">
        <f t="shared" si="388"/>
        <v>116.28149999999999</v>
      </c>
      <c r="G1054" s="23">
        <f t="shared" si="388"/>
        <v>120.6906</v>
      </c>
      <c r="H1054" s="23">
        <f t="shared" si="388"/>
        <v>106.046567</v>
      </c>
      <c r="I1054" s="23">
        <f t="shared" si="388"/>
        <v>101.03740000000001</v>
      </c>
    </row>
    <row r="1055" spans="1:9" x14ac:dyDescent="0.2">
      <c r="A1055" s="2" t="s">
        <v>274</v>
      </c>
      <c r="B1055" s="2" t="s">
        <v>274</v>
      </c>
      <c r="C1055" s="5" t="s">
        <v>318</v>
      </c>
      <c r="D1055" s="5" t="s">
        <v>292</v>
      </c>
      <c r="E1055" s="22"/>
      <c r="F1055" s="22"/>
      <c r="G1055" s="22"/>
      <c r="H1055" s="22"/>
      <c r="I1055" s="22"/>
    </row>
    <row r="1056" spans="1:9" x14ac:dyDescent="0.2">
      <c r="A1056" s="2" t="s">
        <v>274</v>
      </c>
      <c r="B1056" s="2" t="s">
        <v>274</v>
      </c>
      <c r="C1056" s="2" t="s">
        <v>318</v>
      </c>
      <c r="D1056" s="8" t="s">
        <v>478</v>
      </c>
      <c r="E1056" s="23">
        <f t="shared" ref="E1056:I1056" si="389">IFERROR(E1041/E1038,"")</f>
        <v>-1.0728230377282877</v>
      </c>
      <c r="F1056" s="23">
        <f t="shared" si="389"/>
        <v>6.9485810917930557</v>
      </c>
      <c r="G1056" s="23">
        <f t="shared" si="389"/>
        <v>0.73087367731060959</v>
      </c>
      <c r="H1056" s="23">
        <f t="shared" si="389"/>
        <v>0.81195525453327844</v>
      </c>
      <c r="I1056" s="23">
        <f t="shared" si="389"/>
        <v>0.31548736739342659</v>
      </c>
    </row>
    <row r="1057" spans="1:14" x14ac:dyDescent="0.2">
      <c r="A1057" s="2" t="s">
        <v>274</v>
      </c>
      <c r="B1057" s="2" t="s">
        <v>274</v>
      </c>
      <c r="C1057" s="2" t="s">
        <v>318</v>
      </c>
      <c r="D1057" s="8" t="s">
        <v>479</v>
      </c>
      <c r="E1057" s="23">
        <f t="shared" ref="E1057:I1057" si="390">IFERROR(E1041/E1025,"")</f>
        <v>0.17318693912255895</v>
      </c>
      <c r="F1057" s="23">
        <f t="shared" si="390"/>
        <v>0.76067940945064094</v>
      </c>
      <c r="G1057" s="23">
        <f t="shared" si="390"/>
        <v>0.36467243634899871</v>
      </c>
      <c r="H1057" s="23">
        <f t="shared" si="390"/>
        <v>0.63695392582392352</v>
      </c>
      <c r="I1057" s="23">
        <f t="shared" si="390"/>
        <v>0.1095888020762685</v>
      </c>
    </row>
    <row r="1058" spans="1:14" x14ac:dyDescent="0.2">
      <c r="A1058" s="5" t="s">
        <v>274</v>
      </c>
      <c r="B1058" s="5" t="s">
        <v>274</v>
      </c>
      <c r="C1058" s="5" t="s">
        <v>319</v>
      </c>
      <c r="D1058" s="5" t="s">
        <v>9</v>
      </c>
      <c r="E1058" s="80">
        <f t="shared" ref="E1058:I1058" si="391">SUM(E1059:E1062)</f>
        <v>794059</v>
      </c>
      <c r="F1058" s="80">
        <f t="shared" si="391"/>
        <v>849981</v>
      </c>
      <c r="G1058" s="80">
        <f t="shared" si="391"/>
        <v>1081269</v>
      </c>
      <c r="H1058" s="80">
        <f t="shared" si="391"/>
        <v>1495645.885</v>
      </c>
      <c r="I1058" s="80">
        <f t="shared" si="391"/>
        <v>1595427.73</v>
      </c>
      <c r="J1058" s="3"/>
      <c r="K1058" s="3"/>
      <c r="L1058" s="3"/>
      <c r="M1058" s="3"/>
      <c r="N1058" s="3"/>
    </row>
    <row r="1059" spans="1:14" x14ac:dyDescent="0.2">
      <c r="A1059" s="2" t="s">
        <v>274</v>
      </c>
      <c r="B1059" s="2" t="s">
        <v>274</v>
      </c>
      <c r="C1059" s="2" t="s">
        <v>319</v>
      </c>
      <c r="D1059" s="8" t="s">
        <v>76</v>
      </c>
      <c r="E1059" s="20">
        <v>750000</v>
      </c>
      <c r="F1059" s="20">
        <v>790000</v>
      </c>
      <c r="G1059" s="20">
        <v>840000</v>
      </c>
      <c r="H1059" s="20">
        <v>1250000</v>
      </c>
      <c r="I1059" s="20">
        <v>1250000</v>
      </c>
    </row>
    <row r="1060" spans="1:14" x14ac:dyDescent="0.2">
      <c r="A1060" s="2" t="s">
        <v>274</v>
      </c>
      <c r="B1060" s="2" t="s">
        <v>274</v>
      </c>
      <c r="C1060" s="2" t="s">
        <v>319</v>
      </c>
      <c r="D1060" s="8" t="s">
        <v>11</v>
      </c>
      <c r="E1060" s="20">
        <v>0</v>
      </c>
      <c r="F1060" s="20">
        <v>0</v>
      </c>
      <c r="G1060" s="20">
        <v>0</v>
      </c>
      <c r="H1060" s="20">
        <v>0</v>
      </c>
      <c r="I1060" s="20">
        <v>0</v>
      </c>
    </row>
    <row r="1061" spans="1:14" x14ac:dyDescent="0.2">
      <c r="A1061" s="2" t="s">
        <v>274</v>
      </c>
      <c r="B1061" s="2" t="s">
        <v>274</v>
      </c>
      <c r="C1061" s="2" t="s">
        <v>319</v>
      </c>
      <c r="D1061" s="8" t="s">
        <v>275</v>
      </c>
      <c r="E1061" s="20">
        <v>44059</v>
      </c>
      <c r="F1061" s="20">
        <v>59981</v>
      </c>
      <c r="G1061" s="20">
        <v>241269</v>
      </c>
      <c r="H1061" s="20">
        <v>245645.88500000001</v>
      </c>
      <c r="I1061" s="20">
        <v>345427.73</v>
      </c>
    </row>
    <row r="1062" spans="1:14" x14ac:dyDescent="0.2">
      <c r="A1062" s="2" t="s">
        <v>274</v>
      </c>
      <c r="B1062" s="2" t="s">
        <v>274</v>
      </c>
      <c r="C1062" s="2" t="s">
        <v>319</v>
      </c>
      <c r="D1062" s="8" t="s">
        <v>13</v>
      </c>
      <c r="E1062" s="20">
        <v>0</v>
      </c>
      <c r="F1062" s="20">
        <v>0</v>
      </c>
      <c r="G1062" s="20">
        <v>0</v>
      </c>
      <c r="H1062" s="20">
        <v>0</v>
      </c>
      <c r="I1062" s="20">
        <v>0</v>
      </c>
    </row>
    <row r="1063" spans="1:14" x14ac:dyDescent="0.2">
      <c r="A1063" s="2" t="s">
        <v>274</v>
      </c>
      <c r="B1063" s="2" t="s">
        <v>274</v>
      </c>
      <c r="C1063" s="5" t="s">
        <v>319</v>
      </c>
      <c r="D1063" s="5" t="s">
        <v>276</v>
      </c>
      <c r="E1063" s="19">
        <f t="shared" ref="E1063:I1063" si="392">+E1064+E1065</f>
        <v>189856</v>
      </c>
      <c r="F1063" s="19">
        <f t="shared" si="392"/>
        <v>121030</v>
      </c>
      <c r="G1063" s="19">
        <f t="shared" si="392"/>
        <v>338854</v>
      </c>
      <c r="H1063" s="19">
        <f t="shared" si="392"/>
        <v>485451.44099999999</v>
      </c>
      <c r="I1063" s="19">
        <f t="shared" si="392"/>
        <v>838036.45799999998</v>
      </c>
    </row>
    <row r="1064" spans="1:14" x14ac:dyDescent="0.2">
      <c r="A1064" s="2" t="s">
        <v>274</v>
      </c>
      <c r="B1064" s="2" t="s">
        <v>274</v>
      </c>
      <c r="C1064" s="2" t="s">
        <v>319</v>
      </c>
      <c r="D1064" s="8" t="s">
        <v>219</v>
      </c>
      <c r="E1064" s="20">
        <v>181133</v>
      </c>
      <c r="F1064" s="20">
        <v>109265</v>
      </c>
      <c r="G1064" s="20">
        <v>323240</v>
      </c>
      <c r="H1064" s="20">
        <v>477731.18300000002</v>
      </c>
      <c r="I1064" s="20">
        <v>829223.93200000003</v>
      </c>
    </row>
    <row r="1065" spans="1:14" x14ac:dyDescent="0.2">
      <c r="A1065" s="2" t="s">
        <v>274</v>
      </c>
      <c r="B1065" s="2" t="s">
        <v>274</v>
      </c>
      <c r="C1065" s="2" t="s">
        <v>319</v>
      </c>
      <c r="D1065" s="8" t="s">
        <v>220</v>
      </c>
      <c r="E1065" s="20">
        <v>8723</v>
      </c>
      <c r="F1065" s="20">
        <v>11765</v>
      </c>
      <c r="G1065" s="20">
        <v>15614</v>
      </c>
      <c r="H1065" s="20">
        <v>7720.2579999999998</v>
      </c>
      <c r="I1065" s="20">
        <v>8812.5259999999998</v>
      </c>
    </row>
    <row r="1066" spans="1:14" x14ac:dyDescent="0.2">
      <c r="A1066" s="2" t="s">
        <v>274</v>
      </c>
      <c r="B1066" s="2" t="s">
        <v>274</v>
      </c>
      <c r="C1066" s="5" t="s">
        <v>319</v>
      </c>
      <c r="D1066" s="5" t="s">
        <v>221</v>
      </c>
      <c r="E1066" s="19">
        <f t="shared" ref="E1066:I1066" si="393">+E1067+E1070</f>
        <v>983915</v>
      </c>
      <c r="F1066" s="19">
        <f t="shared" si="393"/>
        <v>971011</v>
      </c>
      <c r="G1066" s="19">
        <f t="shared" si="393"/>
        <v>1420123</v>
      </c>
      <c r="H1066" s="19">
        <f t="shared" si="393"/>
        <v>1981097.3259999999</v>
      </c>
      <c r="I1066" s="19">
        <f t="shared" si="393"/>
        <v>2433464.1880000001</v>
      </c>
      <c r="J1066" s="3"/>
      <c r="K1066" s="3"/>
      <c r="L1066" s="3"/>
      <c r="M1066" s="3"/>
      <c r="N1066" s="3"/>
    </row>
    <row r="1067" spans="1:14" x14ac:dyDescent="0.2">
      <c r="A1067" s="2" t="s">
        <v>274</v>
      </c>
      <c r="B1067" s="2" t="s">
        <v>274</v>
      </c>
      <c r="C1067" s="2" t="s">
        <v>319</v>
      </c>
      <c r="D1067" s="8" t="s">
        <v>277</v>
      </c>
      <c r="E1067" s="20">
        <v>774268</v>
      </c>
      <c r="F1067" s="20">
        <v>808827</v>
      </c>
      <c r="G1067" s="20">
        <v>1202386</v>
      </c>
      <c r="H1067" s="20">
        <v>1616359.7679999999</v>
      </c>
      <c r="I1067" s="20">
        <v>2040726.699</v>
      </c>
    </row>
    <row r="1068" spans="1:14" x14ac:dyDescent="0.2">
      <c r="A1068" s="2" t="s">
        <v>274</v>
      </c>
      <c r="B1068" s="2" t="s">
        <v>274</v>
      </c>
      <c r="C1068" s="2" t="s">
        <v>319</v>
      </c>
      <c r="D1068" s="21" t="s">
        <v>278</v>
      </c>
      <c r="E1068" s="20">
        <v>765685</v>
      </c>
      <c r="F1068" s="20">
        <v>682147</v>
      </c>
      <c r="G1068" s="20">
        <v>1097681</v>
      </c>
      <c r="H1068" s="20">
        <v>850408.40899999999</v>
      </c>
      <c r="I1068" s="20">
        <v>1653064.5689999999</v>
      </c>
    </row>
    <row r="1069" spans="1:14" x14ac:dyDescent="0.2">
      <c r="A1069" s="2" t="s">
        <v>274</v>
      </c>
      <c r="B1069" s="2" t="s">
        <v>274</v>
      </c>
      <c r="C1069" s="2" t="s">
        <v>319</v>
      </c>
      <c r="D1069" s="21" t="s">
        <v>279</v>
      </c>
      <c r="E1069" s="20">
        <v>8583</v>
      </c>
      <c r="F1069" s="20">
        <v>126680</v>
      </c>
      <c r="G1069" s="20">
        <v>104705</v>
      </c>
      <c r="H1069" s="20">
        <v>765951.35900000005</v>
      </c>
      <c r="I1069" s="20">
        <f>+I1067-I1068</f>
        <v>387662.13000000012</v>
      </c>
    </row>
    <row r="1070" spans="1:14" x14ac:dyDescent="0.2">
      <c r="A1070" s="2" t="s">
        <v>274</v>
      </c>
      <c r="B1070" s="2" t="s">
        <v>274</v>
      </c>
      <c r="C1070" s="2" t="s">
        <v>319</v>
      </c>
      <c r="D1070" s="8" t="s">
        <v>280</v>
      </c>
      <c r="E1070" s="20">
        <v>209647</v>
      </c>
      <c r="F1070" s="20">
        <v>162184</v>
      </c>
      <c r="G1070" s="20">
        <v>217737</v>
      </c>
      <c r="H1070" s="20">
        <v>364737.55800000002</v>
      </c>
      <c r="I1070" s="20">
        <v>392737.489</v>
      </c>
    </row>
    <row r="1071" spans="1:14" x14ac:dyDescent="0.2">
      <c r="A1071" s="2" t="s">
        <v>274</v>
      </c>
      <c r="B1071" s="2" t="s">
        <v>274</v>
      </c>
      <c r="C1071" s="2" t="s">
        <v>319</v>
      </c>
      <c r="D1071" s="21" t="s">
        <v>509</v>
      </c>
      <c r="E1071" s="20">
        <v>18613</v>
      </c>
      <c r="F1071" s="20">
        <v>29639</v>
      </c>
      <c r="G1071" s="20">
        <v>50238</v>
      </c>
      <c r="H1071" s="20">
        <v>177013.62700000001</v>
      </c>
      <c r="I1071" s="20">
        <v>196605.587</v>
      </c>
    </row>
    <row r="1072" spans="1:14" x14ac:dyDescent="0.2">
      <c r="A1072" s="2" t="s">
        <v>274</v>
      </c>
      <c r="B1072" s="2" t="s">
        <v>274</v>
      </c>
      <c r="C1072" s="2" t="s">
        <v>319</v>
      </c>
      <c r="D1072" s="21" t="s">
        <v>279</v>
      </c>
      <c r="E1072" s="20">
        <v>191034</v>
      </c>
      <c r="F1072" s="20">
        <v>132545</v>
      </c>
      <c r="G1072" s="20">
        <v>167499</v>
      </c>
      <c r="H1072" s="20">
        <v>187723.93100000001</v>
      </c>
      <c r="I1072" s="20">
        <f>+I1070-I1071</f>
        <v>196131.902</v>
      </c>
    </row>
    <row r="1073" spans="1:9" x14ac:dyDescent="0.2">
      <c r="A1073" s="2" t="s">
        <v>274</v>
      </c>
      <c r="B1073" s="2" t="s">
        <v>274</v>
      </c>
      <c r="C1073" s="5" t="s">
        <v>319</v>
      </c>
      <c r="D1073" s="5" t="s">
        <v>29</v>
      </c>
      <c r="E1073" s="19"/>
      <c r="F1073" s="19"/>
      <c r="G1073" s="19"/>
      <c r="H1073" s="19"/>
      <c r="I1073" s="19"/>
    </row>
    <row r="1074" spans="1:9" x14ac:dyDescent="0.2">
      <c r="A1074" s="2" t="s">
        <v>274</v>
      </c>
      <c r="B1074" s="2" t="s">
        <v>274</v>
      </c>
      <c r="C1074" s="2" t="s">
        <v>319</v>
      </c>
      <c r="D1074" s="8" t="s">
        <v>281</v>
      </c>
      <c r="E1074" s="20">
        <v>223472</v>
      </c>
      <c r="F1074" s="20">
        <v>386355</v>
      </c>
      <c r="G1074" s="20">
        <v>899992</v>
      </c>
      <c r="H1074" s="20">
        <v>1294721.33</v>
      </c>
      <c r="I1074" s="20">
        <v>977626.88100000005</v>
      </c>
    </row>
    <row r="1075" spans="1:9" x14ac:dyDescent="0.2">
      <c r="A1075" s="2" t="s">
        <v>274</v>
      </c>
      <c r="B1075" s="2" t="s">
        <v>274</v>
      </c>
      <c r="C1075" s="2" t="s">
        <v>319</v>
      </c>
      <c r="D1075" s="8" t="s">
        <v>282</v>
      </c>
      <c r="E1075" s="20">
        <v>192615</v>
      </c>
      <c r="F1075" s="20">
        <v>307592</v>
      </c>
      <c r="G1075" s="20">
        <v>579554</v>
      </c>
      <c r="H1075" s="20">
        <v>903005.46999999986</v>
      </c>
      <c r="I1075" s="20">
        <v>853834.78</v>
      </c>
    </row>
    <row r="1076" spans="1:9" x14ac:dyDescent="0.2">
      <c r="A1076" s="2" t="s">
        <v>274</v>
      </c>
      <c r="B1076" s="2" t="s">
        <v>274</v>
      </c>
      <c r="C1076" s="2" t="s">
        <v>319</v>
      </c>
      <c r="D1076" s="8" t="s">
        <v>283</v>
      </c>
      <c r="E1076" s="20">
        <v>30857</v>
      </c>
      <c r="F1076" s="20">
        <v>78763</v>
      </c>
      <c r="G1076" s="20">
        <v>320438</v>
      </c>
      <c r="H1076" s="20">
        <v>391715.86000000022</v>
      </c>
      <c r="I1076" s="20">
        <v>91870.430999999997</v>
      </c>
    </row>
    <row r="1077" spans="1:9" x14ac:dyDescent="0.2">
      <c r="A1077" s="2" t="s">
        <v>274</v>
      </c>
      <c r="B1077" s="2" t="s">
        <v>274</v>
      </c>
      <c r="C1077" s="2" t="s">
        <v>319</v>
      </c>
      <c r="D1077" s="8" t="s">
        <v>284</v>
      </c>
      <c r="E1077" s="20">
        <v>23050</v>
      </c>
      <c r="F1077" s="20">
        <v>55922</v>
      </c>
      <c r="G1077" s="20">
        <v>231288</v>
      </c>
      <c r="H1077" s="20">
        <v>244376.99299999999</v>
      </c>
      <c r="I1077" s="20">
        <v>63719.546999999999</v>
      </c>
    </row>
    <row r="1078" spans="1:9" x14ac:dyDescent="0.2">
      <c r="A1078" s="2" t="s">
        <v>274</v>
      </c>
      <c r="B1078" s="2" t="s">
        <v>274</v>
      </c>
      <c r="C1078" s="5" t="s">
        <v>319</v>
      </c>
      <c r="D1078" s="5" t="s">
        <v>40</v>
      </c>
      <c r="E1078" s="19"/>
      <c r="F1078" s="19"/>
      <c r="G1078" s="19"/>
      <c r="H1078" s="19"/>
      <c r="I1078" s="19"/>
    </row>
    <row r="1079" spans="1:9" x14ac:dyDescent="0.2">
      <c r="A1079" s="2" t="s">
        <v>274</v>
      </c>
      <c r="B1079" s="2" t="s">
        <v>274</v>
      </c>
      <c r="C1079" s="2" t="s">
        <v>319</v>
      </c>
      <c r="D1079" s="8" t="s">
        <v>77</v>
      </c>
      <c r="E1079" s="20">
        <v>75000</v>
      </c>
      <c r="F1079" s="20">
        <v>79000</v>
      </c>
      <c r="G1079" s="20">
        <v>84000</v>
      </c>
      <c r="H1079" s="20">
        <v>125000</v>
      </c>
      <c r="I1079" s="20">
        <v>125000</v>
      </c>
    </row>
    <row r="1080" spans="1:9" x14ac:dyDescent="0.2">
      <c r="A1080" s="2" t="s">
        <v>274</v>
      </c>
      <c r="B1080" s="2" t="s">
        <v>274</v>
      </c>
      <c r="C1080" s="2" t="s">
        <v>319</v>
      </c>
      <c r="D1080" s="8" t="s">
        <v>475</v>
      </c>
      <c r="E1080" s="20">
        <v>433648</v>
      </c>
      <c r="F1080" s="20">
        <v>-37829</v>
      </c>
      <c r="G1080" s="20">
        <v>478761</v>
      </c>
      <c r="H1080" s="20">
        <v>128787.72500000001</v>
      </c>
      <c r="I1080" s="20">
        <v>647623.92500000005</v>
      </c>
    </row>
    <row r="1081" spans="1:9" x14ac:dyDescent="0.2">
      <c r="A1081" s="2" t="s">
        <v>274</v>
      </c>
      <c r="B1081" s="2" t="s">
        <v>274</v>
      </c>
      <c r="C1081" s="5" t="s">
        <v>319</v>
      </c>
      <c r="D1081" s="5" t="s">
        <v>43</v>
      </c>
      <c r="E1081" s="77"/>
      <c r="F1081" s="77"/>
      <c r="G1081" s="77"/>
      <c r="H1081" s="77"/>
      <c r="I1081" s="77"/>
    </row>
    <row r="1082" spans="1:9" x14ac:dyDescent="0.2">
      <c r="A1082" s="2" t="s">
        <v>274</v>
      </c>
      <c r="B1082" s="2" t="s">
        <v>274</v>
      </c>
      <c r="C1082" s="2" t="s">
        <v>319</v>
      </c>
      <c r="D1082" s="8" t="s">
        <v>545</v>
      </c>
      <c r="E1082" s="23">
        <f t="shared" ref="E1082:I1082" si="394">IFERROR(E1077/SUM(E1059:E1061)*100,"")</f>
        <v>2.9028069702629149</v>
      </c>
      <c r="F1082" s="23">
        <f t="shared" si="394"/>
        <v>6.5792058881316171</v>
      </c>
      <c r="G1082" s="23">
        <f t="shared" si="394"/>
        <v>21.390421809928888</v>
      </c>
      <c r="H1082" s="23">
        <f t="shared" si="394"/>
        <v>16.339228118827069</v>
      </c>
      <c r="I1082" s="23">
        <f t="shared" si="394"/>
        <v>3.9938848875342035</v>
      </c>
    </row>
    <row r="1083" spans="1:9" x14ac:dyDescent="0.2">
      <c r="A1083" s="2" t="s">
        <v>274</v>
      </c>
      <c r="B1083" s="2" t="s">
        <v>274</v>
      </c>
      <c r="C1083" s="2" t="s">
        <v>319</v>
      </c>
      <c r="D1083" s="8" t="s">
        <v>285</v>
      </c>
      <c r="E1083" s="23">
        <f t="shared" ref="E1083:I1083" si="395">IFERROR((E1076/(E1066-E1064))*100,"")</f>
        <v>3.843758330406013</v>
      </c>
      <c r="F1083" s="23">
        <f t="shared" si="395"/>
        <v>9.1399321841934853</v>
      </c>
      <c r="G1083" s="23">
        <f t="shared" si="395"/>
        <v>29.21350773054191</v>
      </c>
      <c r="H1083" s="23">
        <f t="shared" si="395"/>
        <v>26.055918701103824</v>
      </c>
      <c r="I1083" s="23">
        <f t="shared" si="395"/>
        <v>5.7267251994454371</v>
      </c>
    </row>
    <row r="1084" spans="1:9" x14ac:dyDescent="0.2">
      <c r="A1084" s="2" t="s">
        <v>274</v>
      </c>
      <c r="B1084" s="2" t="s">
        <v>274</v>
      </c>
      <c r="C1084" s="2" t="s">
        <v>319</v>
      </c>
      <c r="D1084" s="8" t="s">
        <v>286</v>
      </c>
      <c r="E1084" s="23">
        <f t="shared" ref="E1084:I1084" si="396">IFERROR(E1077/E1066*100,"")</f>
        <v>2.3426820406234281</v>
      </c>
      <c r="F1084" s="23">
        <f t="shared" si="396"/>
        <v>5.7591520590394962</v>
      </c>
      <c r="G1084" s="23">
        <f t="shared" si="396"/>
        <v>16.286476593928835</v>
      </c>
      <c r="H1084" s="23">
        <f t="shared" si="396"/>
        <v>12.335436012798899</v>
      </c>
      <c r="I1084" s="23">
        <f t="shared" si="396"/>
        <v>2.6184707099540026</v>
      </c>
    </row>
    <row r="1085" spans="1:9" x14ac:dyDescent="0.2">
      <c r="A1085" s="2" t="s">
        <v>274</v>
      </c>
      <c r="B1085" s="2" t="s">
        <v>274</v>
      </c>
      <c r="C1085" s="2" t="s">
        <v>319</v>
      </c>
      <c r="D1085" s="8" t="s">
        <v>287</v>
      </c>
      <c r="E1085" s="23">
        <f t="shared" ref="E1085:I1085" si="397">IFERROR(E1075/E1076,"")</f>
        <v>6.2421816767670224</v>
      </c>
      <c r="F1085" s="23">
        <f t="shared" si="397"/>
        <v>3.9052854766832144</v>
      </c>
      <c r="G1085" s="23">
        <f t="shared" si="397"/>
        <v>1.8086306867475144</v>
      </c>
      <c r="H1085" s="23">
        <f t="shared" si="397"/>
        <v>2.305256340654676</v>
      </c>
      <c r="I1085" s="23">
        <f t="shared" si="397"/>
        <v>9.2939019737482251</v>
      </c>
    </row>
    <row r="1086" spans="1:9" x14ac:dyDescent="0.2">
      <c r="A1086" s="2" t="s">
        <v>274</v>
      </c>
      <c r="B1086" s="2" t="s">
        <v>274</v>
      </c>
      <c r="C1086" s="2" t="s">
        <v>319</v>
      </c>
      <c r="D1086" s="8" t="s">
        <v>288</v>
      </c>
      <c r="E1086" s="23">
        <f t="shared" ref="E1086:I1086" si="398">IFERROR(E1077/E1079,"")</f>
        <v>0.30733333333333335</v>
      </c>
      <c r="F1086" s="23">
        <f t="shared" si="398"/>
        <v>0.70787341772151902</v>
      </c>
      <c r="G1086" s="23">
        <f t="shared" si="398"/>
        <v>2.7534285714285716</v>
      </c>
      <c r="H1086" s="23">
        <f t="shared" si="398"/>
        <v>1.9550159439999999</v>
      </c>
      <c r="I1086" s="23">
        <f t="shared" si="398"/>
        <v>0.50975637600000001</v>
      </c>
    </row>
    <row r="1087" spans="1:9" x14ac:dyDescent="0.2">
      <c r="A1087" s="2" t="s">
        <v>274</v>
      </c>
      <c r="B1087" s="2" t="s">
        <v>274</v>
      </c>
      <c r="C1087" s="5" t="s">
        <v>319</v>
      </c>
      <c r="D1087" s="5" t="s">
        <v>53</v>
      </c>
      <c r="E1087" s="22"/>
      <c r="F1087" s="22"/>
      <c r="G1087" s="22"/>
      <c r="H1087" s="22"/>
      <c r="I1087" s="22"/>
    </row>
    <row r="1088" spans="1:9" x14ac:dyDescent="0.2">
      <c r="A1088" s="2" t="s">
        <v>274</v>
      </c>
      <c r="B1088" s="2" t="s">
        <v>274</v>
      </c>
      <c r="C1088" s="2" t="s">
        <v>319</v>
      </c>
      <c r="D1088" s="8" t="s">
        <v>289</v>
      </c>
      <c r="E1088" s="23">
        <f t="shared" ref="E1088:I1088" si="399">IFERROR(E1068/E1066*100,"")</f>
        <v>77.820238536865489</v>
      </c>
      <c r="F1088" s="23">
        <f t="shared" si="399"/>
        <v>70.251212396152056</v>
      </c>
      <c r="G1088" s="23">
        <f t="shared" si="399"/>
        <v>77.294783620855384</v>
      </c>
      <c r="H1088" s="23">
        <f t="shared" si="399"/>
        <v>42.926129768548279</v>
      </c>
      <c r="I1088" s="23">
        <f t="shared" si="399"/>
        <v>67.930507346344399</v>
      </c>
    </row>
    <row r="1089" spans="1:14" x14ac:dyDescent="0.2">
      <c r="A1089" s="2" t="s">
        <v>274</v>
      </c>
      <c r="B1089" s="2" t="s">
        <v>274</v>
      </c>
      <c r="C1089" s="2" t="s">
        <v>319</v>
      </c>
      <c r="D1089" s="8" t="s">
        <v>290</v>
      </c>
      <c r="E1089" s="23">
        <f t="shared" ref="E1089:I1089" si="400">IFERROR(E1067/E1064,"")</f>
        <v>4.2745827651504698</v>
      </c>
      <c r="F1089" s="23">
        <f t="shared" si="400"/>
        <v>7.402434448359493</v>
      </c>
      <c r="G1089" s="23">
        <f t="shared" si="400"/>
        <v>3.719793342408118</v>
      </c>
      <c r="H1089" s="23">
        <f t="shared" si="400"/>
        <v>3.3834085475638709</v>
      </c>
      <c r="I1089" s="23">
        <f t="shared" si="400"/>
        <v>2.4610079620808629</v>
      </c>
    </row>
    <row r="1090" spans="1:14" x14ac:dyDescent="0.2">
      <c r="A1090" s="2" t="s">
        <v>274</v>
      </c>
      <c r="B1090" s="2" t="s">
        <v>274</v>
      </c>
      <c r="C1090" s="2" t="s">
        <v>319</v>
      </c>
      <c r="D1090" s="8" t="s">
        <v>291</v>
      </c>
      <c r="E1090" s="23">
        <f>IFERROR(E1063/E1066*100,"")</f>
        <v>19.295975770264707</v>
      </c>
      <c r="F1090" s="23">
        <f t="shared" ref="F1090:I1090" si="401">IFERROR(F1063/F1066*100,"")</f>
        <v>12.464328416464902</v>
      </c>
      <c r="G1090" s="23">
        <f t="shared" si="401"/>
        <v>23.860890922828514</v>
      </c>
      <c r="H1090" s="23">
        <f t="shared" si="401"/>
        <v>24.504169211119315</v>
      </c>
      <c r="I1090" s="23">
        <f t="shared" si="401"/>
        <v>34.43800250410753</v>
      </c>
    </row>
    <row r="1091" spans="1:14" x14ac:dyDescent="0.2">
      <c r="A1091" s="2" t="s">
        <v>274</v>
      </c>
      <c r="B1091" s="2" t="s">
        <v>274</v>
      </c>
      <c r="C1091" s="5" t="s">
        <v>319</v>
      </c>
      <c r="D1091" s="5" t="s">
        <v>116</v>
      </c>
      <c r="E1091" s="22"/>
      <c r="F1091" s="22"/>
      <c r="G1091" s="22"/>
      <c r="H1091" s="22"/>
      <c r="I1091" s="22"/>
    </row>
    <row r="1092" spans="1:14" x14ac:dyDescent="0.2">
      <c r="A1092" s="2" t="s">
        <v>274</v>
      </c>
      <c r="B1092" s="2" t="s">
        <v>274</v>
      </c>
      <c r="C1092" s="2" t="s">
        <v>319</v>
      </c>
      <c r="D1092" s="8" t="s">
        <v>535</v>
      </c>
      <c r="E1092" s="23">
        <f t="shared" ref="E1092:I1092" si="402">IFERROR(E1058/E1066*100,"")</f>
        <v>80.704024229735296</v>
      </c>
      <c r="F1092" s="23">
        <f t="shared" si="402"/>
        <v>87.535671583535105</v>
      </c>
      <c r="G1092" s="23">
        <f t="shared" si="402"/>
        <v>76.139109077171483</v>
      </c>
      <c r="H1092" s="23">
        <f t="shared" si="402"/>
        <v>75.495830788880696</v>
      </c>
      <c r="I1092" s="23">
        <f t="shared" si="402"/>
        <v>65.56199749589247</v>
      </c>
    </row>
    <row r="1093" spans="1:14" x14ac:dyDescent="0.2">
      <c r="A1093" s="2" t="s">
        <v>274</v>
      </c>
      <c r="B1093" s="2" t="s">
        <v>274</v>
      </c>
      <c r="C1093" s="2" t="s">
        <v>319</v>
      </c>
      <c r="D1093" s="8" t="s">
        <v>542</v>
      </c>
      <c r="E1093" s="23">
        <f t="shared" ref="E1093:I1093" si="403">IFERROR(E1058/E1079,"")</f>
        <v>10.587453333333332</v>
      </c>
      <c r="F1093" s="23">
        <f t="shared" si="403"/>
        <v>10.759253164556963</v>
      </c>
      <c r="G1093" s="23">
        <f t="shared" si="403"/>
        <v>12.872249999999999</v>
      </c>
      <c r="H1093" s="23">
        <f t="shared" si="403"/>
        <v>11.965167080000001</v>
      </c>
      <c r="I1093" s="23">
        <f t="shared" si="403"/>
        <v>12.763421839999999</v>
      </c>
    </row>
    <row r="1094" spans="1:14" x14ac:dyDescent="0.2">
      <c r="A1094" s="2" t="s">
        <v>274</v>
      </c>
      <c r="B1094" s="2" t="s">
        <v>274</v>
      </c>
      <c r="C1094" s="5" t="s">
        <v>319</v>
      </c>
      <c r="D1094" s="5" t="s">
        <v>292</v>
      </c>
      <c r="E1094" s="22"/>
      <c r="F1094" s="22"/>
      <c r="G1094" s="22"/>
      <c r="H1094" s="22"/>
      <c r="I1094" s="22"/>
    </row>
    <row r="1095" spans="1:14" x14ac:dyDescent="0.2">
      <c r="A1095" s="2" t="s">
        <v>274</v>
      </c>
      <c r="B1095" s="2" t="s">
        <v>274</v>
      </c>
      <c r="C1095" s="2" t="s">
        <v>319</v>
      </c>
      <c r="D1095" s="8" t="s">
        <v>478</v>
      </c>
      <c r="E1095" s="23">
        <f t="shared" ref="E1095:I1095" si="404">IFERROR(E1080/E1077,"")</f>
        <v>18.813362255965291</v>
      </c>
      <c r="F1095" s="23">
        <f t="shared" si="404"/>
        <v>-0.67646006938235403</v>
      </c>
      <c r="G1095" s="23">
        <f t="shared" si="404"/>
        <v>2.0699776901525371</v>
      </c>
      <c r="H1095" s="23">
        <f t="shared" si="404"/>
        <v>0.52700429536752669</v>
      </c>
      <c r="I1095" s="23">
        <f t="shared" si="404"/>
        <v>10.163661788116604</v>
      </c>
    </row>
    <row r="1096" spans="1:14" x14ac:dyDescent="0.2">
      <c r="A1096" s="2" t="s">
        <v>274</v>
      </c>
      <c r="B1096" s="2" t="s">
        <v>274</v>
      </c>
      <c r="C1096" s="2" t="s">
        <v>319</v>
      </c>
      <c r="D1096" s="8" t="s">
        <v>479</v>
      </c>
      <c r="E1096" s="23">
        <f t="shared" ref="E1096:I1096" si="405">IFERROR(E1080/E1064,"")</f>
        <v>2.3940861135187954</v>
      </c>
      <c r="F1096" s="23">
        <f t="shared" si="405"/>
        <v>-0.3462133345536082</v>
      </c>
      <c r="G1096" s="23">
        <f t="shared" si="405"/>
        <v>1.4811316668729118</v>
      </c>
      <c r="H1096" s="23">
        <f t="shared" si="405"/>
        <v>0.26958199419023482</v>
      </c>
      <c r="I1096" s="23">
        <f t="shared" si="405"/>
        <v>0.7810000411324356</v>
      </c>
    </row>
    <row r="1097" spans="1:14" x14ac:dyDescent="0.2">
      <c r="A1097" s="5" t="s">
        <v>274</v>
      </c>
      <c r="B1097" s="5" t="s">
        <v>274</v>
      </c>
      <c r="C1097" s="5" t="s">
        <v>320</v>
      </c>
      <c r="D1097" s="5" t="s">
        <v>9</v>
      </c>
      <c r="E1097" s="80"/>
      <c r="F1097" s="80"/>
      <c r="G1097" s="80"/>
      <c r="H1097" s="80">
        <f t="shared" ref="H1097" si="406">SUM(H1098:H1101)</f>
        <v>1027724.937</v>
      </c>
      <c r="I1097" s="80">
        <f t="shared" ref="I1097" si="407">SUM(I1098:I1101)</f>
        <v>3195482.324</v>
      </c>
      <c r="J1097" s="3"/>
      <c r="K1097" s="3"/>
      <c r="L1097" s="3"/>
      <c r="M1097" s="3"/>
      <c r="N1097" s="3"/>
    </row>
    <row r="1098" spans="1:14" x14ac:dyDescent="0.2">
      <c r="A1098" s="2" t="s">
        <v>274</v>
      </c>
      <c r="B1098" s="2" t="s">
        <v>274</v>
      </c>
      <c r="C1098" s="2" t="s">
        <v>320</v>
      </c>
      <c r="D1098" s="8" t="s">
        <v>76</v>
      </c>
      <c r="E1098" s="20"/>
      <c r="F1098" s="20"/>
      <c r="G1098" s="20"/>
      <c r="H1098" s="20">
        <v>1000000</v>
      </c>
      <c r="I1098" s="20">
        <v>3000000</v>
      </c>
    </row>
    <row r="1099" spans="1:14" x14ac:dyDescent="0.2">
      <c r="A1099" s="2" t="s">
        <v>274</v>
      </c>
      <c r="B1099" s="2" t="s">
        <v>274</v>
      </c>
      <c r="C1099" s="2" t="s">
        <v>320</v>
      </c>
      <c r="D1099" s="8" t="s">
        <v>11</v>
      </c>
      <c r="E1099" s="20"/>
      <c r="F1099" s="20"/>
      <c r="G1099" s="20"/>
      <c r="H1099" s="20">
        <v>0</v>
      </c>
      <c r="I1099" s="20">
        <v>0</v>
      </c>
    </row>
    <row r="1100" spans="1:14" x14ac:dyDescent="0.2">
      <c r="A1100" s="2" t="s">
        <v>274</v>
      </c>
      <c r="B1100" s="2" t="s">
        <v>274</v>
      </c>
      <c r="C1100" s="2" t="s">
        <v>320</v>
      </c>
      <c r="D1100" s="8" t="s">
        <v>275</v>
      </c>
      <c r="E1100" s="20"/>
      <c r="F1100" s="20"/>
      <c r="G1100" s="20"/>
      <c r="H1100" s="20">
        <v>27724.937000000002</v>
      </c>
      <c r="I1100" s="20">
        <v>195482.32399999999</v>
      </c>
    </row>
    <row r="1101" spans="1:14" x14ac:dyDescent="0.2">
      <c r="A1101" s="2" t="s">
        <v>274</v>
      </c>
      <c r="B1101" s="2" t="s">
        <v>274</v>
      </c>
      <c r="C1101" s="2" t="s">
        <v>320</v>
      </c>
      <c r="D1101" s="8" t="s">
        <v>13</v>
      </c>
      <c r="E1101" s="20"/>
      <c r="F1101" s="20"/>
      <c r="G1101" s="20"/>
      <c r="H1101" s="20">
        <v>0</v>
      </c>
      <c r="I1101" s="20">
        <v>0</v>
      </c>
    </row>
    <row r="1102" spans="1:14" x14ac:dyDescent="0.2">
      <c r="A1102" s="2" t="s">
        <v>274</v>
      </c>
      <c r="B1102" s="2" t="s">
        <v>274</v>
      </c>
      <c r="C1102" s="5" t="s">
        <v>320</v>
      </c>
      <c r="D1102" s="5" t="s">
        <v>276</v>
      </c>
      <c r="E1102" s="19"/>
      <c r="F1102" s="19"/>
      <c r="G1102" s="19"/>
      <c r="H1102" s="19">
        <f t="shared" ref="H1102:I1102" si="408">+H1103+H1104</f>
        <v>82320.687999999995</v>
      </c>
      <c r="I1102" s="19">
        <f t="shared" si="408"/>
        <v>57725.311000000002</v>
      </c>
    </row>
    <row r="1103" spans="1:14" x14ac:dyDescent="0.2">
      <c r="A1103" s="2" t="s">
        <v>274</v>
      </c>
      <c r="B1103" s="2" t="s">
        <v>274</v>
      </c>
      <c r="C1103" s="2" t="s">
        <v>320</v>
      </c>
      <c r="D1103" s="8" t="s">
        <v>219</v>
      </c>
      <c r="E1103" s="20"/>
      <c r="F1103" s="20"/>
      <c r="G1103" s="20"/>
      <c r="H1103" s="20">
        <v>41968.682000000001</v>
      </c>
      <c r="I1103" s="20">
        <v>24057.863000000001</v>
      </c>
    </row>
    <row r="1104" spans="1:14" x14ac:dyDescent="0.2">
      <c r="A1104" s="2" t="s">
        <v>274</v>
      </c>
      <c r="B1104" s="2" t="s">
        <v>274</v>
      </c>
      <c r="C1104" s="2" t="s">
        <v>320</v>
      </c>
      <c r="D1104" s="8" t="s">
        <v>220</v>
      </c>
      <c r="E1104" s="20"/>
      <c r="F1104" s="20"/>
      <c r="G1104" s="20"/>
      <c r="H1104" s="20">
        <v>40352.006000000001</v>
      </c>
      <c r="I1104" s="20">
        <v>33667.447999999997</v>
      </c>
    </row>
    <row r="1105" spans="1:14" x14ac:dyDescent="0.2">
      <c r="A1105" s="2" t="s">
        <v>274</v>
      </c>
      <c r="B1105" s="2" t="s">
        <v>274</v>
      </c>
      <c r="C1105" s="5" t="s">
        <v>320</v>
      </c>
      <c r="D1105" s="5" t="s">
        <v>221</v>
      </c>
      <c r="E1105" s="19"/>
      <c r="F1105" s="19"/>
      <c r="G1105" s="19"/>
      <c r="H1105" s="19">
        <f t="shared" ref="H1105:I1105" si="409">+H1106+H1109</f>
        <v>1110045.625</v>
      </c>
      <c r="I1105" s="19">
        <f t="shared" si="409"/>
        <v>3253207.6349999998</v>
      </c>
      <c r="J1105" s="3"/>
      <c r="K1105" s="3"/>
      <c r="L1105" s="3"/>
      <c r="M1105" s="3"/>
      <c r="N1105" s="3"/>
    </row>
    <row r="1106" spans="1:14" x14ac:dyDescent="0.2">
      <c r="A1106" s="2" t="s">
        <v>274</v>
      </c>
      <c r="B1106" s="2" t="s">
        <v>274</v>
      </c>
      <c r="C1106" s="2" t="s">
        <v>320</v>
      </c>
      <c r="D1106" s="8" t="s">
        <v>277</v>
      </c>
      <c r="E1106" s="20"/>
      <c r="F1106" s="20"/>
      <c r="G1106" s="20"/>
      <c r="H1106" s="20">
        <v>846289.10699999996</v>
      </c>
      <c r="I1106" s="20">
        <v>1666891.7290000001</v>
      </c>
    </row>
    <row r="1107" spans="1:14" x14ac:dyDescent="0.2">
      <c r="A1107" s="2" t="s">
        <v>274</v>
      </c>
      <c r="B1107" s="2" t="s">
        <v>274</v>
      </c>
      <c r="C1107" s="2" t="s">
        <v>320</v>
      </c>
      <c r="D1107" s="21" t="s">
        <v>278</v>
      </c>
      <c r="E1107" s="20"/>
      <c r="F1107" s="20"/>
      <c r="G1107" s="20"/>
      <c r="H1107" s="20">
        <v>823281.03099999996</v>
      </c>
      <c r="I1107" s="20">
        <v>1337267.071</v>
      </c>
    </row>
    <row r="1108" spans="1:14" x14ac:dyDescent="0.2">
      <c r="A1108" s="2" t="s">
        <v>274</v>
      </c>
      <c r="B1108" s="2" t="s">
        <v>274</v>
      </c>
      <c r="C1108" s="2" t="s">
        <v>320</v>
      </c>
      <c r="D1108" s="21" t="s">
        <v>279</v>
      </c>
      <c r="E1108" s="20"/>
      <c r="F1108" s="20"/>
      <c r="G1108" s="20"/>
      <c r="H1108" s="20">
        <v>23008.076000000001</v>
      </c>
      <c r="I1108" s="20">
        <f>+I1106-I1107</f>
        <v>329624.65800000005</v>
      </c>
    </row>
    <row r="1109" spans="1:14" x14ac:dyDescent="0.2">
      <c r="A1109" s="2" t="s">
        <v>274</v>
      </c>
      <c r="B1109" s="2" t="s">
        <v>274</v>
      </c>
      <c r="C1109" s="2" t="s">
        <v>320</v>
      </c>
      <c r="D1109" s="8" t="s">
        <v>280</v>
      </c>
      <c r="E1109" s="20"/>
      <c r="F1109" s="20"/>
      <c r="G1109" s="20"/>
      <c r="H1109" s="20">
        <v>263756.51799999998</v>
      </c>
      <c r="I1109" s="20">
        <v>1586315.906</v>
      </c>
    </row>
    <row r="1110" spans="1:14" x14ac:dyDescent="0.2">
      <c r="A1110" s="2" t="s">
        <v>274</v>
      </c>
      <c r="B1110" s="2" t="s">
        <v>274</v>
      </c>
      <c r="C1110" s="2" t="s">
        <v>320</v>
      </c>
      <c r="D1110" s="21" t="s">
        <v>509</v>
      </c>
      <c r="E1110" s="20"/>
      <c r="F1110" s="20"/>
      <c r="G1110" s="20"/>
      <c r="H1110" s="20">
        <v>119993.254</v>
      </c>
      <c r="I1110" s="20">
        <v>71121.548999999999</v>
      </c>
    </row>
    <row r="1111" spans="1:14" x14ac:dyDescent="0.2">
      <c r="A1111" s="2" t="s">
        <v>274</v>
      </c>
      <c r="B1111" s="2" t="s">
        <v>274</v>
      </c>
      <c r="C1111" s="2" t="s">
        <v>320</v>
      </c>
      <c r="D1111" s="21" t="s">
        <v>279</v>
      </c>
      <c r="E1111" s="20"/>
      <c r="F1111" s="20"/>
      <c r="G1111" s="20"/>
      <c r="H1111" s="20">
        <v>143763.264</v>
      </c>
      <c r="I1111" s="20">
        <f>+I1109-I1110</f>
        <v>1515194.3569999998</v>
      </c>
    </row>
    <row r="1112" spans="1:14" x14ac:dyDescent="0.2">
      <c r="A1112" s="2" t="s">
        <v>274</v>
      </c>
      <c r="B1112" s="2" t="s">
        <v>274</v>
      </c>
      <c r="C1112" s="5" t="s">
        <v>320</v>
      </c>
      <c r="D1112" s="5" t="s">
        <v>29</v>
      </c>
      <c r="E1112" s="19"/>
      <c r="F1112" s="19"/>
      <c r="G1112" s="19"/>
      <c r="H1112" s="19"/>
      <c r="I1112" s="19"/>
    </row>
    <row r="1113" spans="1:14" x14ac:dyDescent="0.2">
      <c r="A1113" s="2" t="s">
        <v>274</v>
      </c>
      <c r="B1113" s="2" t="s">
        <v>274</v>
      </c>
      <c r="C1113" s="2" t="s">
        <v>320</v>
      </c>
      <c r="D1113" s="8" t="s">
        <v>281</v>
      </c>
      <c r="E1113" s="20"/>
      <c r="F1113" s="20"/>
      <c r="G1113" s="20"/>
      <c r="H1113" s="20">
        <v>101413.371</v>
      </c>
      <c r="I1113" s="20">
        <v>520164.59399999998</v>
      </c>
    </row>
    <row r="1114" spans="1:14" x14ac:dyDescent="0.2">
      <c r="A1114" s="2" t="s">
        <v>274</v>
      </c>
      <c r="B1114" s="2" t="s">
        <v>274</v>
      </c>
      <c r="C1114" s="2" t="s">
        <v>320</v>
      </c>
      <c r="D1114" s="8" t="s">
        <v>282</v>
      </c>
      <c r="E1114" s="20"/>
      <c r="F1114" s="20"/>
      <c r="G1114" s="20"/>
      <c r="H1114" s="20">
        <v>62364.370999999999</v>
      </c>
      <c r="I1114" s="20">
        <v>325275.12199999997</v>
      </c>
    </row>
    <row r="1115" spans="1:14" x14ac:dyDescent="0.2">
      <c r="A1115" s="2" t="s">
        <v>274</v>
      </c>
      <c r="B1115" s="2" t="s">
        <v>274</v>
      </c>
      <c r="C1115" s="2" t="s">
        <v>320</v>
      </c>
      <c r="D1115" s="8" t="s">
        <v>283</v>
      </c>
      <c r="E1115" s="20"/>
      <c r="F1115" s="20"/>
      <c r="G1115" s="20"/>
      <c r="H1115" s="20">
        <v>39049</v>
      </c>
      <c r="I1115" s="20">
        <v>185361.70699999999</v>
      </c>
    </row>
    <row r="1116" spans="1:14" x14ac:dyDescent="0.2">
      <c r="A1116" s="2" t="s">
        <v>274</v>
      </c>
      <c r="B1116" s="2" t="s">
        <v>274</v>
      </c>
      <c r="C1116" s="2" t="s">
        <v>320</v>
      </c>
      <c r="D1116" s="8" t="s">
        <v>284</v>
      </c>
      <c r="E1116" s="20"/>
      <c r="F1116" s="20"/>
      <c r="G1116" s="20"/>
      <c r="H1116" s="20">
        <v>27724.937000000002</v>
      </c>
      <c r="I1116" s="20">
        <v>129292.11199999999</v>
      </c>
    </row>
    <row r="1117" spans="1:14" x14ac:dyDescent="0.2">
      <c r="A1117" s="2" t="s">
        <v>274</v>
      </c>
      <c r="B1117" s="2" t="s">
        <v>274</v>
      </c>
      <c r="C1117" s="5" t="s">
        <v>320</v>
      </c>
      <c r="D1117" s="5" t="s">
        <v>40</v>
      </c>
      <c r="E1117" s="19"/>
      <c r="F1117" s="19"/>
      <c r="G1117" s="19"/>
      <c r="H1117" s="19"/>
      <c r="I1117" s="19"/>
    </row>
    <row r="1118" spans="1:14" x14ac:dyDescent="0.2">
      <c r="A1118" s="2" t="s">
        <v>274</v>
      </c>
      <c r="B1118" s="2" t="s">
        <v>274</v>
      </c>
      <c r="C1118" s="2" t="s">
        <v>320</v>
      </c>
      <c r="D1118" s="8" t="s">
        <v>77</v>
      </c>
      <c r="E1118" s="20"/>
      <c r="F1118" s="20"/>
      <c r="G1118" s="20"/>
      <c r="H1118" s="20">
        <v>100000</v>
      </c>
      <c r="I1118" s="20">
        <v>30000</v>
      </c>
    </row>
    <row r="1119" spans="1:14" x14ac:dyDescent="0.2">
      <c r="A1119" s="2" t="s">
        <v>274</v>
      </c>
      <c r="B1119" s="2" t="s">
        <v>274</v>
      </c>
      <c r="C1119" s="2" t="s">
        <v>320</v>
      </c>
      <c r="D1119" s="8" t="s">
        <v>475</v>
      </c>
      <c r="E1119" s="20"/>
      <c r="F1119" s="20"/>
      <c r="G1119" s="20"/>
      <c r="H1119" s="20">
        <v>-21967.455999999998</v>
      </c>
      <c r="I1119" s="20">
        <v>-130157.272</v>
      </c>
    </row>
    <row r="1120" spans="1:14" x14ac:dyDescent="0.2">
      <c r="A1120" s="2" t="s">
        <v>274</v>
      </c>
      <c r="B1120" s="2" t="s">
        <v>274</v>
      </c>
      <c r="C1120" s="5" t="s">
        <v>320</v>
      </c>
      <c r="D1120" s="5" t="s">
        <v>43</v>
      </c>
      <c r="E1120" s="77"/>
      <c r="F1120" s="77"/>
      <c r="G1120" s="77"/>
      <c r="H1120" s="77"/>
      <c r="I1120" s="77"/>
    </row>
    <row r="1121" spans="1:14" x14ac:dyDescent="0.2">
      <c r="A1121" s="2" t="s">
        <v>274</v>
      </c>
      <c r="B1121" s="2" t="s">
        <v>274</v>
      </c>
      <c r="C1121" s="2" t="s">
        <v>320</v>
      </c>
      <c r="D1121" s="8" t="s">
        <v>545</v>
      </c>
      <c r="E1121" s="23"/>
      <c r="F1121" s="23"/>
      <c r="G1121" s="23"/>
      <c r="H1121" s="23">
        <f t="shared" ref="H1121:I1121" si="410">IFERROR(H1116/SUM(H1098:H1100)*100,"")</f>
        <v>2.6977001337469737</v>
      </c>
      <c r="I1121" s="23">
        <f t="shared" si="410"/>
        <v>4.0460906645903885</v>
      </c>
    </row>
    <row r="1122" spans="1:14" x14ac:dyDescent="0.2">
      <c r="A1122" s="2" t="s">
        <v>274</v>
      </c>
      <c r="B1122" s="2" t="s">
        <v>274</v>
      </c>
      <c r="C1122" s="2" t="s">
        <v>320</v>
      </c>
      <c r="D1122" s="8" t="s">
        <v>285</v>
      </c>
      <c r="E1122" s="23"/>
      <c r="F1122" s="23"/>
      <c r="G1122" s="23"/>
      <c r="H1122" s="23">
        <f t="shared" ref="H1122:I1122" si="411">IFERROR((H1115/(H1105-H1103))*100,"")</f>
        <v>3.6560100146268213</v>
      </c>
      <c r="I1122" s="23">
        <f t="shared" si="411"/>
        <v>5.7402635395630703</v>
      </c>
    </row>
    <row r="1123" spans="1:14" x14ac:dyDescent="0.2">
      <c r="A1123" s="2" t="s">
        <v>274</v>
      </c>
      <c r="B1123" s="2" t="s">
        <v>274</v>
      </c>
      <c r="C1123" s="2" t="s">
        <v>320</v>
      </c>
      <c r="D1123" s="8" t="s">
        <v>286</v>
      </c>
      <c r="E1123" s="23"/>
      <c r="F1123" s="23"/>
      <c r="G1123" s="23"/>
      <c r="H1123" s="23">
        <f t="shared" ref="H1123:I1123" si="412">IFERROR(H1116/H1105*100,"")</f>
        <v>2.4976394100918151</v>
      </c>
      <c r="I1123" s="23">
        <f t="shared" si="412"/>
        <v>3.9742963409097007</v>
      </c>
    </row>
    <row r="1124" spans="1:14" x14ac:dyDescent="0.2">
      <c r="A1124" s="2" t="s">
        <v>274</v>
      </c>
      <c r="B1124" s="2" t="s">
        <v>274</v>
      </c>
      <c r="C1124" s="2" t="s">
        <v>320</v>
      </c>
      <c r="D1124" s="8" t="s">
        <v>287</v>
      </c>
      <c r="E1124" s="23"/>
      <c r="F1124" s="23"/>
      <c r="G1124" s="23"/>
      <c r="H1124" s="23">
        <f t="shared" ref="H1124:I1124" si="413">IFERROR(H1114/H1115,"")</f>
        <v>1.5970798483956055</v>
      </c>
      <c r="I1124" s="23">
        <f t="shared" si="413"/>
        <v>1.7548129398700454</v>
      </c>
    </row>
    <row r="1125" spans="1:14" x14ac:dyDescent="0.2">
      <c r="A1125" s="2" t="s">
        <v>274</v>
      </c>
      <c r="B1125" s="2" t="s">
        <v>274</v>
      </c>
      <c r="C1125" s="2" t="s">
        <v>320</v>
      </c>
      <c r="D1125" s="8" t="s">
        <v>288</v>
      </c>
      <c r="E1125" s="23"/>
      <c r="F1125" s="23"/>
      <c r="G1125" s="23"/>
      <c r="H1125" s="23">
        <f>IFERROR(H1116/H1118,"")</f>
        <v>0.27724936999999999</v>
      </c>
      <c r="I1125" s="23">
        <f>IFERROR(I1116/I1118,"")</f>
        <v>4.3097370666666661</v>
      </c>
    </row>
    <row r="1126" spans="1:14" x14ac:dyDescent="0.2">
      <c r="A1126" s="2" t="s">
        <v>274</v>
      </c>
      <c r="B1126" s="2" t="s">
        <v>274</v>
      </c>
      <c r="C1126" s="5" t="s">
        <v>320</v>
      </c>
      <c r="D1126" s="5" t="s">
        <v>53</v>
      </c>
      <c r="E1126" s="22"/>
      <c r="F1126" s="22"/>
      <c r="G1126" s="22"/>
      <c r="H1126" s="22"/>
      <c r="I1126" s="22"/>
    </row>
    <row r="1127" spans="1:14" x14ac:dyDescent="0.2">
      <c r="A1127" s="2" t="s">
        <v>274</v>
      </c>
      <c r="B1127" s="2" t="s">
        <v>274</v>
      </c>
      <c r="C1127" s="2" t="s">
        <v>320</v>
      </c>
      <c r="D1127" s="8" t="s">
        <v>289</v>
      </c>
      <c r="E1127" s="23"/>
      <c r="F1127" s="23"/>
      <c r="G1127" s="23"/>
      <c r="H1127" s="23">
        <f>IFERROR(H1107/H1105*100,"")</f>
        <v>74.16641374538095</v>
      </c>
      <c r="I1127" s="23">
        <f>IFERROR(I1107/I1105*100,"")</f>
        <v>41.106108832798185</v>
      </c>
    </row>
    <row r="1128" spans="1:14" x14ac:dyDescent="0.2">
      <c r="A1128" s="2" t="s">
        <v>274</v>
      </c>
      <c r="B1128" s="2" t="s">
        <v>274</v>
      </c>
      <c r="C1128" s="2" t="s">
        <v>320</v>
      </c>
      <c r="D1128" s="8" t="s">
        <v>290</v>
      </c>
      <c r="E1128" s="23"/>
      <c r="F1128" s="23"/>
      <c r="G1128" s="23"/>
      <c r="H1128" s="23">
        <f>IFERROR(H1106/H1103,"")</f>
        <v>20.164776844791074</v>
      </c>
      <c r="I1128" s="23">
        <f>IFERROR(I1106/I1103,"")</f>
        <v>69.28677451525931</v>
      </c>
    </row>
    <row r="1129" spans="1:14" x14ac:dyDescent="0.2">
      <c r="A1129" s="2" t="s">
        <v>274</v>
      </c>
      <c r="B1129" s="2" t="s">
        <v>274</v>
      </c>
      <c r="C1129" s="2" t="s">
        <v>320</v>
      </c>
      <c r="D1129" s="8" t="s">
        <v>291</v>
      </c>
      <c r="E1129" s="23"/>
      <c r="F1129" s="23"/>
      <c r="G1129" s="23"/>
      <c r="H1129" s="23">
        <f t="shared" ref="H1129:I1129" si="414">IFERROR(H1102/H1105*100,"")</f>
        <v>7.4159733749682584</v>
      </c>
      <c r="I1129" s="23">
        <f t="shared" si="414"/>
        <v>1.7744121333958445</v>
      </c>
    </row>
    <row r="1130" spans="1:14" x14ac:dyDescent="0.2">
      <c r="A1130" s="2" t="s">
        <v>274</v>
      </c>
      <c r="B1130" s="2" t="s">
        <v>274</v>
      </c>
      <c r="C1130" s="5" t="s">
        <v>320</v>
      </c>
      <c r="D1130" s="5" t="s">
        <v>116</v>
      </c>
      <c r="E1130" s="22"/>
      <c r="F1130" s="22"/>
      <c r="G1130" s="22"/>
      <c r="H1130" s="22"/>
      <c r="I1130" s="22"/>
    </row>
    <row r="1131" spans="1:14" x14ac:dyDescent="0.2">
      <c r="A1131" s="2" t="s">
        <v>274</v>
      </c>
      <c r="B1131" s="2" t="s">
        <v>274</v>
      </c>
      <c r="C1131" s="2" t="s">
        <v>320</v>
      </c>
      <c r="D1131" s="8" t="s">
        <v>535</v>
      </c>
      <c r="E1131" s="23"/>
      <c r="F1131" s="23"/>
      <c r="G1131" s="23"/>
      <c r="H1131" s="23">
        <f t="shared" ref="H1131:I1131" si="415">IFERROR(H1097/H1105*100,"")</f>
        <v>92.58402662503174</v>
      </c>
      <c r="I1131" s="23">
        <f t="shared" si="415"/>
        <v>98.225587866604158</v>
      </c>
    </row>
    <row r="1132" spans="1:14" x14ac:dyDescent="0.2">
      <c r="A1132" s="2" t="s">
        <v>274</v>
      </c>
      <c r="B1132" s="2" t="s">
        <v>274</v>
      </c>
      <c r="C1132" s="2" t="s">
        <v>320</v>
      </c>
      <c r="D1132" s="8" t="s">
        <v>542</v>
      </c>
      <c r="E1132" s="23"/>
      <c r="F1132" s="23"/>
      <c r="G1132" s="23"/>
      <c r="H1132" s="23">
        <f t="shared" ref="H1132:I1132" si="416">IFERROR(H1097/H1118,"")</f>
        <v>10.27724937</v>
      </c>
      <c r="I1132" s="23">
        <f t="shared" si="416"/>
        <v>106.51607746666667</v>
      </c>
    </row>
    <row r="1133" spans="1:14" x14ac:dyDescent="0.2">
      <c r="A1133" s="2" t="s">
        <v>274</v>
      </c>
      <c r="B1133" s="2" t="s">
        <v>274</v>
      </c>
      <c r="C1133" s="5" t="s">
        <v>320</v>
      </c>
      <c r="D1133" s="5" t="s">
        <v>292</v>
      </c>
      <c r="E1133" s="22"/>
      <c r="F1133" s="22"/>
      <c r="G1133" s="22"/>
      <c r="H1133" s="22"/>
      <c r="I1133" s="22"/>
    </row>
    <row r="1134" spans="1:14" x14ac:dyDescent="0.2">
      <c r="A1134" s="2" t="s">
        <v>274</v>
      </c>
      <c r="B1134" s="2" t="s">
        <v>274</v>
      </c>
      <c r="C1134" s="2" t="s">
        <v>320</v>
      </c>
      <c r="D1134" s="8" t="s">
        <v>478</v>
      </c>
      <c r="E1134" s="23" t="str">
        <f t="shared" ref="E1134:I1134" si="417">IFERROR(E1119/E1116,"")</f>
        <v/>
      </c>
      <c r="F1134" s="23" t="str">
        <f t="shared" si="417"/>
        <v/>
      </c>
      <c r="G1134" s="23" t="str">
        <f t="shared" si="417"/>
        <v/>
      </c>
      <c r="H1134" s="23">
        <f t="shared" si="417"/>
        <v>-0.79233565075368784</v>
      </c>
      <c r="I1134" s="23">
        <f t="shared" si="417"/>
        <v>-1.006691514173734</v>
      </c>
    </row>
    <row r="1135" spans="1:14" x14ac:dyDescent="0.2">
      <c r="A1135" s="2" t="s">
        <v>274</v>
      </c>
      <c r="B1135" s="2" t="s">
        <v>274</v>
      </c>
      <c r="C1135" s="2" t="s">
        <v>320</v>
      </c>
      <c r="D1135" s="8" t="s">
        <v>479</v>
      </c>
      <c r="E1135" s="23"/>
      <c r="F1135" s="23"/>
      <c r="G1135" s="23"/>
      <c r="H1135" s="23">
        <f t="shared" ref="H1135:I1135" si="418">IFERROR(H1119/H1103,"")</f>
        <v>-0.52342496721722154</v>
      </c>
      <c r="I1135" s="23">
        <f t="shared" si="418"/>
        <v>-5.4101759578562731</v>
      </c>
    </row>
    <row r="1136" spans="1:14" x14ac:dyDescent="0.2">
      <c r="A1136" s="5" t="s">
        <v>274</v>
      </c>
      <c r="B1136" s="5" t="s">
        <v>274</v>
      </c>
      <c r="C1136" s="5" t="s">
        <v>321</v>
      </c>
      <c r="D1136" s="5" t="s">
        <v>9</v>
      </c>
      <c r="E1136" s="80"/>
      <c r="F1136" s="80"/>
      <c r="G1136" s="80"/>
      <c r="H1136" s="80">
        <f t="shared" ref="H1136" si="419">SUM(H1137:H1140)</f>
        <v>1034682.27</v>
      </c>
      <c r="I1136" s="80">
        <f t="shared" ref="I1136" si="420">SUM(I1137:I1140)</f>
        <v>1000156.0429999999</v>
      </c>
      <c r="J1136" s="3"/>
      <c r="K1136" s="3"/>
      <c r="L1136" s="3"/>
      <c r="M1136" s="3"/>
      <c r="N1136" s="3"/>
    </row>
    <row r="1137" spans="1:14" x14ac:dyDescent="0.2">
      <c r="A1137" s="2" t="s">
        <v>274</v>
      </c>
      <c r="B1137" s="2" t="s">
        <v>274</v>
      </c>
      <c r="C1137" s="2" t="s">
        <v>321</v>
      </c>
      <c r="D1137" s="8" t="s">
        <v>76</v>
      </c>
      <c r="E1137" s="20"/>
      <c r="F1137" s="20"/>
      <c r="G1137" s="20"/>
      <c r="H1137" s="20">
        <v>1000000</v>
      </c>
      <c r="I1137" s="20">
        <v>1000000</v>
      </c>
    </row>
    <row r="1138" spans="1:14" x14ac:dyDescent="0.2">
      <c r="A1138" s="2" t="s">
        <v>274</v>
      </c>
      <c r="B1138" s="2" t="s">
        <v>274</v>
      </c>
      <c r="C1138" s="2" t="s">
        <v>321</v>
      </c>
      <c r="D1138" s="8" t="s">
        <v>11</v>
      </c>
      <c r="E1138" s="20"/>
      <c r="F1138" s="20"/>
      <c r="G1138" s="20"/>
      <c r="H1138" s="20">
        <v>0</v>
      </c>
      <c r="I1138" s="20">
        <v>0</v>
      </c>
    </row>
    <row r="1139" spans="1:14" x14ac:dyDescent="0.2">
      <c r="A1139" s="2" t="s">
        <v>274</v>
      </c>
      <c r="B1139" s="2" t="s">
        <v>274</v>
      </c>
      <c r="C1139" s="2" t="s">
        <v>321</v>
      </c>
      <c r="D1139" s="8" t="s">
        <v>275</v>
      </c>
      <c r="E1139" s="20"/>
      <c r="F1139" s="20"/>
      <c r="G1139" s="20"/>
      <c r="H1139" s="20">
        <v>34682.269999999997</v>
      </c>
      <c r="I1139" s="20">
        <v>156.04300000000001</v>
      </c>
    </row>
    <row r="1140" spans="1:14" x14ac:dyDescent="0.2">
      <c r="A1140" s="2" t="s">
        <v>274</v>
      </c>
      <c r="B1140" s="2" t="s">
        <v>274</v>
      </c>
      <c r="C1140" s="2" t="s">
        <v>321</v>
      </c>
      <c r="D1140" s="8" t="s">
        <v>13</v>
      </c>
      <c r="E1140" s="20"/>
      <c r="F1140" s="20"/>
      <c r="G1140" s="20"/>
      <c r="H1140" s="20">
        <v>0</v>
      </c>
      <c r="I1140" s="20">
        <v>0</v>
      </c>
    </row>
    <row r="1141" spans="1:14" x14ac:dyDescent="0.2">
      <c r="A1141" s="2" t="s">
        <v>274</v>
      </c>
      <c r="B1141" s="2" t="s">
        <v>274</v>
      </c>
      <c r="C1141" s="5" t="s">
        <v>321</v>
      </c>
      <c r="D1141" s="5" t="s">
        <v>276</v>
      </c>
      <c r="E1141" s="19"/>
      <c r="F1141" s="19"/>
      <c r="G1141" s="19"/>
      <c r="H1141" s="19">
        <f t="shared" ref="H1141:I1141" si="421">+H1142+H1143</f>
        <v>56676.127</v>
      </c>
      <c r="I1141" s="19">
        <f t="shared" si="421"/>
        <v>96999.370999999999</v>
      </c>
    </row>
    <row r="1142" spans="1:14" x14ac:dyDescent="0.2">
      <c r="A1142" s="2" t="s">
        <v>274</v>
      </c>
      <c r="B1142" s="2" t="s">
        <v>274</v>
      </c>
      <c r="C1142" s="2" t="s">
        <v>321</v>
      </c>
      <c r="D1142" s="8" t="s">
        <v>219</v>
      </c>
      <c r="E1142" s="20"/>
      <c r="F1142" s="20"/>
      <c r="G1142" s="20"/>
      <c r="H1142" s="20">
        <v>54342.618000000002</v>
      </c>
      <c r="I1142" s="20">
        <v>93880.437999999995</v>
      </c>
    </row>
    <row r="1143" spans="1:14" x14ac:dyDescent="0.2">
      <c r="A1143" s="2" t="s">
        <v>274</v>
      </c>
      <c r="B1143" s="2" t="s">
        <v>274</v>
      </c>
      <c r="C1143" s="2" t="s">
        <v>321</v>
      </c>
      <c r="D1143" s="8" t="s">
        <v>220</v>
      </c>
      <c r="E1143" s="20"/>
      <c r="F1143" s="20"/>
      <c r="G1143" s="20"/>
      <c r="H1143" s="20">
        <v>2333.509</v>
      </c>
      <c r="I1143" s="20">
        <v>3118.933</v>
      </c>
    </row>
    <row r="1144" spans="1:14" x14ac:dyDescent="0.2">
      <c r="A1144" s="2" t="s">
        <v>274</v>
      </c>
      <c r="B1144" s="2" t="s">
        <v>274</v>
      </c>
      <c r="C1144" s="5" t="s">
        <v>321</v>
      </c>
      <c r="D1144" s="5" t="s">
        <v>221</v>
      </c>
      <c r="E1144" s="19"/>
      <c r="F1144" s="19"/>
      <c r="G1144" s="19"/>
      <c r="H1144" s="19">
        <f t="shared" ref="H1144:I1144" si="422">+H1145+H1148</f>
        <v>1091358.3969999999</v>
      </c>
      <c r="I1144" s="19">
        <f t="shared" si="422"/>
        <v>1097155.4139999999</v>
      </c>
      <c r="J1144" s="3"/>
      <c r="K1144" s="3"/>
      <c r="L1144" s="3"/>
      <c r="M1144" s="3"/>
      <c r="N1144" s="3"/>
    </row>
    <row r="1145" spans="1:14" x14ac:dyDescent="0.2">
      <c r="A1145" s="2" t="s">
        <v>274</v>
      </c>
      <c r="B1145" s="2" t="s">
        <v>274</v>
      </c>
      <c r="C1145" s="2" t="s">
        <v>321</v>
      </c>
      <c r="D1145" s="8" t="s">
        <v>277</v>
      </c>
      <c r="E1145" s="20"/>
      <c r="F1145" s="20"/>
      <c r="G1145" s="20"/>
      <c r="H1145" s="20">
        <v>883988.09199999995</v>
      </c>
      <c r="I1145" s="20">
        <v>758854.40099999995</v>
      </c>
    </row>
    <row r="1146" spans="1:14" x14ac:dyDescent="0.2">
      <c r="A1146" s="2" t="s">
        <v>274</v>
      </c>
      <c r="B1146" s="2" t="s">
        <v>274</v>
      </c>
      <c r="C1146" s="2" t="s">
        <v>321</v>
      </c>
      <c r="D1146" s="21" t="s">
        <v>278</v>
      </c>
      <c r="E1146" s="20"/>
      <c r="F1146" s="20"/>
      <c r="G1146" s="20"/>
      <c r="H1146" s="20">
        <v>873996.60699999996</v>
      </c>
      <c r="I1146" s="20">
        <v>719174.69200000004</v>
      </c>
    </row>
    <row r="1147" spans="1:14" x14ac:dyDescent="0.2">
      <c r="A1147" s="2" t="s">
        <v>274</v>
      </c>
      <c r="B1147" s="2" t="s">
        <v>274</v>
      </c>
      <c r="C1147" s="2" t="s">
        <v>321</v>
      </c>
      <c r="D1147" s="21" t="s">
        <v>279</v>
      </c>
      <c r="E1147" s="20"/>
      <c r="F1147" s="20"/>
      <c r="G1147" s="20"/>
      <c r="H1147" s="20">
        <v>9991.4850000000006</v>
      </c>
      <c r="I1147" s="20">
        <v>39679.708999999915</v>
      </c>
    </row>
    <row r="1148" spans="1:14" x14ac:dyDescent="0.2">
      <c r="A1148" s="2" t="s">
        <v>274</v>
      </c>
      <c r="B1148" s="2" t="s">
        <v>274</v>
      </c>
      <c r="C1148" s="2" t="s">
        <v>321</v>
      </c>
      <c r="D1148" s="8" t="s">
        <v>280</v>
      </c>
      <c r="E1148" s="20"/>
      <c r="F1148" s="20"/>
      <c r="G1148" s="20"/>
      <c r="H1148" s="20">
        <v>207370.30499999999</v>
      </c>
      <c r="I1148" s="20">
        <v>338301.01299999998</v>
      </c>
    </row>
    <row r="1149" spans="1:14" x14ac:dyDescent="0.2">
      <c r="A1149" s="2" t="s">
        <v>274</v>
      </c>
      <c r="B1149" s="2" t="s">
        <v>274</v>
      </c>
      <c r="C1149" s="2" t="s">
        <v>321</v>
      </c>
      <c r="D1149" s="21" t="s">
        <v>509</v>
      </c>
      <c r="E1149" s="20"/>
      <c r="F1149" s="20"/>
      <c r="G1149" s="20"/>
      <c r="H1149" s="20">
        <v>49267.154000000002</v>
      </c>
      <c r="I1149" s="20">
        <v>163936.99799999999</v>
      </c>
    </row>
    <row r="1150" spans="1:14" x14ac:dyDescent="0.2">
      <c r="A1150" s="2" t="s">
        <v>274</v>
      </c>
      <c r="B1150" s="2" t="s">
        <v>274</v>
      </c>
      <c r="C1150" s="2" t="s">
        <v>321</v>
      </c>
      <c r="D1150" s="21" t="s">
        <v>279</v>
      </c>
      <c r="E1150" s="20"/>
      <c r="F1150" s="20"/>
      <c r="G1150" s="20"/>
      <c r="H1150" s="20">
        <v>158103.15100000001</v>
      </c>
      <c r="I1150" s="20">
        <f>+I1148-I1149</f>
        <v>174364.01499999998</v>
      </c>
    </row>
    <row r="1151" spans="1:14" x14ac:dyDescent="0.2">
      <c r="A1151" s="2" t="s">
        <v>274</v>
      </c>
      <c r="B1151" s="2" t="s">
        <v>274</v>
      </c>
      <c r="C1151" s="5" t="s">
        <v>321</v>
      </c>
      <c r="D1151" s="5" t="s">
        <v>29</v>
      </c>
      <c r="E1151" s="19"/>
      <c r="F1151" s="19"/>
      <c r="G1151" s="19"/>
      <c r="H1151" s="19"/>
      <c r="I1151" s="19"/>
    </row>
    <row r="1152" spans="1:14" x14ac:dyDescent="0.2">
      <c r="A1152" s="2" t="s">
        <v>274</v>
      </c>
      <c r="B1152" s="2" t="s">
        <v>274</v>
      </c>
      <c r="C1152" s="2" t="s">
        <v>321</v>
      </c>
      <c r="D1152" s="8" t="s">
        <v>281</v>
      </c>
      <c r="E1152" s="20"/>
      <c r="F1152" s="20"/>
      <c r="G1152" s="20"/>
      <c r="H1152" s="20">
        <v>75937.057000000001</v>
      </c>
      <c r="I1152" s="20">
        <v>176447.67300000001</v>
      </c>
    </row>
    <row r="1153" spans="1:9" x14ac:dyDescent="0.2">
      <c r="A1153" s="2" t="s">
        <v>274</v>
      </c>
      <c r="B1153" s="2" t="s">
        <v>274</v>
      </c>
      <c r="C1153" s="2" t="s">
        <v>321</v>
      </c>
      <c r="D1153" s="8" t="s">
        <v>282</v>
      </c>
      <c r="E1153" s="20"/>
      <c r="F1153" s="20"/>
      <c r="G1153" s="20"/>
      <c r="H1153" s="20">
        <v>27088.789000000001</v>
      </c>
      <c r="I1153" s="20">
        <v>234837.568</v>
      </c>
    </row>
    <row r="1154" spans="1:9" x14ac:dyDescent="0.2">
      <c r="A1154" s="2" t="s">
        <v>274</v>
      </c>
      <c r="B1154" s="2" t="s">
        <v>274</v>
      </c>
      <c r="C1154" s="2" t="s">
        <v>321</v>
      </c>
      <c r="D1154" s="8" t="s">
        <v>283</v>
      </c>
      <c r="E1154" s="20"/>
      <c r="F1154" s="20"/>
      <c r="G1154" s="20"/>
      <c r="H1154" s="20">
        <v>48848.267999999996</v>
      </c>
      <c r="I1154" s="20">
        <v>-58822.834000000003</v>
      </c>
    </row>
    <row r="1155" spans="1:9" x14ac:dyDescent="0.2">
      <c r="A1155" s="2" t="s">
        <v>274</v>
      </c>
      <c r="B1155" s="2" t="s">
        <v>274</v>
      </c>
      <c r="C1155" s="2" t="s">
        <v>321</v>
      </c>
      <c r="D1155" s="8" t="s">
        <v>284</v>
      </c>
      <c r="E1155" s="20"/>
      <c r="F1155" s="20"/>
      <c r="G1155" s="20"/>
      <c r="H1155" s="20">
        <v>34682.269999999997</v>
      </c>
      <c r="I1155" s="20">
        <v>-43140.69</v>
      </c>
    </row>
    <row r="1156" spans="1:9" x14ac:dyDescent="0.2">
      <c r="A1156" s="2" t="s">
        <v>274</v>
      </c>
      <c r="B1156" s="2" t="s">
        <v>274</v>
      </c>
      <c r="C1156" s="5" t="s">
        <v>321</v>
      </c>
      <c r="D1156" s="5" t="s">
        <v>40</v>
      </c>
      <c r="E1156" s="19"/>
      <c r="F1156" s="19"/>
      <c r="G1156" s="19"/>
      <c r="H1156" s="19"/>
      <c r="I1156" s="19"/>
    </row>
    <row r="1157" spans="1:9" x14ac:dyDescent="0.2">
      <c r="A1157" s="2" t="s">
        <v>274</v>
      </c>
      <c r="B1157" s="2" t="s">
        <v>274</v>
      </c>
      <c r="C1157" s="2" t="s">
        <v>321</v>
      </c>
      <c r="D1157" s="8" t="s">
        <v>77</v>
      </c>
      <c r="E1157" s="20"/>
      <c r="F1157" s="20"/>
      <c r="G1157" s="20"/>
      <c r="H1157" s="20">
        <v>10000</v>
      </c>
      <c r="I1157" s="20">
        <v>100000</v>
      </c>
    </row>
    <row r="1158" spans="1:9" x14ac:dyDescent="0.2">
      <c r="A1158" s="2" t="s">
        <v>274</v>
      </c>
      <c r="B1158" s="2" t="s">
        <v>274</v>
      </c>
      <c r="C1158" s="2" t="s">
        <v>321</v>
      </c>
      <c r="D1158" s="8" t="s">
        <v>475</v>
      </c>
      <c r="E1158" s="20"/>
      <c r="F1158" s="20"/>
      <c r="G1158" s="20"/>
      <c r="H1158" s="20">
        <v>-14251.697</v>
      </c>
      <c r="I1158" s="20">
        <v>-118539.56600000001</v>
      </c>
    </row>
    <row r="1159" spans="1:9" x14ac:dyDescent="0.2">
      <c r="A1159" s="2" t="s">
        <v>274</v>
      </c>
      <c r="B1159" s="2" t="s">
        <v>274</v>
      </c>
      <c r="C1159" s="5" t="s">
        <v>321</v>
      </c>
      <c r="D1159" s="5" t="s">
        <v>43</v>
      </c>
      <c r="E1159" s="77"/>
      <c r="F1159" s="77"/>
      <c r="G1159" s="77"/>
      <c r="H1159" s="77"/>
      <c r="I1159" s="77"/>
    </row>
    <row r="1160" spans="1:9" x14ac:dyDescent="0.2">
      <c r="A1160" s="2" t="s">
        <v>274</v>
      </c>
      <c r="B1160" s="2" t="s">
        <v>274</v>
      </c>
      <c r="C1160" s="2" t="s">
        <v>321</v>
      </c>
      <c r="D1160" s="8" t="s">
        <v>545</v>
      </c>
      <c r="E1160" s="23"/>
      <c r="F1160" s="23"/>
      <c r="G1160" s="23"/>
      <c r="H1160" s="23">
        <f t="shared" ref="H1160:I1160" si="423">IFERROR(H1155/SUM(H1137:H1139)*100,"")</f>
        <v>3.35197296847466</v>
      </c>
      <c r="I1160" s="23">
        <f t="shared" si="423"/>
        <v>-4.3133959247597131</v>
      </c>
    </row>
    <row r="1161" spans="1:9" x14ac:dyDescent="0.2">
      <c r="A1161" s="2" t="s">
        <v>274</v>
      </c>
      <c r="B1161" s="2" t="s">
        <v>274</v>
      </c>
      <c r="C1161" s="2" t="s">
        <v>321</v>
      </c>
      <c r="D1161" s="8" t="s">
        <v>285</v>
      </c>
      <c r="E1161" s="23"/>
      <c r="F1161" s="23"/>
      <c r="G1161" s="23"/>
      <c r="H1161" s="23">
        <f t="shared" ref="H1161:I1161" si="424">IFERROR((H1154/(H1144-H1142))*100,"")</f>
        <v>4.71046525898619</v>
      </c>
      <c r="I1161" s="23">
        <f t="shared" si="424"/>
        <v>-5.8630819473364406</v>
      </c>
    </row>
    <row r="1162" spans="1:9" x14ac:dyDescent="0.2">
      <c r="A1162" s="2" t="s">
        <v>274</v>
      </c>
      <c r="B1162" s="2" t="s">
        <v>274</v>
      </c>
      <c r="C1162" s="2" t="s">
        <v>321</v>
      </c>
      <c r="D1162" s="8" t="s">
        <v>286</v>
      </c>
      <c r="E1162" s="23"/>
      <c r="F1162" s="23"/>
      <c r="G1162" s="23"/>
      <c r="H1162" s="23">
        <f t="shared" ref="H1162:I1162" si="425">IFERROR(H1155/H1144*100,"")</f>
        <v>3.1778992213132713</v>
      </c>
      <c r="I1162" s="23">
        <f t="shared" si="425"/>
        <v>-3.9320491381178204</v>
      </c>
    </row>
    <row r="1163" spans="1:9" x14ac:dyDescent="0.2">
      <c r="A1163" s="2" t="s">
        <v>274</v>
      </c>
      <c r="B1163" s="2" t="s">
        <v>274</v>
      </c>
      <c r="C1163" s="2" t="s">
        <v>321</v>
      </c>
      <c r="D1163" s="8" t="s">
        <v>287</v>
      </c>
      <c r="E1163" s="23"/>
      <c r="F1163" s="23"/>
      <c r="G1163" s="23"/>
      <c r="H1163" s="23">
        <f t="shared" ref="H1163:I1163" si="426">IFERROR(H1153/H1154,"")</f>
        <v>0.55454963111486377</v>
      </c>
      <c r="I1163" s="23">
        <f t="shared" si="426"/>
        <v>-3.9922858528033518</v>
      </c>
    </row>
    <row r="1164" spans="1:9" x14ac:dyDescent="0.2">
      <c r="A1164" s="2" t="s">
        <v>274</v>
      </c>
      <c r="B1164" s="2" t="s">
        <v>274</v>
      </c>
      <c r="C1164" s="2" t="s">
        <v>321</v>
      </c>
      <c r="D1164" s="8" t="s">
        <v>288</v>
      </c>
      <c r="E1164" s="23"/>
      <c r="F1164" s="23"/>
      <c r="G1164" s="23"/>
      <c r="H1164" s="23">
        <f>IFERROR(H1155/H1157,"")</f>
        <v>3.4682269999999997</v>
      </c>
      <c r="I1164" s="23">
        <f>IFERROR(I1155/I1157,"")</f>
        <v>-0.43140690000000004</v>
      </c>
    </row>
    <row r="1165" spans="1:9" x14ac:dyDescent="0.2">
      <c r="A1165" s="2" t="s">
        <v>274</v>
      </c>
      <c r="B1165" s="2" t="s">
        <v>274</v>
      </c>
      <c r="C1165" s="5" t="s">
        <v>321</v>
      </c>
      <c r="D1165" s="5" t="s">
        <v>53</v>
      </c>
      <c r="E1165" s="22"/>
      <c r="F1165" s="22"/>
      <c r="G1165" s="22"/>
      <c r="H1165" s="22"/>
      <c r="I1165" s="22"/>
    </row>
    <row r="1166" spans="1:9" x14ac:dyDescent="0.2">
      <c r="A1166" s="2" t="s">
        <v>274</v>
      </c>
      <c r="B1166" s="2" t="s">
        <v>274</v>
      </c>
      <c r="C1166" s="2" t="s">
        <v>321</v>
      </c>
      <c r="D1166" s="8" t="s">
        <v>289</v>
      </c>
      <c r="E1166" s="23"/>
      <c r="F1166" s="23"/>
      <c r="G1166" s="23"/>
      <c r="H1166" s="23">
        <f>IFERROR(H1146/H1144*100,"")</f>
        <v>80.08337219033649</v>
      </c>
      <c r="I1166" s="23">
        <f>IFERROR(I1146/I1144*100,"")</f>
        <v>65.549026402562163</v>
      </c>
    </row>
    <row r="1167" spans="1:9" x14ac:dyDescent="0.2">
      <c r="A1167" s="2" t="s">
        <v>274</v>
      </c>
      <c r="B1167" s="2" t="s">
        <v>274</v>
      </c>
      <c r="C1167" s="2" t="s">
        <v>321</v>
      </c>
      <c r="D1167" s="8" t="s">
        <v>290</v>
      </c>
      <c r="E1167" s="23"/>
      <c r="F1167" s="23"/>
      <c r="G1167" s="23"/>
      <c r="H1167" s="23">
        <f>IFERROR(H1145/H1142,"")</f>
        <v>16.266939734114391</v>
      </c>
      <c r="I1167" s="23">
        <f>IFERROR(I1145/I1142,"")</f>
        <v>8.0832004746292299</v>
      </c>
    </row>
    <row r="1168" spans="1:9" x14ac:dyDescent="0.2">
      <c r="A1168" s="2" t="s">
        <v>274</v>
      </c>
      <c r="B1168" s="2" t="s">
        <v>274</v>
      </c>
      <c r="C1168" s="2" t="s">
        <v>321</v>
      </c>
      <c r="D1168" s="8" t="s">
        <v>291</v>
      </c>
      <c r="E1168" s="23"/>
      <c r="F1168" s="23"/>
      <c r="G1168" s="23"/>
      <c r="H1168" s="23">
        <f t="shared" ref="H1168:I1168" si="427">IFERROR(H1141/H1144*100,"")</f>
        <v>5.1931727611933152</v>
      </c>
      <c r="I1168" s="23">
        <f t="shared" si="427"/>
        <v>8.8409873170438562</v>
      </c>
    </row>
    <row r="1169" spans="1:14" x14ac:dyDescent="0.2">
      <c r="A1169" s="2" t="s">
        <v>274</v>
      </c>
      <c r="B1169" s="2" t="s">
        <v>274</v>
      </c>
      <c r="C1169" s="5" t="s">
        <v>321</v>
      </c>
      <c r="D1169" s="5" t="s">
        <v>116</v>
      </c>
      <c r="E1169" s="22"/>
      <c r="F1169" s="22"/>
      <c r="G1169" s="22"/>
      <c r="H1169" s="22"/>
      <c r="I1169" s="22"/>
    </row>
    <row r="1170" spans="1:14" x14ac:dyDescent="0.2">
      <c r="A1170" s="2" t="s">
        <v>274</v>
      </c>
      <c r="B1170" s="2" t="s">
        <v>274</v>
      </c>
      <c r="C1170" s="2" t="s">
        <v>321</v>
      </c>
      <c r="D1170" s="8" t="s">
        <v>535</v>
      </c>
      <c r="E1170" s="23"/>
      <c r="F1170" s="23"/>
      <c r="G1170" s="23"/>
      <c r="H1170" s="23">
        <f t="shared" ref="H1170:I1170" si="428">IFERROR(H1136/H1144*100,"")</f>
        <v>94.806827238806704</v>
      </c>
      <c r="I1170" s="23">
        <f t="shared" si="428"/>
        <v>91.15901268295616</v>
      </c>
    </row>
    <row r="1171" spans="1:14" x14ac:dyDescent="0.2">
      <c r="A1171" s="2" t="s">
        <v>274</v>
      </c>
      <c r="B1171" s="2" t="s">
        <v>274</v>
      </c>
      <c r="C1171" s="2" t="s">
        <v>321</v>
      </c>
      <c r="D1171" s="8" t="s">
        <v>542</v>
      </c>
      <c r="E1171" s="23"/>
      <c r="F1171" s="23"/>
      <c r="G1171" s="23"/>
      <c r="H1171" s="23">
        <f t="shared" ref="H1171:I1171" si="429">IFERROR(H1136/H1157,"")</f>
        <v>103.468227</v>
      </c>
      <c r="I1171" s="23">
        <f t="shared" si="429"/>
        <v>10.00156043</v>
      </c>
    </row>
    <row r="1172" spans="1:14" x14ac:dyDescent="0.2">
      <c r="A1172" s="2" t="s">
        <v>274</v>
      </c>
      <c r="B1172" s="2" t="s">
        <v>274</v>
      </c>
      <c r="C1172" s="5" t="s">
        <v>321</v>
      </c>
      <c r="D1172" s="5" t="s">
        <v>292</v>
      </c>
      <c r="E1172" s="22"/>
      <c r="F1172" s="22"/>
      <c r="G1172" s="22"/>
      <c r="H1172" s="22"/>
      <c r="I1172" s="22"/>
    </row>
    <row r="1173" spans="1:14" x14ac:dyDescent="0.2">
      <c r="A1173" s="2" t="s">
        <v>274</v>
      </c>
      <c r="B1173" s="2" t="s">
        <v>274</v>
      </c>
      <c r="C1173" s="2" t="s">
        <v>321</v>
      </c>
      <c r="D1173" s="8" t="s">
        <v>478</v>
      </c>
      <c r="E1173" s="23" t="str">
        <f t="shared" ref="E1173:I1173" si="430">IFERROR(E1158/E1155,"")</f>
        <v/>
      </c>
      <c r="F1173" s="23" t="str">
        <f t="shared" si="430"/>
        <v/>
      </c>
      <c r="G1173" s="23" t="str">
        <f t="shared" si="430"/>
        <v/>
      </c>
      <c r="H1173" s="23">
        <f t="shared" si="430"/>
        <v>-0.41092168995858697</v>
      </c>
      <c r="I1173" s="23">
        <f t="shared" si="430"/>
        <v>2.7477438585242839</v>
      </c>
    </row>
    <row r="1174" spans="1:14" x14ac:dyDescent="0.2">
      <c r="A1174" s="2" t="s">
        <v>274</v>
      </c>
      <c r="B1174" s="2" t="s">
        <v>274</v>
      </c>
      <c r="C1174" s="2" t="s">
        <v>321</v>
      </c>
      <c r="D1174" s="8" t="s">
        <v>479</v>
      </c>
      <c r="E1174" s="23"/>
      <c r="F1174" s="23"/>
      <c r="G1174" s="23"/>
      <c r="H1174" s="23">
        <f t="shared" ref="H1174:I1174" si="431">IFERROR(H1158/H1142,"")</f>
        <v>-0.26225635651193691</v>
      </c>
      <c r="I1174" s="23">
        <f t="shared" si="431"/>
        <v>-1.262665242358584</v>
      </c>
    </row>
    <row r="1175" spans="1:14" x14ac:dyDescent="0.2">
      <c r="A1175" s="5" t="s">
        <v>274</v>
      </c>
      <c r="B1175" s="5" t="s">
        <v>274</v>
      </c>
      <c r="C1175" s="5" t="s">
        <v>322</v>
      </c>
      <c r="D1175" s="5" t="s">
        <v>9</v>
      </c>
      <c r="E1175" s="80"/>
      <c r="F1175" s="80"/>
      <c r="G1175" s="80"/>
      <c r="H1175" s="80">
        <f t="shared" ref="H1175" si="432">SUM(H1176:H1179)</f>
        <v>1007470</v>
      </c>
      <c r="I1175" s="80">
        <f t="shared" ref="I1175" si="433">SUM(I1176:I1179)</f>
        <v>1031436</v>
      </c>
      <c r="J1175" s="3"/>
      <c r="K1175" s="3"/>
      <c r="L1175" s="3"/>
      <c r="M1175" s="3"/>
      <c r="N1175" s="3"/>
    </row>
    <row r="1176" spans="1:14" x14ac:dyDescent="0.2">
      <c r="A1176" s="2" t="s">
        <v>274</v>
      </c>
      <c r="B1176" s="2" t="s">
        <v>274</v>
      </c>
      <c r="C1176" s="2" t="s">
        <v>322</v>
      </c>
      <c r="D1176" s="8" t="s">
        <v>76</v>
      </c>
      <c r="E1176" s="20"/>
      <c r="F1176" s="20"/>
      <c r="G1176" s="20"/>
      <c r="H1176" s="20">
        <v>1000000</v>
      </c>
      <c r="I1176" s="20">
        <v>1000000</v>
      </c>
    </row>
    <row r="1177" spans="1:14" x14ac:dyDescent="0.2">
      <c r="A1177" s="2" t="s">
        <v>274</v>
      </c>
      <c r="B1177" s="2" t="s">
        <v>274</v>
      </c>
      <c r="C1177" s="2" t="s">
        <v>322</v>
      </c>
      <c r="D1177" s="8" t="s">
        <v>11</v>
      </c>
      <c r="E1177" s="20"/>
      <c r="F1177" s="20"/>
      <c r="G1177" s="20"/>
      <c r="H1177" s="20">
        <v>0</v>
      </c>
      <c r="I1177" s="20">
        <v>0</v>
      </c>
    </row>
    <row r="1178" spans="1:14" x14ac:dyDescent="0.2">
      <c r="A1178" s="2" t="s">
        <v>274</v>
      </c>
      <c r="B1178" s="2" t="s">
        <v>274</v>
      </c>
      <c r="C1178" s="2" t="s">
        <v>322</v>
      </c>
      <c r="D1178" s="8" t="s">
        <v>275</v>
      </c>
      <c r="E1178" s="20"/>
      <c r="F1178" s="20"/>
      <c r="G1178" s="20"/>
      <c r="H1178" s="20">
        <v>7470</v>
      </c>
      <c r="I1178" s="20">
        <v>31436</v>
      </c>
    </row>
    <row r="1179" spans="1:14" x14ac:dyDescent="0.2">
      <c r="A1179" s="2" t="s">
        <v>274</v>
      </c>
      <c r="B1179" s="2" t="s">
        <v>274</v>
      </c>
      <c r="C1179" s="2" t="s">
        <v>322</v>
      </c>
      <c r="D1179" s="8" t="s">
        <v>13</v>
      </c>
      <c r="E1179" s="20"/>
      <c r="F1179" s="20"/>
      <c r="G1179" s="20"/>
      <c r="H1179" s="20">
        <v>0</v>
      </c>
      <c r="I1179" s="20">
        <v>0</v>
      </c>
    </row>
    <row r="1180" spans="1:14" x14ac:dyDescent="0.2">
      <c r="A1180" s="2" t="s">
        <v>274</v>
      </c>
      <c r="B1180" s="2" t="s">
        <v>274</v>
      </c>
      <c r="C1180" s="5" t="s">
        <v>322</v>
      </c>
      <c r="D1180" s="5" t="s">
        <v>276</v>
      </c>
      <c r="E1180" s="19"/>
      <c r="F1180" s="19"/>
      <c r="G1180" s="19"/>
      <c r="H1180" s="19">
        <f t="shared" ref="H1180:I1180" si="434">+H1181+H1182</f>
        <v>92098</v>
      </c>
      <c r="I1180" s="19">
        <f t="shared" si="434"/>
        <v>27109</v>
      </c>
    </row>
    <row r="1181" spans="1:14" x14ac:dyDescent="0.2">
      <c r="A1181" s="2" t="s">
        <v>274</v>
      </c>
      <c r="B1181" s="2" t="s">
        <v>274</v>
      </c>
      <c r="C1181" s="2" t="s">
        <v>322</v>
      </c>
      <c r="D1181" s="8" t="s">
        <v>219</v>
      </c>
      <c r="E1181" s="20"/>
      <c r="F1181" s="20"/>
      <c r="G1181" s="20"/>
      <c r="H1181" s="20">
        <v>87668</v>
      </c>
      <c r="I1181" s="20">
        <v>23491</v>
      </c>
    </row>
    <row r="1182" spans="1:14" x14ac:dyDescent="0.2">
      <c r="A1182" s="2" t="s">
        <v>274</v>
      </c>
      <c r="B1182" s="2" t="s">
        <v>274</v>
      </c>
      <c r="C1182" s="2" t="s">
        <v>322</v>
      </c>
      <c r="D1182" s="8" t="s">
        <v>220</v>
      </c>
      <c r="E1182" s="20"/>
      <c r="F1182" s="20"/>
      <c r="G1182" s="20"/>
      <c r="H1182" s="20">
        <v>4430</v>
      </c>
      <c r="I1182" s="20">
        <v>3618</v>
      </c>
    </row>
    <row r="1183" spans="1:14" x14ac:dyDescent="0.2">
      <c r="A1183" s="2" t="s">
        <v>274</v>
      </c>
      <c r="B1183" s="2" t="s">
        <v>274</v>
      </c>
      <c r="C1183" s="5" t="s">
        <v>322</v>
      </c>
      <c r="D1183" s="5" t="s">
        <v>221</v>
      </c>
      <c r="E1183" s="19"/>
      <c r="F1183" s="19"/>
      <c r="G1183" s="19"/>
      <c r="H1183" s="19">
        <f t="shared" ref="H1183:I1183" si="435">+H1184+H1187</f>
        <v>1099568</v>
      </c>
      <c r="I1183" s="19">
        <f t="shared" si="435"/>
        <v>1058545</v>
      </c>
      <c r="J1183" s="3"/>
      <c r="K1183" s="3"/>
      <c r="L1183" s="3"/>
      <c r="M1183" s="3"/>
      <c r="N1183" s="3"/>
    </row>
    <row r="1184" spans="1:14" x14ac:dyDescent="0.2">
      <c r="A1184" s="2" t="s">
        <v>274</v>
      </c>
      <c r="B1184" s="2" t="s">
        <v>274</v>
      </c>
      <c r="C1184" s="2" t="s">
        <v>322</v>
      </c>
      <c r="D1184" s="8" t="s">
        <v>277</v>
      </c>
      <c r="E1184" s="20"/>
      <c r="F1184" s="20"/>
      <c r="G1184" s="20"/>
      <c r="H1184" s="20">
        <v>875564</v>
      </c>
      <c r="I1184" s="20">
        <v>937778</v>
      </c>
    </row>
    <row r="1185" spans="1:9" x14ac:dyDescent="0.2">
      <c r="A1185" s="2" t="s">
        <v>274</v>
      </c>
      <c r="B1185" s="2" t="s">
        <v>274</v>
      </c>
      <c r="C1185" s="2" t="s">
        <v>322</v>
      </c>
      <c r="D1185" s="21" t="s">
        <v>278</v>
      </c>
      <c r="E1185" s="20"/>
      <c r="F1185" s="20"/>
      <c r="G1185" s="20"/>
      <c r="H1185" s="20">
        <v>189565</v>
      </c>
      <c r="I1185" s="20">
        <v>669070</v>
      </c>
    </row>
    <row r="1186" spans="1:9" x14ac:dyDescent="0.2">
      <c r="A1186" s="2" t="s">
        <v>274</v>
      </c>
      <c r="B1186" s="2" t="s">
        <v>274</v>
      </c>
      <c r="C1186" s="2" t="s">
        <v>322</v>
      </c>
      <c r="D1186" s="21" t="s">
        <v>279</v>
      </c>
      <c r="E1186" s="20"/>
      <c r="F1186" s="20"/>
      <c r="G1186" s="20"/>
      <c r="H1186" s="20">
        <v>685999</v>
      </c>
      <c r="I1186" s="20">
        <f>+I1184-I1185</f>
        <v>268708</v>
      </c>
    </row>
    <row r="1187" spans="1:9" x14ac:dyDescent="0.2">
      <c r="A1187" s="2" t="s">
        <v>274</v>
      </c>
      <c r="B1187" s="2" t="s">
        <v>274</v>
      </c>
      <c r="C1187" s="2" t="s">
        <v>322</v>
      </c>
      <c r="D1187" s="8" t="s">
        <v>280</v>
      </c>
      <c r="E1187" s="20"/>
      <c r="F1187" s="20"/>
      <c r="G1187" s="20"/>
      <c r="H1187" s="20">
        <v>224004</v>
      </c>
      <c r="I1187" s="20">
        <v>120767</v>
      </c>
    </row>
    <row r="1188" spans="1:9" x14ac:dyDescent="0.2">
      <c r="A1188" s="2" t="s">
        <v>274</v>
      </c>
      <c r="B1188" s="2" t="s">
        <v>274</v>
      </c>
      <c r="C1188" s="2" t="s">
        <v>322</v>
      </c>
      <c r="D1188" s="21" t="s">
        <v>509</v>
      </c>
      <c r="E1188" s="20"/>
      <c r="F1188" s="20"/>
      <c r="G1188" s="20"/>
      <c r="H1188" s="20">
        <v>64512</v>
      </c>
      <c r="I1188" s="20">
        <v>112513</v>
      </c>
    </row>
    <row r="1189" spans="1:9" x14ac:dyDescent="0.2">
      <c r="A1189" s="2" t="s">
        <v>274</v>
      </c>
      <c r="B1189" s="2" t="s">
        <v>274</v>
      </c>
      <c r="C1189" s="2" t="s">
        <v>322</v>
      </c>
      <c r="D1189" s="21" t="s">
        <v>279</v>
      </c>
      <c r="E1189" s="20"/>
      <c r="F1189" s="20"/>
      <c r="G1189" s="20"/>
      <c r="H1189" s="20">
        <v>159492</v>
      </c>
      <c r="I1189" s="20">
        <f>+I1187-I1188</f>
        <v>8254</v>
      </c>
    </row>
    <row r="1190" spans="1:9" x14ac:dyDescent="0.2">
      <c r="A1190" s="2" t="s">
        <v>274</v>
      </c>
      <c r="B1190" s="2" t="s">
        <v>274</v>
      </c>
      <c r="C1190" s="5" t="s">
        <v>322</v>
      </c>
      <c r="D1190" s="5" t="s">
        <v>29</v>
      </c>
      <c r="E1190" s="19"/>
      <c r="F1190" s="19"/>
      <c r="G1190" s="19"/>
      <c r="H1190" s="19"/>
      <c r="I1190" s="19"/>
    </row>
    <row r="1191" spans="1:9" x14ac:dyDescent="0.2">
      <c r="A1191" s="2" t="s">
        <v>274</v>
      </c>
      <c r="B1191" s="2" t="s">
        <v>274</v>
      </c>
      <c r="C1191" s="2" t="s">
        <v>322</v>
      </c>
      <c r="D1191" s="8" t="s">
        <v>281</v>
      </c>
      <c r="E1191" s="20"/>
      <c r="F1191" s="20"/>
      <c r="G1191" s="20"/>
      <c r="H1191" s="20">
        <v>51876</v>
      </c>
      <c r="I1191" s="20">
        <v>167241</v>
      </c>
    </row>
    <row r="1192" spans="1:9" x14ac:dyDescent="0.2">
      <c r="A1192" s="2" t="s">
        <v>274</v>
      </c>
      <c r="B1192" s="2" t="s">
        <v>274</v>
      </c>
      <c r="C1192" s="2" t="s">
        <v>322</v>
      </c>
      <c r="D1192" s="8" t="s">
        <v>282</v>
      </c>
      <c r="E1192" s="20"/>
      <c r="F1192" s="20"/>
      <c r="G1192" s="20"/>
      <c r="H1192" s="20">
        <v>38433</v>
      </c>
      <c r="I1192" s="20">
        <v>152249</v>
      </c>
    </row>
    <row r="1193" spans="1:9" x14ac:dyDescent="0.2">
      <c r="A1193" s="2" t="s">
        <v>274</v>
      </c>
      <c r="B1193" s="2" t="s">
        <v>274</v>
      </c>
      <c r="C1193" s="2" t="s">
        <v>322</v>
      </c>
      <c r="D1193" s="8" t="s">
        <v>283</v>
      </c>
      <c r="E1193" s="20"/>
      <c r="F1193" s="20"/>
      <c r="G1193" s="20"/>
      <c r="H1193" s="20">
        <v>13443</v>
      </c>
      <c r="I1193" s="20">
        <v>14255</v>
      </c>
    </row>
    <row r="1194" spans="1:9" x14ac:dyDescent="0.2">
      <c r="A1194" s="2" t="s">
        <v>274</v>
      </c>
      <c r="B1194" s="2" t="s">
        <v>274</v>
      </c>
      <c r="C1194" s="2" t="s">
        <v>322</v>
      </c>
      <c r="D1194" s="8" t="s">
        <v>284</v>
      </c>
      <c r="E1194" s="20"/>
      <c r="F1194" s="20"/>
      <c r="G1194" s="20"/>
      <c r="H1194" s="20">
        <v>7470</v>
      </c>
      <c r="I1194" s="20">
        <v>836</v>
      </c>
    </row>
    <row r="1195" spans="1:9" x14ac:dyDescent="0.2">
      <c r="A1195" s="2" t="s">
        <v>274</v>
      </c>
      <c r="B1195" s="2" t="s">
        <v>274</v>
      </c>
      <c r="C1195" s="5" t="s">
        <v>322</v>
      </c>
      <c r="D1195" s="5" t="s">
        <v>40</v>
      </c>
      <c r="E1195" s="19"/>
      <c r="F1195" s="19"/>
      <c r="G1195" s="19"/>
      <c r="H1195" s="19"/>
      <c r="I1195" s="19"/>
    </row>
    <row r="1196" spans="1:9" x14ac:dyDescent="0.2">
      <c r="A1196" s="2" t="s">
        <v>274</v>
      </c>
      <c r="B1196" s="2" t="s">
        <v>274</v>
      </c>
      <c r="C1196" s="2" t="s">
        <v>322</v>
      </c>
      <c r="D1196" s="8" t="s">
        <v>77</v>
      </c>
      <c r="E1196" s="20"/>
      <c r="F1196" s="20"/>
      <c r="G1196" s="20"/>
      <c r="H1196" s="20">
        <v>10000</v>
      </c>
      <c r="I1196" s="20">
        <v>10000</v>
      </c>
    </row>
    <row r="1197" spans="1:9" x14ac:dyDescent="0.2">
      <c r="A1197" s="2" t="s">
        <v>274</v>
      </c>
      <c r="B1197" s="2" t="s">
        <v>274</v>
      </c>
      <c r="C1197" s="2" t="s">
        <v>322</v>
      </c>
      <c r="D1197" s="8" t="s">
        <v>475</v>
      </c>
      <c r="E1197" s="20"/>
      <c r="F1197" s="20"/>
      <c r="G1197" s="20"/>
      <c r="H1197" s="20">
        <v>56451</v>
      </c>
      <c r="I1197" s="20">
        <v>-18031</v>
      </c>
    </row>
    <row r="1198" spans="1:9" x14ac:dyDescent="0.2">
      <c r="A1198" s="2" t="s">
        <v>274</v>
      </c>
      <c r="B1198" s="2" t="s">
        <v>274</v>
      </c>
      <c r="C1198" s="5" t="s">
        <v>322</v>
      </c>
      <c r="D1198" s="5" t="s">
        <v>43</v>
      </c>
      <c r="E1198" s="77"/>
      <c r="F1198" s="77"/>
      <c r="G1198" s="77"/>
      <c r="H1198" s="77"/>
      <c r="I1198" s="77"/>
    </row>
    <row r="1199" spans="1:9" x14ac:dyDescent="0.2">
      <c r="A1199" s="2" t="s">
        <v>274</v>
      </c>
      <c r="B1199" s="2" t="s">
        <v>274</v>
      </c>
      <c r="C1199" s="2" t="s">
        <v>322</v>
      </c>
      <c r="D1199" s="8" t="s">
        <v>545</v>
      </c>
      <c r="E1199" s="23"/>
      <c r="F1199" s="23"/>
      <c r="G1199" s="23"/>
      <c r="H1199" s="23">
        <f t="shared" ref="H1199:I1199" si="436">IFERROR(H1194/SUM(H1176:H1178)*100,"")</f>
        <v>0.74146128420697388</v>
      </c>
      <c r="I1199" s="23">
        <f t="shared" si="436"/>
        <v>8.1052047824586304E-2</v>
      </c>
    </row>
    <row r="1200" spans="1:9" x14ac:dyDescent="0.2">
      <c r="A1200" s="2" t="s">
        <v>274</v>
      </c>
      <c r="B1200" s="2" t="s">
        <v>274</v>
      </c>
      <c r="C1200" s="2" t="s">
        <v>322</v>
      </c>
      <c r="D1200" s="8" t="s">
        <v>285</v>
      </c>
      <c r="E1200" s="23"/>
      <c r="F1200" s="23"/>
      <c r="G1200" s="23"/>
      <c r="H1200" s="23">
        <f t="shared" ref="H1200:I1200" si="437">IFERROR((H1193/(H1183-H1181))*100,"")</f>
        <v>1.3284909576045063</v>
      </c>
      <c r="I1200" s="23">
        <f t="shared" si="437"/>
        <v>1.3772228308861181</v>
      </c>
    </row>
    <row r="1201" spans="1:14" x14ac:dyDescent="0.2">
      <c r="A1201" s="2" t="s">
        <v>274</v>
      </c>
      <c r="B1201" s="2" t="s">
        <v>274</v>
      </c>
      <c r="C1201" s="2" t="s">
        <v>322</v>
      </c>
      <c r="D1201" s="8" t="s">
        <v>286</v>
      </c>
      <c r="E1201" s="23"/>
      <c r="F1201" s="23"/>
      <c r="G1201" s="23"/>
      <c r="H1201" s="23">
        <f t="shared" ref="H1201:I1201" si="438">IFERROR(H1194/H1183*100,"")</f>
        <v>0.67935771139211032</v>
      </c>
      <c r="I1201" s="23">
        <f t="shared" si="438"/>
        <v>7.8976330718108348E-2</v>
      </c>
    </row>
    <row r="1202" spans="1:14" x14ac:dyDescent="0.2">
      <c r="A1202" s="2" t="s">
        <v>274</v>
      </c>
      <c r="B1202" s="2" t="s">
        <v>274</v>
      </c>
      <c r="C1202" s="2" t="s">
        <v>322</v>
      </c>
      <c r="D1202" s="8" t="s">
        <v>287</v>
      </c>
      <c r="E1202" s="23"/>
      <c r="F1202" s="23"/>
      <c r="G1202" s="23"/>
      <c r="H1202" s="23">
        <f t="shared" ref="H1202:I1202" si="439">IFERROR(H1192/H1193,"")</f>
        <v>2.8589600535594735</v>
      </c>
      <c r="I1202" s="23">
        <f t="shared" si="439"/>
        <v>10.680392844615925</v>
      </c>
    </row>
    <row r="1203" spans="1:14" x14ac:dyDescent="0.2">
      <c r="A1203" s="2" t="s">
        <v>274</v>
      </c>
      <c r="B1203" s="2" t="s">
        <v>274</v>
      </c>
      <c r="C1203" s="2" t="s">
        <v>322</v>
      </c>
      <c r="D1203" s="8" t="s">
        <v>288</v>
      </c>
      <c r="E1203" s="23"/>
      <c r="F1203" s="23"/>
      <c r="G1203" s="23"/>
      <c r="H1203" s="23">
        <f>IFERROR(H1194/H1196,"")</f>
        <v>0.747</v>
      </c>
      <c r="I1203" s="23">
        <f>IFERROR(I1194/I1196,"")</f>
        <v>8.3599999999999994E-2</v>
      </c>
    </row>
    <row r="1204" spans="1:14" x14ac:dyDescent="0.2">
      <c r="A1204" s="2" t="s">
        <v>274</v>
      </c>
      <c r="B1204" s="2" t="s">
        <v>274</v>
      </c>
      <c r="C1204" s="5" t="s">
        <v>322</v>
      </c>
      <c r="D1204" s="5" t="s">
        <v>53</v>
      </c>
      <c r="E1204" s="22"/>
      <c r="F1204" s="22"/>
      <c r="G1204" s="22"/>
      <c r="H1204" s="22"/>
      <c r="I1204" s="22"/>
    </row>
    <row r="1205" spans="1:14" x14ac:dyDescent="0.2">
      <c r="A1205" s="2" t="s">
        <v>274</v>
      </c>
      <c r="B1205" s="2" t="s">
        <v>274</v>
      </c>
      <c r="C1205" s="2" t="s">
        <v>322</v>
      </c>
      <c r="D1205" s="8" t="s">
        <v>289</v>
      </c>
      <c r="E1205" s="23"/>
      <c r="F1205" s="23"/>
      <c r="G1205" s="23"/>
      <c r="H1205" s="23">
        <f>IFERROR(H1185/H1183*100,"")</f>
        <v>17.239952417676761</v>
      </c>
      <c r="I1205" s="23">
        <f>IFERROR(I1185/I1183*100,"")</f>
        <v>63.206571284168369</v>
      </c>
    </row>
    <row r="1206" spans="1:14" x14ac:dyDescent="0.2">
      <c r="A1206" s="2" t="s">
        <v>274</v>
      </c>
      <c r="B1206" s="2" t="s">
        <v>274</v>
      </c>
      <c r="C1206" s="2" t="s">
        <v>322</v>
      </c>
      <c r="D1206" s="8" t="s">
        <v>290</v>
      </c>
      <c r="E1206" s="23"/>
      <c r="F1206" s="23"/>
      <c r="G1206" s="23"/>
      <c r="H1206" s="23">
        <f>IFERROR(H1184/H1181,"")</f>
        <v>9.9872701555869874</v>
      </c>
      <c r="I1206" s="23">
        <f>IFERROR(I1184/I1181,"")</f>
        <v>39.920735600868419</v>
      </c>
    </row>
    <row r="1207" spans="1:14" x14ac:dyDescent="0.2">
      <c r="A1207" s="2" t="s">
        <v>274</v>
      </c>
      <c r="B1207" s="2" t="s">
        <v>274</v>
      </c>
      <c r="C1207" s="2" t="s">
        <v>322</v>
      </c>
      <c r="D1207" s="8" t="s">
        <v>291</v>
      </c>
      <c r="E1207" s="23"/>
      <c r="F1207" s="23"/>
      <c r="G1207" s="23"/>
      <c r="H1207" s="23">
        <f t="shared" ref="H1207:I1207" si="440">IFERROR(H1180/H1183*100,"")</f>
        <v>8.3758348733320727</v>
      </c>
      <c r="I1207" s="23">
        <f t="shared" si="440"/>
        <v>2.5609681213363626</v>
      </c>
    </row>
    <row r="1208" spans="1:14" x14ac:dyDescent="0.2">
      <c r="A1208" s="2" t="s">
        <v>274</v>
      </c>
      <c r="B1208" s="2" t="s">
        <v>274</v>
      </c>
      <c r="C1208" s="5" t="s">
        <v>322</v>
      </c>
      <c r="D1208" s="5" t="s">
        <v>116</v>
      </c>
      <c r="E1208" s="22"/>
      <c r="F1208" s="22"/>
      <c r="G1208" s="22"/>
      <c r="H1208" s="22"/>
      <c r="I1208" s="22"/>
    </row>
    <row r="1209" spans="1:14" x14ac:dyDescent="0.2">
      <c r="A1209" s="2" t="s">
        <v>274</v>
      </c>
      <c r="B1209" s="2" t="s">
        <v>274</v>
      </c>
      <c r="C1209" s="2" t="s">
        <v>322</v>
      </c>
      <c r="D1209" s="8" t="s">
        <v>535</v>
      </c>
      <c r="E1209" s="23"/>
      <c r="F1209" s="23"/>
      <c r="G1209" s="23"/>
      <c r="H1209" s="23">
        <f t="shared" ref="H1209:I1209" si="441">IFERROR(H1175/H1183*100,"")</f>
        <v>91.624165126667918</v>
      </c>
      <c r="I1209" s="23">
        <f t="shared" si="441"/>
        <v>97.439031878663641</v>
      </c>
    </row>
    <row r="1210" spans="1:14" x14ac:dyDescent="0.2">
      <c r="A1210" s="2" t="s">
        <v>274</v>
      </c>
      <c r="B1210" s="2" t="s">
        <v>274</v>
      </c>
      <c r="C1210" s="2" t="s">
        <v>322</v>
      </c>
      <c r="D1210" s="8" t="s">
        <v>542</v>
      </c>
      <c r="E1210" s="23"/>
      <c r="F1210" s="23"/>
      <c r="G1210" s="23"/>
      <c r="H1210" s="23">
        <f t="shared" ref="H1210:I1210" si="442">IFERROR(H1175/H1196,"")</f>
        <v>100.747</v>
      </c>
      <c r="I1210" s="23">
        <f t="shared" si="442"/>
        <v>103.14360000000001</v>
      </c>
    </row>
    <row r="1211" spans="1:14" x14ac:dyDescent="0.2">
      <c r="A1211" s="2" t="s">
        <v>274</v>
      </c>
      <c r="B1211" s="2" t="s">
        <v>274</v>
      </c>
      <c r="C1211" s="5" t="s">
        <v>322</v>
      </c>
      <c r="D1211" s="5" t="s">
        <v>292</v>
      </c>
      <c r="E1211" s="22"/>
      <c r="F1211" s="22"/>
      <c r="G1211" s="22"/>
      <c r="H1211" s="22"/>
      <c r="I1211" s="22"/>
    </row>
    <row r="1212" spans="1:14" x14ac:dyDescent="0.2">
      <c r="A1212" s="2" t="s">
        <v>274</v>
      </c>
      <c r="B1212" s="2" t="s">
        <v>274</v>
      </c>
      <c r="C1212" s="2" t="s">
        <v>322</v>
      </c>
      <c r="D1212" s="8" t="s">
        <v>478</v>
      </c>
      <c r="E1212" s="23" t="str">
        <f t="shared" ref="E1212:I1212" si="443">IFERROR(E1197/E1194,"")</f>
        <v/>
      </c>
      <c r="F1212" s="23" t="str">
        <f t="shared" si="443"/>
        <v/>
      </c>
      <c r="G1212" s="23" t="str">
        <f t="shared" si="443"/>
        <v/>
      </c>
      <c r="H1212" s="23">
        <f t="shared" si="443"/>
        <v>7.5570281124497996</v>
      </c>
      <c r="I1212" s="23">
        <f t="shared" si="443"/>
        <v>-21.568181818181817</v>
      </c>
    </row>
    <row r="1213" spans="1:14" x14ac:dyDescent="0.2">
      <c r="A1213" s="2" t="s">
        <v>274</v>
      </c>
      <c r="B1213" s="2" t="s">
        <v>274</v>
      </c>
      <c r="C1213" s="2" t="s">
        <v>322</v>
      </c>
      <c r="D1213" s="8" t="s">
        <v>479</v>
      </c>
      <c r="E1213" s="23"/>
      <c r="F1213" s="23"/>
      <c r="G1213" s="23"/>
      <c r="H1213" s="23">
        <f t="shared" ref="H1213:I1213" si="444">IFERROR(H1197/H1181,"")</f>
        <v>0.64391796322489392</v>
      </c>
      <c r="I1213" s="23">
        <f t="shared" si="444"/>
        <v>-0.7675705589374654</v>
      </c>
    </row>
    <row r="1214" spans="1:14" x14ac:dyDescent="0.2">
      <c r="A1214" s="5" t="s">
        <v>274</v>
      </c>
      <c r="B1214" s="5" t="s">
        <v>274</v>
      </c>
      <c r="C1214" s="5" t="s">
        <v>323</v>
      </c>
      <c r="D1214" s="5" t="s">
        <v>9</v>
      </c>
      <c r="E1214" s="80"/>
      <c r="F1214" s="80"/>
      <c r="G1214" s="80"/>
      <c r="H1214" s="80">
        <f t="shared" ref="H1214" si="445">SUM(H1215:H1218)</f>
        <v>1012848</v>
      </c>
      <c r="I1214" s="80">
        <f t="shared" ref="I1214" si="446">SUM(I1215:I1218)</f>
        <v>1435376.1330000001</v>
      </c>
      <c r="J1214" s="3"/>
      <c r="K1214" s="3"/>
      <c r="L1214" s="3"/>
      <c r="M1214" s="3"/>
      <c r="N1214" s="3"/>
    </row>
    <row r="1215" spans="1:14" x14ac:dyDescent="0.2">
      <c r="A1215" s="2" t="s">
        <v>274</v>
      </c>
      <c r="B1215" s="2" t="s">
        <v>274</v>
      </c>
      <c r="C1215" s="2" t="s">
        <v>323</v>
      </c>
      <c r="D1215" s="8" t="s">
        <v>76</v>
      </c>
      <c r="E1215" s="20"/>
      <c r="F1215" s="20"/>
      <c r="G1215" s="20"/>
      <c r="H1215" s="20">
        <v>1000000</v>
      </c>
      <c r="I1215" s="20">
        <v>1500000</v>
      </c>
    </row>
    <row r="1216" spans="1:14" x14ac:dyDescent="0.2">
      <c r="A1216" s="2" t="s">
        <v>274</v>
      </c>
      <c r="B1216" s="2" t="s">
        <v>274</v>
      </c>
      <c r="C1216" s="2" t="s">
        <v>323</v>
      </c>
      <c r="D1216" s="8" t="s">
        <v>11</v>
      </c>
      <c r="E1216" s="20"/>
      <c r="F1216" s="20"/>
      <c r="G1216" s="20"/>
      <c r="H1216" s="20">
        <v>0</v>
      </c>
      <c r="I1216" s="20">
        <v>27.539000000000001</v>
      </c>
    </row>
    <row r="1217" spans="1:14" x14ac:dyDescent="0.2">
      <c r="A1217" s="2" t="s">
        <v>274</v>
      </c>
      <c r="B1217" s="2" t="s">
        <v>274</v>
      </c>
      <c r="C1217" s="2" t="s">
        <v>323</v>
      </c>
      <c r="D1217" s="8" t="s">
        <v>275</v>
      </c>
      <c r="E1217" s="20"/>
      <c r="F1217" s="20"/>
      <c r="G1217" s="20"/>
      <c r="H1217" s="20">
        <v>12473</v>
      </c>
      <c r="I1217" s="20">
        <v>-64651.406000000003</v>
      </c>
    </row>
    <row r="1218" spans="1:14" x14ac:dyDescent="0.2">
      <c r="A1218" s="2" t="s">
        <v>274</v>
      </c>
      <c r="B1218" s="2" t="s">
        <v>274</v>
      </c>
      <c r="C1218" s="2" t="s">
        <v>323</v>
      </c>
      <c r="D1218" s="8" t="s">
        <v>13</v>
      </c>
      <c r="E1218" s="20"/>
      <c r="F1218" s="20"/>
      <c r="G1218" s="20"/>
      <c r="H1218" s="20">
        <v>375</v>
      </c>
      <c r="I1218" s="20">
        <v>0</v>
      </c>
    </row>
    <row r="1219" spans="1:14" x14ac:dyDescent="0.2">
      <c r="A1219" s="2" t="s">
        <v>274</v>
      </c>
      <c r="B1219" s="2" t="s">
        <v>274</v>
      </c>
      <c r="C1219" s="5" t="s">
        <v>323</v>
      </c>
      <c r="D1219" s="5" t="s">
        <v>276</v>
      </c>
      <c r="E1219" s="19"/>
      <c r="F1219" s="19"/>
      <c r="G1219" s="19"/>
      <c r="H1219" s="19">
        <f t="shared" ref="H1219:I1219" si="447">+H1220+H1221</f>
        <v>84238</v>
      </c>
      <c r="I1219" s="19">
        <f t="shared" si="447"/>
        <v>251251.94099999999</v>
      </c>
    </row>
    <row r="1220" spans="1:14" x14ac:dyDescent="0.2">
      <c r="A1220" s="2" t="s">
        <v>274</v>
      </c>
      <c r="B1220" s="2" t="s">
        <v>274</v>
      </c>
      <c r="C1220" s="2" t="s">
        <v>323</v>
      </c>
      <c r="D1220" s="8" t="s">
        <v>219</v>
      </c>
      <c r="E1220" s="20"/>
      <c r="F1220" s="20"/>
      <c r="G1220" s="20"/>
      <c r="H1220" s="20">
        <v>81976</v>
      </c>
      <c r="I1220" s="20">
        <v>251251.94099999999</v>
      </c>
    </row>
    <row r="1221" spans="1:14" x14ac:dyDescent="0.2">
      <c r="A1221" s="2" t="s">
        <v>274</v>
      </c>
      <c r="B1221" s="2" t="s">
        <v>274</v>
      </c>
      <c r="C1221" s="2" t="s">
        <v>323</v>
      </c>
      <c r="D1221" s="8" t="s">
        <v>220</v>
      </c>
      <c r="E1221" s="20"/>
      <c r="F1221" s="20"/>
      <c r="G1221" s="20"/>
      <c r="H1221" s="20">
        <v>2262</v>
      </c>
      <c r="I1221" s="20">
        <v>0</v>
      </c>
    </row>
    <row r="1222" spans="1:14" x14ac:dyDescent="0.2">
      <c r="A1222" s="2" t="s">
        <v>274</v>
      </c>
      <c r="B1222" s="2" t="s">
        <v>274</v>
      </c>
      <c r="C1222" s="5" t="s">
        <v>323</v>
      </c>
      <c r="D1222" s="5" t="s">
        <v>221</v>
      </c>
      <c r="E1222" s="19"/>
      <c r="F1222" s="19"/>
      <c r="G1222" s="19"/>
      <c r="H1222" s="19">
        <f t="shared" ref="H1222:I1222" si="448">+H1223+H1226</f>
        <v>1097086</v>
      </c>
      <c r="I1222" s="19">
        <f t="shared" si="448"/>
        <v>1686628.074</v>
      </c>
      <c r="J1222" s="3"/>
      <c r="K1222" s="3"/>
      <c r="L1222" s="3"/>
      <c r="M1222" s="3"/>
      <c r="N1222" s="3"/>
    </row>
    <row r="1223" spans="1:14" x14ac:dyDescent="0.2">
      <c r="A1223" s="2" t="s">
        <v>274</v>
      </c>
      <c r="B1223" s="2" t="s">
        <v>274</v>
      </c>
      <c r="C1223" s="2" t="s">
        <v>323</v>
      </c>
      <c r="D1223" s="8" t="s">
        <v>277</v>
      </c>
      <c r="E1223" s="20"/>
      <c r="F1223" s="20"/>
      <c r="G1223" s="20"/>
      <c r="H1223" s="20">
        <v>875694</v>
      </c>
      <c r="I1223" s="20">
        <v>1323703.852</v>
      </c>
    </row>
    <row r="1224" spans="1:14" x14ac:dyDescent="0.2">
      <c r="A1224" s="2" t="s">
        <v>274</v>
      </c>
      <c r="B1224" s="2" t="s">
        <v>274</v>
      </c>
      <c r="C1224" s="2" t="s">
        <v>323</v>
      </c>
      <c r="D1224" s="21" t="s">
        <v>278</v>
      </c>
      <c r="E1224" s="20"/>
      <c r="F1224" s="20"/>
      <c r="G1224" s="20"/>
      <c r="H1224" s="20">
        <v>189916</v>
      </c>
      <c r="I1224" s="20">
        <v>1176200.71</v>
      </c>
    </row>
    <row r="1225" spans="1:14" x14ac:dyDescent="0.2">
      <c r="A1225" s="2" t="s">
        <v>274</v>
      </c>
      <c r="B1225" s="2" t="s">
        <v>274</v>
      </c>
      <c r="C1225" s="2" t="s">
        <v>323</v>
      </c>
      <c r="D1225" s="21" t="s">
        <v>279</v>
      </c>
      <c r="E1225" s="20"/>
      <c r="F1225" s="20"/>
      <c r="G1225" s="20"/>
      <c r="H1225" s="20">
        <v>685778</v>
      </c>
      <c r="I1225" s="20">
        <f>+I1223-I1224</f>
        <v>147503.14199999999</v>
      </c>
    </row>
    <row r="1226" spans="1:14" x14ac:dyDescent="0.2">
      <c r="A1226" s="2" t="s">
        <v>274</v>
      </c>
      <c r="B1226" s="2" t="s">
        <v>274</v>
      </c>
      <c r="C1226" s="2" t="s">
        <v>323</v>
      </c>
      <c r="D1226" s="8" t="s">
        <v>280</v>
      </c>
      <c r="E1226" s="20"/>
      <c r="F1226" s="20"/>
      <c r="G1226" s="20"/>
      <c r="H1226" s="20">
        <v>221392</v>
      </c>
      <c r="I1226" s="20">
        <v>362924.22200000001</v>
      </c>
    </row>
    <row r="1227" spans="1:14" x14ac:dyDescent="0.2">
      <c r="A1227" s="2" t="s">
        <v>274</v>
      </c>
      <c r="B1227" s="2" t="s">
        <v>274</v>
      </c>
      <c r="C1227" s="2" t="s">
        <v>323</v>
      </c>
      <c r="D1227" s="21" t="s">
        <v>509</v>
      </c>
      <c r="E1227" s="20"/>
      <c r="F1227" s="20"/>
      <c r="G1227" s="20"/>
      <c r="H1227" s="20">
        <v>33689</v>
      </c>
      <c r="I1227" s="20">
        <v>136763.36199999999</v>
      </c>
    </row>
    <row r="1228" spans="1:14" x14ac:dyDescent="0.2">
      <c r="A1228" s="2" t="s">
        <v>274</v>
      </c>
      <c r="B1228" s="2" t="s">
        <v>274</v>
      </c>
      <c r="C1228" s="2" t="s">
        <v>323</v>
      </c>
      <c r="D1228" s="21" t="s">
        <v>279</v>
      </c>
      <c r="E1228" s="20"/>
      <c r="F1228" s="20"/>
      <c r="G1228" s="20"/>
      <c r="H1228" s="20">
        <v>187703</v>
      </c>
      <c r="I1228" s="20">
        <f>+I1226-I1227</f>
        <v>226160.86000000002</v>
      </c>
    </row>
    <row r="1229" spans="1:14" x14ac:dyDescent="0.2">
      <c r="A1229" s="2" t="s">
        <v>274</v>
      </c>
      <c r="B1229" s="2" t="s">
        <v>274</v>
      </c>
      <c r="C1229" s="5" t="s">
        <v>323</v>
      </c>
      <c r="D1229" s="5" t="s">
        <v>29</v>
      </c>
      <c r="E1229" s="19"/>
      <c r="F1229" s="19"/>
      <c r="G1229" s="19"/>
      <c r="H1229" s="19"/>
      <c r="I1229" s="19"/>
    </row>
    <row r="1230" spans="1:14" x14ac:dyDescent="0.2">
      <c r="A1230" s="2" t="s">
        <v>274</v>
      </c>
      <c r="B1230" s="2" t="s">
        <v>274</v>
      </c>
      <c r="C1230" s="2" t="s">
        <v>323</v>
      </c>
      <c r="D1230" s="8" t="s">
        <v>281</v>
      </c>
      <c r="E1230" s="20"/>
      <c r="F1230" s="20"/>
      <c r="G1230" s="20"/>
      <c r="H1230" s="20">
        <v>72818</v>
      </c>
      <c r="I1230" s="20">
        <v>152171.20800000001</v>
      </c>
    </row>
    <row r="1231" spans="1:14" x14ac:dyDescent="0.2">
      <c r="A1231" s="2" t="s">
        <v>274</v>
      </c>
      <c r="B1231" s="2" t="s">
        <v>274</v>
      </c>
      <c r="C1231" s="2" t="s">
        <v>323</v>
      </c>
      <c r="D1231" s="8" t="s">
        <v>282</v>
      </c>
      <c r="E1231" s="20"/>
      <c r="F1231" s="20"/>
      <c r="G1231" s="20"/>
      <c r="H1231" s="20">
        <v>55250</v>
      </c>
      <c r="I1231" s="20">
        <v>271042.18900000001</v>
      </c>
    </row>
    <row r="1232" spans="1:14" x14ac:dyDescent="0.2">
      <c r="A1232" s="2" t="s">
        <v>274</v>
      </c>
      <c r="B1232" s="2" t="s">
        <v>274</v>
      </c>
      <c r="C1232" s="2" t="s">
        <v>323</v>
      </c>
      <c r="D1232" s="8" t="s">
        <v>283</v>
      </c>
      <c r="E1232" s="20"/>
      <c r="F1232" s="20"/>
      <c r="G1232" s="20"/>
      <c r="H1232" s="20">
        <v>17568</v>
      </c>
      <c r="I1232" s="20">
        <v>-118870.981</v>
      </c>
    </row>
    <row r="1233" spans="1:9" x14ac:dyDescent="0.2">
      <c r="A1233" s="2" t="s">
        <v>274</v>
      </c>
      <c r="B1233" s="2" t="s">
        <v>274</v>
      </c>
      <c r="C1233" s="2" t="s">
        <v>323</v>
      </c>
      <c r="D1233" s="8" t="s">
        <v>284</v>
      </c>
      <c r="E1233" s="20"/>
      <c r="F1233" s="20"/>
      <c r="G1233" s="20"/>
      <c r="H1233" s="20">
        <v>12474</v>
      </c>
      <c r="I1233" s="20">
        <v>-84398.396999999997</v>
      </c>
    </row>
    <row r="1234" spans="1:9" x14ac:dyDescent="0.2">
      <c r="A1234" s="2" t="s">
        <v>274</v>
      </c>
      <c r="B1234" s="2" t="s">
        <v>274</v>
      </c>
      <c r="C1234" s="5" t="s">
        <v>323</v>
      </c>
      <c r="D1234" s="5" t="s">
        <v>40</v>
      </c>
      <c r="E1234" s="19"/>
      <c r="F1234" s="19"/>
      <c r="G1234" s="19"/>
      <c r="H1234" s="19"/>
      <c r="I1234" s="19"/>
    </row>
    <row r="1235" spans="1:9" x14ac:dyDescent="0.2">
      <c r="A1235" s="2" t="s">
        <v>274</v>
      </c>
      <c r="B1235" s="2" t="s">
        <v>274</v>
      </c>
      <c r="C1235" s="2" t="s">
        <v>323</v>
      </c>
      <c r="D1235" s="8" t="s">
        <v>77</v>
      </c>
      <c r="E1235" s="20"/>
      <c r="F1235" s="20"/>
      <c r="G1235" s="20"/>
      <c r="H1235" s="20">
        <v>100000</v>
      </c>
      <c r="I1235" s="20">
        <v>150000</v>
      </c>
    </row>
    <row r="1236" spans="1:9" x14ac:dyDescent="0.2">
      <c r="A1236" s="2" t="s">
        <v>274</v>
      </c>
      <c r="B1236" s="2" t="s">
        <v>274</v>
      </c>
      <c r="C1236" s="2" t="s">
        <v>323</v>
      </c>
      <c r="D1236" s="8" t="s">
        <v>475</v>
      </c>
      <c r="E1236" s="20"/>
      <c r="F1236" s="20"/>
      <c r="G1236" s="20"/>
      <c r="H1236" s="20">
        <v>18093</v>
      </c>
      <c r="I1236" s="20">
        <v>-167400.54800000001</v>
      </c>
    </row>
    <row r="1237" spans="1:9" x14ac:dyDescent="0.2">
      <c r="A1237" s="2" t="s">
        <v>274</v>
      </c>
      <c r="B1237" s="2" t="s">
        <v>274</v>
      </c>
      <c r="C1237" s="5" t="s">
        <v>323</v>
      </c>
      <c r="D1237" s="5" t="s">
        <v>43</v>
      </c>
      <c r="E1237" s="77"/>
      <c r="F1237" s="77"/>
      <c r="G1237" s="77"/>
      <c r="H1237" s="77"/>
      <c r="I1237" s="77"/>
    </row>
    <row r="1238" spans="1:9" x14ac:dyDescent="0.2">
      <c r="A1238" s="2" t="s">
        <v>274</v>
      </c>
      <c r="B1238" s="2" t="s">
        <v>274</v>
      </c>
      <c r="C1238" s="2" t="s">
        <v>323</v>
      </c>
      <c r="D1238" s="8" t="s">
        <v>545</v>
      </c>
      <c r="E1238" s="23"/>
      <c r="F1238" s="23"/>
      <c r="G1238" s="23"/>
      <c r="H1238" s="23">
        <f t="shared" ref="H1238:I1238" si="449">IFERROR(H1233/SUM(H1215:H1217)*100,"")</f>
        <v>1.2320328542094456</v>
      </c>
      <c r="I1238" s="23">
        <f t="shared" si="449"/>
        <v>-5.8798801972277177</v>
      </c>
    </row>
    <row r="1239" spans="1:9" x14ac:dyDescent="0.2">
      <c r="A1239" s="2" t="s">
        <v>274</v>
      </c>
      <c r="B1239" s="2" t="s">
        <v>274</v>
      </c>
      <c r="C1239" s="2" t="s">
        <v>323</v>
      </c>
      <c r="D1239" s="8" t="s">
        <v>285</v>
      </c>
      <c r="E1239" s="23"/>
      <c r="F1239" s="23"/>
      <c r="G1239" s="23"/>
      <c r="H1239" s="23">
        <f t="shared" ref="H1239:I1239" si="450">IFERROR((H1232/(H1222-H1220))*100,"")</f>
        <v>1.7306498803085379</v>
      </c>
      <c r="I1239" s="23">
        <f t="shared" si="450"/>
        <v>-8.2815213564652481</v>
      </c>
    </row>
    <row r="1240" spans="1:9" x14ac:dyDescent="0.2">
      <c r="A1240" s="2" t="s">
        <v>274</v>
      </c>
      <c r="B1240" s="2" t="s">
        <v>274</v>
      </c>
      <c r="C1240" s="2" t="s">
        <v>323</v>
      </c>
      <c r="D1240" s="8" t="s">
        <v>286</v>
      </c>
      <c r="E1240" s="23"/>
      <c r="F1240" s="23"/>
      <c r="G1240" s="23"/>
      <c r="H1240" s="23">
        <f t="shared" ref="H1240:I1240" si="451">IFERROR(H1233/H1222*100,"")</f>
        <v>1.137012048280627</v>
      </c>
      <c r="I1240" s="23">
        <f t="shared" si="451"/>
        <v>-5.0039720256666378</v>
      </c>
    </row>
    <row r="1241" spans="1:9" x14ac:dyDescent="0.2">
      <c r="A1241" s="2" t="s">
        <v>274</v>
      </c>
      <c r="B1241" s="2" t="s">
        <v>274</v>
      </c>
      <c r="C1241" s="2" t="s">
        <v>323</v>
      </c>
      <c r="D1241" s="8" t="s">
        <v>287</v>
      </c>
      <c r="E1241" s="23"/>
      <c r="F1241" s="23"/>
      <c r="G1241" s="23"/>
      <c r="H1241" s="23">
        <f t="shared" ref="H1241:I1241" si="452">IFERROR(H1231/H1232,"")</f>
        <v>3.1449225865209471</v>
      </c>
      <c r="I1241" s="23">
        <f t="shared" si="452"/>
        <v>-2.2801375635993111</v>
      </c>
    </row>
    <row r="1242" spans="1:9" x14ac:dyDescent="0.2">
      <c r="A1242" s="2" t="s">
        <v>274</v>
      </c>
      <c r="B1242" s="2" t="s">
        <v>274</v>
      </c>
      <c r="C1242" s="2" t="s">
        <v>323</v>
      </c>
      <c r="D1242" s="8" t="s">
        <v>288</v>
      </c>
      <c r="E1242" s="23"/>
      <c r="F1242" s="23"/>
      <c r="G1242" s="23"/>
      <c r="H1242" s="23">
        <f>IFERROR(H1233/H1235,"")</f>
        <v>0.12474</v>
      </c>
      <c r="I1242" s="23">
        <f>IFERROR(I1233/I1235,"")</f>
        <v>-0.56265597999999994</v>
      </c>
    </row>
    <row r="1243" spans="1:9" x14ac:dyDescent="0.2">
      <c r="A1243" s="2" t="s">
        <v>274</v>
      </c>
      <c r="B1243" s="2" t="s">
        <v>274</v>
      </c>
      <c r="C1243" s="5" t="s">
        <v>323</v>
      </c>
      <c r="D1243" s="5" t="s">
        <v>53</v>
      </c>
      <c r="E1243" s="22"/>
      <c r="F1243" s="22"/>
      <c r="G1243" s="22"/>
      <c r="H1243" s="22"/>
      <c r="I1243" s="22"/>
    </row>
    <row r="1244" spans="1:9" x14ac:dyDescent="0.2">
      <c r="A1244" s="2" t="s">
        <v>274</v>
      </c>
      <c r="B1244" s="2" t="s">
        <v>274</v>
      </c>
      <c r="C1244" s="2" t="s">
        <v>323</v>
      </c>
      <c r="D1244" s="8" t="s">
        <v>289</v>
      </c>
      <c r="E1244" s="23"/>
      <c r="F1244" s="23"/>
      <c r="G1244" s="23"/>
      <c r="H1244" s="23">
        <f>IFERROR(H1224/H1222*100,"")</f>
        <v>17.310949187210483</v>
      </c>
      <c r="I1244" s="23">
        <f>IFERROR(I1224/I1222*100,"")</f>
        <v>69.736815610481756</v>
      </c>
    </row>
    <row r="1245" spans="1:9" x14ac:dyDescent="0.2">
      <c r="A1245" s="2" t="s">
        <v>274</v>
      </c>
      <c r="B1245" s="2" t="s">
        <v>274</v>
      </c>
      <c r="C1245" s="2" t="s">
        <v>323</v>
      </c>
      <c r="D1245" s="8" t="s">
        <v>290</v>
      </c>
      <c r="E1245" s="23"/>
      <c r="F1245" s="23"/>
      <c r="G1245" s="23"/>
      <c r="H1245" s="23">
        <f>IFERROR(H1223/H1220,"")</f>
        <v>10.682321655118571</v>
      </c>
      <c r="I1245" s="23">
        <f>IFERROR(I1223/I1220,"")</f>
        <v>5.2684323421803931</v>
      </c>
    </row>
    <row r="1246" spans="1:9" x14ac:dyDescent="0.2">
      <c r="A1246" s="2" t="s">
        <v>274</v>
      </c>
      <c r="B1246" s="2" t="s">
        <v>274</v>
      </c>
      <c r="C1246" s="2" t="s">
        <v>323</v>
      </c>
      <c r="D1246" s="8" t="s">
        <v>291</v>
      </c>
      <c r="E1246" s="23"/>
      <c r="F1246" s="23"/>
      <c r="G1246" s="23"/>
      <c r="H1246" s="23">
        <f t="shared" ref="H1246:I1246" si="453">IFERROR(H1219/H1222*100,"")</f>
        <v>7.678340622339543</v>
      </c>
      <c r="I1246" s="23">
        <f t="shared" si="453"/>
        <v>14.896700990167439</v>
      </c>
    </row>
    <row r="1247" spans="1:9" x14ac:dyDescent="0.2">
      <c r="A1247" s="2" t="s">
        <v>274</v>
      </c>
      <c r="B1247" s="2" t="s">
        <v>274</v>
      </c>
      <c r="C1247" s="5" t="s">
        <v>323</v>
      </c>
      <c r="D1247" s="5" t="s">
        <v>116</v>
      </c>
      <c r="E1247" s="22"/>
      <c r="F1247" s="22"/>
      <c r="G1247" s="22"/>
      <c r="H1247" s="22"/>
      <c r="I1247" s="22"/>
    </row>
    <row r="1248" spans="1:9" x14ac:dyDescent="0.2">
      <c r="A1248" s="2" t="s">
        <v>274</v>
      </c>
      <c r="B1248" s="2" t="s">
        <v>274</v>
      </c>
      <c r="C1248" s="2" t="s">
        <v>323</v>
      </c>
      <c r="D1248" s="8" t="s">
        <v>535</v>
      </c>
      <c r="E1248" s="23"/>
      <c r="F1248" s="23"/>
      <c r="G1248" s="23"/>
      <c r="H1248" s="23">
        <f t="shared" ref="H1248:I1248" si="454">IFERROR(H1214/H1222*100,"")</f>
        <v>92.321659377660453</v>
      </c>
      <c r="I1248" s="23">
        <f t="shared" si="454"/>
        <v>85.103299009832568</v>
      </c>
    </row>
    <row r="1249" spans="1:14" x14ac:dyDescent="0.2">
      <c r="A1249" s="2" t="s">
        <v>274</v>
      </c>
      <c r="B1249" s="2" t="s">
        <v>274</v>
      </c>
      <c r="C1249" s="2" t="s">
        <v>323</v>
      </c>
      <c r="D1249" s="8" t="s">
        <v>542</v>
      </c>
      <c r="E1249" s="23"/>
      <c r="F1249" s="23"/>
      <c r="G1249" s="23"/>
      <c r="H1249" s="23">
        <f t="shared" ref="H1249:I1249" si="455">IFERROR(H1214/H1235,"")</f>
        <v>10.12848</v>
      </c>
      <c r="I1249" s="23">
        <f t="shared" si="455"/>
        <v>9.5691742200000007</v>
      </c>
    </row>
    <row r="1250" spans="1:14" x14ac:dyDescent="0.2">
      <c r="A1250" s="2" t="s">
        <v>274</v>
      </c>
      <c r="B1250" s="2" t="s">
        <v>274</v>
      </c>
      <c r="C1250" s="5" t="s">
        <v>323</v>
      </c>
      <c r="D1250" s="5" t="s">
        <v>292</v>
      </c>
      <c r="E1250" s="22"/>
      <c r="F1250" s="22"/>
      <c r="G1250" s="22"/>
      <c r="H1250" s="22"/>
      <c r="I1250" s="22"/>
    </row>
    <row r="1251" spans="1:14" x14ac:dyDescent="0.2">
      <c r="A1251" s="2" t="s">
        <v>274</v>
      </c>
      <c r="B1251" s="2" t="s">
        <v>274</v>
      </c>
      <c r="C1251" s="2" t="s">
        <v>323</v>
      </c>
      <c r="D1251" s="8" t="s">
        <v>478</v>
      </c>
      <c r="E1251" s="23" t="str">
        <f t="shared" ref="E1251:I1251" si="456">IFERROR(E1236/E1233,"")</f>
        <v/>
      </c>
      <c r="F1251" s="23" t="str">
        <f t="shared" si="456"/>
        <v/>
      </c>
      <c r="G1251" s="23" t="str">
        <f t="shared" si="456"/>
        <v/>
      </c>
      <c r="H1251" s="23">
        <f t="shared" si="456"/>
        <v>1.4504569504569504</v>
      </c>
      <c r="I1251" s="23">
        <f t="shared" si="456"/>
        <v>1.9834564867387234</v>
      </c>
    </row>
    <row r="1252" spans="1:14" x14ac:dyDescent="0.2">
      <c r="A1252" s="2" t="s">
        <v>274</v>
      </c>
      <c r="B1252" s="2" t="s">
        <v>274</v>
      </c>
      <c r="C1252" s="2" t="s">
        <v>323</v>
      </c>
      <c r="D1252" s="8" t="s">
        <v>479</v>
      </c>
      <c r="E1252" s="23"/>
      <c r="F1252" s="23"/>
      <c r="G1252" s="23"/>
      <c r="H1252" s="23">
        <f t="shared" ref="H1252:I1252" si="457">IFERROR(H1236/H1220,"")</f>
        <v>0.22071093978725481</v>
      </c>
      <c r="I1252" s="23">
        <f t="shared" si="457"/>
        <v>-0.6662656906598784</v>
      </c>
    </row>
    <row r="1253" spans="1:14" x14ac:dyDescent="0.2">
      <c r="A1253" s="5" t="s">
        <v>274</v>
      </c>
      <c r="B1253" s="5" t="s">
        <v>274</v>
      </c>
      <c r="C1253" s="5" t="s">
        <v>324</v>
      </c>
      <c r="D1253" s="5" t="s">
        <v>9</v>
      </c>
      <c r="E1253" s="80"/>
      <c r="F1253" s="80"/>
      <c r="G1253" s="80"/>
      <c r="H1253" s="80">
        <f t="shared" ref="H1253" si="458">SUM(H1254:H1257)</f>
        <v>1012749</v>
      </c>
      <c r="I1253" s="80">
        <f t="shared" ref="I1253" si="459">SUM(I1254:I1257)</f>
        <v>932395.97600000002</v>
      </c>
      <c r="J1253" s="3"/>
      <c r="K1253" s="3"/>
      <c r="L1253" s="3"/>
      <c r="M1253" s="3"/>
      <c r="N1253" s="3"/>
    </row>
    <row r="1254" spans="1:14" x14ac:dyDescent="0.2">
      <c r="A1254" s="2" t="s">
        <v>274</v>
      </c>
      <c r="B1254" s="2" t="s">
        <v>274</v>
      </c>
      <c r="C1254" s="2" t="s">
        <v>324</v>
      </c>
      <c r="D1254" s="8" t="s">
        <v>76</v>
      </c>
      <c r="E1254" s="20"/>
      <c r="F1254" s="20"/>
      <c r="G1254" s="20"/>
      <c r="H1254" s="20">
        <v>1000000</v>
      </c>
      <c r="I1254" s="20">
        <v>1000000</v>
      </c>
    </row>
    <row r="1255" spans="1:14" x14ac:dyDescent="0.2">
      <c r="A1255" s="2" t="s">
        <v>274</v>
      </c>
      <c r="B1255" s="2" t="s">
        <v>274</v>
      </c>
      <c r="C1255" s="2" t="s">
        <v>324</v>
      </c>
      <c r="D1255" s="8" t="s">
        <v>11</v>
      </c>
      <c r="E1255" s="20"/>
      <c r="F1255" s="20"/>
      <c r="G1255" s="20"/>
      <c r="H1255" s="20">
        <v>0</v>
      </c>
      <c r="I1255" s="20">
        <v>0</v>
      </c>
    </row>
    <row r="1256" spans="1:14" x14ac:dyDescent="0.2">
      <c r="A1256" s="2" t="s">
        <v>274</v>
      </c>
      <c r="B1256" s="2" t="s">
        <v>274</v>
      </c>
      <c r="C1256" s="2" t="s">
        <v>324</v>
      </c>
      <c r="D1256" s="8" t="s">
        <v>275</v>
      </c>
      <c r="E1256" s="20"/>
      <c r="F1256" s="20"/>
      <c r="G1256" s="20"/>
      <c r="H1256" s="20">
        <v>12749</v>
      </c>
      <c r="I1256" s="20">
        <v>-67604.024000000005</v>
      </c>
    </row>
    <row r="1257" spans="1:14" x14ac:dyDescent="0.2">
      <c r="A1257" s="2" t="s">
        <v>274</v>
      </c>
      <c r="B1257" s="2" t="s">
        <v>274</v>
      </c>
      <c r="C1257" s="2" t="s">
        <v>324</v>
      </c>
      <c r="D1257" s="8" t="s">
        <v>13</v>
      </c>
      <c r="E1257" s="20"/>
      <c r="F1257" s="20"/>
      <c r="G1257" s="20"/>
      <c r="H1257" s="20">
        <v>0</v>
      </c>
      <c r="I1257" s="20">
        <v>0</v>
      </c>
    </row>
    <row r="1258" spans="1:14" x14ac:dyDescent="0.2">
      <c r="A1258" s="2" t="s">
        <v>274</v>
      </c>
      <c r="B1258" s="2" t="s">
        <v>274</v>
      </c>
      <c r="C1258" s="5" t="s">
        <v>324</v>
      </c>
      <c r="D1258" s="5" t="s">
        <v>276</v>
      </c>
      <c r="E1258" s="19"/>
      <c r="F1258" s="19"/>
      <c r="G1258" s="19"/>
      <c r="H1258" s="19">
        <f t="shared" ref="H1258:I1258" si="460">+H1259+H1260</f>
        <v>42668</v>
      </c>
      <c r="I1258" s="19">
        <f t="shared" si="460"/>
        <v>41559.331999999995</v>
      </c>
    </row>
    <row r="1259" spans="1:14" x14ac:dyDescent="0.2">
      <c r="A1259" s="2" t="s">
        <v>274</v>
      </c>
      <c r="B1259" s="2" t="s">
        <v>274</v>
      </c>
      <c r="C1259" s="2" t="s">
        <v>324</v>
      </c>
      <c r="D1259" s="8" t="s">
        <v>219</v>
      </c>
      <c r="E1259" s="20"/>
      <c r="F1259" s="20"/>
      <c r="G1259" s="20"/>
      <c r="H1259" s="20">
        <v>13813</v>
      </c>
      <c r="I1259" s="20">
        <v>12919.465</v>
      </c>
    </row>
    <row r="1260" spans="1:14" x14ac:dyDescent="0.2">
      <c r="A1260" s="2" t="s">
        <v>274</v>
      </c>
      <c r="B1260" s="2" t="s">
        <v>274</v>
      </c>
      <c r="C1260" s="2" t="s">
        <v>324</v>
      </c>
      <c r="D1260" s="8" t="s">
        <v>220</v>
      </c>
      <c r="E1260" s="20"/>
      <c r="F1260" s="20"/>
      <c r="G1260" s="20"/>
      <c r="H1260" s="20">
        <v>28855</v>
      </c>
      <c r="I1260" s="20">
        <v>28639.866999999998</v>
      </c>
    </row>
    <row r="1261" spans="1:14" x14ac:dyDescent="0.2">
      <c r="A1261" s="2" t="s">
        <v>274</v>
      </c>
      <c r="B1261" s="2" t="s">
        <v>274</v>
      </c>
      <c r="C1261" s="5" t="s">
        <v>324</v>
      </c>
      <c r="D1261" s="5" t="s">
        <v>221</v>
      </c>
      <c r="E1261" s="19"/>
      <c r="F1261" s="19"/>
      <c r="G1261" s="19"/>
      <c r="H1261" s="19">
        <f t="shared" ref="H1261:I1261" si="461">+H1262+H1265</f>
        <v>1055417</v>
      </c>
      <c r="I1261" s="19">
        <f t="shared" si="461"/>
        <v>973955.30810000002</v>
      </c>
      <c r="J1261" s="3"/>
      <c r="K1261" s="3"/>
      <c r="L1261" s="3"/>
      <c r="M1261" s="3"/>
      <c r="N1261" s="3"/>
    </row>
    <row r="1262" spans="1:14" x14ac:dyDescent="0.2">
      <c r="A1262" s="2" t="s">
        <v>274</v>
      </c>
      <c r="B1262" s="2" t="s">
        <v>274</v>
      </c>
      <c r="C1262" s="2" t="s">
        <v>324</v>
      </c>
      <c r="D1262" s="8" t="s">
        <v>277</v>
      </c>
      <c r="E1262" s="20"/>
      <c r="F1262" s="20"/>
      <c r="G1262" s="20"/>
      <c r="H1262" s="20">
        <v>812155</v>
      </c>
      <c r="I1262" s="20">
        <v>525708.55500000005</v>
      </c>
    </row>
    <row r="1263" spans="1:14" x14ac:dyDescent="0.2">
      <c r="A1263" s="2" t="s">
        <v>274</v>
      </c>
      <c r="B1263" s="2" t="s">
        <v>274</v>
      </c>
      <c r="C1263" s="2" t="s">
        <v>324</v>
      </c>
      <c r="D1263" s="21" t="s">
        <v>278</v>
      </c>
      <c r="E1263" s="20"/>
      <c r="F1263" s="20"/>
      <c r="G1263" s="20"/>
      <c r="H1263" s="20">
        <v>789398</v>
      </c>
      <c r="I1263" s="20">
        <v>489358.69</v>
      </c>
    </row>
    <row r="1264" spans="1:14" x14ac:dyDescent="0.2">
      <c r="A1264" s="2" t="s">
        <v>274</v>
      </c>
      <c r="B1264" s="2" t="s">
        <v>274</v>
      </c>
      <c r="C1264" s="2" t="s">
        <v>324</v>
      </c>
      <c r="D1264" s="21" t="s">
        <v>279</v>
      </c>
      <c r="E1264" s="20"/>
      <c r="F1264" s="20"/>
      <c r="G1264" s="20"/>
      <c r="H1264" s="20">
        <v>22757</v>
      </c>
      <c r="I1264" s="20">
        <v>36349.865000000049</v>
      </c>
    </row>
    <row r="1265" spans="1:9" x14ac:dyDescent="0.2">
      <c r="A1265" s="2" t="s">
        <v>274</v>
      </c>
      <c r="B1265" s="2" t="s">
        <v>274</v>
      </c>
      <c r="C1265" s="2" t="s">
        <v>324</v>
      </c>
      <c r="D1265" s="8" t="s">
        <v>280</v>
      </c>
      <c r="E1265" s="20"/>
      <c r="F1265" s="20"/>
      <c r="G1265" s="20"/>
      <c r="H1265" s="20">
        <v>243262</v>
      </c>
      <c r="I1265" s="20">
        <v>448246.75309999997</v>
      </c>
    </row>
    <row r="1266" spans="1:9" x14ac:dyDescent="0.2">
      <c r="A1266" s="2" t="s">
        <v>274</v>
      </c>
      <c r="B1266" s="2" t="s">
        <v>274</v>
      </c>
      <c r="C1266" s="2" t="s">
        <v>324</v>
      </c>
      <c r="D1266" s="21" t="s">
        <v>509</v>
      </c>
      <c r="E1266" s="20"/>
      <c r="F1266" s="20"/>
      <c r="G1266" s="20"/>
      <c r="H1266" s="20">
        <v>76781</v>
      </c>
      <c r="I1266" s="20">
        <v>120425.913</v>
      </c>
    </row>
    <row r="1267" spans="1:9" x14ac:dyDescent="0.2">
      <c r="A1267" s="2" t="s">
        <v>274</v>
      </c>
      <c r="B1267" s="2" t="s">
        <v>274</v>
      </c>
      <c r="C1267" s="2" t="s">
        <v>324</v>
      </c>
      <c r="D1267" s="21" t="s">
        <v>279</v>
      </c>
      <c r="E1267" s="20"/>
      <c r="F1267" s="20"/>
      <c r="G1267" s="20"/>
      <c r="H1267" s="20">
        <v>166481</v>
      </c>
      <c r="I1267" s="20">
        <v>327820.84009999997</v>
      </c>
    </row>
    <row r="1268" spans="1:9" x14ac:dyDescent="0.2">
      <c r="A1268" s="2" t="s">
        <v>274</v>
      </c>
      <c r="B1268" s="2" t="s">
        <v>274</v>
      </c>
      <c r="C1268" s="5" t="s">
        <v>324</v>
      </c>
      <c r="D1268" s="5" t="s">
        <v>29</v>
      </c>
      <c r="E1268" s="19"/>
      <c r="F1268" s="19"/>
      <c r="G1268" s="19"/>
      <c r="H1268" s="19"/>
      <c r="I1268" s="19"/>
    </row>
    <row r="1269" spans="1:9" x14ac:dyDescent="0.2">
      <c r="A1269" s="2" t="s">
        <v>274</v>
      </c>
      <c r="B1269" s="2" t="s">
        <v>274</v>
      </c>
      <c r="C1269" s="2" t="s">
        <v>324</v>
      </c>
      <c r="D1269" s="8" t="s">
        <v>281</v>
      </c>
      <c r="E1269" s="20"/>
      <c r="F1269" s="20"/>
      <c r="G1269" s="20"/>
      <c r="H1269" s="20">
        <v>87298</v>
      </c>
      <c r="I1269" s="20">
        <v>115199.23</v>
      </c>
    </row>
    <row r="1270" spans="1:9" x14ac:dyDescent="0.2">
      <c r="A1270" s="2" t="s">
        <v>274</v>
      </c>
      <c r="B1270" s="2" t="s">
        <v>274</v>
      </c>
      <c r="C1270" s="2" t="s">
        <v>324</v>
      </c>
      <c r="D1270" s="8" t="s">
        <v>282</v>
      </c>
      <c r="E1270" s="20"/>
      <c r="F1270" s="20"/>
      <c r="G1270" s="20"/>
      <c r="H1270" s="20">
        <v>69342</v>
      </c>
      <c r="I1270" s="20">
        <v>230182.83900000001</v>
      </c>
    </row>
    <row r="1271" spans="1:9" x14ac:dyDescent="0.2">
      <c r="A1271" s="2" t="s">
        <v>274</v>
      </c>
      <c r="B1271" s="2" t="s">
        <v>274</v>
      </c>
      <c r="C1271" s="2" t="s">
        <v>324</v>
      </c>
      <c r="D1271" s="8" t="s">
        <v>283</v>
      </c>
      <c r="E1271" s="20"/>
      <c r="F1271" s="20"/>
      <c r="G1271" s="20"/>
      <c r="H1271" s="20">
        <v>17956</v>
      </c>
      <c r="I1271" s="20">
        <v>-121428.6237</v>
      </c>
    </row>
    <row r="1272" spans="1:9" x14ac:dyDescent="0.2">
      <c r="A1272" s="2" t="s">
        <v>274</v>
      </c>
      <c r="B1272" s="2" t="s">
        <v>274</v>
      </c>
      <c r="C1272" s="2" t="s">
        <v>324</v>
      </c>
      <c r="D1272" s="8" t="s">
        <v>284</v>
      </c>
      <c r="E1272" s="20"/>
      <c r="F1272" s="20"/>
      <c r="G1272" s="20"/>
      <c r="H1272" s="20">
        <v>12749</v>
      </c>
      <c r="I1272" s="20">
        <v>-86214.322499999995</v>
      </c>
    </row>
    <row r="1273" spans="1:9" x14ac:dyDescent="0.2">
      <c r="A1273" s="2" t="s">
        <v>274</v>
      </c>
      <c r="B1273" s="2" t="s">
        <v>274</v>
      </c>
      <c r="C1273" s="5" t="s">
        <v>324</v>
      </c>
      <c r="D1273" s="5" t="s">
        <v>40</v>
      </c>
      <c r="E1273" s="19"/>
      <c r="F1273" s="19"/>
      <c r="G1273" s="19"/>
      <c r="H1273" s="19"/>
      <c r="I1273" s="19"/>
    </row>
    <row r="1274" spans="1:9" x14ac:dyDescent="0.2">
      <c r="A1274" s="2" t="s">
        <v>274</v>
      </c>
      <c r="B1274" s="2" t="s">
        <v>274</v>
      </c>
      <c r="C1274" s="2" t="s">
        <v>324</v>
      </c>
      <c r="D1274" s="8" t="s">
        <v>77</v>
      </c>
      <c r="E1274" s="20"/>
      <c r="F1274" s="20"/>
      <c r="G1274" s="20"/>
      <c r="H1274" s="20">
        <v>100000</v>
      </c>
      <c r="I1274" s="20">
        <v>100000</v>
      </c>
    </row>
    <row r="1275" spans="1:9" x14ac:dyDescent="0.2">
      <c r="A1275" s="2" t="s">
        <v>274</v>
      </c>
      <c r="B1275" s="2" t="s">
        <v>274</v>
      </c>
      <c r="C1275" s="2" t="s">
        <v>324</v>
      </c>
      <c r="D1275" s="8" t="s">
        <v>475</v>
      </c>
      <c r="E1275" s="20"/>
      <c r="F1275" s="20"/>
      <c r="G1275" s="20"/>
      <c r="H1275" s="20">
        <v>-66525</v>
      </c>
      <c r="I1275" s="20">
        <v>-151458.55100000001</v>
      </c>
    </row>
    <row r="1276" spans="1:9" x14ac:dyDescent="0.2">
      <c r="A1276" s="2" t="s">
        <v>274</v>
      </c>
      <c r="B1276" s="2" t="s">
        <v>274</v>
      </c>
      <c r="C1276" s="5" t="s">
        <v>324</v>
      </c>
      <c r="D1276" s="5" t="s">
        <v>43</v>
      </c>
      <c r="E1276" s="77"/>
      <c r="F1276" s="77"/>
      <c r="G1276" s="77"/>
      <c r="H1276" s="77"/>
      <c r="I1276" s="77"/>
    </row>
    <row r="1277" spans="1:9" x14ac:dyDescent="0.2">
      <c r="A1277" s="2" t="s">
        <v>274</v>
      </c>
      <c r="B1277" s="2" t="s">
        <v>274</v>
      </c>
      <c r="C1277" s="2" t="s">
        <v>324</v>
      </c>
      <c r="D1277" s="8" t="s">
        <v>545</v>
      </c>
      <c r="E1277" s="23"/>
      <c r="F1277" s="23"/>
      <c r="G1277" s="23"/>
      <c r="H1277" s="23">
        <f t="shared" ref="H1277:I1277" si="462">IFERROR(H1272/SUM(H1254:H1256)*100,"")</f>
        <v>1.258850909751577</v>
      </c>
      <c r="I1277" s="23">
        <f t="shared" si="462"/>
        <v>-9.2465352403022383</v>
      </c>
    </row>
    <row r="1278" spans="1:9" x14ac:dyDescent="0.2">
      <c r="A1278" s="2" t="s">
        <v>274</v>
      </c>
      <c r="B1278" s="2" t="s">
        <v>274</v>
      </c>
      <c r="C1278" s="2" t="s">
        <v>324</v>
      </c>
      <c r="D1278" s="8" t="s">
        <v>285</v>
      </c>
      <c r="E1278" s="23"/>
      <c r="F1278" s="23"/>
      <c r="G1278" s="23"/>
      <c r="H1278" s="23">
        <f t="shared" ref="H1278:I1278" si="463">IFERROR((H1271/(H1261-H1259))*100,"")</f>
        <v>1.7238797086032696</v>
      </c>
      <c r="I1278" s="23">
        <f t="shared" si="463"/>
        <v>-12.635181567038059</v>
      </c>
    </row>
    <row r="1279" spans="1:9" x14ac:dyDescent="0.2">
      <c r="A1279" s="2" t="s">
        <v>274</v>
      </c>
      <c r="B1279" s="2" t="s">
        <v>274</v>
      </c>
      <c r="C1279" s="2" t="s">
        <v>324</v>
      </c>
      <c r="D1279" s="8" t="s">
        <v>286</v>
      </c>
      <c r="E1279" s="23"/>
      <c r="F1279" s="23"/>
      <c r="G1279" s="23"/>
      <c r="H1279" s="23">
        <f t="shared" ref="H1279:I1279" si="464">IFERROR(H1272/H1261*100,"")</f>
        <v>1.2079585604552512</v>
      </c>
      <c r="I1279" s="23">
        <f t="shared" si="464"/>
        <v>-8.8519793242040645</v>
      </c>
    </row>
    <row r="1280" spans="1:9" x14ac:dyDescent="0.2">
      <c r="A1280" s="2" t="s">
        <v>274</v>
      </c>
      <c r="B1280" s="2" t="s">
        <v>274</v>
      </c>
      <c r="C1280" s="2" t="s">
        <v>324</v>
      </c>
      <c r="D1280" s="8" t="s">
        <v>287</v>
      </c>
      <c r="E1280" s="23"/>
      <c r="F1280" s="23"/>
      <c r="G1280" s="23"/>
      <c r="H1280" s="23">
        <f t="shared" ref="H1280:I1280" si="465">IFERROR(H1270/H1271,"")</f>
        <v>3.8617732234350637</v>
      </c>
      <c r="I1280" s="23">
        <f t="shared" si="465"/>
        <v>-1.89562256399024</v>
      </c>
    </row>
    <row r="1281" spans="1:14" x14ac:dyDescent="0.2">
      <c r="A1281" s="2" t="s">
        <v>274</v>
      </c>
      <c r="B1281" s="2" t="s">
        <v>274</v>
      </c>
      <c r="C1281" s="2" t="s">
        <v>324</v>
      </c>
      <c r="D1281" s="8" t="s">
        <v>288</v>
      </c>
      <c r="E1281" s="23"/>
      <c r="F1281" s="23"/>
      <c r="G1281" s="23"/>
      <c r="H1281" s="23">
        <f>IFERROR(H1272/H1274,"")</f>
        <v>0.12748999999999999</v>
      </c>
      <c r="I1281" s="23">
        <f>IFERROR(I1272/I1274,"")</f>
        <v>-0.86214322499999996</v>
      </c>
    </row>
    <row r="1282" spans="1:14" x14ac:dyDescent="0.2">
      <c r="A1282" s="2" t="s">
        <v>274</v>
      </c>
      <c r="B1282" s="2" t="s">
        <v>274</v>
      </c>
      <c r="C1282" s="5" t="s">
        <v>324</v>
      </c>
      <c r="D1282" s="5" t="s">
        <v>53</v>
      </c>
      <c r="E1282" s="22"/>
      <c r="F1282" s="22"/>
      <c r="G1282" s="22"/>
      <c r="H1282" s="22"/>
      <c r="I1282" s="22"/>
    </row>
    <row r="1283" spans="1:14" x14ac:dyDescent="0.2">
      <c r="A1283" s="2" t="s">
        <v>274</v>
      </c>
      <c r="B1283" s="2" t="s">
        <v>274</v>
      </c>
      <c r="C1283" s="2" t="s">
        <v>324</v>
      </c>
      <c r="D1283" s="8" t="s">
        <v>289</v>
      </c>
      <c r="E1283" s="23"/>
      <c r="F1283" s="23"/>
      <c r="G1283" s="23"/>
      <c r="H1283" s="23">
        <f>IFERROR(H1263/H1261*100,"")</f>
        <v>74.79489149786292</v>
      </c>
      <c r="I1283" s="23">
        <f>IFERROR(I1263/I1261*100,"")</f>
        <v>50.244470760639416</v>
      </c>
    </row>
    <row r="1284" spans="1:14" x14ac:dyDescent="0.2">
      <c r="A1284" s="2" t="s">
        <v>274</v>
      </c>
      <c r="B1284" s="2" t="s">
        <v>274</v>
      </c>
      <c r="C1284" s="2" t="s">
        <v>324</v>
      </c>
      <c r="D1284" s="8" t="s">
        <v>290</v>
      </c>
      <c r="E1284" s="23"/>
      <c r="F1284" s="23"/>
      <c r="G1284" s="23"/>
      <c r="H1284" s="23">
        <f>IFERROR(H1262/H1259,"")</f>
        <v>58.796423658872079</v>
      </c>
      <c r="I1284" s="23">
        <f>IFERROR(I1262/I1259,"")</f>
        <v>40.691201609354572</v>
      </c>
    </row>
    <row r="1285" spans="1:14" x14ac:dyDescent="0.2">
      <c r="A1285" s="2" t="s">
        <v>274</v>
      </c>
      <c r="B1285" s="2" t="s">
        <v>274</v>
      </c>
      <c r="C1285" s="2" t="s">
        <v>324</v>
      </c>
      <c r="D1285" s="8" t="s">
        <v>291</v>
      </c>
      <c r="E1285" s="23"/>
      <c r="F1285" s="23"/>
      <c r="G1285" s="23"/>
      <c r="H1285" s="23">
        <f t="shared" ref="H1285:I1285" si="466">IFERROR(H1258/H1261*100,"")</f>
        <v>4.0427622446862239</v>
      </c>
      <c r="I1285" s="23">
        <f t="shared" si="466"/>
        <v>4.2670676625885715</v>
      </c>
    </row>
    <row r="1286" spans="1:14" x14ac:dyDescent="0.2">
      <c r="A1286" s="2" t="s">
        <v>274</v>
      </c>
      <c r="B1286" s="2" t="s">
        <v>274</v>
      </c>
      <c r="C1286" s="5" t="s">
        <v>324</v>
      </c>
      <c r="D1286" s="5" t="s">
        <v>116</v>
      </c>
      <c r="E1286" s="22"/>
      <c r="F1286" s="22"/>
      <c r="G1286" s="22"/>
      <c r="H1286" s="22"/>
      <c r="I1286" s="22"/>
    </row>
    <row r="1287" spans="1:14" x14ac:dyDescent="0.2">
      <c r="A1287" s="2" t="s">
        <v>274</v>
      </c>
      <c r="B1287" s="2" t="s">
        <v>274</v>
      </c>
      <c r="C1287" s="2" t="s">
        <v>324</v>
      </c>
      <c r="D1287" s="8" t="s">
        <v>535</v>
      </c>
      <c r="E1287" s="23"/>
      <c r="F1287" s="23"/>
      <c r="G1287" s="23"/>
      <c r="H1287" s="23">
        <f t="shared" ref="H1287:I1287" si="467">IFERROR(H1253/H1261*100,"")</f>
        <v>95.95723775531377</v>
      </c>
      <c r="I1287" s="23">
        <f t="shared" si="467"/>
        <v>95.732932327144013</v>
      </c>
    </row>
    <row r="1288" spans="1:14" x14ac:dyDescent="0.2">
      <c r="A1288" s="2" t="s">
        <v>274</v>
      </c>
      <c r="B1288" s="2" t="s">
        <v>274</v>
      </c>
      <c r="C1288" s="2" t="s">
        <v>324</v>
      </c>
      <c r="D1288" s="8" t="s">
        <v>542</v>
      </c>
      <c r="E1288" s="23"/>
      <c r="F1288" s="23"/>
      <c r="G1288" s="23"/>
      <c r="H1288" s="23">
        <f t="shared" ref="H1288:I1288" si="468">IFERROR(H1253/H1274,"")</f>
        <v>10.12749</v>
      </c>
      <c r="I1288" s="23">
        <f t="shared" si="468"/>
        <v>9.323959760000001</v>
      </c>
    </row>
    <row r="1289" spans="1:14" x14ac:dyDescent="0.2">
      <c r="A1289" s="2" t="s">
        <v>274</v>
      </c>
      <c r="B1289" s="2" t="s">
        <v>274</v>
      </c>
      <c r="C1289" s="5" t="s">
        <v>324</v>
      </c>
      <c r="D1289" s="5" t="s">
        <v>292</v>
      </c>
      <c r="E1289" s="22"/>
      <c r="F1289" s="22"/>
      <c r="G1289" s="22"/>
      <c r="H1289" s="22"/>
      <c r="I1289" s="22"/>
    </row>
    <row r="1290" spans="1:14" x14ac:dyDescent="0.2">
      <c r="A1290" s="2" t="s">
        <v>274</v>
      </c>
      <c r="B1290" s="2" t="s">
        <v>274</v>
      </c>
      <c r="C1290" s="2" t="s">
        <v>324</v>
      </c>
      <c r="D1290" s="8" t="s">
        <v>478</v>
      </c>
      <c r="E1290" s="23" t="str">
        <f t="shared" ref="E1290:I1290" si="469">IFERROR(E1275/E1272,"")</f>
        <v/>
      </c>
      <c r="F1290" s="23" t="str">
        <f t="shared" si="469"/>
        <v/>
      </c>
      <c r="G1290" s="23" t="str">
        <f t="shared" si="469"/>
        <v/>
      </c>
      <c r="H1290" s="23">
        <f t="shared" si="469"/>
        <v>-5.2180563181425992</v>
      </c>
      <c r="I1290" s="23">
        <f t="shared" si="469"/>
        <v>1.7567678618596116</v>
      </c>
    </row>
    <row r="1291" spans="1:14" x14ac:dyDescent="0.2">
      <c r="A1291" s="2" t="s">
        <v>274</v>
      </c>
      <c r="B1291" s="2" t="s">
        <v>274</v>
      </c>
      <c r="C1291" s="2" t="s">
        <v>324</v>
      </c>
      <c r="D1291" s="8" t="s">
        <v>479</v>
      </c>
      <c r="E1291" s="23"/>
      <c r="F1291" s="23"/>
      <c r="G1291" s="23"/>
      <c r="H1291" s="23">
        <f t="shared" ref="H1291:I1291" si="470">IFERROR(H1275/H1259,"")</f>
        <v>-4.8161152537464709</v>
      </c>
      <c r="I1291" s="23">
        <f t="shared" si="470"/>
        <v>-11.723283510578804</v>
      </c>
    </row>
    <row r="1292" spans="1:14" x14ac:dyDescent="0.2">
      <c r="A1292" s="5" t="s">
        <v>274</v>
      </c>
      <c r="B1292" s="5" t="s">
        <v>274</v>
      </c>
      <c r="C1292" s="5" t="s">
        <v>325</v>
      </c>
      <c r="D1292" s="5" t="s">
        <v>9</v>
      </c>
      <c r="E1292" s="80"/>
      <c r="F1292" s="80"/>
      <c r="G1292" s="80"/>
      <c r="H1292" s="80">
        <f t="shared" ref="H1292" si="471">SUM(H1293:H1296)</f>
        <v>1010682.0839999999</v>
      </c>
      <c r="I1292" s="80">
        <f t="shared" ref="I1292" si="472">SUM(I1293:I1296)</f>
        <v>1179210.6140000001</v>
      </c>
      <c r="J1292" s="3"/>
      <c r="K1292" s="3"/>
      <c r="L1292" s="3"/>
      <c r="M1292" s="3"/>
      <c r="N1292" s="3"/>
    </row>
    <row r="1293" spans="1:14" x14ac:dyDescent="0.2">
      <c r="A1293" s="2" t="s">
        <v>274</v>
      </c>
      <c r="B1293" s="2" t="s">
        <v>274</v>
      </c>
      <c r="C1293" s="2" t="s">
        <v>325</v>
      </c>
      <c r="D1293" s="8" t="s">
        <v>76</v>
      </c>
      <c r="E1293" s="20"/>
      <c r="F1293" s="20"/>
      <c r="G1293" s="20"/>
      <c r="H1293" s="20">
        <v>1000000</v>
      </c>
      <c r="I1293" s="20">
        <v>1300000</v>
      </c>
    </row>
    <row r="1294" spans="1:14" x14ac:dyDescent="0.2">
      <c r="A1294" s="2" t="s">
        <v>274</v>
      </c>
      <c r="B1294" s="2" t="s">
        <v>274</v>
      </c>
      <c r="C1294" s="2" t="s">
        <v>325</v>
      </c>
      <c r="D1294" s="8" t="s">
        <v>11</v>
      </c>
      <c r="E1294" s="20"/>
      <c r="F1294" s="20"/>
      <c r="G1294" s="20"/>
      <c r="H1294" s="20">
        <v>0</v>
      </c>
      <c r="I1294" s="20">
        <v>0</v>
      </c>
    </row>
    <row r="1295" spans="1:14" x14ac:dyDescent="0.2">
      <c r="A1295" s="2" t="s">
        <v>274</v>
      </c>
      <c r="B1295" s="2" t="s">
        <v>274</v>
      </c>
      <c r="C1295" s="2" t="s">
        <v>325</v>
      </c>
      <c r="D1295" s="8" t="s">
        <v>275</v>
      </c>
      <c r="E1295" s="20"/>
      <c r="F1295" s="20"/>
      <c r="G1295" s="20"/>
      <c r="H1295" s="20">
        <v>10553.901</v>
      </c>
      <c r="I1295" s="20">
        <v>-122722.819</v>
      </c>
    </row>
    <row r="1296" spans="1:14" x14ac:dyDescent="0.2">
      <c r="A1296" s="2" t="s">
        <v>274</v>
      </c>
      <c r="B1296" s="2" t="s">
        <v>274</v>
      </c>
      <c r="C1296" s="2" t="s">
        <v>325</v>
      </c>
      <c r="D1296" s="8" t="s">
        <v>13</v>
      </c>
      <c r="E1296" s="20"/>
      <c r="F1296" s="20"/>
      <c r="G1296" s="20"/>
      <c r="H1296" s="20">
        <v>128.18299999999999</v>
      </c>
      <c r="I1296" s="20">
        <v>1933.433</v>
      </c>
    </row>
    <row r="1297" spans="1:14" x14ac:dyDescent="0.2">
      <c r="A1297" s="2" t="s">
        <v>274</v>
      </c>
      <c r="B1297" s="2" t="s">
        <v>274</v>
      </c>
      <c r="C1297" s="5" t="s">
        <v>325</v>
      </c>
      <c r="D1297" s="5" t="s">
        <v>276</v>
      </c>
      <c r="E1297" s="19"/>
      <c r="F1297" s="19"/>
      <c r="G1297" s="19"/>
      <c r="H1297" s="19">
        <f t="shared" ref="H1297:I1297" si="473">+H1298+H1299</f>
        <v>52816.013000000006</v>
      </c>
      <c r="I1297" s="19">
        <f t="shared" si="473"/>
        <v>149426.31199999998</v>
      </c>
    </row>
    <row r="1298" spans="1:14" x14ac:dyDescent="0.2">
      <c r="A1298" s="2" t="s">
        <v>274</v>
      </c>
      <c r="B1298" s="2" t="s">
        <v>274</v>
      </c>
      <c r="C1298" s="2" t="s">
        <v>325</v>
      </c>
      <c r="D1298" s="8" t="s">
        <v>219</v>
      </c>
      <c r="E1298" s="20"/>
      <c r="F1298" s="20"/>
      <c r="G1298" s="20"/>
      <c r="H1298" s="20">
        <v>8653.7000000000007</v>
      </c>
      <c r="I1298" s="20">
        <v>64117.502999999997</v>
      </c>
    </row>
    <row r="1299" spans="1:14" x14ac:dyDescent="0.2">
      <c r="A1299" s="2" t="s">
        <v>274</v>
      </c>
      <c r="B1299" s="2" t="s">
        <v>274</v>
      </c>
      <c r="C1299" s="2" t="s">
        <v>325</v>
      </c>
      <c r="D1299" s="8" t="s">
        <v>220</v>
      </c>
      <c r="E1299" s="20"/>
      <c r="F1299" s="20"/>
      <c r="G1299" s="20"/>
      <c r="H1299" s="20">
        <v>44162.313000000002</v>
      </c>
      <c r="I1299" s="20">
        <v>85308.808999999994</v>
      </c>
    </row>
    <row r="1300" spans="1:14" x14ac:dyDescent="0.2">
      <c r="A1300" s="2" t="s">
        <v>274</v>
      </c>
      <c r="B1300" s="2" t="s">
        <v>274</v>
      </c>
      <c r="C1300" s="5" t="s">
        <v>325</v>
      </c>
      <c r="D1300" s="5" t="s">
        <v>221</v>
      </c>
      <c r="E1300" s="19"/>
      <c r="F1300" s="19"/>
      <c r="G1300" s="19"/>
      <c r="H1300" s="19">
        <f t="shared" ref="H1300:I1300" si="474">+H1301+H1304</f>
        <v>1063498.0970000001</v>
      </c>
      <c r="I1300" s="19">
        <f t="shared" si="474"/>
        <v>1328636.926</v>
      </c>
      <c r="J1300" s="3"/>
      <c r="K1300" s="3"/>
      <c r="L1300" s="3"/>
      <c r="M1300" s="3"/>
      <c r="N1300" s="3"/>
    </row>
    <row r="1301" spans="1:14" x14ac:dyDescent="0.2">
      <c r="A1301" s="2" t="s">
        <v>274</v>
      </c>
      <c r="B1301" s="2" t="s">
        <v>274</v>
      </c>
      <c r="C1301" s="2" t="s">
        <v>325</v>
      </c>
      <c r="D1301" s="8" t="s">
        <v>277</v>
      </c>
      <c r="E1301" s="20"/>
      <c r="F1301" s="20"/>
      <c r="G1301" s="20"/>
      <c r="H1301" s="20">
        <v>829411.75800000003</v>
      </c>
      <c r="I1301" s="20">
        <v>881435.37199999997</v>
      </c>
    </row>
    <row r="1302" spans="1:14" x14ac:dyDescent="0.2">
      <c r="A1302" s="2" t="s">
        <v>274</v>
      </c>
      <c r="B1302" s="2" t="s">
        <v>274</v>
      </c>
      <c r="C1302" s="2" t="s">
        <v>325</v>
      </c>
      <c r="D1302" s="21" t="s">
        <v>278</v>
      </c>
      <c r="E1302" s="20"/>
      <c r="F1302" s="20"/>
      <c r="G1302" s="20"/>
      <c r="H1302" s="20">
        <v>807741.75600000005</v>
      </c>
      <c r="I1302" s="20">
        <v>863804.30200000003</v>
      </c>
    </row>
    <row r="1303" spans="1:14" x14ac:dyDescent="0.2">
      <c r="A1303" s="2" t="s">
        <v>274</v>
      </c>
      <c r="B1303" s="2" t="s">
        <v>274</v>
      </c>
      <c r="C1303" s="2" t="s">
        <v>325</v>
      </c>
      <c r="D1303" s="21" t="s">
        <v>279</v>
      </c>
      <c r="E1303" s="20"/>
      <c r="F1303" s="20"/>
      <c r="G1303" s="20"/>
      <c r="H1303" s="20">
        <v>21670.002</v>
      </c>
      <c r="I1303" s="20">
        <f>+I1301-I1302</f>
        <v>17631.069999999949</v>
      </c>
    </row>
    <row r="1304" spans="1:14" x14ac:dyDescent="0.2">
      <c r="A1304" s="2" t="s">
        <v>274</v>
      </c>
      <c r="B1304" s="2" t="s">
        <v>274</v>
      </c>
      <c r="C1304" s="2" t="s">
        <v>325</v>
      </c>
      <c r="D1304" s="8" t="s">
        <v>280</v>
      </c>
      <c r="E1304" s="20"/>
      <c r="F1304" s="20"/>
      <c r="G1304" s="20"/>
      <c r="H1304" s="20">
        <v>234086.33900000001</v>
      </c>
      <c r="I1304" s="20">
        <v>447201.554</v>
      </c>
    </row>
    <row r="1305" spans="1:14" x14ac:dyDescent="0.2">
      <c r="A1305" s="2" t="s">
        <v>274</v>
      </c>
      <c r="B1305" s="2" t="s">
        <v>274</v>
      </c>
      <c r="C1305" s="2" t="s">
        <v>325</v>
      </c>
      <c r="D1305" s="21" t="s">
        <v>509</v>
      </c>
      <c r="E1305" s="20"/>
      <c r="F1305" s="20"/>
      <c r="G1305" s="20"/>
      <c r="H1305" s="20">
        <v>86318.938999999998</v>
      </c>
      <c r="I1305" s="20">
        <v>194557.84400000001</v>
      </c>
    </row>
    <row r="1306" spans="1:14" x14ac:dyDescent="0.2">
      <c r="A1306" s="2" t="s">
        <v>274</v>
      </c>
      <c r="B1306" s="2" t="s">
        <v>274</v>
      </c>
      <c r="C1306" s="2" t="s">
        <v>325</v>
      </c>
      <c r="D1306" s="21" t="s">
        <v>279</v>
      </c>
      <c r="E1306" s="20"/>
      <c r="F1306" s="20"/>
      <c r="G1306" s="20"/>
      <c r="H1306" s="20">
        <v>147767.4</v>
      </c>
      <c r="I1306" s="20">
        <f>+I1304-I1305</f>
        <v>252643.71</v>
      </c>
    </row>
    <row r="1307" spans="1:14" x14ac:dyDescent="0.2">
      <c r="A1307" s="2" t="s">
        <v>274</v>
      </c>
      <c r="B1307" s="2" t="s">
        <v>274</v>
      </c>
      <c r="C1307" s="5" t="s">
        <v>325</v>
      </c>
      <c r="D1307" s="5" t="s">
        <v>29</v>
      </c>
      <c r="E1307" s="19"/>
      <c r="F1307" s="19"/>
      <c r="G1307" s="19"/>
      <c r="H1307" s="19"/>
      <c r="I1307" s="19"/>
    </row>
    <row r="1308" spans="1:14" x14ac:dyDescent="0.2">
      <c r="A1308" s="2" t="s">
        <v>274</v>
      </c>
      <c r="B1308" s="2" t="s">
        <v>274</v>
      </c>
      <c r="C1308" s="2" t="s">
        <v>325</v>
      </c>
      <c r="D1308" s="8" t="s">
        <v>281</v>
      </c>
      <c r="E1308" s="20"/>
      <c r="F1308" s="20"/>
      <c r="G1308" s="20"/>
      <c r="H1308" s="20">
        <v>80023.709000000003</v>
      </c>
      <c r="I1308" s="20">
        <v>162619.97899999999</v>
      </c>
    </row>
    <row r="1309" spans="1:14" x14ac:dyDescent="0.2">
      <c r="A1309" s="2" t="s">
        <v>274</v>
      </c>
      <c r="B1309" s="2" t="s">
        <v>274</v>
      </c>
      <c r="C1309" s="2" t="s">
        <v>325</v>
      </c>
      <c r="D1309" s="8" t="s">
        <v>282</v>
      </c>
      <c r="E1309" s="20"/>
      <c r="F1309" s="20"/>
      <c r="G1309" s="20"/>
      <c r="H1309" s="20">
        <v>56535.076999999997</v>
      </c>
      <c r="I1309" s="20">
        <v>293239.94300000003</v>
      </c>
    </row>
    <row r="1310" spans="1:14" x14ac:dyDescent="0.2">
      <c r="A1310" s="2" t="s">
        <v>274</v>
      </c>
      <c r="B1310" s="2" t="s">
        <v>274</v>
      </c>
      <c r="C1310" s="2" t="s">
        <v>325</v>
      </c>
      <c r="D1310" s="8" t="s">
        <v>283</v>
      </c>
      <c r="E1310" s="20"/>
      <c r="F1310" s="20"/>
      <c r="G1310" s="20"/>
      <c r="H1310" s="20">
        <v>23488.632000000001</v>
      </c>
      <c r="I1310" s="20">
        <v>-143480.93299999999</v>
      </c>
    </row>
    <row r="1311" spans="1:14" x14ac:dyDescent="0.2">
      <c r="A1311" s="2" t="s">
        <v>274</v>
      </c>
      <c r="B1311" s="2" t="s">
        <v>274</v>
      </c>
      <c r="C1311" s="2" t="s">
        <v>325</v>
      </c>
      <c r="D1311" s="8" t="s">
        <v>284</v>
      </c>
      <c r="E1311" s="20"/>
      <c r="F1311" s="20"/>
      <c r="G1311" s="20"/>
      <c r="H1311" s="20">
        <v>10553.901</v>
      </c>
      <c r="I1311" s="20">
        <v>-144755.36900000001</v>
      </c>
    </row>
    <row r="1312" spans="1:14" x14ac:dyDescent="0.2">
      <c r="A1312" s="2" t="s">
        <v>274</v>
      </c>
      <c r="B1312" s="2" t="s">
        <v>274</v>
      </c>
      <c r="C1312" s="5" t="s">
        <v>325</v>
      </c>
      <c r="D1312" s="5" t="s">
        <v>40</v>
      </c>
      <c r="E1312" s="19"/>
      <c r="F1312" s="19"/>
      <c r="G1312" s="19"/>
      <c r="H1312" s="19"/>
      <c r="I1312" s="19"/>
    </row>
    <row r="1313" spans="1:9" x14ac:dyDescent="0.2">
      <c r="A1313" s="2" t="s">
        <v>274</v>
      </c>
      <c r="B1313" s="2" t="s">
        <v>274</v>
      </c>
      <c r="C1313" s="2" t="s">
        <v>325</v>
      </c>
      <c r="D1313" s="8" t="s">
        <v>77</v>
      </c>
      <c r="E1313" s="20"/>
      <c r="F1313" s="20"/>
      <c r="G1313" s="20"/>
      <c r="H1313" s="20">
        <v>100000</v>
      </c>
      <c r="I1313" s="20">
        <v>130000</v>
      </c>
    </row>
    <row r="1314" spans="1:9" x14ac:dyDescent="0.2">
      <c r="A1314" s="2" t="s">
        <v>274</v>
      </c>
      <c r="B1314" s="2" t="s">
        <v>274</v>
      </c>
      <c r="C1314" s="2" t="s">
        <v>325</v>
      </c>
      <c r="D1314" s="8" t="s">
        <v>475</v>
      </c>
      <c r="E1314" s="20"/>
      <c r="F1314" s="20"/>
      <c r="G1314" s="20"/>
      <c r="H1314" s="20">
        <v>1568.8789999999999</v>
      </c>
      <c r="I1314" s="20">
        <v>-103352.527</v>
      </c>
    </row>
    <row r="1315" spans="1:9" x14ac:dyDescent="0.2">
      <c r="A1315" s="2" t="s">
        <v>274</v>
      </c>
      <c r="B1315" s="2" t="s">
        <v>274</v>
      </c>
      <c r="C1315" s="5" t="s">
        <v>325</v>
      </c>
      <c r="D1315" s="5" t="s">
        <v>43</v>
      </c>
      <c r="E1315" s="77"/>
      <c r="F1315" s="77"/>
      <c r="G1315" s="77"/>
      <c r="H1315" s="77"/>
      <c r="I1315" s="77"/>
    </row>
    <row r="1316" spans="1:9" x14ac:dyDescent="0.2">
      <c r="A1316" s="2" t="s">
        <v>274</v>
      </c>
      <c r="B1316" s="2" t="s">
        <v>274</v>
      </c>
      <c r="C1316" s="2" t="s">
        <v>325</v>
      </c>
      <c r="D1316" s="8" t="s">
        <v>545</v>
      </c>
      <c r="E1316" s="23"/>
      <c r="F1316" s="23"/>
      <c r="G1316" s="23"/>
      <c r="H1316" s="23">
        <f t="shared" ref="H1316:I1316" si="475">IFERROR(H1311/SUM(H1293:H1295)*100,"")</f>
        <v>1.0443679441102864</v>
      </c>
      <c r="I1316" s="23">
        <f t="shared" si="475"/>
        <v>-12.295776333407076</v>
      </c>
    </row>
    <row r="1317" spans="1:9" x14ac:dyDescent="0.2">
      <c r="A1317" s="2" t="s">
        <v>274</v>
      </c>
      <c r="B1317" s="2" t="s">
        <v>274</v>
      </c>
      <c r="C1317" s="2" t="s">
        <v>325</v>
      </c>
      <c r="D1317" s="8" t="s">
        <v>285</v>
      </c>
      <c r="E1317" s="23"/>
      <c r="F1317" s="23"/>
      <c r="G1317" s="23"/>
      <c r="H1317" s="23">
        <f t="shared" ref="H1317:I1317" si="476">IFERROR((H1310/(H1300-H1298))*100,"")</f>
        <v>2.2267390400709499</v>
      </c>
      <c r="I1317" s="23">
        <f t="shared" si="476"/>
        <v>-11.346676878999588</v>
      </c>
    </row>
    <row r="1318" spans="1:9" x14ac:dyDescent="0.2">
      <c r="A1318" s="2" t="s">
        <v>274</v>
      </c>
      <c r="B1318" s="2" t="s">
        <v>274</v>
      </c>
      <c r="C1318" s="2" t="s">
        <v>325</v>
      </c>
      <c r="D1318" s="8" t="s">
        <v>286</v>
      </c>
      <c r="E1318" s="23"/>
      <c r="F1318" s="23"/>
      <c r="G1318" s="23"/>
      <c r="H1318" s="23">
        <f t="shared" ref="H1318:I1318" si="477">IFERROR(H1311/H1300*100,"")</f>
        <v>0.99237610577501567</v>
      </c>
      <c r="I1318" s="23">
        <f t="shared" si="477"/>
        <v>-10.89502829307937</v>
      </c>
    </row>
    <row r="1319" spans="1:9" x14ac:dyDescent="0.2">
      <c r="A1319" s="2" t="s">
        <v>274</v>
      </c>
      <c r="B1319" s="2" t="s">
        <v>274</v>
      </c>
      <c r="C1319" s="2" t="s">
        <v>325</v>
      </c>
      <c r="D1319" s="8" t="s">
        <v>287</v>
      </c>
      <c r="E1319" s="23"/>
      <c r="F1319" s="23"/>
      <c r="G1319" s="23"/>
      <c r="H1319" s="23">
        <f t="shared" ref="H1319:I1319" si="478">IFERROR(H1309/H1310,"")</f>
        <v>2.4069122884636278</v>
      </c>
      <c r="I1319" s="23">
        <f t="shared" si="478"/>
        <v>-2.0437554793430293</v>
      </c>
    </row>
    <row r="1320" spans="1:9" x14ac:dyDescent="0.2">
      <c r="A1320" s="2" t="s">
        <v>274</v>
      </c>
      <c r="B1320" s="2" t="s">
        <v>274</v>
      </c>
      <c r="C1320" s="2" t="s">
        <v>325</v>
      </c>
      <c r="D1320" s="8" t="s">
        <v>288</v>
      </c>
      <c r="E1320" s="23"/>
      <c r="F1320" s="23"/>
      <c r="G1320" s="23"/>
      <c r="H1320" s="23">
        <f>IFERROR(H1311/H1313,"")</f>
        <v>0.10553901</v>
      </c>
      <c r="I1320" s="23">
        <f>IFERROR(I1311/I1313,"")</f>
        <v>-1.1135028384615384</v>
      </c>
    </row>
    <row r="1321" spans="1:9" x14ac:dyDescent="0.2">
      <c r="A1321" s="2" t="s">
        <v>274</v>
      </c>
      <c r="B1321" s="2" t="s">
        <v>274</v>
      </c>
      <c r="C1321" s="5" t="s">
        <v>325</v>
      </c>
      <c r="D1321" s="5" t="s">
        <v>53</v>
      </c>
      <c r="E1321" s="22"/>
      <c r="F1321" s="22"/>
      <c r="G1321" s="22"/>
      <c r="H1321" s="22"/>
      <c r="I1321" s="22"/>
    </row>
    <row r="1322" spans="1:9" x14ac:dyDescent="0.2">
      <c r="A1322" s="2" t="s">
        <v>274</v>
      </c>
      <c r="B1322" s="2" t="s">
        <v>274</v>
      </c>
      <c r="C1322" s="2" t="s">
        <v>325</v>
      </c>
      <c r="D1322" s="8" t="s">
        <v>289</v>
      </c>
      <c r="E1322" s="23"/>
      <c r="F1322" s="23"/>
      <c r="G1322" s="23"/>
      <c r="H1322" s="23">
        <f>IFERROR(H1302/H1300*100,"")</f>
        <v>75.951405863211434</v>
      </c>
      <c r="I1322" s="23">
        <f>IFERROR(I1302/I1300*100,"")</f>
        <v>65.014322957331387</v>
      </c>
    </row>
    <row r="1323" spans="1:9" x14ac:dyDescent="0.2">
      <c r="A1323" s="2" t="s">
        <v>274</v>
      </c>
      <c r="B1323" s="2" t="s">
        <v>274</v>
      </c>
      <c r="C1323" s="2" t="s">
        <v>325</v>
      </c>
      <c r="D1323" s="8" t="s">
        <v>290</v>
      </c>
      <c r="E1323" s="23"/>
      <c r="F1323" s="23"/>
      <c r="G1323" s="23"/>
      <c r="H1323" s="23">
        <f>IFERROR(H1301/H1298,"")</f>
        <v>95.844755191421001</v>
      </c>
      <c r="I1323" s="23">
        <f>IFERROR(I1301/I1298,"")</f>
        <v>13.74718806501245</v>
      </c>
    </row>
    <row r="1324" spans="1:9" x14ac:dyDescent="0.2">
      <c r="A1324" s="2" t="s">
        <v>274</v>
      </c>
      <c r="B1324" s="2" t="s">
        <v>274</v>
      </c>
      <c r="C1324" s="2" t="s">
        <v>325</v>
      </c>
      <c r="D1324" s="8" t="s">
        <v>291</v>
      </c>
      <c r="E1324" s="23"/>
      <c r="F1324" s="23"/>
      <c r="G1324" s="23"/>
      <c r="H1324" s="23">
        <f t="shared" ref="H1324:I1324" si="479">IFERROR(H1297/H1300*100,"")</f>
        <v>4.9662536443635972</v>
      </c>
      <c r="I1324" s="23">
        <f t="shared" si="479"/>
        <v>11.246587316360646</v>
      </c>
    </row>
    <row r="1325" spans="1:9" x14ac:dyDescent="0.2">
      <c r="A1325" s="2" t="s">
        <v>274</v>
      </c>
      <c r="B1325" s="2" t="s">
        <v>274</v>
      </c>
      <c r="C1325" s="5" t="s">
        <v>325</v>
      </c>
      <c r="D1325" s="5" t="s">
        <v>116</v>
      </c>
      <c r="E1325" s="22"/>
      <c r="F1325" s="22"/>
      <c r="G1325" s="22"/>
      <c r="H1325" s="22"/>
      <c r="I1325" s="22"/>
    </row>
    <row r="1326" spans="1:9" x14ac:dyDescent="0.2">
      <c r="A1326" s="2" t="s">
        <v>274</v>
      </c>
      <c r="B1326" s="2" t="s">
        <v>274</v>
      </c>
      <c r="C1326" s="2" t="s">
        <v>325</v>
      </c>
      <c r="D1326" s="8" t="s">
        <v>535</v>
      </c>
      <c r="E1326" s="23"/>
      <c r="F1326" s="23"/>
      <c r="G1326" s="23"/>
      <c r="H1326" s="23">
        <f t="shared" ref="H1326:I1326" si="480">IFERROR(H1292/H1300*100,"")</f>
        <v>95.033746355636382</v>
      </c>
      <c r="I1326" s="23">
        <f t="shared" si="480"/>
        <v>88.753412683639354</v>
      </c>
    </row>
    <row r="1327" spans="1:9" x14ac:dyDescent="0.2">
      <c r="A1327" s="2" t="s">
        <v>274</v>
      </c>
      <c r="B1327" s="2" t="s">
        <v>274</v>
      </c>
      <c r="C1327" s="2" t="s">
        <v>325</v>
      </c>
      <c r="D1327" s="8" t="s">
        <v>542</v>
      </c>
      <c r="E1327" s="23"/>
      <c r="F1327" s="23"/>
      <c r="G1327" s="23"/>
      <c r="H1327" s="23">
        <f t="shared" ref="H1327:I1327" si="481">IFERROR(H1292/H1313,"")</f>
        <v>10.106820839999999</v>
      </c>
      <c r="I1327" s="23">
        <f t="shared" si="481"/>
        <v>9.0708508769230782</v>
      </c>
    </row>
    <row r="1328" spans="1:9" x14ac:dyDescent="0.2">
      <c r="A1328" s="2" t="s">
        <v>274</v>
      </c>
      <c r="B1328" s="2" t="s">
        <v>274</v>
      </c>
      <c r="C1328" s="5" t="s">
        <v>325</v>
      </c>
      <c r="D1328" s="5" t="s">
        <v>292</v>
      </c>
      <c r="E1328" s="22"/>
      <c r="F1328" s="22"/>
      <c r="G1328" s="22"/>
      <c r="H1328" s="22"/>
      <c r="I1328" s="22"/>
    </row>
    <row r="1329" spans="1:14" x14ac:dyDescent="0.2">
      <c r="A1329" s="2" t="s">
        <v>274</v>
      </c>
      <c r="B1329" s="2" t="s">
        <v>274</v>
      </c>
      <c r="C1329" s="2" t="s">
        <v>325</v>
      </c>
      <c r="D1329" s="8" t="s">
        <v>478</v>
      </c>
      <c r="E1329" s="23" t="str">
        <f t="shared" ref="E1329:I1329" si="482">IFERROR(E1314/E1311,"")</f>
        <v/>
      </c>
      <c r="F1329" s="23" t="str">
        <f t="shared" si="482"/>
        <v/>
      </c>
      <c r="G1329" s="23" t="str">
        <f t="shared" si="482"/>
        <v/>
      </c>
      <c r="H1329" s="23">
        <f t="shared" si="482"/>
        <v>0.14865394321966824</v>
      </c>
      <c r="I1329" s="23">
        <f t="shared" si="482"/>
        <v>0.71398061235296906</v>
      </c>
    </row>
    <row r="1330" spans="1:14" x14ac:dyDescent="0.2">
      <c r="A1330" s="2" t="s">
        <v>274</v>
      </c>
      <c r="B1330" s="2" t="s">
        <v>274</v>
      </c>
      <c r="C1330" s="2" t="s">
        <v>325</v>
      </c>
      <c r="D1330" s="8" t="s">
        <v>479</v>
      </c>
      <c r="E1330" s="23"/>
      <c r="F1330" s="23"/>
      <c r="G1330" s="23"/>
      <c r="H1330" s="23">
        <f t="shared" ref="H1330:I1330" si="483">IFERROR(H1314/H1298,"")</f>
        <v>0.18129574632816017</v>
      </c>
      <c r="I1330" s="23">
        <f t="shared" si="483"/>
        <v>-1.6119237675241347</v>
      </c>
    </row>
    <row r="1331" spans="1:14" x14ac:dyDescent="0.2">
      <c r="A1331" s="5" t="s">
        <v>274</v>
      </c>
      <c r="B1331" s="5" t="s">
        <v>274</v>
      </c>
      <c r="C1331" s="5" t="s">
        <v>326</v>
      </c>
      <c r="D1331" s="5" t="s">
        <v>9</v>
      </c>
      <c r="E1331" s="80"/>
      <c r="F1331" s="80"/>
      <c r="G1331" s="80"/>
      <c r="H1331" s="80">
        <f t="shared" ref="H1331" si="484">SUM(H1332:H1335)</f>
        <v>2010936</v>
      </c>
      <c r="I1331" s="80">
        <f t="shared" ref="I1331" si="485">SUM(I1332:I1335)</f>
        <v>2107558.8470000001</v>
      </c>
      <c r="J1331" s="3"/>
      <c r="K1331" s="3"/>
      <c r="L1331" s="3"/>
      <c r="M1331" s="3"/>
      <c r="N1331" s="3"/>
    </row>
    <row r="1332" spans="1:14" x14ac:dyDescent="0.2">
      <c r="A1332" s="2" t="s">
        <v>274</v>
      </c>
      <c r="B1332" s="2" t="s">
        <v>274</v>
      </c>
      <c r="C1332" s="2" t="s">
        <v>326</v>
      </c>
      <c r="D1332" s="8" t="s">
        <v>76</v>
      </c>
      <c r="E1332" s="20"/>
      <c r="F1332" s="20"/>
      <c r="G1332" s="20"/>
      <c r="H1332" s="20">
        <v>2000000</v>
      </c>
      <c r="I1332" s="20">
        <v>2000000</v>
      </c>
      <c r="N1332" s="98"/>
    </row>
    <row r="1333" spans="1:14" x14ac:dyDescent="0.2">
      <c r="A1333" s="2" t="s">
        <v>274</v>
      </c>
      <c r="B1333" s="2" t="s">
        <v>274</v>
      </c>
      <c r="C1333" s="2" t="s">
        <v>326</v>
      </c>
      <c r="D1333" s="8" t="s">
        <v>11</v>
      </c>
      <c r="E1333" s="20"/>
      <c r="F1333" s="20"/>
      <c r="G1333" s="20"/>
      <c r="H1333" s="20">
        <v>0</v>
      </c>
      <c r="I1333" s="20">
        <v>0</v>
      </c>
    </row>
    <row r="1334" spans="1:14" x14ac:dyDescent="0.2">
      <c r="A1334" s="2" t="s">
        <v>274</v>
      </c>
      <c r="B1334" s="2" t="s">
        <v>274</v>
      </c>
      <c r="C1334" s="2" t="s">
        <v>326</v>
      </c>
      <c r="D1334" s="8" t="s">
        <v>275</v>
      </c>
      <c r="E1334" s="20"/>
      <c r="F1334" s="20"/>
      <c r="G1334" s="20"/>
      <c r="H1334" s="20">
        <v>10231</v>
      </c>
      <c r="I1334" s="20">
        <v>109643.592</v>
      </c>
    </row>
    <row r="1335" spans="1:14" x14ac:dyDescent="0.2">
      <c r="A1335" s="2" t="s">
        <v>274</v>
      </c>
      <c r="B1335" s="2" t="s">
        <v>274</v>
      </c>
      <c r="C1335" s="2" t="s">
        <v>326</v>
      </c>
      <c r="D1335" s="8" t="s">
        <v>13</v>
      </c>
      <c r="E1335" s="20"/>
      <c r="F1335" s="20"/>
      <c r="G1335" s="20"/>
      <c r="H1335" s="20">
        <v>705</v>
      </c>
      <c r="I1335" s="20">
        <v>-2084.7449999999999</v>
      </c>
    </row>
    <row r="1336" spans="1:14" x14ac:dyDescent="0.2">
      <c r="A1336" s="2" t="s">
        <v>274</v>
      </c>
      <c r="B1336" s="2" t="s">
        <v>274</v>
      </c>
      <c r="C1336" s="5" t="s">
        <v>326</v>
      </c>
      <c r="D1336" s="5" t="s">
        <v>276</v>
      </c>
      <c r="E1336" s="19"/>
      <c r="F1336" s="19"/>
      <c r="G1336" s="19"/>
      <c r="H1336" s="19">
        <f t="shared" ref="H1336:I1336" si="486">+H1337+H1338</f>
        <v>653585</v>
      </c>
      <c r="I1336" s="19">
        <f t="shared" si="486"/>
        <v>542697.60499999998</v>
      </c>
    </row>
    <row r="1337" spans="1:14" x14ac:dyDescent="0.2">
      <c r="A1337" s="2" t="s">
        <v>274</v>
      </c>
      <c r="B1337" s="2" t="s">
        <v>274</v>
      </c>
      <c r="C1337" s="2" t="s">
        <v>326</v>
      </c>
      <c r="D1337" s="8" t="s">
        <v>219</v>
      </c>
      <c r="E1337" s="20"/>
      <c r="F1337" s="20"/>
      <c r="G1337" s="20"/>
      <c r="H1337" s="20">
        <v>355152</v>
      </c>
      <c r="I1337" s="20">
        <v>205896.136</v>
      </c>
    </row>
    <row r="1338" spans="1:14" x14ac:dyDescent="0.2">
      <c r="A1338" s="2" t="s">
        <v>274</v>
      </c>
      <c r="B1338" s="2" t="s">
        <v>274</v>
      </c>
      <c r="C1338" s="2" t="s">
        <v>326</v>
      </c>
      <c r="D1338" s="8" t="s">
        <v>220</v>
      </c>
      <c r="E1338" s="20"/>
      <c r="F1338" s="20"/>
      <c r="G1338" s="20"/>
      <c r="H1338" s="20">
        <v>298433</v>
      </c>
      <c r="I1338" s="20">
        <v>336801.46899999998</v>
      </c>
    </row>
    <row r="1339" spans="1:14" x14ac:dyDescent="0.2">
      <c r="A1339" s="2" t="s">
        <v>274</v>
      </c>
      <c r="B1339" s="2" t="s">
        <v>274</v>
      </c>
      <c r="C1339" s="5" t="s">
        <v>326</v>
      </c>
      <c r="D1339" s="5" t="s">
        <v>221</v>
      </c>
      <c r="E1339" s="19"/>
      <c r="F1339" s="19"/>
      <c r="G1339" s="19"/>
      <c r="H1339" s="19">
        <f t="shared" ref="H1339:I1339" si="487">+H1340+H1343</f>
        <v>2664521</v>
      </c>
      <c r="I1339" s="19">
        <f t="shared" si="487"/>
        <v>2650256.452</v>
      </c>
      <c r="J1339" s="3"/>
      <c r="K1339" s="3"/>
      <c r="L1339" s="3"/>
      <c r="M1339" s="3"/>
      <c r="N1339" s="3"/>
    </row>
    <row r="1340" spans="1:14" x14ac:dyDescent="0.2">
      <c r="A1340" s="2" t="s">
        <v>274</v>
      </c>
      <c r="B1340" s="2" t="s">
        <v>274</v>
      </c>
      <c r="C1340" s="2" t="s">
        <v>326</v>
      </c>
      <c r="D1340" s="8" t="s">
        <v>277</v>
      </c>
      <c r="E1340" s="20"/>
      <c r="F1340" s="20"/>
      <c r="G1340" s="20"/>
      <c r="H1340" s="20">
        <v>1777828</v>
      </c>
      <c r="I1340" s="20">
        <v>1639814.57</v>
      </c>
    </row>
    <row r="1341" spans="1:14" x14ac:dyDescent="0.2">
      <c r="A1341" s="2" t="s">
        <v>274</v>
      </c>
      <c r="B1341" s="2" t="s">
        <v>274</v>
      </c>
      <c r="C1341" s="2" t="s">
        <v>326</v>
      </c>
      <c r="D1341" s="21" t="s">
        <v>278</v>
      </c>
      <c r="E1341" s="20"/>
      <c r="F1341" s="20"/>
      <c r="G1341" s="20"/>
      <c r="H1341" s="20">
        <v>1079166</v>
      </c>
      <c r="I1341" s="20">
        <v>1341944.5660000001</v>
      </c>
    </row>
    <row r="1342" spans="1:14" x14ac:dyDescent="0.2">
      <c r="A1342" s="2" t="s">
        <v>274</v>
      </c>
      <c r="B1342" s="2" t="s">
        <v>274</v>
      </c>
      <c r="C1342" s="2" t="s">
        <v>326</v>
      </c>
      <c r="D1342" s="21" t="s">
        <v>279</v>
      </c>
      <c r="E1342" s="20"/>
      <c r="F1342" s="20"/>
      <c r="G1342" s="20"/>
      <c r="H1342" s="20">
        <v>698662</v>
      </c>
      <c r="I1342" s="20">
        <f>+I1340-I1341</f>
        <v>297870.00399999996</v>
      </c>
    </row>
    <row r="1343" spans="1:14" x14ac:dyDescent="0.2">
      <c r="A1343" s="2" t="s">
        <v>274</v>
      </c>
      <c r="B1343" s="2" t="s">
        <v>274</v>
      </c>
      <c r="C1343" s="2" t="s">
        <v>326</v>
      </c>
      <c r="D1343" s="8" t="s">
        <v>280</v>
      </c>
      <c r="E1343" s="20"/>
      <c r="F1343" s="20"/>
      <c r="G1343" s="20"/>
      <c r="H1343" s="20">
        <v>886693</v>
      </c>
      <c r="I1343" s="20">
        <v>1010441.882</v>
      </c>
    </row>
    <row r="1344" spans="1:14" x14ac:dyDescent="0.2">
      <c r="A1344" s="2" t="s">
        <v>274</v>
      </c>
      <c r="B1344" s="2" t="s">
        <v>274</v>
      </c>
      <c r="C1344" s="2" t="s">
        <v>326</v>
      </c>
      <c r="D1344" s="21" t="s">
        <v>509</v>
      </c>
      <c r="E1344" s="20"/>
      <c r="F1344" s="20"/>
      <c r="G1344" s="20"/>
      <c r="H1344" s="20">
        <v>457895</v>
      </c>
      <c r="I1344" s="20">
        <v>193069.75899999999</v>
      </c>
    </row>
    <row r="1345" spans="1:9" x14ac:dyDescent="0.2">
      <c r="A1345" s="2" t="s">
        <v>274</v>
      </c>
      <c r="B1345" s="2" t="s">
        <v>274</v>
      </c>
      <c r="C1345" s="2" t="s">
        <v>326</v>
      </c>
      <c r="D1345" s="21" t="s">
        <v>279</v>
      </c>
      <c r="E1345" s="20"/>
      <c r="F1345" s="20"/>
      <c r="G1345" s="20"/>
      <c r="H1345" s="20">
        <v>428798</v>
      </c>
      <c r="I1345" s="20">
        <f>+I1343-I1344</f>
        <v>817372.12300000002</v>
      </c>
    </row>
    <row r="1346" spans="1:9" x14ac:dyDescent="0.2">
      <c r="A1346" s="2" t="s">
        <v>274</v>
      </c>
      <c r="B1346" s="2" t="s">
        <v>274</v>
      </c>
      <c r="C1346" s="5" t="s">
        <v>326</v>
      </c>
      <c r="D1346" s="5" t="s">
        <v>29</v>
      </c>
      <c r="E1346" s="19"/>
      <c r="F1346" s="19"/>
      <c r="G1346" s="19"/>
      <c r="H1346" s="19"/>
      <c r="I1346" s="19"/>
    </row>
    <row r="1347" spans="1:9" x14ac:dyDescent="0.2">
      <c r="A1347" s="2" t="s">
        <v>274</v>
      </c>
      <c r="B1347" s="2" t="s">
        <v>274</v>
      </c>
      <c r="C1347" s="2" t="s">
        <v>326</v>
      </c>
      <c r="D1347" s="8" t="s">
        <v>281</v>
      </c>
      <c r="E1347" s="20"/>
      <c r="F1347" s="20"/>
      <c r="G1347" s="20"/>
      <c r="H1347" s="20">
        <v>184674</v>
      </c>
      <c r="I1347" s="20">
        <v>992658.46900000004</v>
      </c>
    </row>
    <row r="1348" spans="1:9" x14ac:dyDescent="0.2">
      <c r="A1348" s="2" t="s">
        <v>274</v>
      </c>
      <c r="B1348" s="2" t="s">
        <v>274</v>
      </c>
      <c r="C1348" s="2" t="s">
        <v>326</v>
      </c>
      <c r="D1348" s="8" t="s">
        <v>282</v>
      </c>
      <c r="E1348" s="20"/>
      <c r="F1348" s="20"/>
      <c r="G1348" s="20"/>
      <c r="H1348" s="20">
        <v>170290</v>
      </c>
      <c r="I1348" s="20">
        <v>807823.60100000002</v>
      </c>
    </row>
    <row r="1349" spans="1:9" x14ac:dyDescent="0.2">
      <c r="A1349" s="2" t="s">
        <v>274</v>
      </c>
      <c r="B1349" s="2" t="s">
        <v>274</v>
      </c>
      <c r="C1349" s="2" t="s">
        <v>326</v>
      </c>
      <c r="D1349" s="8" t="s">
        <v>283</v>
      </c>
      <c r="E1349" s="20"/>
      <c r="F1349" s="20"/>
      <c r="G1349" s="20"/>
      <c r="H1349" s="20">
        <v>14384</v>
      </c>
      <c r="I1349" s="20">
        <v>131758.18100000001</v>
      </c>
    </row>
    <row r="1350" spans="1:9" x14ac:dyDescent="0.2">
      <c r="A1350" s="2" t="s">
        <v>274</v>
      </c>
      <c r="B1350" s="2" t="s">
        <v>274</v>
      </c>
      <c r="C1350" s="2" t="s">
        <v>326</v>
      </c>
      <c r="D1350" s="8" t="s">
        <v>284</v>
      </c>
      <c r="E1350" s="20"/>
      <c r="F1350" s="20"/>
      <c r="G1350" s="20"/>
      <c r="H1350" s="20">
        <v>10231</v>
      </c>
      <c r="I1350" s="20">
        <v>133632.633</v>
      </c>
    </row>
    <row r="1351" spans="1:9" x14ac:dyDescent="0.2">
      <c r="A1351" s="2" t="s">
        <v>274</v>
      </c>
      <c r="B1351" s="2" t="s">
        <v>274</v>
      </c>
      <c r="C1351" s="5" t="s">
        <v>326</v>
      </c>
      <c r="D1351" s="5" t="s">
        <v>40</v>
      </c>
      <c r="E1351" s="19"/>
      <c r="F1351" s="19"/>
      <c r="G1351" s="19"/>
      <c r="H1351" s="19"/>
      <c r="I1351" s="19"/>
    </row>
    <row r="1352" spans="1:9" x14ac:dyDescent="0.2">
      <c r="A1352" s="2" t="s">
        <v>274</v>
      </c>
      <c r="B1352" s="2" t="s">
        <v>274</v>
      </c>
      <c r="C1352" s="2" t="s">
        <v>326</v>
      </c>
      <c r="D1352" s="8" t="s">
        <v>77</v>
      </c>
      <c r="E1352" s="20"/>
      <c r="F1352" s="20"/>
      <c r="G1352" s="20"/>
      <c r="H1352" s="20">
        <v>200000</v>
      </c>
      <c r="I1352" s="20">
        <v>200000</v>
      </c>
    </row>
    <row r="1353" spans="1:9" x14ac:dyDescent="0.2">
      <c r="A1353" s="2" t="s">
        <v>274</v>
      </c>
      <c r="B1353" s="2" t="s">
        <v>274</v>
      </c>
      <c r="C1353" s="2" t="s">
        <v>326</v>
      </c>
      <c r="D1353" s="8" t="s">
        <v>475</v>
      </c>
      <c r="E1353" s="20"/>
      <c r="F1353" s="20"/>
      <c r="G1353" s="20"/>
      <c r="H1353" s="20">
        <v>-255493</v>
      </c>
      <c r="I1353" s="20">
        <v>103254.132</v>
      </c>
    </row>
    <row r="1354" spans="1:9" x14ac:dyDescent="0.2">
      <c r="A1354" s="2" t="s">
        <v>274</v>
      </c>
      <c r="B1354" s="2" t="s">
        <v>274</v>
      </c>
      <c r="C1354" s="5" t="s">
        <v>326</v>
      </c>
      <c r="D1354" s="5" t="s">
        <v>43</v>
      </c>
      <c r="E1354" s="77"/>
      <c r="F1354" s="77"/>
      <c r="G1354" s="77"/>
      <c r="H1354" s="77"/>
      <c r="I1354" s="77"/>
    </row>
    <row r="1355" spans="1:9" x14ac:dyDescent="0.2">
      <c r="A1355" s="2" t="s">
        <v>274</v>
      </c>
      <c r="B1355" s="2" t="s">
        <v>274</v>
      </c>
      <c r="C1355" s="2" t="s">
        <v>326</v>
      </c>
      <c r="D1355" s="8" t="s">
        <v>545</v>
      </c>
      <c r="E1355" s="23"/>
      <c r="F1355" s="23"/>
      <c r="G1355" s="23"/>
      <c r="H1355" s="23">
        <f t="shared" ref="H1355:I1355" si="488">IFERROR(H1350/SUM(H1332:H1334)*100,"")</f>
        <v>0.50894648425976918</v>
      </c>
      <c r="I1355" s="23">
        <f t="shared" si="488"/>
        <v>6.3343701043507821</v>
      </c>
    </row>
    <row r="1356" spans="1:9" x14ac:dyDescent="0.2">
      <c r="A1356" s="2" t="s">
        <v>274</v>
      </c>
      <c r="B1356" s="2" t="s">
        <v>274</v>
      </c>
      <c r="C1356" s="2" t="s">
        <v>326</v>
      </c>
      <c r="D1356" s="8" t="s">
        <v>285</v>
      </c>
      <c r="E1356" s="23"/>
      <c r="F1356" s="23"/>
      <c r="G1356" s="23"/>
      <c r="H1356" s="23">
        <f t="shared" ref="H1356:I1356" si="489">IFERROR((H1349/(H1339-H1337))*100,"")</f>
        <v>0.62285412162369891</v>
      </c>
      <c r="I1356" s="23">
        <f t="shared" si="489"/>
        <v>5.3902929178465691</v>
      </c>
    </row>
    <row r="1357" spans="1:9" x14ac:dyDescent="0.2">
      <c r="A1357" s="2" t="s">
        <v>274</v>
      </c>
      <c r="B1357" s="2" t="s">
        <v>274</v>
      </c>
      <c r="C1357" s="2" t="s">
        <v>326</v>
      </c>
      <c r="D1357" s="8" t="s">
        <v>286</v>
      </c>
      <c r="E1357" s="23"/>
      <c r="F1357" s="23"/>
      <c r="G1357" s="23"/>
      <c r="H1357" s="23">
        <f t="shared" ref="H1357:I1357" si="490">IFERROR(H1350/H1339*100,"")</f>
        <v>0.38397145303039459</v>
      </c>
      <c r="I1357" s="23">
        <f t="shared" si="490"/>
        <v>5.042252907229221</v>
      </c>
    </row>
    <row r="1358" spans="1:9" x14ac:dyDescent="0.2">
      <c r="A1358" s="2" t="s">
        <v>274</v>
      </c>
      <c r="B1358" s="2" t="s">
        <v>274</v>
      </c>
      <c r="C1358" s="2" t="s">
        <v>326</v>
      </c>
      <c r="D1358" s="8" t="s">
        <v>287</v>
      </c>
      <c r="E1358" s="23"/>
      <c r="F1358" s="23"/>
      <c r="G1358" s="23"/>
      <c r="H1358" s="23">
        <f t="shared" ref="H1358:I1358" si="491">IFERROR(H1348/H1349,"")</f>
        <v>11.83884872080089</v>
      </c>
      <c r="I1358" s="23">
        <f t="shared" si="491"/>
        <v>6.1311077222597659</v>
      </c>
    </row>
    <row r="1359" spans="1:9" x14ac:dyDescent="0.2">
      <c r="A1359" s="2" t="s">
        <v>274</v>
      </c>
      <c r="B1359" s="2" t="s">
        <v>274</v>
      </c>
      <c r="C1359" s="2" t="s">
        <v>326</v>
      </c>
      <c r="D1359" s="8" t="s">
        <v>288</v>
      </c>
      <c r="E1359" s="23"/>
      <c r="F1359" s="23"/>
      <c r="G1359" s="23"/>
      <c r="H1359" s="23">
        <f>IFERROR(H1350/H1352,"")</f>
        <v>5.1154999999999999E-2</v>
      </c>
      <c r="I1359" s="23">
        <f>IFERROR(I1350/I1352,"")</f>
        <v>0.66816316500000006</v>
      </c>
    </row>
    <row r="1360" spans="1:9" x14ac:dyDescent="0.2">
      <c r="A1360" s="2" t="s">
        <v>274</v>
      </c>
      <c r="B1360" s="2" t="s">
        <v>274</v>
      </c>
      <c r="C1360" s="5" t="s">
        <v>326</v>
      </c>
      <c r="D1360" s="5" t="s">
        <v>53</v>
      </c>
      <c r="E1360" s="22"/>
      <c r="F1360" s="22"/>
      <c r="G1360" s="22"/>
      <c r="H1360" s="22"/>
      <c r="I1360" s="22"/>
    </row>
    <row r="1361" spans="1:14" x14ac:dyDescent="0.2">
      <c r="A1361" s="2" t="s">
        <v>274</v>
      </c>
      <c r="B1361" s="2" t="s">
        <v>274</v>
      </c>
      <c r="C1361" s="2" t="s">
        <v>326</v>
      </c>
      <c r="D1361" s="8" t="s">
        <v>289</v>
      </c>
      <c r="E1361" s="23"/>
      <c r="F1361" s="23"/>
      <c r="G1361" s="23"/>
      <c r="H1361" s="23">
        <f>IFERROR(H1341/H1339*100,"")</f>
        <v>40.501313369269745</v>
      </c>
      <c r="I1361" s="23">
        <f>IFERROR(I1341/I1339*100,"")</f>
        <v>50.634517462916072</v>
      </c>
    </row>
    <row r="1362" spans="1:14" x14ac:dyDescent="0.2">
      <c r="A1362" s="2" t="s">
        <v>274</v>
      </c>
      <c r="B1362" s="2" t="s">
        <v>274</v>
      </c>
      <c r="C1362" s="2" t="s">
        <v>326</v>
      </c>
      <c r="D1362" s="8" t="s">
        <v>290</v>
      </c>
      <c r="E1362" s="23"/>
      <c r="F1362" s="23"/>
      <c r="G1362" s="23"/>
      <c r="H1362" s="23">
        <f>IFERROR(H1340/H1337,"")</f>
        <v>5.0058228589449021</v>
      </c>
      <c r="I1362" s="23">
        <f>IFERROR(I1340/I1337,"")</f>
        <v>7.9642804467199912</v>
      </c>
    </row>
    <row r="1363" spans="1:14" x14ac:dyDescent="0.2">
      <c r="A1363" s="2" t="s">
        <v>274</v>
      </c>
      <c r="B1363" s="2" t="s">
        <v>274</v>
      </c>
      <c r="C1363" s="2" t="s">
        <v>326</v>
      </c>
      <c r="D1363" s="8" t="s">
        <v>291</v>
      </c>
      <c r="E1363" s="23"/>
      <c r="F1363" s="23"/>
      <c r="G1363" s="23"/>
      <c r="H1363" s="23">
        <f t="shared" ref="H1363:I1363" si="492">IFERROR(H1336/H1339*100,"")</f>
        <v>24.529174286860563</v>
      </c>
      <c r="I1363" s="23">
        <f t="shared" si="492"/>
        <v>20.477173240742665</v>
      </c>
    </row>
    <row r="1364" spans="1:14" x14ac:dyDescent="0.2">
      <c r="A1364" s="2" t="s">
        <v>274</v>
      </c>
      <c r="B1364" s="2" t="s">
        <v>274</v>
      </c>
      <c r="C1364" s="5" t="s">
        <v>326</v>
      </c>
      <c r="D1364" s="5" t="s">
        <v>116</v>
      </c>
      <c r="E1364" s="22"/>
      <c r="F1364" s="22"/>
      <c r="G1364" s="22"/>
      <c r="H1364" s="22"/>
      <c r="I1364" s="22"/>
    </row>
    <row r="1365" spans="1:14" x14ac:dyDescent="0.2">
      <c r="A1365" s="2" t="s">
        <v>274</v>
      </c>
      <c r="B1365" s="2" t="s">
        <v>274</v>
      </c>
      <c r="C1365" s="2" t="s">
        <v>326</v>
      </c>
      <c r="D1365" s="8" t="s">
        <v>535</v>
      </c>
      <c r="E1365" s="23"/>
      <c r="F1365" s="23"/>
      <c r="G1365" s="23"/>
      <c r="H1365" s="23">
        <f t="shared" ref="H1365:I1365" si="493">IFERROR(H1331/H1339*100,"")</f>
        <v>75.470825713139433</v>
      </c>
      <c r="I1365" s="23">
        <f t="shared" si="493"/>
        <v>79.522826759257342</v>
      </c>
    </row>
    <row r="1366" spans="1:14" x14ac:dyDescent="0.2">
      <c r="A1366" s="2" t="s">
        <v>274</v>
      </c>
      <c r="B1366" s="2" t="s">
        <v>274</v>
      </c>
      <c r="C1366" s="2" t="s">
        <v>326</v>
      </c>
      <c r="D1366" s="8" t="s">
        <v>542</v>
      </c>
      <c r="E1366" s="23"/>
      <c r="F1366" s="23"/>
      <c r="G1366" s="23"/>
      <c r="H1366" s="23">
        <f t="shared" ref="H1366:I1366" si="494">IFERROR(H1331/H1352,"")</f>
        <v>10.054679999999999</v>
      </c>
      <c r="I1366" s="23">
        <f t="shared" si="494"/>
        <v>10.537794235</v>
      </c>
    </row>
    <row r="1367" spans="1:14" x14ac:dyDescent="0.2">
      <c r="A1367" s="2" t="s">
        <v>274</v>
      </c>
      <c r="B1367" s="2" t="s">
        <v>274</v>
      </c>
      <c r="C1367" s="5" t="s">
        <v>326</v>
      </c>
      <c r="D1367" s="5" t="s">
        <v>292</v>
      </c>
      <c r="E1367" s="22"/>
      <c r="F1367" s="22"/>
      <c r="G1367" s="22"/>
      <c r="H1367" s="22"/>
      <c r="I1367" s="22"/>
    </row>
    <row r="1368" spans="1:14" x14ac:dyDescent="0.2">
      <c r="A1368" s="2" t="s">
        <v>274</v>
      </c>
      <c r="B1368" s="2" t="s">
        <v>274</v>
      </c>
      <c r="C1368" s="2" t="s">
        <v>326</v>
      </c>
      <c r="D1368" s="8" t="s">
        <v>478</v>
      </c>
      <c r="E1368" s="23" t="str">
        <f t="shared" ref="E1368:I1368" si="495">IFERROR(E1353/E1350,"")</f>
        <v/>
      </c>
      <c r="F1368" s="23" t="str">
        <f t="shared" si="495"/>
        <v/>
      </c>
      <c r="G1368" s="23" t="str">
        <f t="shared" si="495"/>
        <v/>
      </c>
      <c r="H1368" s="23">
        <f t="shared" si="495"/>
        <v>-24.972436711953865</v>
      </c>
      <c r="I1368" s="23">
        <f t="shared" si="495"/>
        <v>0.77267153749788042</v>
      </c>
    </row>
    <row r="1369" spans="1:14" x14ac:dyDescent="0.2">
      <c r="A1369" s="2" t="s">
        <v>274</v>
      </c>
      <c r="B1369" s="2" t="s">
        <v>274</v>
      </c>
      <c r="C1369" s="2" t="s">
        <v>326</v>
      </c>
      <c r="D1369" s="8" t="s">
        <v>479</v>
      </c>
      <c r="E1369" s="23"/>
      <c r="F1369" s="23"/>
      <c r="G1369" s="23"/>
      <c r="H1369" s="23">
        <f t="shared" ref="H1369:I1369" si="496">IFERROR(H1353/H1337,"")</f>
        <v>-0.71939057079785551</v>
      </c>
      <c r="I1369" s="23">
        <f t="shared" si="496"/>
        <v>0.50148649705597192</v>
      </c>
    </row>
    <row r="1370" spans="1:14" x14ac:dyDescent="0.2">
      <c r="A1370" s="5" t="s">
        <v>274</v>
      </c>
      <c r="B1370" s="5" t="s">
        <v>274</v>
      </c>
      <c r="C1370" s="5" t="s">
        <v>327</v>
      </c>
      <c r="D1370" s="5" t="s">
        <v>9</v>
      </c>
      <c r="E1370" s="80"/>
      <c r="F1370" s="80"/>
      <c r="G1370" s="80"/>
      <c r="H1370" s="80">
        <f t="shared" ref="H1370" si="497">SUM(H1371:H1374)</f>
        <v>1014601.357</v>
      </c>
      <c r="I1370" s="80">
        <f t="shared" ref="I1370" si="498">SUM(I1371:I1374)</f>
        <v>951835.02800000005</v>
      </c>
      <c r="J1370" s="3"/>
      <c r="K1370" s="3"/>
      <c r="L1370" s="3"/>
      <c r="M1370" s="3"/>
      <c r="N1370" s="3"/>
    </row>
    <row r="1371" spans="1:14" x14ac:dyDescent="0.2">
      <c r="A1371" s="2" t="s">
        <v>274</v>
      </c>
      <c r="B1371" s="2" t="s">
        <v>274</v>
      </c>
      <c r="C1371" s="2" t="s">
        <v>327</v>
      </c>
      <c r="D1371" s="8" t="s">
        <v>76</v>
      </c>
      <c r="E1371" s="20"/>
      <c r="F1371" s="20"/>
      <c r="G1371" s="20"/>
      <c r="H1371" s="20">
        <v>1000000</v>
      </c>
      <c r="I1371" s="20">
        <v>1000000</v>
      </c>
    </row>
    <row r="1372" spans="1:14" x14ac:dyDescent="0.2">
      <c r="A1372" s="2" t="s">
        <v>274</v>
      </c>
      <c r="B1372" s="2" t="s">
        <v>274</v>
      </c>
      <c r="C1372" s="2" t="s">
        <v>327</v>
      </c>
      <c r="D1372" s="8" t="s">
        <v>11</v>
      </c>
      <c r="E1372" s="20"/>
      <c r="F1372" s="20"/>
      <c r="G1372" s="20"/>
      <c r="H1372" s="20">
        <v>0</v>
      </c>
      <c r="I1372" s="20">
        <v>0</v>
      </c>
    </row>
    <row r="1373" spans="1:14" x14ac:dyDescent="0.2">
      <c r="A1373" s="2" t="s">
        <v>274</v>
      </c>
      <c r="B1373" s="2" t="s">
        <v>274</v>
      </c>
      <c r="C1373" s="2" t="s">
        <v>327</v>
      </c>
      <c r="D1373" s="8" t="s">
        <v>275</v>
      </c>
      <c r="E1373" s="20"/>
      <c r="F1373" s="20"/>
      <c r="G1373" s="20"/>
      <c r="H1373" s="20">
        <v>14601.357</v>
      </c>
      <c r="I1373" s="20">
        <v>-48164.972000000002</v>
      </c>
    </row>
    <row r="1374" spans="1:14" x14ac:dyDescent="0.2">
      <c r="A1374" s="2" t="s">
        <v>274</v>
      </c>
      <c r="B1374" s="2" t="s">
        <v>274</v>
      </c>
      <c r="C1374" s="2" t="s">
        <v>327</v>
      </c>
      <c r="D1374" s="8" t="s">
        <v>13</v>
      </c>
      <c r="E1374" s="20"/>
      <c r="F1374" s="20"/>
      <c r="G1374" s="20"/>
      <c r="H1374" s="20">
        <v>0</v>
      </c>
      <c r="I1374" s="20">
        <v>0</v>
      </c>
    </row>
    <row r="1375" spans="1:14" x14ac:dyDescent="0.2">
      <c r="A1375" s="2" t="s">
        <v>274</v>
      </c>
      <c r="B1375" s="2" t="s">
        <v>274</v>
      </c>
      <c r="C1375" s="5" t="s">
        <v>327</v>
      </c>
      <c r="D1375" s="5" t="s">
        <v>276</v>
      </c>
      <c r="E1375" s="19"/>
      <c r="F1375" s="19"/>
      <c r="G1375" s="19"/>
      <c r="H1375" s="19">
        <f t="shared" ref="H1375:I1375" si="499">+H1376+H1377</f>
        <v>150351.25099999999</v>
      </c>
      <c r="I1375" s="19">
        <f t="shared" si="499"/>
        <v>402592.745</v>
      </c>
    </row>
    <row r="1376" spans="1:14" x14ac:dyDescent="0.2">
      <c r="A1376" s="2" t="s">
        <v>274</v>
      </c>
      <c r="B1376" s="2" t="s">
        <v>274</v>
      </c>
      <c r="C1376" s="2" t="s">
        <v>327</v>
      </c>
      <c r="D1376" s="8" t="s">
        <v>219</v>
      </c>
      <c r="E1376" s="20"/>
      <c r="F1376" s="20"/>
      <c r="G1376" s="20"/>
      <c r="H1376" s="20">
        <v>103615.477</v>
      </c>
      <c r="I1376" s="20">
        <v>271106.29700000002</v>
      </c>
    </row>
    <row r="1377" spans="1:14" x14ac:dyDescent="0.2">
      <c r="A1377" s="2" t="s">
        <v>274</v>
      </c>
      <c r="B1377" s="2" t="s">
        <v>274</v>
      </c>
      <c r="C1377" s="2" t="s">
        <v>327</v>
      </c>
      <c r="D1377" s="8" t="s">
        <v>220</v>
      </c>
      <c r="E1377" s="20"/>
      <c r="F1377" s="20"/>
      <c r="G1377" s="20"/>
      <c r="H1377" s="20">
        <v>46735.773999999998</v>
      </c>
      <c r="I1377" s="20">
        <v>131486.448</v>
      </c>
    </row>
    <row r="1378" spans="1:14" x14ac:dyDescent="0.2">
      <c r="A1378" s="2" t="s">
        <v>274</v>
      </c>
      <c r="B1378" s="2" t="s">
        <v>274</v>
      </c>
      <c r="C1378" s="5" t="s">
        <v>327</v>
      </c>
      <c r="D1378" s="5" t="s">
        <v>221</v>
      </c>
      <c r="E1378" s="19"/>
      <c r="F1378" s="19"/>
      <c r="G1378" s="19"/>
      <c r="H1378" s="19">
        <f t="shared" ref="H1378:I1378" si="500">+H1379+H1382</f>
        <v>1164952.608</v>
      </c>
      <c r="I1378" s="19">
        <f t="shared" si="500"/>
        <v>1354427.773</v>
      </c>
      <c r="J1378" s="3"/>
      <c r="K1378" s="3"/>
      <c r="L1378" s="3"/>
      <c r="M1378" s="3"/>
      <c r="N1378" s="3"/>
    </row>
    <row r="1379" spans="1:14" x14ac:dyDescent="0.2">
      <c r="A1379" s="2" t="s">
        <v>274</v>
      </c>
      <c r="B1379" s="2" t="s">
        <v>274</v>
      </c>
      <c r="C1379" s="2" t="s">
        <v>327</v>
      </c>
      <c r="D1379" s="8" t="s">
        <v>277</v>
      </c>
      <c r="E1379" s="20"/>
      <c r="F1379" s="20"/>
      <c r="G1379" s="20"/>
      <c r="H1379" s="20">
        <v>932110.43599999999</v>
      </c>
      <c r="I1379" s="20">
        <v>858955.59400000004</v>
      </c>
    </row>
    <row r="1380" spans="1:14" x14ac:dyDescent="0.2">
      <c r="A1380" s="2" t="s">
        <v>274</v>
      </c>
      <c r="B1380" s="2" t="s">
        <v>274</v>
      </c>
      <c r="C1380" s="2" t="s">
        <v>327</v>
      </c>
      <c r="D1380" s="21" t="s">
        <v>278</v>
      </c>
      <c r="E1380" s="20"/>
      <c r="F1380" s="20"/>
      <c r="G1380" s="20"/>
      <c r="H1380" s="20">
        <v>411544.51699999999</v>
      </c>
      <c r="I1380" s="20">
        <v>519993.17200000002</v>
      </c>
    </row>
    <row r="1381" spans="1:14" x14ac:dyDescent="0.2">
      <c r="A1381" s="2" t="s">
        <v>274</v>
      </c>
      <c r="B1381" s="2" t="s">
        <v>274</v>
      </c>
      <c r="C1381" s="2" t="s">
        <v>327</v>
      </c>
      <c r="D1381" s="21" t="s">
        <v>279</v>
      </c>
      <c r="E1381" s="20"/>
      <c r="F1381" s="20"/>
      <c r="G1381" s="20"/>
      <c r="H1381" s="20">
        <v>520565.91899999999</v>
      </c>
      <c r="I1381" s="20">
        <f>+I1379-I1380</f>
        <v>338962.42200000002</v>
      </c>
    </row>
    <row r="1382" spans="1:14" x14ac:dyDescent="0.2">
      <c r="A1382" s="2" t="s">
        <v>274</v>
      </c>
      <c r="B1382" s="2" t="s">
        <v>274</v>
      </c>
      <c r="C1382" s="2" t="s">
        <v>327</v>
      </c>
      <c r="D1382" s="8" t="s">
        <v>280</v>
      </c>
      <c r="E1382" s="20"/>
      <c r="F1382" s="20"/>
      <c r="G1382" s="20"/>
      <c r="H1382" s="20">
        <v>232842.17199999999</v>
      </c>
      <c r="I1382" s="20">
        <v>495472.179</v>
      </c>
    </row>
    <row r="1383" spans="1:14" x14ac:dyDescent="0.2">
      <c r="A1383" s="2" t="s">
        <v>274</v>
      </c>
      <c r="B1383" s="2" t="s">
        <v>274</v>
      </c>
      <c r="C1383" s="2" t="s">
        <v>327</v>
      </c>
      <c r="D1383" s="21" t="s">
        <v>509</v>
      </c>
      <c r="E1383" s="20"/>
      <c r="F1383" s="20"/>
      <c r="G1383" s="20"/>
      <c r="H1383" s="20">
        <v>80912.005999999994</v>
      </c>
      <c r="I1383" s="20">
        <v>150320.16</v>
      </c>
    </row>
    <row r="1384" spans="1:14" x14ac:dyDescent="0.2">
      <c r="A1384" s="2" t="s">
        <v>274</v>
      </c>
      <c r="B1384" s="2" t="s">
        <v>274</v>
      </c>
      <c r="C1384" s="2" t="s">
        <v>327</v>
      </c>
      <c r="D1384" s="21" t="s">
        <v>279</v>
      </c>
      <c r="E1384" s="20"/>
      <c r="F1384" s="20"/>
      <c r="G1384" s="20"/>
      <c r="H1384" s="20">
        <v>151930.166</v>
      </c>
      <c r="I1384" s="20">
        <f>+I1382-I1383</f>
        <v>345152.01899999997</v>
      </c>
    </row>
    <row r="1385" spans="1:14" x14ac:dyDescent="0.2">
      <c r="A1385" s="2" t="s">
        <v>274</v>
      </c>
      <c r="B1385" s="2" t="s">
        <v>274</v>
      </c>
      <c r="C1385" s="5" t="s">
        <v>327</v>
      </c>
      <c r="D1385" s="5" t="s">
        <v>29</v>
      </c>
      <c r="E1385" s="19"/>
      <c r="F1385" s="19"/>
      <c r="G1385" s="19"/>
      <c r="H1385" s="19"/>
      <c r="I1385" s="19"/>
    </row>
    <row r="1386" spans="1:14" x14ac:dyDescent="0.2">
      <c r="A1386" s="2" t="s">
        <v>274</v>
      </c>
      <c r="B1386" s="2" t="s">
        <v>274</v>
      </c>
      <c r="C1386" s="2" t="s">
        <v>327</v>
      </c>
      <c r="D1386" s="8" t="s">
        <v>281</v>
      </c>
      <c r="E1386" s="20"/>
      <c r="F1386" s="20"/>
      <c r="G1386" s="20"/>
      <c r="H1386" s="20">
        <v>88403.293999999994</v>
      </c>
      <c r="I1386" s="20">
        <f>26212.42+110997.889</f>
        <v>137210.30900000001</v>
      </c>
      <c r="J1386" s="3"/>
    </row>
    <row r="1387" spans="1:14" x14ac:dyDescent="0.2">
      <c r="A1387" s="2" t="s">
        <v>274</v>
      </c>
      <c r="B1387" s="2" t="s">
        <v>274</v>
      </c>
      <c r="C1387" s="2" t="s">
        <v>327</v>
      </c>
      <c r="D1387" s="8" t="s">
        <v>282</v>
      </c>
      <c r="E1387" s="20"/>
      <c r="F1387" s="20"/>
      <c r="G1387" s="20"/>
      <c r="H1387" s="20">
        <v>68008.843999999997</v>
      </c>
      <c r="I1387" s="20">
        <v>212408.21</v>
      </c>
    </row>
    <row r="1388" spans="1:14" x14ac:dyDescent="0.2">
      <c r="A1388" s="2" t="s">
        <v>274</v>
      </c>
      <c r="B1388" s="2" t="s">
        <v>274</v>
      </c>
      <c r="C1388" s="2" t="s">
        <v>327</v>
      </c>
      <c r="D1388" s="8" t="s">
        <v>283</v>
      </c>
      <c r="E1388" s="20"/>
      <c r="F1388" s="20"/>
      <c r="G1388" s="20"/>
      <c r="H1388" s="20">
        <v>20394.45</v>
      </c>
      <c r="I1388" s="20">
        <v>-87477.713000000003</v>
      </c>
    </row>
    <row r="1389" spans="1:14" x14ac:dyDescent="0.2">
      <c r="A1389" s="2" t="s">
        <v>274</v>
      </c>
      <c r="B1389" s="2" t="s">
        <v>274</v>
      </c>
      <c r="C1389" s="2" t="s">
        <v>327</v>
      </c>
      <c r="D1389" s="8" t="s">
        <v>284</v>
      </c>
      <c r="E1389" s="20"/>
      <c r="F1389" s="20"/>
      <c r="G1389" s="20"/>
      <c r="H1389" s="20">
        <v>14601.356</v>
      </c>
      <c r="I1389" s="20">
        <v>-62766.442999999999</v>
      </c>
    </row>
    <row r="1390" spans="1:14" x14ac:dyDescent="0.2">
      <c r="A1390" s="2" t="s">
        <v>274</v>
      </c>
      <c r="B1390" s="2" t="s">
        <v>274</v>
      </c>
      <c r="C1390" s="5" t="s">
        <v>327</v>
      </c>
      <c r="D1390" s="5" t="s">
        <v>40</v>
      </c>
      <c r="E1390" s="19"/>
      <c r="F1390" s="19"/>
      <c r="G1390" s="19"/>
      <c r="H1390" s="19"/>
      <c r="I1390" s="19"/>
    </row>
    <row r="1391" spans="1:14" x14ac:dyDescent="0.2">
      <c r="A1391" s="2" t="s">
        <v>274</v>
      </c>
      <c r="B1391" s="2" t="s">
        <v>274</v>
      </c>
      <c r="C1391" s="2" t="s">
        <v>327</v>
      </c>
      <c r="D1391" s="8" t="s">
        <v>77</v>
      </c>
      <c r="E1391" s="20"/>
      <c r="F1391" s="20"/>
      <c r="G1391" s="20"/>
      <c r="H1391" s="20">
        <v>100000</v>
      </c>
      <c r="I1391" s="20">
        <v>100000</v>
      </c>
    </row>
    <row r="1392" spans="1:14" x14ac:dyDescent="0.2">
      <c r="A1392" s="2" t="s">
        <v>274</v>
      </c>
      <c r="B1392" s="2" t="s">
        <v>274</v>
      </c>
      <c r="C1392" s="2" t="s">
        <v>327</v>
      </c>
      <c r="D1392" s="8" t="s">
        <v>475</v>
      </c>
      <c r="E1392" s="20"/>
      <c r="F1392" s="20"/>
      <c r="G1392" s="20"/>
      <c r="H1392" s="20">
        <v>22927.331999999999</v>
      </c>
      <c r="I1392" s="20">
        <v>-39978.300999999999</v>
      </c>
    </row>
    <row r="1393" spans="1:9" x14ac:dyDescent="0.2">
      <c r="A1393" s="2" t="s">
        <v>274</v>
      </c>
      <c r="B1393" s="2" t="s">
        <v>274</v>
      </c>
      <c r="C1393" s="5" t="s">
        <v>327</v>
      </c>
      <c r="D1393" s="5" t="s">
        <v>43</v>
      </c>
      <c r="E1393" s="77"/>
      <c r="F1393" s="77"/>
      <c r="G1393" s="77"/>
      <c r="H1393" s="77"/>
      <c r="I1393" s="77"/>
    </row>
    <row r="1394" spans="1:9" x14ac:dyDescent="0.2">
      <c r="A1394" s="2" t="s">
        <v>274</v>
      </c>
      <c r="B1394" s="2" t="s">
        <v>274</v>
      </c>
      <c r="C1394" s="2" t="s">
        <v>327</v>
      </c>
      <c r="D1394" s="8" t="s">
        <v>545</v>
      </c>
      <c r="E1394" s="23"/>
      <c r="F1394" s="23"/>
      <c r="G1394" s="23"/>
      <c r="H1394" s="23">
        <f t="shared" ref="H1394:I1394" si="501">IFERROR(H1389/SUM(H1371:H1373)*100,"")</f>
        <v>1.4391224592064094</v>
      </c>
      <c r="I1394" s="23">
        <f t="shared" si="501"/>
        <v>-6.5942564786552484</v>
      </c>
    </row>
    <row r="1395" spans="1:9" x14ac:dyDescent="0.2">
      <c r="A1395" s="2" t="s">
        <v>274</v>
      </c>
      <c r="B1395" s="2" t="s">
        <v>274</v>
      </c>
      <c r="C1395" s="2" t="s">
        <v>327</v>
      </c>
      <c r="D1395" s="8" t="s">
        <v>285</v>
      </c>
      <c r="E1395" s="23"/>
      <c r="F1395" s="23"/>
      <c r="G1395" s="23"/>
      <c r="H1395" s="23">
        <f t="shared" ref="H1395:I1395" si="502">IFERROR((H1388/(H1378-H1376))*100,"")</f>
        <v>1.9215807498211426</v>
      </c>
      <c r="I1395" s="23">
        <f t="shared" si="502"/>
        <v>-8.0749541976217607</v>
      </c>
    </row>
    <row r="1396" spans="1:9" x14ac:dyDescent="0.2">
      <c r="A1396" s="2" t="s">
        <v>274</v>
      </c>
      <c r="B1396" s="2" t="s">
        <v>274</v>
      </c>
      <c r="C1396" s="2" t="s">
        <v>327</v>
      </c>
      <c r="D1396" s="8" t="s">
        <v>286</v>
      </c>
      <c r="E1396" s="23"/>
      <c r="F1396" s="23"/>
      <c r="G1396" s="23"/>
      <c r="H1396" s="23">
        <f t="shared" ref="H1396:I1396" si="503">IFERROR(H1389/H1378*100,"")</f>
        <v>1.253386266508105</v>
      </c>
      <c r="I1396" s="23">
        <f t="shared" si="503"/>
        <v>-4.6341668600736821</v>
      </c>
    </row>
    <row r="1397" spans="1:9" x14ac:dyDescent="0.2">
      <c r="A1397" s="2" t="s">
        <v>274</v>
      </c>
      <c r="B1397" s="2" t="s">
        <v>274</v>
      </c>
      <c r="C1397" s="2" t="s">
        <v>327</v>
      </c>
      <c r="D1397" s="8" t="s">
        <v>287</v>
      </c>
      <c r="E1397" s="23"/>
      <c r="F1397" s="23"/>
      <c r="G1397" s="23"/>
      <c r="H1397" s="23">
        <f t="shared" ref="H1397:I1397" si="504">IFERROR(H1387/H1388,"")</f>
        <v>3.3346740902549468</v>
      </c>
      <c r="I1397" s="23">
        <f t="shared" si="504"/>
        <v>-2.4281408682917895</v>
      </c>
    </row>
    <row r="1398" spans="1:9" x14ac:dyDescent="0.2">
      <c r="A1398" s="2" t="s">
        <v>274</v>
      </c>
      <c r="B1398" s="2" t="s">
        <v>274</v>
      </c>
      <c r="C1398" s="2" t="s">
        <v>327</v>
      </c>
      <c r="D1398" s="8" t="s">
        <v>288</v>
      </c>
      <c r="E1398" s="23"/>
      <c r="F1398" s="23"/>
      <c r="G1398" s="23"/>
      <c r="H1398" s="23">
        <f>IFERROR(H1389/H1391,"")</f>
        <v>0.14601355999999999</v>
      </c>
      <c r="I1398" s="23">
        <f>IFERROR(I1389/I1391,"")</f>
        <v>-0.62766442999999994</v>
      </c>
    </row>
    <row r="1399" spans="1:9" x14ac:dyDescent="0.2">
      <c r="A1399" s="2" t="s">
        <v>274</v>
      </c>
      <c r="B1399" s="2" t="s">
        <v>274</v>
      </c>
      <c r="C1399" s="5" t="s">
        <v>327</v>
      </c>
      <c r="D1399" s="5" t="s">
        <v>53</v>
      </c>
      <c r="E1399" s="22"/>
      <c r="F1399" s="22"/>
      <c r="G1399" s="22"/>
      <c r="H1399" s="22"/>
      <c r="I1399" s="22"/>
    </row>
    <row r="1400" spans="1:9" x14ac:dyDescent="0.2">
      <c r="A1400" s="2" t="s">
        <v>274</v>
      </c>
      <c r="B1400" s="2" t="s">
        <v>274</v>
      </c>
      <c r="C1400" s="2" t="s">
        <v>327</v>
      </c>
      <c r="D1400" s="8" t="s">
        <v>289</v>
      </c>
      <c r="E1400" s="23"/>
      <c r="F1400" s="23"/>
      <c r="G1400" s="23"/>
      <c r="H1400" s="23">
        <f>IFERROR(H1380/H1378*100,"")</f>
        <v>35.327146715997564</v>
      </c>
      <c r="I1400" s="23">
        <f>IFERROR(I1380/I1378*100,"")</f>
        <v>38.392093130830979</v>
      </c>
    </row>
    <row r="1401" spans="1:9" x14ac:dyDescent="0.2">
      <c r="A1401" s="2" t="s">
        <v>274</v>
      </c>
      <c r="B1401" s="2" t="s">
        <v>274</v>
      </c>
      <c r="C1401" s="2" t="s">
        <v>327</v>
      </c>
      <c r="D1401" s="8" t="s">
        <v>290</v>
      </c>
      <c r="E1401" s="23"/>
      <c r="F1401" s="23"/>
      <c r="G1401" s="23"/>
      <c r="H1401" s="23">
        <f>IFERROR(H1379/H1376,"")</f>
        <v>8.9958610719902392</v>
      </c>
      <c r="I1401" s="23">
        <f>IFERROR(I1379/I1376,"")</f>
        <v>3.1683350903501881</v>
      </c>
    </row>
    <row r="1402" spans="1:9" x14ac:dyDescent="0.2">
      <c r="A1402" s="2" t="s">
        <v>274</v>
      </c>
      <c r="B1402" s="2" t="s">
        <v>274</v>
      </c>
      <c r="C1402" s="2" t="s">
        <v>327</v>
      </c>
      <c r="D1402" s="8" t="s">
        <v>291</v>
      </c>
      <c r="E1402" s="23"/>
      <c r="F1402" s="23"/>
      <c r="G1402" s="23"/>
      <c r="H1402" s="23">
        <f t="shared" ref="H1402:I1402" si="505">IFERROR(H1375/H1378*100,"")</f>
        <v>12.90621180359639</v>
      </c>
      <c r="I1402" s="23">
        <f t="shared" si="505"/>
        <v>29.724194455070435</v>
      </c>
    </row>
    <row r="1403" spans="1:9" x14ac:dyDescent="0.2">
      <c r="A1403" s="2" t="s">
        <v>274</v>
      </c>
      <c r="B1403" s="2" t="s">
        <v>274</v>
      </c>
      <c r="C1403" s="5" t="s">
        <v>327</v>
      </c>
      <c r="D1403" s="5" t="s">
        <v>116</v>
      </c>
      <c r="E1403" s="22"/>
      <c r="F1403" s="22"/>
      <c r="G1403" s="22"/>
      <c r="H1403" s="22"/>
      <c r="I1403" s="22"/>
    </row>
    <row r="1404" spans="1:9" x14ac:dyDescent="0.2">
      <c r="A1404" s="2" t="s">
        <v>274</v>
      </c>
      <c r="B1404" s="2" t="s">
        <v>274</v>
      </c>
      <c r="C1404" s="2" t="s">
        <v>327</v>
      </c>
      <c r="D1404" s="8" t="s">
        <v>535</v>
      </c>
      <c r="E1404" s="23"/>
      <c r="F1404" s="23"/>
      <c r="G1404" s="23"/>
      <c r="H1404" s="23">
        <f t="shared" ref="H1404:I1404" si="506">IFERROR(H1370/H1378*100,"")</f>
        <v>87.093788196403608</v>
      </c>
      <c r="I1404" s="23">
        <f t="shared" si="506"/>
        <v>70.275805544929554</v>
      </c>
    </row>
    <row r="1405" spans="1:9" x14ac:dyDescent="0.2">
      <c r="A1405" s="2" t="s">
        <v>274</v>
      </c>
      <c r="B1405" s="2" t="s">
        <v>274</v>
      </c>
      <c r="C1405" s="2" t="s">
        <v>327</v>
      </c>
      <c r="D1405" s="8" t="s">
        <v>542</v>
      </c>
      <c r="E1405" s="23"/>
      <c r="F1405" s="23"/>
      <c r="G1405" s="23"/>
      <c r="H1405" s="23">
        <f t="shared" ref="H1405:I1405" si="507">IFERROR(H1370/H1391,"")</f>
        <v>10.146013569999999</v>
      </c>
      <c r="I1405" s="23">
        <f t="shared" si="507"/>
        <v>9.5183502799999999</v>
      </c>
    </row>
    <row r="1406" spans="1:9" x14ac:dyDescent="0.2">
      <c r="A1406" s="2" t="s">
        <v>274</v>
      </c>
      <c r="B1406" s="2" t="s">
        <v>274</v>
      </c>
      <c r="C1406" s="5" t="s">
        <v>327</v>
      </c>
      <c r="D1406" s="5" t="s">
        <v>292</v>
      </c>
      <c r="E1406" s="22"/>
      <c r="F1406" s="22"/>
      <c r="G1406" s="22"/>
      <c r="H1406" s="22"/>
      <c r="I1406" s="22"/>
    </row>
    <row r="1407" spans="1:9" x14ac:dyDescent="0.2">
      <c r="A1407" s="2" t="s">
        <v>274</v>
      </c>
      <c r="B1407" s="2" t="s">
        <v>274</v>
      </c>
      <c r="C1407" s="2" t="s">
        <v>327</v>
      </c>
      <c r="D1407" s="8" t="s">
        <v>478</v>
      </c>
      <c r="E1407" s="23" t="str">
        <f t="shared" ref="E1407:I1407" si="508">IFERROR(E1392/E1389,"")</f>
        <v/>
      </c>
      <c r="F1407" s="23" t="str">
        <f t="shared" si="508"/>
        <v/>
      </c>
      <c r="G1407" s="23" t="str">
        <f t="shared" si="508"/>
        <v/>
      </c>
      <c r="H1407" s="23">
        <f t="shared" si="508"/>
        <v>1.5702193686668553</v>
      </c>
      <c r="I1407" s="23">
        <f t="shared" si="508"/>
        <v>0.63693749540658218</v>
      </c>
    </row>
    <row r="1408" spans="1:9" x14ac:dyDescent="0.2">
      <c r="A1408" s="2" t="s">
        <v>274</v>
      </c>
      <c r="B1408" s="2" t="s">
        <v>274</v>
      </c>
      <c r="C1408" s="2" t="s">
        <v>327</v>
      </c>
      <c r="D1408" s="8" t="s">
        <v>479</v>
      </c>
      <c r="E1408" s="23"/>
      <c r="F1408" s="23"/>
      <c r="G1408" s="23"/>
      <c r="H1408" s="23">
        <f t="shared" ref="H1408:I1408" si="509">IFERROR(H1392/H1376,"")</f>
        <v>0.22127323700879165</v>
      </c>
      <c r="I1408" s="23">
        <f t="shared" si="509"/>
        <v>-0.147463564817161</v>
      </c>
    </row>
    <row r="1409" spans="1:14" x14ac:dyDescent="0.2">
      <c r="A1409" s="5" t="s">
        <v>274</v>
      </c>
      <c r="B1409" s="5" t="s">
        <v>274</v>
      </c>
      <c r="C1409" s="5" t="s">
        <v>328</v>
      </c>
      <c r="D1409" s="5" t="s">
        <v>9</v>
      </c>
      <c r="E1409" s="80"/>
      <c r="F1409" s="80"/>
      <c r="G1409" s="80"/>
      <c r="H1409" s="80">
        <f t="shared" ref="H1409" si="510">SUM(H1410:H1413)</f>
        <v>147567</v>
      </c>
      <c r="I1409" s="80">
        <f t="shared" ref="I1409" si="511">SUM(I1410:I1413)</f>
        <v>0</v>
      </c>
      <c r="J1409" s="3"/>
      <c r="K1409" s="3"/>
      <c r="L1409" s="3"/>
      <c r="M1409" s="3"/>
      <c r="N1409" s="3"/>
    </row>
    <row r="1410" spans="1:14" x14ac:dyDescent="0.2">
      <c r="A1410" s="2" t="s">
        <v>274</v>
      </c>
      <c r="B1410" s="2" t="s">
        <v>274</v>
      </c>
      <c r="C1410" s="2" t="s">
        <v>328</v>
      </c>
      <c r="D1410" s="8" t="s">
        <v>76</v>
      </c>
      <c r="E1410" s="20"/>
      <c r="F1410" s="20"/>
      <c r="G1410" s="20"/>
      <c r="H1410" s="20">
        <v>100000</v>
      </c>
      <c r="I1410" s="20">
        <v>0</v>
      </c>
    </row>
    <row r="1411" spans="1:14" x14ac:dyDescent="0.2">
      <c r="A1411" s="2" t="s">
        <v>274</v>
      </c>
      <c r="B1411" s="2" t="s">
        <v>274</v>
      </c>
      <c r="C1411" s="2" t="s">
        <v>328</v>
      </c>
      <c r="D1411" s="8" t="s">
        <v>11</v>
      </c>
      <c r="E1411" s="20"/>
      <c r="F1411" s="20"/>
      <c r="G1411" s="20"/>
      <c r="H1411" s="20">
        <v>0</v>
      </c>
      <c r="I1411" s="20">
        <v>0</v>
      </c>
    </row>
    <row r="1412" spans="1:14" x14ac:dyDescent="0.2">
      <c r="A1412" s="2" t="s">
        <v>274</v>
      </c>
      <c r="B1412" s="2" t="s">
        <v>274</v>
      </c>
      <c r="C1412" s="2" t="s">
        <v>328</v>
      </c>
      <c r="D1412" s="8" t="s">
        <v>275</v>
      </c>
      <c r="E1412" s="20"/>
      <c r="F1412" s="20"/>
      <c r="G1412" s="20"/>
      <c r="H1412" s="20">
        <v>47567</v>
      </c>
      <c r="I1412" s="20">
        <v>0</v>
      </c>
    </row>
    <row r="1413" spans="1:14" x14ac:dyDescent="0.2">
      <c r="A1413" s="2" t="s">
        <v>274</v>
      </c>
      <c r="B1413" s="2" t="s">
        <v>274</v>
      </c>
      <c r="C1413" s="2" t="s">
        <v>328</v>
      </c>
      <c r="D1413" s="8" t="s">
        <v>13</v>
      </c>
      <c r="E1413" s="20"/>
      <c r="F1413" s="20"/>
      <c r="G1413" s="20"/>
      <c r="H1413" s="20">
        <v>0</v>
      </c>
      <c r="I1413" s="20">
        <v>0</v>
      </c>
    </row>
    <row r="1414" spans="1:14" x14ac:dyDescent="0.2">
      <c r="A1414" s="2" t="s">
        <v>274</v>
      </c>
      <c r="B1414" s="2" t="s">
        <v>274</v>
      </c>
      <c r="C1414" s="5" t="s">
        <v>328</v>
      </c>
      <c r="D1414" s="5" t="s">
        <v>276</v>
      </c>
      <c r="E1414" s="19"/>
      <c r="F1414" s="19"/>
      <c r="G1414" s="19"/>
      <c r="H1414" s="19">
        <f t="shared" ref="H1414:I1414" si="512">+H1415+H1416</f>
        <v>6041</v>
      </c>
      <c r="I1414" s="19">
        <f t="shared" si="512"/>
        <v>0</v>
      </c>
    </row>
    <row r="1415" spans="1:14" x14ac:dyDescent="0.2">
      <c r="A1415" s="2" t="s">
        <v>274</v>
      </c>
      <c r="B1415" s="2" t="s">
        <v>274</v>
      </c>
      <c r="C1415" s="2" t="s">
        <v>328</v>
      </c>
      <c r="D1415" s="8" t="s">
        <v>219</v>
      </c>
      <c r="E1415" s="20"/>
      <c r="F1415" s="20"/>
      <c r="G1415" s="20"/>
      <c r="H1415" s="20">
        <v>6041</v>
      </c>
      <c r="I1415" s="20">
        <v>0</v>
      </c>
    </row>
    <row r="1416" spans="1:14" x14ac:dyDescent="0.2">
      <c r="A1416" s="2" t="s">
        <v>274</v>
      </c>
      <c r="B1416" s="2" t="s">
        <v>274</v>
      </c>
      <c r="C1416" s="2" t="s">
        <v>328</v>
      </c>
      <c r="D1416" s="8" t="s">
        <v>220</v>
      </c>
      <c r="E1416" s="20"/>
      <c r="F1416" s="20"/>
      <c r="G1416" s="20"/>
      <c r="H1416" s="20">
        <v>0</v>
      </c>
      <c r="I1416" s="20">
        <v>0</v>
      </c>
    </row>
    <row r="1417" spans="1:14" x14ac:dyDescent="0.2">
      <c r="A1417" s="2" t="s">
        <v>274</v>
      </c>
      <c r="B1417" s="2" t="s">
        <v>274</v>
      </c>
      <c r="C1417" s="5" t="s">
        <v>328</v>
      </c>
      <c r="D1417" s="5" t="s">
        <v>221</v>
      </c>
      <c r="E1417" s="19"/>
      <c r="F1417" s="19"/>
      <c r="G1417" s="19"/>
      <c r="H1417" s="19">
        <f t="shared" ref="H1417:I1417" si="513">+H1418+H1421</f>
        <v>153608</v>
      </c>
      <c r="I1417" s="19">
        <f t="shared" si="513"/>
        <v>0</v>
      </c>
      <c r="J1417" s="3"/>
      <c r="K1417" s="3"/>
      <c r="L1417" s="3"/>
      <c r="M1417" s="3"/>
      <c r="N1417" s="3"/>
    </row>
    <row r="1418" spans="1:14" x14ac:dyDescent="0.2">
      <c r="A1418" s="2" t="s">
        <v>274</v>
      </c>
      <c r="B1418" s="2" t="s">
        <v>274</v>
      </c>
      <c r="C1418" s="2" t="s">
        <v>328</v>
      </c>
      <c r="D1418" s="8" t="s">
        <v>277</v>
      </c>
      <c r="E1418" s="20"/>
      <c r="F1418" s="20"/>
      <c r="G1418" s="20"/>
      <c r="H1418" s="20">
        <v>77660</v>
      </c>
      <c r="I1418" s="20">
        <v>0</v>
      </c>
    </row>
    <row r="1419" spans="1:14" x14ac:dyDescent="0.2">
      <c r="A1419" s="2" t="s">
        <v>274</v>
      </c>
      <c r="B1419" s="2" t="s">
        <v>274</v>
      </c>
      <c r="C1419" s="2" t="s">
        <v>328</v>
      </c>
      <c r="D1419" s="21" t="s">
        <v>278</v>
      </c>
      <c r="E1419" s="20"/>
      <c r="F1419" s="20"/>
      <c r="G1419" s="20"/>
      <c r="H1419" s="20">
        <v>63132</v>
      </c>
      <c r="I1419" s="20">
        <v>0</v>
      </c>
    </row>
    <row r="1420" spans="1:14" x14ac:dyDescent="0.2">
      <c r="A1420" s="2" t="s">
        <v>274</v>
      </c>
      <c r="B1420" s="2" t="s">
        <v>274</v>
      </c>
      <c r="C1420" s="2" t="s">
        <v>328</v>
      </c>
      <c r="D1420" s="21" t="s">
        <v>279</v>
      </c>
      <c r="E1420" s="20"/>
      <c r="F1420" s="20"/>
      <c r="G1420" s="20"/>
      <c r="H1420" s="20">
        <v>14528</v>
      </c>
      <c r="I1420" s="20">
        <v>0</v>
      </c>
    </row>
    <row r="1421" spans="1:14" x14ac:dyDescent="0.2">
      <c r="A1421" s="2" t="s">
        <v>274</v>
      </c>
      <c r="B1421" s="2" t="s">
        <v>274</v>
      </c>
      <c r="C1421" s="2" t="s">
        <v>328</v>
      </c>
      <c r="D1421" s="8" t="s">
        <v>280</v>
      </c>
      <c r="E1421" s="20"/>
      <c r="F1421" s="20"/>
      <c r="G1421" s="20"/>
      <c r="H1421" s="20">
        <v>75948</v>
      </c>
      <c r="I1421" s="20">
        <v>0</v>
      </c>
    </row>
    <row r="1422" spans="1:14" x14ac:dyDescent="0.2">
      <c r="A1422" s="2" t="s">
        <v>274</v>
      </c>
      <c r="B1422" s="2" t="s">
        <v>274</v>
      </c>
      <c r="C1422" s="2" t="s">
        <v>328</v>
      </c>
      <c r="D1422" s="21" t="s">
        <v>509</v>
      </c>
      <c r="E1422" s="20"/>
      <c r="F1422" s="20"/>
      <c r="G1422" s="20"/>
      <c r="H1422" s="20">
        <v>2202</v>
      </c>
      <c r="I1422" s="20">
        <v>0</v>
      </c>
    </row>
    <row r="1423" spans="1:14" x14ac:dyDescent="0.2">
      <c r="A1423" s="2" t="s">
        <v>274</v>
      </c>
      <c r="B1423" s="2" t="s">
        <v>274</v>
      </c>
      <c r="C1423" s="2" t="s">
        <v>328</v>
      </c>
      <c r="D1423" s="21" t="s">
        <v>279</v>
      </c>
      <c r="E1423" s="20"/>
      <c r="F1423" s="20"/>
      <c r="G1423" s="20"/>
      <c r="H1423" s="20">
        <v>73746</v>
      </c>
      <c r="I1423" s="20">
        <v>0</v>
      </c>
    </row>
    <row r="1424" spans="1:14" x14ac:dyDescent="0.2">
      <c r="A1424" s="2" t="s">
        <v>274</v>
      </c>
      <c r="B1424" s="2" t="s">
        <v>274</v>
      </c>
      <c r="C1424" s="5" t="s">
        <v>328</v>
      </c>
      <c r="D1424" s="5" t="s">
        <v>29</v>
      </c>
      <c r="E1424" s="19"/>
      <c r="F1424" s="19"/>
      <c r="G1424" s="19"/>
      <c r="H1424" s="19"/>
      <c r="I1424" s="19"/>
    </row>
    <row r="1425" spans="1:9" x14ac:dyDescent="0.2">
      <c r="A1425" s="2" t="s">
        <v>274</v>
      </c>
      <c r="B1425" s="2" t="s">
        <v>274</v>
      </c>
      <c r="C1425" s="2" t="s">
        <v>328</v>
      </c>
      <c r="D1425" s="8" t="s">
        <v>281</v>
      </c>
      <c r="E1425" s="20"/>
      <c r="F1425" s="20"/>
      <c r="G1425" s="20"/>
      <c r="H1425" s="20">
        <v>153074</v>
      </c>
      <c r="I1425" s="20">
        <v>0</v>
      </c>
    </row>
    <row r="1426" spans="1:9" x14ac:dyDescent="0.2">
      <c r="A1426" s="2" t="s">
        <v>274</v>
      </c>
      <c r="B1426" s="2" t="s">
        <v>274</v>
      </c>
      <c r="C1426" s="2" t="s">
        <v>328</v>
      </c>
      <c r="D1426" s="8" t="s">
        <v>282</v>
      </c>
      <c r="E1426" s="20"/>
      <c r="F1426" s="20"/>
      <c r="G1426" s="20"/>
      <c r="H1426" s="20">
        <v>147565</v>
      </c>
      <c r="I1426" s="20">
        <v>0</v>
      </c>
    </row>
    <row r="1427" spans="1:9" x14ac:dyDescent="0.2">
      <c r="A1427" s="2" t="s">
        <v>274</v>
      </c>
      <c r="B1427" s="2" t="s">
        <v>274</v>
      </c>
      <c r="C1427" s="2" t="s">
        <v>328</v>
      </c>
      <c r="D1427" s="8" t="s">
        <v>283</v>
      </c>
      <c r="E1427" s="20"/>
      <c r="F1427" s="20"/>
      <c r="G1427" s="20"/>
      <c r="H1427" s="20">
        <v>5509</v>
      </c>
      <c r="I1427" s="20">
        <v>0</v>
      </c>
    </row>
    <row r="1428" spans="1:9" x14ac:dyDescent="0.2">
      <c r="A1428" s="2" t="s">
        <v>274</v>
      </c>
      <c r="B1428" s="2" t="s">
        <v>274</v>
      </c>
      <c r="C1428" s="2" t="s">
        <v>328</v>
      </c>
      <c r="D1428" s="8" t="s">
        <v>284</v>
      </c>
      <c r="E1428" s="20"/>
      <c r="F1428" s="20"/>
      <c r="G1428" s="20"/>
      <c r="H1428" s="20">
        <v>3612</v>
      </c>
      <c r="I1428" s="20">
        <v>0</v>
      </c>
    </row>
    <row r="1429" spans="1:9" x14ac:dyDescent="0.2">
      <c r="A1429" s="2" t="s">
        <v>274</v>
      </c>
      <c r="B1429" s="2" t="s">
        <v>274</v>
      </c>
      <c r="C1429" s="5" t="s">
        <v>328</v>
      </c>
      <c r="D1429" s="5" t="s">
        <v>40</v>
      </c>
      <c r="E1429" s="19"/>
      <c r="F1429" s="19"/>
      <c r="G1429" s="19"/>
      <c r="H1429" s="19"/>
      <c r="I1429" s="19"/>
    </row>
    <row r="1430" spans="1:9" x14ac:dyDescent="0.2">
      <c r="A1430" s="2" t="s">
        <v>274</v>
      </c>
      <c r="B1430" s="2" t="s">
        <v>274</v>
      </c>
      <c r="C1430" s="2" t="s">
        <v>328</v>
      </c>
      <c r="D1430" s="8" t="s">
        <v>77</v>
      </c>
      <c r="E1430" s="20"/>
      <c r="F1430" s="20"/>
      <c r="G1430" s="20"/>
      <c r="H1430" s="20">
        <v>1000</v>
      </c>
      <c r="I1430" s="20">
        <v>0</v>
      </c>
    </row>
    <row r="1431" spans="1:9" x14ac:dyDescent="0.2">
      <c r="A1431" s="2" t="s">
        <v>274</v>
      </c>
      <c r="B1431" s="2" t="s">
        <v>274</v>
      </c>
      <c r="C1431" s="2" t="s">
        <v>328</v>
      </c>
      <c r="D1431" s="8" t="s">
        <v>475</v>
      </c>
      <c r="E1431" s="20"/>
      <c r="F1431" s="20"/>
      <c r="G1431" s="20"/>
      <c r="H1431" s="20">
        <v>-1104.1600000000001</v>
      </c>
      <c r="I1431" s="20">
        <v>0</v>
      </c>
    </row>
    <row r="1432" spans="1:9" x14ac:dyDescent="0.2">
      <c r="A1432" s="2" t="s">
        <v>274</v>
      </c>
      <c r="B1432" s="2" t="s">
        <v>274</v>
      </c>
      <c r="C1432" s="5" t="s">
        <v>328</v>
      </c>
      <c r="D1432" s="5" t="s">
        <v>43</v>
      </c>
      <c r="E1432" s="77"/>
      <c r="F1432" s="77"/>
      <c r="G1432" s="77"/>
      <c r="H1432" s="77"/>
      <c r="I1432" s="77"/>
    </row>
    <row r="1433" spans="1:9" x14ac:dyDescent="0.2">
      <c r="A1433" s="2" t="s">
        <v>274</v>
      </c>
      <c r="B1433" s="2" t="s">
        <v>274</v>
      </c>
      <c r="C1433" s="2" t="s">
        <v>328</v>
      </c>
      <c r="D1433" s="8" t="s">
        <v>545</v>
      </c>
      <c r="E1433" s="23"/>
      <c r="F1433" s="23"/>
      <c r="G1433" s="23"/>
      <c r="H1433" s="23">
        <f t="shared" ref="H1433:I1433" si="514">IFERROR(H1428/SUM(H1410:H1412)*100,"")</f>
        <v>2.4477017219296999</v>
      </c>
      <c r="I1433" s="23" t="str">
        <f t="shared" si="514"/>
        <v/>
      </c>
    </row>
    <row r="1434" spans="1:9" x14ac:dyDescent="0.2">
      <c r="A1434" s="2" t="s">
        <v>274</v>
      </c>
      <c r="B1434" s="2" t="s">
        <v>274</v>
      </c>
      <c r="C1434" s="2" t="s">
        <v>328</v>
      </c>
      <c r="D1434" s="8" t="s">
        <v>285</v>
      </c>
      <c r="E1434" s="23"/>
      <c r="F1434" s="23"/>
      <c r="G1434" s="23"/>
      <c r="H1434" s="23">
        <f t="shared" ref="H1434:I1434" si="515">IFERROR((H1427/(H1417-H1415))*100,"")</f>
        <v>3.733219486741616</v>
      </c>
      <c r="I1434" s="23" t="str">
        <f t="shared" si="515"/>
        <v/>
      </c>
    </row>
    <row r="1435" spans="1:9" x14ac:dyDescent="0.2">
      <c r="A1435" s="2" t="s">
        <v>274</v>
      </c>
      <c r="B1435" s="2" t="s">
        <v>274</v>
      </c>
      <c r="C1435" s="2" t="s">
        <v>328</v>
      </c>
      <c r="D1435" s="8" t="s">
        <v>286</v>
      </c>
      <c r="E1435" s="23"/>
      <c r="F1435" s="23"/>
      <c r="G1435" s="23"/>
      <c r="H1435" s="23">
        <f t="shared" ref="H1435:I1435" si="516">IFERROR(H1428/H1417*100,"")</f>
        <v>2.3514400291651474</v>
      </c>
      <c r="I1435" s="23" t="str">
        <f t="shared" si="516"/>
        <v/>
      </c>
    </row>
    <row r="1436" spans="1:9" x14ac:dyDescent="0.2">
      <c r="A1436" s="2" t="s">
        <v>274</v>
      </c>
      <c r="B1436" s="2" t="s">
        <v>274</v>
      </c>
      <c r="C1436" s="2" t="s">
        <v>328</v>
      </c>
      <c r="D1436" s="8" t="s">
        <v>287</v>
      </c>
      <c r="E1436" s="23"/>
      <c r="F1436" s="23"/>
      <c r="G1436" s="23"/>
      <c r="H1436" s="23">
        <f t="shared" ref="H1436:I1436" si="517">IFERROR(H1426/H1427,"")</f>
        <v>26.786168088582318</v>
      </c>
      <c r="I1436" s="23" t="str">
        <f t="shared" si="517"/>
        <v/>
      </c>
    </row>
    <row r="1437" spans="1:9" x14ac:dyDescent="0.2">
      <c r="A1437" s="2" t="s">
        <v>274</v>
      </c>
      <c r="B1437" s="2" t="s">
        <v>274</v>
      </c>
      <c r="C1437" s="2" t="s">
        <v>328</v>
      </c>
      <c r="D1437" s="8" t="s">
        <v>288</v>
      </c>
      <c r="E1437" s="23"/>
      <c r="F1437" s="23"/>
      <c r="G1437" s="23"/>
      <c r="H1437" s="23">
        <f>IFERROR(H1428/H1430,"")</f>
        <v>3.6120000000000001</v>
      </c>
      <c r="I1437" s="23" t="str">
        <f>IFERROR(I1428/I1430,"")</f>
        <v/>
      </c>
    </row>
    <row r="1438" spans="1:9" x14ac:dyDescent="0.2">
      <c r="A1438" s="2" t="s">
        <v>274</v>
      </c>
      <c r="B1438" s="2" t="s">
        <v>274</v>
      </c>
      <c r="C1438" s="5" t="s">
        <v>328</v>
      </c>
      <c r="D1438" s="5" t="s">
        <v>53</v>
      </c>
      <c r="E1438" s="22"/>
      <c r="F1438" s="22"/>
      <c r="G1438" s="22"/>
      <c r="H1438" s="22"/>
      <c r="I1438" s="22"/>
    </row>
    <row r="1439" spans="1:9" x14ac:dyDescent="0.2">
      <c r="A1439" s="2" t="s">
        <v>274</v>
      </c>
      <c r="B1439" s="2" t="s">
        <v>274</v>
      </c>
      <c r="C1439" s="2" t="s">
        <v>328</v>
      </c>
      <c r="D1439" s="8" t="s">
        <v>289</v>
      </c>
      <c r="E1439" s="23"/>
      <c r="F1439" s="23"/>
      <c r="G1439" s="23"/>
      <c r="H1439" s="23">
        <f>IFERROR(H1419/H1417*100,"")</f>
        <v>41.099421905109104</v>
      </c>
      <c r="I1439" s="23" t="str">
        <f>IFERROR(I1419/I1417*100,"")</f>
        <v/>
      </c>
    </row>
    <row r="1440" spans="1:9" x14ac:dyDescent="0.2">
      <c r="A1440" s="2" t="s">
        <v>274</v>
      </c>
      <c r="B1440" s="2" t="s">
        <v>274</v>
      </c>
      <c r="C1440" s="2" t="s">
        <v>328</v>
      </c>
      <c r="D1440" s="8" t="s">
        <v>290</v>
      </c>
      <c r="E1440" s="23"/>
      <c r="F1440" s="23"/>
      <c r="G1440" s="23"/>
      <c r="H1440" s="23">
        <f>IFERROR(H1418/H1415,"")</f>
        <v>12.855487502069193</v>
      </c>
      <c r="I1440" s="23" t="str">
        <f>IFERROR(I1418/I1415,"")</f>
        <v/>
      </c>
    </row>
    <row r="1441" spans="1:19" x14ac:dyDescent="0.2">
      <c r="A1441" s="2" t="s">
        <v>274</v>
      </c>
      <c r="B1441" s="2" t="s">
        <v>274</v>
      </c>
      <c r="C1441" s="2" t="s">
        <v>328</v>
      </c>
      <c r="D1441" s="8" t="s">
        <v>291</v>
      </c>
      <c r="E1441" s="23"/>
      <c r="F1441" s="23"/>
      <c r="G1441" s="23"/>
      <c r="H1441" s="23">
        <f t="shared" ref="H1441:I1441" si="518">IFERROR(H1414/H1417*100,"")</f>
        <v>3.9327378782355087</v>
      </c>
      <c r="I1441" s="23" t="str">
        <f t="shared" si="518"/>
        <v/>
      </c>
    </row>
    <row r="1442" spans="1:19" x14ac:dyDescent="0.2">
      <c r="A1442" s="2" t="s">
        <v>274</v>
      </c>
      <c r="B1442" s="2" t="s">
        <v>274</v>
      </c>
      <c r="C1442" s="5" t="s">
        <v>328</v>
      </c>
      <c r="D1442" s="5" t="s">
        <v>116</v>
      </c>
      <c r="E1442" s="22"/>
      <c r="F1442" s="22"/>
      <c r="G1442" s="22"/>
      <c r="H1442" s="22"/>
      <c r="I1442" s="22"/>
    </row>
    <row r="1443" spans="1:19" x14ac:dyDescent="0.2">
      <c r="A1443" s="2" t="s">
        <v>274</v>
      </c>
      <c r="B1443" s="2" t="s">
        <v>274</v>
      </c>
      <c r="C1443" s="2" t="s">
        <v>328</v>
      </c>
      <c r="D1443" s="8" t="s">
        <v>535</v>
      </c>
      <c r="E1443" s="23"/>
      <c r="F1443" s="23"/>
      <c r="G1443" s="23"/>
      <c r="H1443" s="23">
        <f t="shared" ref="H1443:I1443" si="519">IFERROR(H1409/H1417*100,"")</f>
        <v>96.0672621217645</v>
      </c>
      <c r="I1443" s="23" t="str">
        <f t="shared" si="519"/>
        <v/>
      </c>
    </row>
    <row r="1444" spans="1:19" x14ac:dyDescent="0.2">
      <c r="A1444" s="2" t="s">
        <v>274</v>
      </c>
      <c r="B1444" s="2" t="s">
        <v>274</v>
      </c>
      <c r="C1444" s="2" t="s">
        <v>328</v>
      </c>
      <c r="D1444" s="8" t="s">
        <v>542</v>
      </c>
      <c r="E1444" s="23"/>
      <c r="F1444" s="23"/>
      <c r="G1444" s="23"/>
      <c r="H1444" s="23">
        <f t="shared" ref="H1444:I1444" si="520">IFERROR(H1409/H1430,"")</f>
        <v>147.56700000000001</v>
      </c>
      <c r="I1444" s="23" t="str">
        <f t="shared" si="520"/>
        <v/>
      </c>
    </row>
    <row r="1445" spans="1:19" x14ac:dyDescent="0.2">
      <c r="A1445" s="2" t="s">
        <v>274</v>
      </c>
      <c r="B1445" s="2" t="s">
        <v>274</v>
      </c>
      <c r="C1445" s="5" t="s">
        <v>328</v>
      </c>
      <c r="D1445" s="5" t="s">
        <v>292</v>
      </c>
      <c r="E1445" s="22"/>
      <c r="F1445" s="22"/>
      <c r="G1445" s="22"/>
      <c r="H1445" s="22"/>
      <c r="I1445" s="22"/>
    </row>
    <row r="1446" spans="1:19" x14ac:dyDescent="0.2">
      <c r="A1446" s="2" t="s">
        <v>274</v>
      </c>
      <c r="B1446" s="2" t="s">
        <v>274</v>
      </c>
      <c r="C1446" s="2" t="s">
        <v>328</v>
      </c>
      <c r="D1446" s="8" t="s">
        <v>478</v>
      </c>
      <c r="E1446" s="23" t="str">
        <f t="shared" ref="E1446:I1446" si="521">IFERROR(E1431/E1428,"")</f>
        <v/>
      </c>
      <c r="F1446" s="23" t="str">
        <f t="shared" si="521"/>
        <v/>
      </c>
      <c r="G1446" s="23" t="str">
        <f t="shared" si="521"/>
        <v/>
      </c>
      <c r="H1446" s="23">
        <f t="shared" si="521"/>
        <v>-0.3056921373200443</v>
      </c>
      <c r="I1446" s="23" t="str">
        <f t="shared" si="521"/>
        <v/>
      </c>
    </row>
    <row r="1447" spans="1:19" x14ac:dyDescent="0.2">
      <c r="A1447" s="2" t="s">
        <v>274</v>
      </c>
      <c r="B1447" s="2" t="s">
        <v>274</v>
      </c>
      <c r="C1447" s="2" t="s">
        <v>328</v>
      </c>
      <c r="D1447" s="8" t="s">
        <v>479</v>
      </c>
      <c r="E1447" s="23"/>
      <c r="F1447" s="23"/>
      <c r="G1447" s="23"/>
      <c r="H1447" s="23">
        <f t="shared" ref="H1447:I1447" si="522">IFERROR(H1431/H1415,"")</f>
        <v>-0.18277768581360704</v>
      </c>
      <c r="I1447" s="23" t="str">
        <f t="shared" si="522"/>
        <v/>
      </c>
    </row>
    <row r="1448" spans="1:19" x14ac:dyDescent="0.2">
      <c r="A1448" s="2" t="s">
        <v>274</v>
      </c>
      <c r="B1448" s="2" t="s">
        <v>274</v>
      </c>
      <c r="C1448" s="2" t="s">
        <v>525</v>
      </c>
      <c r="D1448" s="5" t="s">
        <v>9</v>
      </c>
      <c r="E1448" s="80"/>
      <c r="F1448" s="80"/>
      <c r="G1448" s="80"/>
      <c r="H1448" s="80">
        <f t="shared" ref="H1448" si="523">SUM(H1449:H1452)</f>
        <v>955343</v>
      </c>
      <c r="I1448" s="80">
        <f t="shared" ref="I1448" si="524">SUM(I1449:I1452)</f>
        <v>1169396</v>
      </c>
      <c r="J1448" s="3"/>
      <c r="K1448" s="3"/>
      <c r="L1448" s="3"/>
      <c r="M1448" s="3"/>
      <c r="N1448" s="3"/>
      <c r="P1448" s="5"/>
      <c r="Q1448" s="5"/>
    </row>
    <row r="1449" spans="1:19" x14ac:dyDescent="0.2">
      <c r="A1449" s="2" t="s">
        <v>274</v>
      </c>
      <c r="B1449" s="2" t="s">
        <v>274</v>
      </c>
      <c r="C1449" s="2" t="s">
        <v>525</v>
      </c>
      <c r="D1449" s="8" t="s">
        <v>76</v>
      </c>
      <c r="E1449" s="20"/>
      <c r="F1449" s="20"/>
      <c r="G1449" s="20"/>
      <c r="H1449" s="3">
        <v>1000000</v>
      </c>
      <c r="I1449" s="3">
        <v>1500000</v>
      </c>
      <c r="Q1449" s="8"/>
      <c r="R1449" s="2" t="e">
        <f>+#REF!=P1449</f>
        <v>#REF!</v>
      </c>
      <c r="S1449" s="2" t="b">
        <f t="shared" ref="S1448:S1486" si="525">+D1449=Q1449</f>
        <v>0</v>
      </c>
    </row>
    <row r="1450" spans="1:19" x14ac:dyDescent="0.2">
      <c r="A1450" s="2" t="s">
        <v>274</v>
      </c>
      <c r="B1450" s="2" t="s">
        <v>274</v>
      </c>
      <c r="C1450" s="2" t="s">
        <v>525</v>
      </c>
      <c r="D1450" s="8" t="s">
        <v>11</v>
      </c>
      <c r="E1450" s="20"/>
      <c r="F1450" s="20"/>
      <c r="G1450" s="20"/>
      <c r="H1450" s="3">
        <v>0</v>
      </c>
      <c r="I1450" s="3">
        <v>0</v>
      </c>
      <c r="P1450" s="5"/>
      <c r="Q1450" s="8"/>
      <c r="R1450" s="2" t="e">
        <f>+#REF!=P1450</f>
        <v>#REF!</v>
      </c>
      <c r="S1450" s="2" t="b">
        <f t="shared" si="525"/>
        <v>0</v>
      </c>
    </row>
    <row r="1451" spans="1:19" x14ac:dyDescent="0.2">
      <c r="A1451" s="2" t="s">
        <v>274</v>
      </c>
      <c r="B1451" s="2" t="s">
        <v>274</v>
      </c>
      <c r="C1451" s="2" t="s">
        <v>525</v>
      </c>
      <c r="D1451" s="8" t="s">
        <v>275</v>
      </c>
      <c r="E1451" s="20"/>
      <c r="F1451" s="20"/>
      <c r="G1451" s="20"/>
      <c r="H1451" s="3">
        <v>-44657</v>
      </c>
      <c r="I1451" s="3">
        <v>-330604</v>
      </c>
      <c r="Q1451" s="8"/>
      <c r="R1451" s="2" t="e">
        <f>+#REF!=P1451</f>
        <v>#REF!</v>
      </c>
      <c r="S1451" s="2" t="b">
        <f t="shared" si="525"/>
        <v>0</v>
      </c>
    </row>
    <row r="1452" spans="1:19" x14ac:dyDescent="0.2">
      <c r="A1452" s="2" t="s">
        <v>274</v>
      </c>
      <c r="B1452" s="2" t="s">
        <v>274</v>
      </c>
      <c r="C1452" s="2" t="s">
        <v>525</v>
      </c>
      <c r="D1452" s="8" t="s">
        <v>13</v>
      </c>
      <c r="E1452" s="20"/>
      <c r="F1452" s="20"/>
      <c r="G1452" s="20"/>
      <c r="H1452" s="3">
        <v>0</v>
      </c>
      <c r="I1452" s="3">
        <v>0</v>
      </c>
      <c r="P1452" s="5"/>
      <c r="Q1452" s="8"/>
      <c r="R1452" s="2" t="e">
        <f>+#REF!=P1452</f>
        <v>#REF!</v>
      </c>
      <c r="S1452" s="2" t="b">
        <f t="shared" si="525"/>
        <v>0</v>
      </c>
    </row>
    <row r="1453" spans="1:19" x14ac:dyDescent="0.2">
      <c r="A1453" s="2" t="s">
        <v>274</v>
      </c>
      <c r="B1453" s="2" t="s">
        <v>274</v>
      </c>
      <c r="C1453" s="2" t="s">
        <v>525</v>
      </c>
      <c r="D1453" s="5" t="s">
        <v>276</v>
      </c>
      <c r="E1453" s="19"/>
      <c r="F1453" s="19"/>
      <c r="G1453" s="19"/>
      <c r="H1453" s="19">
        <f t="shared" ref="H1453:I1453" si="526">+H1454+H1455</f>
        <v>187796.28412999999</v>
      </c>
      <c r="I1453" s="19">
        <f t="shared" si="526"/>
        <v>138013.35368999999</v>
      </c>
      <c r="Q1453" s="5"/>
      <c r="R1453" s="2" t="e">
        <f>+#REF!=P1453</f>
        <v>#REF!</v>
      </c>
      <c r="S1453" s="2" t="b">
        <f t="shared" si="525"/>
        <v>0</v>
      </c>
    </row>
    <row r="1454" spans="1:19" x14ac:dyDescent="0.2">
      <c r="A1454" s="2" t="s">
        <v>274</v>
      </c>
      <c r="B1454" s="2" t="s">
        <v>274</v>
      </c>
      <c r="C1454" s="2" t="s">
        <v>525</v>
      </c>
      <c r="D1454" s="8" t="s">
        <v>219</v>
      </c>
      <c r="E1454" s="20"/>
      <c r="F1454" s="20"/>
      <c r="G1454" s="20"/>
      <c r="H1454" s="3">
        <v>110141.8088</v>
      </c>
      <c r="I1454" s="3">
        <v>60763.466869999997</v>
      </c>
      <c r="P1454" s="5"/>
      <c r="Q1454" s="8"/>
      <c r="R1454" s="2" t="e">
        <f>+#REF!=P1454</f>
        <v>#REF!</v>
      </c>
      <c r="S1454" s="2" t="b">
        <f t="shared" si="525"/>
        <v>0</v>
      </c>
    </row>
    <row r="1455" spans="1:19" x14ac:dyDescent="0.2">
      <c r="A1455" s="2" t="s">
        <v>274</v>
      </c>
      <c r="B1455" s="2" t="s">
        <v>274</v>
      </c>
      <c r="C1455" s="2" t="s">
        <v>525</v>
      </c>
      <c r="D1455" s="8" t="s">
        <v>220</v>
      </c>
      <c r="E1455" s="20"/>
      <c r="F1455" s="20"/>
      <c r="G1455" s="20"/>
      <c r="H1455" s="3">
        <v>77654.475330000001</v>
      </c>
      <c r="I1455" s="3">
        <v>77249.88682</v>
      </c>
      <c r="Q1455" s="8"/>
      <c r="R1455" s="2" t="e">
        <f>+#REF!=P1455</f>
        <v>#REF!</v>
      </c>
      <c r="S1455" s="2" t="b">
        <f t="shared" si="525"/>
        <v>0</v>
      </c>
    </row>
    <row r="1456" spans="1:19" x14ac:dyDescent="0.2">
      <c r="A1456" s="2" t="s">
        <v>274</v>
      </c>
      <c r="B1456" s="2" t="s">
        <v>274</v>
      </c>
      <c r="C1456" s="5" t="s">
        <v>525</v>
      </c>
      <c r="D1456" s="5" t="s">
        <v>221</v>
      </c>
      <c r="E1456" s="19"/>
      <c r="F1456" s="19"/>
      <c r="G1456" s="19"/>
      <c r="H1456" s="19">
        <f t="shared" ref="H1456:I1456" si="527">+H1457+H1460</f>
        <v>1143139.281</v>
      </c>
      <c r="I1456" s="19">
        <f t="shared" si="527"/>
        <v>1307409.314</v>
      </c>
      <c r="J1456" s="3"/>
      <c r="K1456" s="3"/>
      <c r="L1456" s="3"/>
      <c r="M1456" s="3"/>
      <c r="N1456" s="3"/>
      <c r="P1456" s="5"/>
      <c r="Q1456" s="5"/>
      <c r="R1456" s="2" t="e">
        <f>+#REF!=P1456</f>
        <v>#REF!</v>
      </c>
      <c r="S1456" s="2" t="b">
        <f t="shared" si="525"/>
        <v>0</v>
      </c>
    </row>
    <row r="1457" spans="1:19" x14ac:dyDescent="0.2">
      <c r="A1457" s="2" t="s">
        <v>274</v>
      </c>
      <c r="B1457" s="2" t="s">
        <v>274</v>
      </c>
      <c r="C1457" s="2" t="s">
        <v>525</v>
      </c>
      <c r="D1457" s="8" t="s">
        <v>277</v>
      </c>
      <c r="E1457" s="20"/>
      <c r="F1457" s="20"/>
      <c r="G1457" s="20"/>
      <c r="H1457" s="3">
        <v>944733.74560000002</v>
      </c>
      <c r="I1457" s="3">
        <v>988953.09589999996</v>
      </c>
      <c r="Q1457" s="8"/>
      <c r="R1457" s="2" t="e">
        <f>+#REF!=P1457</f>
        <v>#REF!</v>
      </c>
      <c r="S1457" s="2" t="b">
        <f t="shared" si="525"/>
        <v>0</v>
      </c>
    </row>
    <row r="1458" spans="1:19" x14ac:dyDescent="0.2">
      <c r="A1458" s="2" t="s">
        <v>274</v>
      </c>
      <c r="B1458" s="2" t="s">
        <v>274</v>
      </c>
      <c r="C1458" s="2" t="s">
        <v>525</v>
      </c>
      <c r="D1458" s="21" t="s">
        <v>278</v>
      </c>
      <c r="E1458" s="20"/>
      <c r="F1458" s="20"/>
      <c r="G1458" s="20"/>
      <c r="H1458" s="3">
        <v>763695.16359999997</v>
      </c>
      <c r="I1458" s="3">
        <v>729822.39839999995</v>
      </c>
      <c r="P1458" s="5"/>
      <c r="Q1458" s="21"/>
      <c r="R1458" s="2" t="e">
        <f>+#REF!=P1458</f>
        <v>#REF!</v>
      </c>
      <c r="S1458" s="2" t="b">
        <f t="shared" si="525"/>
        <v>0</v>
      </c>
    </row>
    <row r="1459" spans="1:19" x14ac:dyDescent="0.2">
      <c r="A1459" s="2" t="s">
        <v>274</v>
      </c>
      <c r="B1459" s="2" t="s">
        <v>274</v>
      </c>
      <c r="C1459" s="2" t="s">
        <v>525</v>
      </c>
      <c r="D1459" s="21" t="s">
        <v>279</v>
      </c>
      <c r="E1459" s="20"/>
      <c r="F1459" s="20"/>
      <c r="G1459" s="20"/>
      <c r="H1459" s="3">
        <v>181038.58199999999</v>
      </c>
      <c r="I1459" s="3">
        <v>259130.69750000001</v>
      </c>
      <c r="Q1459" s="21"/>
      <c r="R1459" s="2" t="e">
        <f>+#REF!=P1459</f>
        <v>#REF!</v>
      </c>
      <c r="S1459" s="2" t="b">
        <f t="shared" si="525"/>
        <v>0</v>
      </c>
    </row>
    <row r="1460" spans="1:19" x14ac:dyDescent="0.2">
      <c r="A1460" s="2" t="s">
        <v>274</v>
      </c>
      <c r="B1460" s="2" t="s">
        <v>274</v>
      </c>
      <c r="C1460" s="2" t="s">
        <v>525</v>
      </c>
      <c r="D1460" s="8" t="s">
        <v>280</v>
      </c>
      <c r="E1460" s="20"/>
      <c r="F1460" s="20"/>
      <c r="G1460" s="20"/>
      <c r="H1460" s="3">
        <v>198405.53539999999</v>
      </c>
      <c r="I1460" s="3">
        <v>318456.2181</v>
      </c>
      <c r="P1460" s="5"/>
      <c r="Q1460" s="8"/>
      <c r="R1460" s="2" t="e">
        <f>+#REF!=P1460</f>
        <v>#REF!</v>
      </c>
      <c r="S1460" s="2" t="b">
        <f t="shared" si="525"/>
        <v>0</v>
      </c>
    </row>
    <row r="1461" spans="1:19" x14ac:dyDescent="0.2">
      <c r="A1461" s="2" t="s">
        <v>274</v>
      </c>
      <c r="B1461" s="2" t="s">
        <v>274</v>
      </c>
      <c r="C1461" s="2" t="s">
        <v>525</v>
      </c>
      <c r="D1461" s="21" t="s">
        <v>509</v>
      </c>
      <c r="E1461" s="20"/>
      <c r="F1461" s="20"/>
      <c r="G1461" s="20"/>
      <c r="H1461" s="3">
        <v>87291.256999999998</v>
      </c>
      <c r="I1461" s="3">
        <v>213048.15650000001</v>
      </c>
      <c r="Q1461" s="21"/>
      <c r="R1461" s="2" t="e">
        <f>+#REF!=P1461</f>
        <v>#REF!</v>
      </c>
      <c r="S1461" s="2" t="b">
        <f t="shared" si="525"/>
        <v>0</v>
      </c>
    </row>
    <row r="1462" spans="1:19" x14ac:dyDescent="0.2">
      <c r="A1462" s="2" t="s">
        <v>274</v>
      </c>
      <c r="B1462" s="2" t="s">
        <v>274</v>
      </c>
      <c r="C1462" s="2" t="s">
        <v>525</v>
      </c>
      <c r="D1462" s="21" t="s">
        <v>279</v>
      </c>
      <c r="E1462" s="20"/>
      <c r="F1462" s="20"/>
      <c r="G1462" s="20"/>
      <c r="H1462" s="3">
        <v>111114.2784</v>
      </c>
      <c r="I1462" s="3">
        <v>105408.0616</v>
      </c>
      <c r="P1462" s="5"/>
      <c r="Q1462" s="21"/>
      <c r="R1462" s="2" t="e">
        <f>+#REF!=P1462</f>
        <v>#REF!</v>
      </c>
      <c r="S1462" s="2" t="b">
        <f t="shared" si="525"/>
        <v>0</v>
      </c>
    </row>
    <row r="1463" spans="1:19" x14ac:dyDescent="0.2">
      <c r="A1463" s="2" t="s">
        <v>274</v>
      </c>
      <c r="B1463" s="2" t="s">
        <v>274</v>
      </c>
      <c r="C1463" s="2" t="s">
        <v>525</v>
      </c>
      <c r="D1463" s="5" t="s">
        <v>29</v>
      </c>
      <c r="E1463" s="19"/>
      <c r="F1463" s="19"/>
      <c r="G1463" s="19"/>
      <c r="H1463" s="6"/>
      <c r="I1463" s="6"/>
      <c r="Q1463" s="5"/>
      <c r="R1463" s="2" t="e">
        <f>+#REF!=P1463</f>
        <v>#REF!</v>
      </c>
      <c r="S1463" s="2" t="b">
        <f t="shared" si="525"/>
        <v>0</v>
      </c>
    </row>
    <row r="1464" spans="1:19" x14ac:dyDescent="0.2">
      <c r="A1464" s="2" t="s">
        <v>274</v>
      </c>
      <c r="B1464" s="2" t="s">
        <v>274</v>
      </c>
      <c r="C1464" s="2" t="s">
        <v>525</v>
      </c>
      <c r="D1464" s="8" t="s">
        <v>281</v>
      </c>
      <c r="E1464" s="20"/>
      <c r="F1464" s="20"/>
      <c r="G1464" s="20"/>
      <c r="H1464" s="3">
        <v>44751.631029999997</v>
      </c>
      <c r="I1464" s="3">
        <v>100978.9135</v>
      </c>
      <c r="P1464" s="5"/>
      <c r="Q1464" s="8"/>
      <c r="R1464" s="2" t="e">
        <f>+#REF!=P1464</f>
        <v>#REF!</v>
      </c>
      <c r="S1464" s="2" t="b">
        <f t="shared" si="525"/>
        <v>0</v>
      </c>
    </row>
    <row r="1465" spans="1:19" x14ac:dyDescent="0.2">
      <c r="A1465" s="2" t="s">
        <v>274</v>
      </c>
      <c r="B1465" s="2" t="s">
        <v>274</v>
      </c>
      <c r="C1465" s="2" t="s">
        <v>525</v>
      </c>
      <c r="D1465" s="8" t="s">
        <v>282</v>
      </c>
      <c r="E1465" s="20"/>
      <c r="F1465" s="20"/>
      <c r="G1465" s="20"/>
      <c r="H1465" s="3">
        <v>99470.081990000006</v>
      </c>
      <c r="I1465" s="3">
        <v>369987.21</v>
      </c>
      <c r="Q1465" s="8"/>
      <c r="R1465" s="2" t="e">
        <f>+#REF!=P1465</f>
        <v>#REF!</v>
      </c>
      <c r="S1465" s="2" t="b">
        <f t="shared" si="525"/>
        <v>0</v>
      </c>
    </row>
    <row r="1466" spans="1:19" x14ac:dyDescent="0.2">
      <c r="A1466" s="2" t="s">
        <v>274</v>
      </c>
      <c r="B1466" s="2" t="s">
        <v>274</v>
      </c>
      <c r="C1466" s="2" t="s">
        <v>525</v>
      </c>
      <c r="D1466" s="8" t="s">
        <v>283</v>
      </c>
      <c r="E1466" s="20"/>
      <c r="F1466" s="20"/>
      <c r="G1466" s="20"/>
      <c r="H1466" s="3">
        <v>-62398.536690000001</v>
      </c>
      <c r="I1466" s="3">
        <v>-275870.17430000001</v>
      </c>
      <c r="P1466" s="5"/>
      <c r="Q1466" s="8"/>
      <c r="R1466" s="2" t="e">
        <f>+#REF!=P1466</f>
        <v>#REF!</v>
      </c>
      <c r="S1466" s="2" t="b">
        <f t="shared" si="525"/>
        <v>0</v>
      </c>
    </row>
    <row r="1467" spans="1:19" x14ac:dyDescent="0.2">
      <c r="A1467" s="2" t="s">
        <v>274</v>
      </c>
      <c r="B1467" s="2" t="s">
        <v>274</v>
      </c>
      <c r="C1467" s="2" t="s">
        <v>525</v>
      </c>
      <c r="D1467" s="8" t="s">
        <v>284</v>
      </c>
      <c r="E1467" s="20"/>
      <c r="F1467" s="20"/>
      <c r="G1467" s="20"/>
      <c r="H1467" s="3">
        <v>-44657.002690000001</v>
      </c>
      <c r="I1467" s="3">
        <v>-285947.03730000003</v>
      </c>
      <c r="Q1467" s="8"/>
      <c r="R1467" s="2" t="e">
        <f>+#REF!=P1467</f>
        <v>#REF!</v>
      </c>
      <c r="S1467" s="2" t="b">
        <f t="shared" si="525"/>
        <v>0</v>
      </c>
    </row>
    <row r="1468" spans="1:19" x14ac:dyDescent="0.2">
      <c r="A1468" s="2" t="s">
        <v>274</v>
      </c>
      <c r="B1468" s="2" t="s">
        <v>274</v>
      </c>
      <c r="C1468" s="2" t="s">
        <v>525</v>
      </c>
      <c r="D1468" s="5" t="s">
        <v>40</v>
      </c>
      <c r="E1468" s="19"/>
      <c r="F1468" s="19"/>
      <c r="G1468" s="19"/>
      <c r="H1468" s="6"/>
      <c r="I1468" s="6"/>
      <c r="P1468" s="5"/>
      <c r="Q1468" s="5"/>
      <c r="R1468" s="2" t="e">
        <f>+#REF!=P1468</f>
        <v>#REF!</v>
      </c>
      <c r="S1468" s="2" t="b">
        <f t="shared" si="525"/>
        <v>0</v>
      </c>
    </row>
    <row r="1469" spans="1:19" x14ac:dyDescent="0.2">
      <c r="A1469" s="2" t="s">
        <v>274</v>
      </c>
      <c r="B1469" s="2" t="s">
        <v>274</v>
      </c>
      <c r="C1469" s="2" t="s">
        <v>525</v>
      </c>
      <c r="D1469" s="8" t="s">
        <v>77</v>
      </c>
      <c r="E1469" s="20"/>
      <c r="F1469" s="20"/>
      <c r="G1469" s="20"/>
      <c r="H1469" s="3">
        <v>100000</v>
      </c>
      <c r="I1469" s="3">
        <v>150000</v>
      </c>
      <c r="Q1469" s="8"/>
      <c r="R1469" s="2" t="e">
        <f>+#REF!=P1469</f>
        <v>#REF!</v>
      </c>
      <c r="S1469" s="2" t="b">
        <f t="shared" si="525"/>
        <v>0</v>
      </c>
    </row>
    <row r="1470" spans="1:19" x14ac:dyDescent="0.2">
      <c r="A1470" s="2" t="s">
        <v>274</v>
      </c>
      <c r="B1470" s="2" t="s">
        <v>274</v>
      </c>
      <c r="C1470" s="2" t="s">
        <v>525</v>
      </c>
      <c r="D1470" s="8" t="s">
        <v>475</v>
      </c>
      <c r="E1470" s="20"/>
      <c r="F1470" s="20"/>
      <c r="G1470" s="20"/>
      <c r="H1470" s="3">
        <v>5969.7</v>
      </c>
      <c r="I1470" s="3">
        <v>-361700.12800000003</v>
      </c>
      <c r="P1470" s="5"/>
      <c r="Q1470" s="8"/>
      <c r="R1470" s="2" t="e">
        <f>+#REF!=P1470</f>
        <v>#REF!</v>
      </c>
      <c r="S1470" s="2" t="b">
        <f t="shared" si="525"/>
        <v>0</v>
      </c>
    </row>
    <row r="1471" spans="1:19" x14ac:dyDescent="0.2">
      <c r="A1471" s="2" t="s">
        <v>274</v>
      </c>
      <c r="B1471" s="2" t="s">
        <v>274</v>
      </c>
      <c r="C1471" s="2" t="s">
        <v>525</v>
      </c>
      <c r="D1471" s="5" t="s">
        <v>43</v>
      </c>
      <c r="E1471" s="77"/>
      <c r="F1471" s="77"/>
      <c r="G1471" s="77"/>
      <c r="H1471" s="74"/>
      <c r="I1471" s="74"/>
      <c r="Q1471" s="5"/>
      <c r="R1471" s="2" t="e">
        <f>+#REF!=P1471</f>
        <v>#REF!</v>
      </c>
      <c r="S1471" s="2" t="b">
        <f t="shared" si="525"/>
        <v>0</v>
      </c>
    </row>
    <row r="1472" spans="1:19" x14ac:dyDescent="0.2">
      <c r="A1472" s="2" t="s">
        <v>274</v>
      </c>
      <c r="B1472" s="2" t="s">
        <v>274</v>
      </c>
      <c r="C1472" s="2" t="s">
        <v>525</v>
      </c>
      <c r="D1472" s="8" t="s">
        <v>545</v>
      </c>
      <c r="E1472" s="23"/>
      <c r="F1472" s="23"/>
      <c r="G1472" s="23"/>
      <c r="H1472" s="23">
        <f t="shared" ref="H1472:I1472" si="528">IFERROR(H1467/SUM(H1449:H1451)*100,"")</f>
        <v>-4.6744470509544742</v>
      </c>
      <c r="I1472" s="23">
        <f t="shared" si="528"/>
        <v>-24.452541081036706</v>
      </c>
      <c r="P1472" s="5"/>
      <c r="Q1472" s="8"/>
      <c r="R1472" s="2" t="e">
        <f>+#REF!=P1472</f>
        <v>#REF!</v>
      </c>
      <c r="S1472" s="2" t="b">
        <f t="shared" si="525"/>
        <v>0</v>
      </c>
    </row>
    <row r="1473" spans="1:19" x14ac:dyDescent="0.2">
      <c r="A1473" s="2" t="s">
        <v>274</v>
      </c>
      <c r="B1473" s="2" t="s">
        <v>274</v>
      </c>
      <c r="C1473" s="2" t="s">
        <v>525</v>
      </c>
      <c r="D1473" s="8" t="s">
        <v>285</v>
      </c>
      <c r="E1473" s="23"/>
      <c r="F1473" s="23"/>
      <c r="G1473" s="23"/>
      <c r="H1473" s="23">
        <f t="shared" ref="H1473:I1473" si="529">IFERROR((H1466/(H1456-H1454))*100,"")</f>
        <v>-6.0405314019896208</v>
      </c>
      <c r="I1473" s="23">
        <f t="shared" si="529"/>
        <v>-22.128993164746998</v>
      </c>
      <c r="Q1473" s="8"/>
      <c r="R1473" s="2" t="e">
        <f>+#REF!=P1473</f>
        <v>#REF!</v>
      </c>
      <c r="S1473" s="2" t="b">
        <f t="shared" si="525"/>
        <v>0</v>
      </c>
    </row>
    <row r="1474" spans="1:19" x14ac:dyDescent="0.2">
      <c r="A1474" s="2" t="s">
        <v>274</v>
      </c>
      <c r="B1474" s="2" t="s">
        <v>274</v>
      </c>
      <c r="C1474" s="2" t="s">
        <v>525</v>
      </c>
      <c r="D1474" s="8" t="s">
        <v>286</v>
      </c>
      <c r="E1474" s="23"/>
      <c r="F1474" s="23"/>
      <c r="G1474" s="23"/>
      <c r="H1474" s="23">
        <f t="shared" ref="H1474:I1474" si="530">IFERROR(H1467/H1456*100,"")</f>
        <v>-3.9065233285426748</v>
      </c>
      <c r="I1474" s="23">
        <f t="shared" si="530"/>
        <v>-21.871271241379578</v>
      </c>
      <c r="P1474" s="5"/>
      <c r="Q1474" s="8"/>
      <c r="R1474" s="2" t="e">
        <f>+#REF!=P1474</f>
        <v>#REF!</v>
      </c>
      <c r="S1474" s="2" t="b">
        <f t="shared" si="525"/>
        <v>0</v>
      </c>
    </row>
    <row r="1475" spans="1:19" x14ac:dyDescent="0.2">
      <c r="A1475" s="2" t="s">
        <v>274</v>
      </c>
      <c r="B1475" s="2" t="s">
        <v>274</v>
      </c>
      <c r="C1475" s="2" t="s">
        <v>525</v>
      </c>
      <c r="D1475" s="8" t="s">
        <v>287</v>
      </c>
      <c r="E1475" s="23"/>
      <c r="F1475" s="23"/>
      <c r="G1475" s="23"/>
      <c r="H1475" s="23">
        <f t="shared" ref="H1475:I1475" si="531">IFERROR(H1465/H1466,"")</f>
        <v>-1.5941092093901794</v>
      </c>
      <c r="I1475" s="23">
        <f t="shared" si="531"/>
        <v>-1.3411642303805222</v>
      </c>
      <c r="Q1475" s="8"/>
      <c r="R1475" s="2" t="e">
        <f>+#REF!=P1475</f>
        <v>#REF!</v>
      </c>
      <c r="S1475" s="2" t="b">
        <f t="shared" si="525"/>
        <v>0</v>
      </c>
    </row>
    <row r="1476" spans="1:19" x14ac:dyDescent="0.2">
      <c r="A1476" s="2" t="s">
        <v>274</v>
      </c>
      <c r="B1476" s="2" t="s">
        <v>274</v>
      </c>
      <c r="C1476" s="2" t="s">
        <v>525</v>
      </c>
      <c r="D1476" s="8" t="s">
        <v>288</v>
      </c>
      <c r="E1476" s="23"/>
      <c r="F1476" s="23"/>
      <c r="G1476" s="23"/>
      <c r="H1476" s="23">
        <f>IFERROR(H1467/H1469,"")</f>
        <v>-0.44657002690000003</v>
      </c>
      <c r="I1476" s="23">
        <f>IFERROR(I1467/I1469,"")</f>
        <v>-1.9063135820000001</v>
      </c>
      <c r="P1476" s="5"/>
      <c r="Q1476" s="8"/>
      <c r="R1476" s="2" t="e">
        <f>+#REF!=P1476</f>
        <v>#REF!</v>
      </c>
      <c r="S1476" s="2" t="b">
        <f t="shared" si="525"/>
        <v>0</v>
      </c>
    </row>
    <row r="1477" spans="1:19" x14ac:dyDescent="0.2">
      <c r="A1477" s="2" t="s">
        <v>274</v>
      </c>
      <c r="B1477" s="2" t="s">
        <v>274</v>
      </c>
      <c r="C1477" s="2" t="s">
        <v>525</v>
      </c>
      <c r="D1477" s="5" t="s">
        <v>53</v>
      </c>
      <c r="E1477" s="22"/>
      <c r="F1477" s="22"/>
      <c r="G1477" s="22"/>
      <c r="H1477" s="74"/>
      <c r="I1477" s="74"/>
      <c r="Q1477" s="5"/>
      <c r="R1477" s="2" t="e">
        <f>+#REF!=P1477</f>
        <v>#REF!</v>
      </c>
      <c r="S1477" s="2" t="b">
        <f t="shared" si="525"/>
        <v>0</v>
      </c>
    </row>
    <row r="1478" spans="1:19" x14ac:dyDescent="0.2">
      <c r="A1478" s="2" t="s">
        <v>274</v>
      </c>
      <c r="B1478" s="2" t="s">
        <v>274</v>
      </c>
      <c r="C1478" s="2" t="s">
        <v>525</v>
      </c>
      <c r="D1478" s="8" t="s">
        <v>289</v>
      </c>
      <c r="E1478" s="23"/>
      <c r="F1478" s="23"/>
      <c r="G1478" s="23"/>
      <c r="H1478" s="23">
        <f>IFERROR(H1458/H1456*100,"")</f>
        <v>66.806834153396565</v>
      </c>
      <c r="I1478" s="23">
        <f>IFERROR(I1458/I1456*100,"")</f>
        <v>55.822028387354749</v>
      </c>
      <c r="P1478" s="5"/>
      <c r="Q1478" s="8"/>
      <c r="R1478" s="2" t="e">
        <f>+#REF!=P1478</f>
        <v>#REF!</v>
      </c>
      <c r="S1478" s="2" t="b">
        <f t="shared" si="525"/>
        <v>0</v>
      </c>
    </row>
    <row r="1479" spans="1:19" x14ac:dyDescent="0.2">
      <c r="A1479" s="2" t="s">
        <v>274</v>
      </c>
      <c r="B1479" s="2" t="s">
        <v>274</v>
      </c>
      <c r="C1479" s="2" t="s">
        <v>525</v>
      </c>
      <c r="D1479" s="8" t="s">
        <v>290</v>
      </c>
      <c r="E1479" s="23"/>
      <c r="F1479" s="23"/>
      <c r="G1479" s="23"/>
      <c r="H1479" s="23">
        <f>IFERROR(H1457/H1454,"")</f>
        <v>8.5774308220730795</v>
      </c>
      <c r="I1479" s="23">
        <f>IFERROR(I1457/I1454,"")</f>
        <v>16.275455414942158</v>
      </c>
      <c r="Q1479" s="8"/>
      <c r="R1479" s="2" t="e">
        <f>+#REF!=P1479</f>
        <v>#REF!</v>
      </c>
      <c r="S1479" s="2" t="b">
        <f t="shared" si="525"/>
        <v>0</v>
      </c>
    </row>
    <row r="1480" spans="1:19" x14ac:dyDescent="0.2">
      <c r="A1480" s="2" t="s">
        <v>274</v>
      </c>
      <c r="B1480" s="2" t="s">
        <v>274</v>
      </c>
      <c r="C1480" s="2" t="s">
        <v>525</v>
      </c>
      <c r="D1480" s="8" t="s">
        <v>291</v>
      </c>
      <c r="E1480" s="23"/>
      <c r="F1480" s="23"/>
      <c r="G1480" s="23"/>
      <c r="H1480" s="23">
        <f t="shared" ref="H1480:I1480" si="532">IFERROR(H1453/H1456*100,"")</f>
        <v>16.428119237204307</v>
      </c>
      <c r="I1480" s="23">
        <f t="shared" si="532"/>
        <v>10.556246786077278</v>
      </c>
      <c r="P1480" s="5"/>
      <c r="Q1480" s="8"/>
      <c r="R1480" s="2" t="e">
        <f>+#REF!=P1480</f>
        <v>#REF!</v>
      </c>
      <c r="S1480" s="2" t="b">
        <f t="shared" si="525"/>
        <v>0</v>
      </c>
    </row>
    <row r="1481" spans="1:19" x14ac:dyDescent="0.2">
      <c r="A1481" s="2" t="s">
        <v>274</v>
      </c>
      <c r="B1481" s="2" t="s">
        <v>274</v>
      </c>
      <c r="C1481" s="2" t="s">
        <v>525</v>
      </c>
      <c r="D1481" s="5" t="s">
        <v>116</v>
      </c>
      <c r="E1481" s="22"/>
      <c r="F1481" s="22"/>
      <c r="G1481" s="22"/>
      <c r="H1481" s="74"/>
      <c r="I1481" s="74"/>
      <c r="Q1481" s="5"/>
      <c r="R1481" s="2" t="e">
        <f>+#REF!=P1481</f>
        <v>#REF!</v>
      </c>
      <c r="S1481" s="2" t="b">
        <f t="shared" si="525"/>
        <v>0</v>
      </c>
    </row>
    <row r="1482" spans="1:19" x14ac:dyDescent="0.2">
      <c r="A1482" s="2" t="s">
        <v>274</v>
      </c>
      <c r="B1482" s="2" t="s">
        <v>274</v>
      </c>
      <c r="C1482" s="2" t="s">
        <v>525</v>
      </c>
      <c r="D1482" s="8" t="s">
        <v>535</v>
      </c>
      <c r="E1482" s="23"/>
      <c r="F1482" s="23"/>
      <c r="G1482" s="23"/>
      <c r="H1482" s="23">
        <f t="shared" ref="H1482:I1482" si="533">IFERROR(H1448/H1456*100,"")</f>
        <v>83.571881036603102</v>
      </c>
      <c r="I1482" s="23">
        <f t="shared" si="533"/>
        <v>89.44375624969733</v>
      </c>
      <c r="P1482" s="5"/>
      <c r="Q1482" s="8"/>
      <c r="R1482" s="2" t="e">
        <f>+#REF!=P1482</f>
        <v>#REF!</v>
      </c>
      <c r="S1482" s="2" t="b">
        <f t="shared" si="525"/>
        <v>0</v>
      </c>
    </row>
    <row r="1483" spans="1:19" x14ac:dyDescent="0.2">
      <c r="A1483" s="2" t="s">
        <v>274</v>
      </c>
      <c r="B1483" s="2" t="s">
        <v>274</v>
      </c>
      <c r="C1483" s="2" t="s">
        <v>525</v>
      </c>
      <c r="D1483" s="8" t="s">
        <v>542</v>
      </c>
      <c r="E1483" s="23"/>
      <c r="F1483" s="23"/>
      <c r="G1483" s="23"/>
      <c r="H1483" s="23">
        <f t="shared" ref="H1483:I1483" si="534">IFERROR(H1448/H1469,"")</f>
        <v>9.5534300000000005</v>
      </c>
      <c r="I1483" s="23">
        <f t="shared" si="534"/>
        <v>7.7959733333333334</v>
      </c>
      <c r="Q1483" s="8"/>
      <c r="R1483" s="2" t="e">
        <f>+#REF!=P1483</f>
        <v>#REF!</v>
      </c>
      <c r="S1483" s="2" t="b">
        <f t="shared" si="525"/>
        <v>0</v>
      </c>
    </row>
    <row r="1484" spans="1:19" x14ac:dyDescent="0.2">
      <c r="A1484" s="2" t="s">
        <v>274</v>
      </c>
      <c r="B1484" s="2" t="s">
        <v>274</v>
      </c>
      <c r="C1484" s="2" t="s">
        <v>525</v>
      </c>
      <c r="D1484" s="5" t="s">
        <v>292</v>
      </c>
      <c r="E1484" s="22"/>
      <c r="F1484" s="22"/>
      <c r="G1484" s="22"/>
      <c r="H1484" s="74"/>
      <c r="I1484" s="74"/>
      <c r="P1484" s="5"/>
      <c r="Q1484" s="5"/>
      <c r="R1484" s="2" t="e">
        <f>+#REF!=P1484</f>
        <v>#REF!</v>
      </c>
      <c r="S1484" s="2" t="b">
        <f t="shared" si="525"/>
        <v>0</v>
      </c>
    </row>
    <row r="1485" spans="1:19" x14ac:dyDescent="0.2">
      <c r="A1485" s="2" t="s">
        <v>274</v>
      </c>
      <c r="B1485" s="2" t="s">
        <v>274</v>
      </c>
      <c r="C1485" s="2" t="s">
        <v>525</v>
      </c>
      <c r="D1485" s="8" t="s">
        <v>478</v>
      </c>
      <c r="E1485" s="23" t="str">
        <f t="shared" ref="E1485:I1485" si="535">IFERROR(E1470/E1467,"")</f>
        <v/>
      </c>
      <c r="F1485" s="23" t="str">
        <f t="shared" si="535"/>
        <v/>
      </c>
      <c r="G1485" s="23" t="str">
        <f t="shared" si="535"/>
        <v/>
      </c>
      <c r="H1485" s="23">
        <f t="shared" si="535"/>
        <v>-0.13367892246240676</v>
      </c>
      <c r="I1485" s="23">
        <f t="shared" si="535"/>
        <v>1.264920005520197</v>
      </c>
      <c r="Q1485" s="8"/>
      <c r="R1485" s="2" t="e">
        <f>+#REF!=P1485</f>
        <v>#REF!</v>
      </c>
      <c r="S1485" s="2" t="b">
        <f t="shared" si="525"/>
        <v>0</v>
      </c>
    </row>
    <row r="1486" spans="1:19" x14ac:dyDescent="0.2">
      <c r="A1486" s="2" t="s">
        <v>274</v>
      </c>
      <c r="B1486" s="2" t="s">
        <v>274</v>
      </c>
      <c r="C1486" s="2" t="s">
        <v>525</v>
      </c>
      <c r="D1486" s="8" t="s">
        <v>479</v>
      </c>
      <c r="E1486" s="23"/>
      <c r="F1486" s="23"/>
      <c r="G1486" s="23"/>
      <c r="H1486" s="23">
        <f t="shared" ref="H1486:I1486" si="536">IFERROR(H1470/H1454,"")</f>
        <v>5.4200126773294825E-2</v>
      </c>
      <c r="I1486" s="23">
        <f t="shared" si="536"/>
        <v>-5.9525920200346203</v>
      </c>
      <c r="P1486" s="5"/>
      <c r="Q1486" s="8"/>
      <c r="R1486" s="2" t="e">
        <f>+#REF!=P1486</f>
        <v>#REF!</v>
      </c>
      <c r="S1486" s="2" t="b">
        <f t="shared" si="525"/>
        <v>0</v>
      </c>
    </row>
    <row r="1487" spans="1:19" x14ac:dyDescent="0.2">
      <c r="A1487" s="2" t="s">
        <v>274</v>
      </c>
      <c r="B1487" s="2" t="s">
        <v>274</v>
      </c>
      <c r="C1487" s="2" t="s">
        <v>526</v>
      </c>
      <c r="D1487" s="5" t="s">
        <v>9</v>
      </c>
      <c r="E1487" s="80"/>
      <c r="F1487" s="80"/>
      <c r="G1487" s="80"/>
      <c r="H1487" s="80">
        <f t="shared" ref="H1487" si="537">SUM(H1488:H1491)</f>
        <v>1025435.0919999999</v>
      </c>
      <c r="I1487" s="80">
        <f t="shared" ref="I1487" si="538">SUM(I1488:I1491)</f>
        <v>1108292.1229999999</v>
      </c>
      <c r="J1487" s="3"/>
      <c r="K1487" s="3"/>
      <c r="L1487" s="3"/>
      <c r="M1487" s="3"/>
      <c r="N1487" s="3"/>
    </row>
    <row r="1488" spans="1:19" x14ac:dyDescent="0.2">
      <c r="A1488" s="2" t="s">
        <v>274</v>
      </c>
      <c r="B1488" s="2" t="s">
        <v>274</v>
      </c>
      <c r="C1488" s="2" t="s">
        <v>526</v>
      </c>
      <c r="D1488" s="8" t="s">
        <v>76</v>
      </c>
      <c r="E1488" s="20"/>
      <c r="F1488" s="20"/>
      <c r="G1488" s="20"/>
      <c r="H1488" s="3">
        <v>1000000</v>
      </c>
      <c r="I1488" s="3">
        <v>1200000</v>
      </c>
    </row>
    <row r="1489" spans="1:14" x14ac:dyDescent="0.2">
      <c r="A1489" s="2" t="s">
        <v>274</v>
      </c>
      <c r="B1489" s="2" t="s">
        <v>274</v>
      </c>
      <c r="C1489" s="2" t="s">
        <v>526</v>
      </c>
      <c r="D1489" s="8" t="s">
        <v>11</v>
      </c>
      <c r="E1489" s="20"/>
      <c r="F1489" s="20"/>
      <c r="G1489" s="20"/>
      <c r="H1489" s="3">
        <v>0</v>
      </c>
      <c r="I1489" s="3">
        <v>0</v>
      </c>
    </row>
    <row r="1490" spans="1:14" x14ac:dyDescent="0.2">
      <c r="A1490" s="2" t="s">
        <v>274</v>
      </c>
      <c r="B1490" s="2" t="s">
        <v>274</v>
      </c>
      <c r="C1490" s="2" t="s">
        <v>526</v>
      </c>
      <c r="D1490" s="8" t="s">
        <v>275</v>
      </c>
      <c r="E1490" s="19"/>
      <c r="F1490" s="19"/>
      <c r="G1490" s="19"/>
      <c r="H1490" s="3">
        <v>25435.092000000001</v>
      </c>
      <c r="I1490" s="3">
        <v>-91707.876999999993</v>
      </c>
    </row>
    <row r="1491" spans="1:14" x14ac:dyDescent="0.2">
      <c r="A1491" s="2" t="s">
        <v>274</v>
      </c>
      <c r="B1491" s="2" t="s">
        <v>274</v>
      </c>
      <c r="C1491" s="2" t="s">
        <v>526</v>
      </c>
      <c r="D1491" s="8" t="s">
        <v>13</v>
      </c>
      <c r="E1491" s="20"/>
      <c r="F1491" s="20"/>
      <c r="G1491" s="20"/>
      <c r="H1491" s="3">
        <v>0</v>
      </c>
      <c r="I1491" s="3">
        <v>0</v>
      </c>
    </row>
    <row r="1492" spans="1:14" x14ac:dyDescent="0.2">
      <c r="A1492" s="2" t="s">
        <v>274</v>
      </c>
      <c r="B1492" s="2" t="s">
        <v>274</v>
      </c>
      <c r="C1492" s="2" t="s">
        <v>526</v>
      </c>
      <c r="D1492" s="5" t="s">
        <v>276</v>
      </c>
      <c r="E1492" s="19"/>
      <c r="F1492" s="19"/>
      <c r="G1492" s="19"/>
      <c r="H1492" s="19">
        <f t="shared" ref="H1492:I1492" si="539">+H1493+H1494</f>
        <v>35676.642999999996</v>
      </c>
      <c r="I1492" s="19">
        <f t="shared" si="539"/>
        <v>95281.286999999997</v>
      </c>
    </row>
    <row r="1493" spans="1:14" x14ac:dyDescent="0.2">
      <c r="A1493" s="2" t="s">
        <v>274</v>
      </c>
      <c r="B1493" s="2" t="s">
        <v>274</v>
      </c>
      <c r="C1493" s="2" t="s">
        <v>526</v>
      </c>
      <c r="D1493" s="8" t="s">
        <v>219</v>
      </c>
      <c r="E1493" s="19"/>
      <c r="F1493" s="19"/>
      <c r="G1493" s="19"/>
      <c r="H1493" s="3">
        <v>27657.652999999998</v>
      </c>
      <c r="I1493" s="3">
        <v>73288.620999999999</v>
      </c>
    </row>
    <row r="1494" spans="1:14" x14ac:dyDescent="0.2">
      <c r="A1494" s="2" t="s">
        <v>274</v>
      </c>
      <c r="B1494" s="2" t="s">
        <v>274</v>
      </c>
      <c r="C1494" s="2" t="s">
        <v>526</v>
      </c>
      <c r="D1494" s="8" t="s">
        <v>220</v>
      </c>
      <c r="E1494" s="20"/>
      <c r="F1494" s="20"/>
      <c r="G1494" s="20"/>
      <c r="H1494" s="3">
        <v>8018.99</v>
      </c>
      <c r="I1494" s="3">
        <v>21992.666000000001</v>
      </c>
    </row>
    <row r="1495" spans="1:14" x14ac:dyDescent="0.2">
      <c r="A1495" s="2" t="s">
        <v>274</v>
      </c>
      <c r="B1495" s="2" t="s">
        <v>274</v>
      </c>
      <c r="C1495" s="5" t="s">
        <v>526</v>
      </c>
      <c r="D1495" s="5" t="s">
        <v>221</v>
      </c>
      <c r="E1495" s="19"/>
      <c r="F1495" s="19"/>
      <c r="G1495" s="19"/>
      <c r="H1495" s="19">
        <f t="shared" ref="H1495:I1495" si="540">+H1496+H1499</f>
        <v>1061111.7350000001</v>
      </c>
      <c r="I1495" s="19">
        <f t="shared" si="540"/>
        <v>1203573.4099999999</v>
      </c>
      <c r="J1495" s="3"/>
      <c r="K1495" s="3"/>
      <c r="L1495" s="3"/>
      <c r="M1495" s="3"/>
      <c r="N1495" s="3"/>
    </row>
    <row r="1496" spans="1:14" x14ac:dyDescent="0.2">
      <c r="A1496" s="2" t="s">
        <v>274</v>
      </c>
      <c r="B1496" s="2" t="s">
        <v>274</v>
      </c>
      <c r="C1496" s="2" t="s">
        <v>526</v>
      </c>
      <c r="D1496" s="8" t="s">
        <v>277</v>
      </c>
      <c r="E1496" s="20"/>
      <c r="F1496" s="20"/>
      <c r="G1496" s="20"/>
      <c r="H1496" s="3">
        <v>807017.33200000005</v>
      </c>
      <c r="I1496" s="3">
        <v>773807.04799999995</v>
      </c>
    </row>
    <row r="1497" spans="1:14" x14ac:dyDescent="0.2">
      <c r="A1497" s="2" t="s">
        <v>274</v>
      </c>
      <c r="B1497" s="2" t="s">
        <v>274</v>
      </c>
      <c r="C1497" s="2" t="s">
        <v>526</v>
      </c>
      <c r="D1497" s="21" t="s">
        <v>278</v>
      </c>
      <c r="E1497" s="20"/>
      <c r="F1497" s="20"/>
      <c r="G1497" s="20"/>
      <c r="H1497" s="3">
        <v>300087.40899999999</v>
      </c>
      <c r="I1497" s="3">
        <v>652431.07700000005</v>
      </c>
    </row>
    <row r="1498" spans="1:14" x14ac:dyDescent="0.2">
      <c r="A1498" s="2" t="s">
        <v>274</v>
      </c>
      <c r="B1498" s="2" t="s">
        <v>274</v>
      </c>
      <c r="C1498" s="2" t="s">
        <v>526</v>
      </c>
      <c r="D1498" s="21" t="s">
        <v>279</v>
      </c>
      <c r="E1498" s="20"/>
      <c r="F1498" s="20"/>
      <c r="G1498" s="20"/>
      <c r="H1498" s="3">
        <v>506929.92300000001</v>
      </c>
      <c r="I1498" s="3">
        <v>121375.97100000001</v>
      </c>
    </row>
    <row r="1499" spans="1:14" x14ac:dyDescent="0.2">
      <c r="A1499" s="2" t="s">
        <v>274</v>
      </c>
      <c r="B1499" s="2" t="s">
        <v>274</v>
      </c>
      <c r="C1499" s="2" t="s">
        <v>526</v>
      </c>
      <c r="D1499" s="8" t="s">
        <v>280</v>
      </c>
      <c r="E1499" s="20"/>
      <c r="F1499" s="20"/>
      <c r="G1499" s="20"/>
      <c r="H1499" s="3">
        <v>254094.40299999999</v>
      </c>
      <c r="I1499" s="3">
        <v>429766.36200000002</v>
      </c>
    </row>
    <row r="1500" spans="1:14" x14ac:dyDescent="0.2">
      <c r="A1500" s="2" t="s">
        <v>274</v>
      </c>
      <c r="B1500" s="2" t="s">
        <v>274</v>
      </c>
      <c r="C1500" s="2" t="s">
        <v>526</v>
      </c>
      <c r="D1500" s="21" t="s">
        <v>509</v>
      </c>
      <c r="E1500" s="19"/>
      <c r="F1500" s="19"/>
      <c r="G1500" s="19"/>
      <c r="H1500" s="3">
        <v>96432.236999999994</v>
      </c>
      <c r="I1500" s="3">
        <v>213816.53</v>
      </c>
    </row>
    <row r="1501" spans="1:14" x14ac:dyDescent="0.2">
      <c r="A1501" s="2" t="s">
        <v>274</v>
      </c>
      <c r="B1501" s="2" t="s">
        <v>274</v>
      </c>
      <c r="C1501" s="2" t="s">
        <v>526</v>
      </c>
      <c r="D1501" s="21" t="s">
        <v>279</v>
      </c>
      <c r="E1501" s="20"/>
      <c r="F1501" s="20"/>
      <c r="G1501" s="20"/>
      <c r="H1501" s="3">
        <v>157662.166</v>
      </c>
      <c r="I1501" s="3">
        <v>215949.83199999999</v>
      </c>
    </row>
    <row r="1502" spans="1:14" x14ac:dyDescent="0.2">
      <c r="A1502" s="2" t="s">
        <v>274</v>
      </c>
      <c r="B1502" s="2" t="s">
        <v>274</v>
      </c>
      <c r="C1502" s="2" t="s">
        <v>526</v>
      </c>
      <c r="D1502" s="5" t="s">
        <v>29</v>
      </c>
      <c r="E1502" s="20"/>
      <c r="F1502" s="20"/>
      <c r="G1502" s="20"/>
      <c r="H1502" s="6"/>
      <c r="I1502" s="6"/>
    </row>
    <row r="1503" spans="1:14" x14ac:dyDescent="0.2">
      <c r="A1503" s="2" t="s">
        <v>274</v>
      </c>
      <c r="B1503" s="2" t="s">
        <v>274</v>
      </c>
      <c r="C1503" s="2" t="s">
        <v>526</v>
      </c>
      <c r="D1503" s="8" t="s">
        <v>281</v>
      </c>
      <c r="E1503" s="20"/>
      <c r="F1503" s="20"/>
      <c r="G1503" s="20"/>
      <c r="H1503" s="3">
        <v>172433.88800000001</v>
      </c>
      <c r="I1503" s="3">
        <v>141769.223</v>
      </c>
    </row>
    <row r="1504" spans="1:14" x14ac:dyDescent="0.2">
      <c r="A1504" s="2" t="s">
        <v>274</v>
      </c>
      <c r="B1504" s="2" t="s">
        <v>274</v>
      </c>
      <c r="C1504" s="2" t="s">
        <v>526</v>
      </c>
      <c r="D1504" s="8" t="s">
        <v>282</v>
      </c>
      <c r="E1504" s="20"/>
      <c r="F1504" s="20"/>
      <c r="G1504" s="20"/>
      <c r="H1504" s="3">
        <v>138393.94</v>
      </c>
      <c r="I1504" s="3">
        <v>291481.39399999997</v>
      </c>
    </row>
    <row r="1505" spans="1:9" x14ac:dyDescent="0.2">
      <c r="A1505" s="2" t="s">
        <v>274</v>
      </c>
      <c r="B1505" s="2" t="s">
        <v>274</v>
      </c>
      <c r="C1505" s="2" t="s">
        <v>526</v>
      </c>
      <c r="D1505" s="8" t="s">
        <v>283</v>
      </c>
      <c r="E1505" s="19"/>
      <c r="F1505" s="19"/>
      <c r="G1505" s="19"/>
      <c r="H1505" s="3">
        <v>34039.947999999997</v>
      </c>
      <c r="I1505" s="3">
        <v>-151964.41200000001</v>
      </c>
    </row>
    <row r="1506" spans="1:9" x14ac:dyDescent="0.2">
      <c r="A1506" s="2" t="s">
        <v>274</v>
      </c>
      <c r="B1506" s="2" t="s">
        <v>274</v>
      </c>
      <c r="C1506" s="2" t="s">
        <v>526</v>
      </c>
      <c r="D1506" s="8" t="s">
        <v>284</v>
      </c>
      <c r="E1506" s="20"/>
      <c r="F1506" s="20"/>
      <c r="G1506" s="20"/>
      <c r="H1506" s="3">
        <v>25435.092000000001</v>
      </c>
      <c r="I1506" s="3">
        <v>-117142</v>
      </c>
    </row>
    <row r="1507" spans="1:9" x14ac:dyDescent="0.2">
      <c r="A1507" s="2" t="s">
        <v>274</v>
      </c>
      <c r="B1507" s="2" t="s">
        <v>274</v>
      </c>
      <c r="C1507" s="2" t="s">
        <v>526</v>
      </c>
      <c r="D1507" s="5" t="s">
        <v>40</v>
      </c>
      <c r="E1507" s="20"/>
      <c r="F1507" s="20"/>
      <c r="G1507" s="20"/>
      <c r="H1507" s="6"/>
      <c r="I1507" s="6"/>
    </row>
    <row r="1508" spans="1:9" x14ac:dyDescent="0.2">
      <c r="A1508" s="2" t="s">
        <v>274</v>
      </c>
      <c r="B1508" s="2" t="s">
        <v>274</v>
      </c>
      <c r="C1508" s="2" t="s">
        <v>526</v>
      </c>
      <c r="D1508" s="8" t="s">
        <v>77</v>
      </c>
      <c r="E1508" s="77"/>
      <c r="F1508" s="77"/>
      <c r="G1508" s="77"/>
      <c r="H1508" s="3">
        <v>100000</v>
      </c>
      <c r="I1508" s="3">
        <v>120000</v>
      </c>
    </row>
    <row r="1509" spans="1:9" x14ac:dyDescent="0.2">
      <c r="A1509" s="2" t="s">
        <v>274</v>
      </c>
      <c r="B1509" s="2" t="s">
        <v>274</v>
      </c>
      <c r="C1509" s="2" t="s">
        <v>526</v>
      </c>
      <c r="D1509" s="8" t="s">
        <v>475</v>
      </c>
      <c r="E1509" s="23"/>
      <c r="F1509" s="23"/>
      <c r="G1509" s="23"/>
      <c r="H1509" s="3">
        <v>-111187.82399999999</v>
      </c>
      <c r="I1509" s="3">
        <v>-143525.18799999999</v>
      </c>
    </row>
    <row r="1510" spans="1:9" x14ac:dyDescent="0.2">
      <c r="A1510" s="2" t="s">
        <v>274</v>
      </c>
      <c r="B1510" s="2" t="s">
        <v>274</v>
      </c>
      <c r="C1510" s="2" t="s">
        <v>526</v>
      </c>
      <c r="D1510" s="5" t="s">
        <v>43</v>
      </c>
      <c r="E1510" s="23"/>
      <c r="F1510" s="23"/>
      <c r="G1510" s="23"/>
      <c r="H1510" s="74"/>
      <c r="I1510" s="74"/>
    </row>
    <row r="1511" spans="1:9" x14ac:dyDescent="0.2">
      <c r="A1511" s="2" t="s">
        <v>274</v>
      </c>
      <c r="B1511" s="2" t="s">
        <v>274</v>
      </c>
      <c r="C1511" s="2" t="s">
        <v>526</v>
      </c>
      <c r="D1511" s="8" t="s">
        <v>545</v>
      </c>
      <c r="E1511" s="23"/>
      <c r="F1511" s="23"/>
      <c r="G1511" s="23"/>
      <c r="H1511" s="23">
        <f t="shared" ref="H1511:I1511" si="541">IFERROR(H1506/SUM(H1488:H1490)*100,"")</f>
        <v>2.4804195017737896</v>
      </c>
      <c r="I1511" s="23">
        <f t="shared" si="541"/>
        <v>-10.569596008939603</v>
      </c>
    </row>
    <row r="1512" spans="1:9" x14ac:dyDescent="0.2">
      <c r="A1512" s="2" t="s">
        <v>274</v>
      </c>
      <c r="B1512" s="2" t="s">
        <v>274</v>
      </c>
      <c r="C1512" s="2" t="s">
        <v>526</v>
      </c>
      <c r="D1512" s="8" t="s">
        <v>285</v>
      </c>
      <c r="E1512" s="23"/>
      <c r="F1512" s="23"/>
      <c r="G1512" s="23"/>
      <c r="H1512" s="23">
        <f t="shared" ref="H1512:I1512" si="542">IFERROR((H1505/(H1495-H1493))*100,"")</f>
        <v>3.2938036234879369</v>
      </c>
      <c r="I1512" s="23">
        <f t="shared" si="542"/>
        <v>-13.444789621069564</v>
      </c>
    </row>
    <row r="1513" spans="1:9" x14ac:dyDescent="0.2">
      <c r="A1513" s="2" t="s">
        <v>274</v>
      </c>
      <c r="B1513" s="2" t="s">
        <v>274</v>
      </c>
      <c r="C1513" s="2" t="s">
        <v>526</v>
      </c>
      <c r="D1513" s="8" t="s">
        <v>286</v>
      </c>
      <c r="E1513" s="23"/>
      <c r="F1513" s="23"/>
      <c r="G1513" s="23"/>
      <c r="H1513" s="23">
        <f t="shared" ref="H1513:I1513" si="543">IFERROR(H1506/H1495*100,"")</f>
        <v>2.3970229676142445</v>
      </c>
      <c r="I1513" s="23">
        <f t="shared" si="543"/>
        <v>-9.7328504457405725</v>
      </c>
    </row>
    <row r="1514" spans="1:9" x14ac:dyDescent="0.2">
      <c r="A1514" s="2" t="s">
        <v>274</v>
      </c>
      <c r="B1514" s="2" t="s">
        <v>274</v>
      </c>
      <c r="C1514" s="2" t="s">
        <v>526</v>
      </c>
      <c r="D1514" s="8" t="s">
        <v>287</v>
      </c>
      <c r="E1514" s="23"/>
      <c r="F1514" s="23"/>
      <c r="G1514" s="23"/>
      <c r="H1514" s="23">
        <f t="shared" ref="H1514:I1514" si="544">IFERROR(H1504/H1505,"")</f>
        <v>4.0656331202386093</v>
      </c>
      <c r="I1514" s="23">
        <f t="shared" si="544"/>
        <v>-1.9180898354017251</v>
      </c>
    </row>
    <row r="1515" spans="1:9" x14ac:dyDescent="0.2">
      <c r="A1515" s="2" t="s">
        <v>274</v>
      </c>
      <c r="B1515" s="2" t="s">
        <v>274</v>
      </c>
      <c r="C1515" s="2" t="s">
        <v>526</v>
      </c>
      <c r="D1515" s="8" t="s">
        <v>288</v>
      </c>
      <c r="E1515" s="23"/>
      <c r="F1515" s="23"/>
      <c r="G1515" s="23"/>
      <c r="H1515" s="23">
        <f>IFERROR(H1506/H1508,"")</f>
        <v>0.25435091999999998</v>
      </c>
      <c r="I1515" s="23">
        <f>IFERROR(I1506/I1508,"")</f>
        <v>-0.97618333333333329</v>
      </c>
    </row>
    <row r="1516" spans="1:9" x14ac:dyDescent="0.2">
      <c r="A1516" s="2" t="s">
        <v>274</v>
      </c>
      <c r="B1516" s="2" t="s">
        <v>274</v>
      </c>
      <c r="C1516" s="2" t="s">
        <v>526</v>
      </c>
      <c r="D1516" s="5" t="s">
        <v>53</v>
      </c>
      <c r="E1516" s="22"/>
      <c r="F1516" s="22"/>
      <c r="G1516" s="22"/>
      <c r="H1516" s="74"/>
      <c r="I1516" s="74"/>
    </row>
    <row r="1517" spans="1:9" x14ac:dyDescent="0.2">
      <c r="A1517" s="2" t="s">
        <v>274</v>
      </c>
      <c r="B1517" s="2" t="s">
        <v>274</v>
      </c>
      <c r="C1517" s="2" t="s">
        <v>526</v>
      </c>
      <c r="D1517" s="8" t="s">
        <v>289</v>
      </c>
      <c r="E1517" s="23"/>
      <c r="F1517" s="23"/>
      <c r="G1517" s="23"/>
      <c r="H1517" s="23">
        <f>IFERROR(H1497/H1495*100,"")</f>
        <v>28.280472178549598</v>
      </c>
      <c r="I1517" s="23">
        <f>IFERROR(I1497/I1495*100,"")</f>
        <v>54.207834069714124</v>
      </c>
    </row>
    <row r="1518" spans="1:9" x14ac:dyDescent="0.2">
      <c r="A1518" s="2" t="s">
        <v>274</v>
      </c>
      <c r="B1518" s="2" t="s">
        <v>274</v>
      </c>
      <c r="C1518" s="2" t="s">
        <v>526</v>
      </c>
      <c r="D1518" s="8" t="s">
        <v>290</v>
      </c>
      <c r="E1518" s="23"/>
      <c r="F1518" s="23"/>
      <c r="G1518" s="23"/>
      <c r="H1518" s="23">
        <f>IFERROR(H1496/H1493,"")</f>
        <v>29.17880747147996</v>
      </c>
      <c r="I1518" s="23">
        <f>IFERROR(I1496/I1493,"")</f>
        <v>10.558351862016888</v>
      </c>
    </row>
    <row r="1519" spans="1:9" x14ac:dyDescent="0.2">
      <c r="A1519" s="2" t="s">
        <v>274</v>
      </c>
      <c r="B1519" s="2" t="s">
        <v>274</v>
      </c>
      <c r="C1519" s="2" t="s">
        <v>526</v>
      </c>
      <c r="D1519" s="8" t="s">
        <v>291</v>
      </c>
      <c r="E1519" s="23"/>
      <c r="F1519" s="23"/>
      <c r="G1519" s="23"/>
      <c r="H1519" s="23">
        <f t="shared" ref="H1519:I1519" si="545">IFERROR(H1492/H1495*100,"")</f>
        <v>3.3621947456834027</v>
      </c>
      <c r="I1519" s="23">
        <f t="shared" si="545"/>
        <v>7.9165330679746404</v>
      </c>
    </row>
    <row r="1520" spans="1:9" x14ac:dyDescent="0.2">
      <c r="A1520" s="2" t="s">
        <v>274</v>
      </c>
      <c r="B1520" s="2" t="s">
        <v>274</v>
      </c>
      <c r="C1520" s="2" t="s">
        <v>526</v>
      </c>
      <c r="D1520" s="5" t="s">
        <v>116</v>
      </c>
      <c r="E1520" s="23"/>
      <c r="F1520" s="23"/>
      <c r="G1520" s="23"/>
      <c r="H1520" s="74"/>
      <c r="I1520" s="74"/>
    </row>
    <row r="1521" spans="1:14" x14ac:dyDescent="0.2">
      <c r="A1521" s="2" t="s">
        <v>274</v>
      </c>
      <c r="B1521" s="2" t="s">
        <v>274</v>
      </c>
      <c r="C1521" s="2" t="s">
        <v>526</v>
      </c>
      <c r="D1521" s="8" t="s">
        <v>535</v>
      </c>
      <c r="E1521" s="23"/>
      <c r="F1521" s="23"/>
      <c r="G1521" s="23"/>
      <c r="H1521" s="23">
        <f t="shared" ref="H1521:I1521" si="546">IFERROR(H1487/H1495*100,"")</f>
        <v>96.637805254316575</v>
      </c>
      <c r="I1521" s="23">
        <f t="shared" si="546"/>
        <v>92.08346693202536</v>
      </c>
    </row>
    <row r="1522" spans="1:14" x14ac:dyDescent="0.2">
      <c r="A1522" s="2" t="s">
        <v>274</v>
      </c>
      <c r="B1522" s="2" t="s">
        <v>274</v>
      </c>
      <c r="C1522" s="2" t="s">
        <v>526</v>
      </c>
      <c r="D1522" s="8" t="s">
        <v>542</v>
      </c>
      <c r="E1522" s="23"/>
      <c r="F1522" s="23"/>
      <c r="G1522" s="23"/>
      <c r="H1522" s="23">
        <f t="shared" ref="H1522:I1522" si="547">IFERROR(H1487/H1508,"")</f>
        <v>10.25435092</v>
      </c>
      <c r="I1522" s="23">
        <f t="shared" si="547"/>
        <v>9.2357676916666662</v>
      </c>
    </row>
    <row r="1523" spans="1:14" x14ac:dyDescent="0.2">
      <c r="A1523" s="2" t="s">
        <v>274</v>
      </c>
      <c r="B1523" s="2" t="s">
        <v>274</v>
      </c>
      <c r="C1523" s="2" t="s">
        <v>526</v>
      </c>
      <c r="D1523" s="5" t="s">
        <v>292</v>
      </c>
      <c r="H1523" s="74"/>
      <c r="I1523" s="74"/>
    </row>
    <row r="1524" spans="1:14" x14ac:dyDescent="0.2">
      <c r="A1524" s="2" t="s">
        <v>274</v>
      </c>
      <c r="B1524" s="2" t="s">
        <v>274</v>
      </c>
      <c r="C1524" s="2" t="s">
        <v>526</v>
      </c>
      <c r="D1524" s="8" t="s">
        <v>478</v>
      </c>
      <c r="E1524" s="23" t="str">
        <f t="shared" ref="E1524:I1524" si="548">IFERROR(E1509/E1506,"")</f>
        <v/>
      </c>
      <c r="F1524" s="23" t="str">
        <f t="shared" si="548"/>
        <v/>
      </c>
      <c r="G1524" s="23" t="str">
        <f t="shared" si="548"/>
        <v/>
      </c>
      <c r="H1524" s="23">
        <f t="shared" si="548"/>
        <v>-4.3714339228653074</v>
      </c>
      <c r="I1524" s="23">
        <f t="shared" si="548"/>
        <v>1.2252239845657407</v>
      </c>
    </row>
    <row r="1525" spans="1:14" x14ac:dyDescent="0.2">
      <c r="A1525" s="2" t="s">
        <v>274</v>
      </c>
      <c r="B1525" s="2" t="s">
        <v>274</v>
      </c>
      <c r="C1525" s="2" t="s">
        <v>526</v>
      </c>
      <c r="D1525" s="8" t="s">
        <v>255</v>
      </c>
      <c r="E1525" s="23"/>
      <c r="F1525" s="23"/>
      <c r="G1525" s="23"/>
      <c r="H1525" s="23">
        <f t="shared" ref="H1525:I1525" si="549">IFERROR(H1509/H1493,"")</f>
        <v>-4.0201467564872555</v>
      </c>
      <c r="I1525" s="23">
        <f t="shared" si="549"/>
        <v>-1.9583556907149338</v>
      </c>
    </row>
    <row r="1526" spans="1:14" x14ac:dyDescent="0.2">
      <c r="A1526" s="2" t="s">
        <v>274</v>
      </c>
      <c r="B1526" s="2" t="s">
        <v>274</v>
      </c>
      <c r="C1526" s="2" t="s">
        <v>527</v>
      </c>
      <c r="D1526" s="5" t="s">
        <v>9</v>
      </c>
      <c r="E1526" s="80"/>
      <c r="F1526" s="80"/>
      <c r="G1526" s="80"/>
      <c r="H1526" s="80">
        <f t="shared" ref="H1526" si="550">SUM(H1527:H1530)</f>
        <v>500242.91200000001</v>
      </c>
      <c r="I1526" s="80"/>
      <c r="J1526" s="3"/>
      <c r="K1526" s="3"/>
      <c r="L1526" s="3"/>
      <c r="M1526" s="3"/>
      <c r="N1526" s="3"/>
    </row>
    <row r="1527" spans="1:14" x14ac:dyDescent="0.2">
      <c r="A1527" s="2" t="s">
        <v>274</v>
      </c>
      <c r="B1527" s="2" t="s">
        <v>274</v>
      </c>
      <c r="C1527" s="2" t="s">
        <v>527</v>
      </c>
      <c r="D1527" s="8" t="s">
        <v>76</v>
      </c>
      <c r="H1527" s="3">
        <v>500000</v>
      </c>
      <c r="I1527" s="3"/>
    </row>
    <row r="1528" spans="1:14" x14ac:dyDescent="0.2">
      <c r="A1528" s="2" t="s">
        <v>274</v>
      </c>
      <c r="B1528" s="2" t="s">
        <v>274</v>
      </c>
      <c r="C1528" s="2" t="s">
        <v>527</v>
      </c>
      <c r="D1528" s="8" t="s">
        <v>11</v>
      </c>
      <c r="H1528" s="3">
        <v>0</v>
      </c>
      <c r="I1528" s="3"/>
    </row>
    <row r="1529" spans="1:14" x14ac:dyDescent="0.2">
      <c r="A1529" s="2" t="s">
        <v>274</v>
      </c>
      <c r="B1529" s="2" t="s">
        <v>274</v>
      </c>
      <c r="C1529" s="2" t="s">
        <v>527</v>
      </c>
      <c r="D1529" s="8" t="s">
        <v>275</v>
      </c>
      <c r="H1529" s="3">
        <v>242.91200000000001</v>
      </c>
      <c r="I1529" s="3"/>
    </row>
    <row r="1530" spans="1:14" x14ac:dyDescent="0.2">
      <c r="A1530" s="2" t="s">
        <v>274</v>
      </c>
      <c r="B1530" s="2" t="s">
        <v>274</v>
      </c>
      <c r="C1530" s="2" t="s">
        <v>527</v>
      </c>
      <c r="D1530" s="8" t="s">
        <v>13</v>
      </c>
      <c r="H1530" s="3">
        <v>0</v>
      </c>
      <c r="I1530" s="3"/>
    </row>
    <row r="1531" spans="1:14" x14ac:dyDescent="0.2">
      <c r="A1531" s="2" t="s">
        <v>274</v>
      </c>
      <c r="B1531" s="2" t="s">
        <v>274</v>
      </c>
      <c r="C1531" s="2" t="s">
        <v>527</v>
      </c>
      <c r="D1531" s="5" t="s">
        <v>276</v>
      </c>
      <c r="E1531" s="19"/>
      <c r="F1531" s="19"/>
      <c r="G1531" s="19"/>
      <c r="H1531" s="19">
        <f t="shared" ref="H1531" si="551">+H1532+H1533</f>
        <v>487.86599999999999</v>
      </c>
      <c r="I1531" s="19"/>
    </row>
    <row r="1532" spans="1:14" x14ac:dyDescent="0.2">
      <c r="A1532" s="2" t="s">
        <v>274</v>
      </c>
      <c r="B1532" s="2" t="s">
        <v>274</v>
      </c>
      <c r="C1532" s="2" t="s">
        <v>527</v>
      </c>
      <c r="D1532" s="8" t="s">
        <v>219</v>
      </c>
      <c r="H1532" s="3">
        <v>487.86599999999999</v>
      </c>
      <c r="I1532" s="3"/>
    </row>
    <row r="1533" spans="1:14" x14ac:dyDescent="0.2">
      <c r="A1533" s="2" t="s">
        <v>274</v>
      </c>
      <c r="B1533" s="2" t="s">
        <v>274</v>
      </c>
      <c r="C1533" s="2" t="s">
        <v>527</v>
      </c>
      <c r="D1533" s="8" t="s">
        <v>220</v>
      </c>
      <c r="H1533" s="3">
        <v>0</v>
      </c>
      <c r="I1533" s="3"/>
    </row>
    <row r="1534" spans="1:14" x14ac:dyDescent="0.2">
      <c r="A1534" s="2" t="s">
        <v>274</v>
      </c>
      <c r="B1534" s="2" t="s">
        <v>274</v>
      </c>
      <c r="C1534" s="5" t="s">
        <v>527</v>
      </c>
      <c r="D1534" s="5" t="s">
        <v>221</v>
      </c>
      <c r="E1534" s="19"/>
      <c r="F1534" s="19"/>
      <c r="G1534" s="19"/>
      <c r="H1534" s="19">
        <f t="shared" ref="H1534" si="552">+H1535+H1538</f>
        <v>500730.77800000005</v>
      </c>
      <c r="I1534" s="19"/>
      <c r="J1534" s="3"/>
      <c r="K1534" s="3"/>
      <c r="L1534" s="3"/>
      <c r="M1534" s="3"/>
      <c r="N1534" s="3"/>
    </row>
    <row r="1535" spans="1:14" x14ac:dyDescent="0.2">
      <c r="A1535" s="2" t="s">
        <v>274</v>
      </c>
      <c r="B1535" s="2" t="s">
        <v>274</v>
      </c>
      <c r="C1535" s="2" t="s">
        <v>527</v>
      </c>
      <c r="D1535" s="8" t="s">
        <v>277</v>
      </c>
      <c r="H1535" s="3">
        <v>414341.67200000002</v>
      </c>
      <c r="I1535" s="3"/>
    </row>
    <row r="1536" spans="1:14" x14ac:dyDescent="0.2">
      <c r="A1536" s="2" t="s">
        <v>274</v>
      </c>
      <c r="B1536" s="2" t="s">
        <v>274</v>
      </c>
      <c r="C1536" s="2" t="s">
        <v>527</v>
      </c>
      <c r="D1536" s="21" t="s">
        <v>278</v>
      </c>
      <c r="H1536" s="3">
        <v>395506.929</v>
      </c>
      <c r="I1536" s="3"/>
    </row>
    <row r="1537" spans="1:9" x14ac:dyDescent="0.2">
      <c r="A1537" s="2" t="s">
        <v>274</v>
      </c>
      <c r="B1537" s="2" t="s">
        <v>274</v>
      </c>
      <c r="C1537" s="2" t="s">
        <v>527</v>
      </c>
      <c r="D1537" s="21" t="s">
        <v>279</v>
      </c>
      <c r="H1537" s="3">
        <v>18834.742999999999</v>
      </c>
      <c r="I1537" s="3"/>
    </row>
    <row r="1538" spans="1:9" x14ac:dyDescent="0.2">
      <c r="A1538" s="2" t="s">
        <v>274</v>
      </c>
      <c r="B1538" s="2" t="s">
        <v>274</v>
      </c>
      <c r="C1538" s="2" t="s">
        <v>527</v>
      </c>
      <c r="D1538" s="8" t="s">
        <v>280</v>
      </c>
      <c r="H1538" s="3">
        <v>86389.106</v>
      </c>
      <c r="I1538" s="3"/>
    </row>
    <row r="1539" spans="1:9" x14ac:dyDescent="0.2">
      <c r="A1539" s="2" t="s">
        <v>274</v>
      </c>
      <c r="B1539" s="2" t="s">
        <v>274</v>
      </c>
      <c r="C1539" s="2" t="s">
        <v>527</v>
      </c>
      <c r="D1539" s="21" t="s">
        <v>509</v>
      </c>
      <c r="H1539" s="3">
        <v>4922.9030000000002</v>
      </c>
      <c r="I1539" s="3"/>
    </row>
    <row r="1540" spans="1:9" x14ac:dyDescent="0.2">
      <c r="A1540" s="2" t="s">
        <v>274</v>
      </c>
      <c r="B1540" s="2" t="s">
        <v>274</v>
      </c>
      <c r="C1540" s="2" t="s">
        <v>527</v>
      </c>
      <c r="D1540" s="21" t="s">
        <v>279</v>
      </c>
      <c r="H1540" s="3">
        <v>81466.202999999994</v>
      </c>
      <c r="I1540" s="3"/>
    </row>
    <row r="1541" spans="1:9" x14ac:dyDescent="0.2">
      <c r="A1541" s="2" t="s">
        <v>274</v>
      </c>
      <c r="B1541" s="2" t="s">
        <v>274</v>
      </c>
      <c r="C1541" s="2" t="s">
        <v>527</v>
      </c>
      <c r="D1541" s="5" t="s">
        <v>29</v>
      </c>
      <c r="H1541" s="6"/>
      <c r="I1541" s="6"/>
    </row>
    <row r="1542" spans="1:9" x14ac:dyDescent="0.2">
      <c r="A1542" s="2" t="s">
        <v>274</v>
      </c>
      <c r="B1542" s="2" t="s">
        <v>274</v>
      </c>
      <c r="C1542" s="2" t="s">
        <v>527</v>
      </c>
      <c r="D1542" s="8" t="s">
        <v>281</v>
      </c>
      <c r="H1542" s="3">
        <v>3822.2649999999999</v>
      </c>
      <c r="I1542" s="3"/>
    </row>
    <row r="1543" spans="1:9" x14ac:dyDescent="0.2">
      <c r="A1543" s="2" t="s">
        <v>274</v>
      </c>
      <c r="B1543" s="2" t="s">
        <v>274</v>
      </c>
      <c r="C1543" s="2" t="s">
        <v>527</v>
      </c>
      <c r="D1543" s="8" t="s">
        <v>282</v>
      </c>
      <c r="H1543" s="3">
        <v>3531.5749999999998</v>
      </c>
      <c r="I1543" s="3"/>
    </row>
    <row r="1544" spans="1:9" x14ac:dyDescent="0.2">
      <c r="A1544" s="2" t="s">
        <v>274</v>
      </c>
      <c r="B1544" s="2" t="s">
        <v>274</v>
      </c>
      <c r="C1544" s="2" t="s">
        <v>527</v>
      </c>
      <c r="D1544" s="8" t="s">
        <v>283</v>
      </c>
      <c r="H1544" s="3">
        <v>290.69</v>
      </c>
      <c r="I1544" s="3"/>
    </row>
    <row r="1545" spans="1:9" x14ac:dyDescent="0.2">
      <c r="A1545" s="2" t="s">
        <v>274</v>
      </c>
      <c r="B1545" s="2" t="s">
        <v>274</v>
      </c>
      <c r="C1545" s="2" t="s">
        <v>527</v>
      </c>
      <c r="D1545" s="8" t="s">
        <v>284</v>
      </c>
      <c r="H1545" s="3">
        <v>242.91200000000001</v>
      </c>
      <c r="I1545" s="3"/>
    </row>
    <row r="1546" spans="1:9" x14ac:dyDescent="0.2">
      <c r="A1546" s="2" t="s">
        <v>274</v>
      </c>
      <c r="B1546" s="2" t="s">
        <v>274</v>
      </c>
      <c r="C1546" s="2" t="s">
        <v>527</v>
      </c>
      <c r="D1546" s="5" t="s">
        <v>40</v>
      </c>
      <c r="H1546" s="6"/>
      <c r="I1546" s="6"/>
    </row>
    <row r="1547" spans="1:9" x14ac:dyDescent="0.2">
      <c r="A1547" s="2" t="s">
        <v>274</v>
      </c>
      <c r="B1547" s="2" t="s">
        <v>274</v>
      </c>
      <c r="C1547" s="2" t="s">
        <v>527</v>
      </c>
      <c r="D1547" s="8" t="s">
        <v>77</v>
      </c>
      <c r="H1547" s="3">
        <v>50000</v>
      </c>
      <c r="I1547" s="3"/>
    </row>
    <row r="1548" spans="1:9" x14ac:dyDescent="0.2">
      <c r="A1548" s="2" t="s">
        <v>274</v>
      </c>
      <c r="B1548" s="2" t="s">
        <v>274</v>
      </c>
      <c r="C1548" s="2" t="s">
        <v>527</v>
      </c>
      <c r="D1548" s="8" t="s">
        <v>475</v>
      </c>
      <c r="H1548" s="3">
        <v>-18037.477999999999</v>
      </c>
      <c r="I1548" s="3"/>
    </row>
    <row r="1549" spans="1:9" x14ac:dyDescent="0.2">
      <c r="A1549" s="2" t="s">
        <v>274</v>
      </c>
      <c r="B1549" s="2" t="s">
        <v>274</v>
      </c>
      <c r="C1549" s="2" t="s">
        <v>527</v>
      </c>
      <c r="D1549" s="5" t="s">
        <v>43</v>
      </c>
      <c r="H1549" s="74"/>
      <c r="I1549" s="74"/>
    </row>
    <row r="1550" spans="1:9" x14ac:dyDescent="0.2">
      <c r="A1550" s="2" t="s">
        <v>274</v>
      </c>
      <c r="B1550" s="2" t="s">
        <v>274</v>
      </c>
      <c r="C1550" s="2" t="s">
        <v>527</v>
      </c>
      <c r="D1550" s="8" t="s">
        <v>545</v>
      </c>
      <c r="E1550" s="23"/>
      <c r="F1550" s="23"/>
      <c r="G1550" s="23"/>
      <c r="H1550" s="23">
        <f t="shared" ref="H1550" si="553">IFERROR(H1545/SUM(H1527:H1529)*100,"")</f>
        <v>4.8558808965193295E-2</v>
      </c>
      <c r="I1550" s="23"/>
    </row>
    <row r="1551" spans="1:9" x14ac:dyDescent="0.2">
      <c r="A1551" s="2" t="s">
        <v>274</v>
      </c>
      <c r="B1551" s="2" t="s">
        <v>274</v>
      </c>
      <c r="C1551" s="2" t="s">
        <v>527</v>
      </c>
      <c r="D1551" s="8" t="s">
        <v>285</v>
      </c>
      <c r="E1551" s="23"/>
      <c r="F1551" s="23"/>
      <c r="G1551" s="23"/>
      <c r="H1551" s="23">
        <f t="shared" ref="H1551" si="554">IFERROR((H1544/(H1534-H1532))*100,"")</f>
        <v>5.8109768879643808E-2</v>
      </c>
      <c r="I1551" s="23"/>
    </row>
    <row r="1552" spans="1:9" x14ac:dyDescent="0.2">
      <c r="A1552" s="2" t="s">
        <v>274</v>
      </c>
      <c r="B1552" s="2" t="s">
        <v>274</v>
      </c>
      <c r="C1552" s="2" t="s">
        <v>527</v>
      </c>
      <c r="D1552" s="8" t="s">
        <v>286</v>
      </c>
      <c r="E1552" s="23"/>
      <c r="F1552" s="23"/>
      <c r="G1552" s="23"/>
      <c r="H1552" s="23">
        <f t="shared" ref="H1552" si="555">IFERROR(H1545/H1534*100,"")</f>
        <v>4.851149772942457E-2</v>
      </c>
      <c r="I1552" s="23"/>
    </row>
    <row r="1553" spans="1:14" x14ac:dyDescent="0.2">
      <c r="A1553" s="2" t="s">
        <v>274</v>
      </c>
      <c r="B1553" s="2" t="s">
        <v>274</v>
      </c>
      <c r="C1553" s="2" t="s">
        <v>527</v>
      </c>
      <c r="D1553" s="8" t="s">
        <v>287</v>
      </c>
      <c r="E1553" s="23"/>
      <c r="F1553" s="23"/>
      <c r="G1553" s="23"/>
      <c r="H1553" s="23">
        <f t="shared" ref="H1553" si="556">IFERROR(H1543/H1544,"")</f>
        <v>12.148938731982524</v>
      </c>
      <c r="I1553" s="23"/>
    </row>
    <row r="1554" spans="1:14" x14ac:dyDescent="0.2">
      <c r="A1554" s="2" t="s">
        <v>274</v>
      </c>
      <c r="B1554" s="2" t="s">
        <v>274</v>
      </c>
      <c r="C1554" s="2" t="s">
        <v>527</v>
      </c>
      <c r="D1554" s="8" t="s">
        <v>288</v>
      </c>
      <c r="E1554" s="23"/>
      <c r="F1554" s="23"/>
      <c r="G1554" s="23"/>
      <c r="H1554" s="23">
        <f>IFERROR(H1545/H1547,"")</f>
        <v>4.8582399999999998E-3</v>
      </c>
      <c r="I1554" s="23"/>
    </row>
    <row r="1555" spans="1:14" x14ac:dyDescent="0.2">
      <c r="A1555" s="2" t="s">
        <v>274</v>
      </c>
      <c r="B1555" s="2" t="s">
        <v>274</v>
      </c>
      <c r="C1555" s="2" t="s">
        <v>527</v>
      </c>
      <c r="D1555" s="5" t="s">
        <v>53</v>
      </c>
      <c r="H1555" s="74"/>
      <c r="I1555" s="74"/>
    </row>
    <row r="1556" spans="1:14" x14ac:dyDescent="0.2">
      <c r="A1556" s="2" t="s">
        <v>274</v>
      </c>
      <c r="B1556" s="2" t="s">
        <v>274</v>
      </c>
      <c r="C1556" s="2" t="s">
        <v>527</v>
      </c>
      <c r="D1556" s="8" t="s">
        <v>289</v>
      </c>
      <c r="E1556" s="23"/>
      <c r="F1556" s="23"/>
      <c r="G1556" s="23"/>
      <c r="H1556" s="23">
        <f>IFERROR(H1536/H1534*100,"")</f>
        <v>78.985943420478137</v>
      </c>
      <c r="I1556" s="23"/>
    </row>
    <row r="1557" spans="1:14" x14ac:dyDescent="0.2">
      <c r="A1557" s="2" t="s">
        <v>274</v>
      </c>
      <c r="B1557" s="2" t="s">
        <v>274</v>
      </c>
      <c r="C1557" s="2" t="s">
        <v>527</v>
      </c>
      <c r="D1557" s="8" t="s">
        <v>290</v>
      </c>
      <c r="E1557" s="23"/>
      <c r="F1557" s="23"/>
      <c r="G1557" s="23"/>
      <c r="H1557" s="23">
        <f>IFERROR(H1535/H1532,"")</f>
        <v>849.29401106041416</v>
      </c>
      <c r="I1557" s="23"/>
    </row>
    <row r="1558" spans="1:14" x14ac:dyDescent="0.2">
      <c r="A1558" s="2" t="s">
        <v>274</v>
      </c>
      <c r="B1558" s="2" t="s">
        <v>274</v>
      </c>
      <c r="C1558" s="2" t="s">
        <v>527</v>
      </c>
      <c r="D1558" s="8" t="s">
        <v>291</v>
      </c>
      <c r="E1558" s="23"/>
      <c r="F1558" s="23"/>
      <c r="G1558" s="23"/>
      <c r="H1558" s="23">
        <f t="shared" ref="H1558" si="557">IFERROR(H1531/H1534*100,"")</f>
        <v>9.7430799430507531E-2</v>
      </c>
      <c r="I1558" s="23"/>
    </row>
    <row r="1559" spans="1:14" x14ac:dyDescent="0.2">
      <c r="A1559" s="2" t="s">
        <v>274</v>
      </c>
      <c r="B1559" s="2" t="s">
        <v>274</v>
      </c>
      <c r="C1559" s="2" t="s">
        <v>527</v>
      </c>
      <c r="D1559" s="5" t="s">
        <v>116</v>
      </c>
      <c r="H1559" s="74"/>
      <c r="I1559" s="74"/>
    </row>
    <row r="1560" spans="1:14" x14ac:dyDescent="0.2">
      <c r="A1560" s="2" t="s">
        <v>274</v>
      </c>
      <c r="B1560" s="2" t="s">
        <v>274</v>
      </c>
      <c r="C1560" s="2" t="s">
        <v>527</v>
      </c>
      <c r="D1560" s="8" t="s">
        <v>535</v>
      </c>
      <c r="E1560" s="23"/>
      <c r="F1560" s="23"/>
      <c r="G1560" s="23"/>
      <c r="H1560" s="23">
        <f t="shared" ref="H1560" si="558">IFERROR(H1526/H1534*100,"")</f>
        <v>99.902569200569474</v>
      </c>
      <c r="I1560" s="23"/>
    </row>
    <row r="1561" spans="1:14" x14ac:dyDescent="0.2">
      <c r="A1561" s="2" t="s">
        <v>274</v>
      </c>
      <c r="B1561" s="2" t="s">
        <v>274</v>
      </c>
      <c r="C1561" s="2" t="s">
        <v>527</v>
      </c>
      <c r="D1561" s="8" t="s">
        <v>542</v>
      </c>
      <c r="E1561" s="23"/>
      <c r="F1561" s="23"/>
      <c r="G1561" s="23"/>
      <c r="H1561" s="23">
        <f t="shared" ref="H1561" si="559">IFERROR(H1526/H1547,"")</f>
        <v>10.004858240000001</v>
      </c>
      <c r="I1561" s="23"/>
    </row>
    <row r="1562" spans="1:14" x14ac:dyDescent="0.2">
      <c r="A1562" s="2" t="s">
        <v>274</v>
      </c>
      <c r="B1562" s="2" t="s">
        <v>274</v>
      </c>
      <c r="C1562" s="2" t="s">
        <v>527</v>
      </c>
      <c r="D1562" s="5" t="s">
        <v>292</v>
      </c>
      <c r="H1562" s="74"/>
      <c r="I1562" s="74"/>
    </row>
    <row r="1563" spans="1:14" x14ac:dyDescent="0.2">
      <c r="A1563" s="2" t="s">
        <v>274</v>
      </c>
      <c r="B1563" s="2" t="s">
        <v>274</v>
      </c>
      <c r="C1563" s="2" t="s">
        <v>527</v>
      </c>
      <c r="D1563" s="8" t="s">
        <v>478</v>
      </c>
      <c r="E1563" s="23" t="str">
        <f t="shared" ref="E1563:H1563" si="560">IFERROR(E1548/E1545,"")</f>
        <v/>
      </c>
      <c r="F1563" s="23" t="str">
        <f t="shared" si="560"/>
        <v/>
      </c>
      <c r="G1563" s="23" t="str">
        <f t="shared" si="560"/>
        <v/>
      </c>
      <c r="H1563" s="23">
        <f t="shared" si="560"/>
        <v>-74.255195297062301</v>
      </c>
      <c r="I1563" s="23"/>
    </row>
    <row r="1564" spans="1:14" x14ac:dyDescent="0.2">
      <c r="A1564" s="2" t="s">
        <v>274</v>
      </c>
      <c r="B1564" s="2" t="s">
        <v>274</v>
      </c>
      <c r="C1564" s="2" t="s">
        <v>527</v>
      </c>
      <c r="D1564" s="8" t="s">
        <v>255</v>
      </c>
      <c r="E1564" s="23"/>
      <c r="F1564" s="23"/>
      <c r="G1564" s="23"/>
      <c r="H1564" s="23">
        <f t="shared" ref="H1564" si="561">IFERROR(H1548/H1532,"")</f>
        <v>-36.972197283680352</v>
      </c>
      <c r="I1564" s="23"/>
    </row>
    <row r="1565" spans="1:14" x14ac:dyDescent="0.2">
      <c r="A1565" s="2" t="s">
        <v>274</v>
      </c>
      <c r="B1565" s="2" t="s">
        <v>274</v>
      </c>
      <c r="C1565" s="2" t="s">
        <v>528</v>
      </c>
      <c r="D1565" s="5" t="s">
        <v>9</v>
      </c>
      <c r="E1565" s="80"/>
      <c r="F1565" s="80"/>
      <c r="G1565" s="80"/>
      <c r="H1565" s="80">
        <f t="shared" ref="H1565" si="562">SUM(H1566:H1569)</f>
        <v>500441.18699999998</v>
      </c>
      <c r="I1565" s="80"/>
      <c r="J1565" s="3"/>
      <c r="K1565" s="3"/>
      <c r="L1565" s="3"/>
      <c r="M1565" s="3"/>
      <c r="N1565" s="3"/>
    </row>
    <row r="1566" spans="1:14" x14ac:dyDescent="0.2">
      <c r="A1566" s="2" t="s">
        <v>274</v>
      </c>
      <c r="B1566" s="2" t="s">
        <v>274</v>
      </c>
      <c r="C1566" s="2" t="s">
        <v>528</v>
      </c>
      <c r="D1566" s="8" t="s">
        <v>76</v>
      </c>
      <c r="H1566" s="3">
        <v>500000</v>
      </c>
      <c r="I1566" s="3"/>
    </row>
    <row r="1567" spans="1:14" x14ac:dyDescent="0.2">
      <c r="A1567" s="2" t="s">
        <v>274</v>
      </c>
      <c r="B1567" s="2" t="s">
        <v>274</v>
      </c>
      <c r="C1567" s="2" t="s">
        <v>528</v>
      </c>
      <c r="D1567" s="8" t="s">
        <v>11</v>
      </c>
      <c r="H1567" s="3">
        <v>0</v>
      </c>
      <c r="I1567" s="3"/>
    </row>
    <row r="1568" spans="1:14" x14ac:dyDescent="0.2">
      <c r="A1568" s="2" t="s">
        <v>274</v>
      </c>
      <c r="B1568" s="2" t="s">
        <v>274</v>
      </c>
      <c r="C1568" s="2" t="s">
        <v>528</v>
      </c>
      <c r="D1568" s="8" t="s">
        <v>275</v>
      </c>
      <c r="H1568" s="3">
        <v>441.18700000000001</v>
      </c>
      <c r="I1568" s="3"/>
    </row>
    <row r="1569" spans="1:14" x14ac:dyDescent="0.2">
      <c r="A1569" s="2" t="s">
        <v>274</v>
      </c>
      <c r="B1569" s="2" t="s">
        <v>274</v>
      </c>
      <c r="C1569" s="2" t="s">
        <v>528</v>
      </c>
      <c r="D1569" s="8" t="s">
        <v>13</v>
      </c>
      <c r="H1569" s="3">
        <v>0</v>
      </c>
      <c r="I1569" s="3"/>
    </row>
    <row r="1570" spans="1:14" x14ac:dyDescent="0.2">
      <c r="A1570" s="2" t="s">
        <v>274</v>
      </c>
      <c r="B1570" s="2" t="s">
        <v>274</v>
      </c>
      <c r="C1570" s="2" t="s">
        <v>528</v>
      </c>
      <c r="D1570" s="5" t="s">
        <v>276</v>
      </c>
      <c r="E1570" s="19"/>
      <c r="F1570" s="19"/>
      <c r="G1570" s="19"/>
      <c r="H1570" s="19">
        <f t="shared" ref="H1570" si="563">+H1571+H1572</f>
        <v>2468.4569999999999</v>
      </c>
      <c r="I1570" s="19"/>
    </row>
    <row r="1571" spans="1:14" x14ac:dyDescent="0.2">
      <c r="A1571" s="2" t="s">
        <v>274</v>
      </c>
      <c r="B1571" s="2" t="s">
        <v>274</v>
      </c>
      <c r="C1571" s="2" t="s">
        <v>528</v>
      </c>
      <c r="D1571" s="8" t="s">
        <v>219</v>
      </c>
      <c r="H1571" s="3">
        <v>2468.4569999999999</v>
      </c>
      <c r="I1571" s="3"/>
    </row>
    <row r="1572" spans="1:14" x14ac:dyDescent="0.2">
      <c r="A1572" s="2" t="s">
        <v>274</v>
      </c>
      <c r="B1572" s="2" t="s">
        <v>274</v>
      </c>
      <c r="C1572" s="2" t="s">
        <v>528</v>
      </c>
      <c r="D1572" s="8" t="s">
        <v>220</v>
      </c>
      <c r="H1572" s="3">
        <v>0</v>
      </c>
      <c r="I1572" s="3"/>
    </row>
    <row r="1573" spans="1:14" x14ac:dyDescent="0.2">
      <c r="A1573" s="2" t="s">
        <v>274</v>
      </c>
      <c r="B1573" s="2" t="s">
        <v>274</v>
      </c>
      <c r="C1573" s="5" t="s">
        <v>528</v>
      </c>
      <c r="D1573" s="5" t="s">
        <v>221</v>
      </c>
      <c r="E1573" s="19"/>
      <c r="F1573" s="19"/>
      <c r="G1573" s="19"/>
      <c r="H1573" s="19">
        <f t="shared" ref="H1573" si="564">+H1574+H1577</f>
        <v>502909.64399999997</v>
      </c>
      <c r="I1573" s="19"/>
      <c r="J1573" s="3"/>
      <c r="K1573" s="3"/>
      <c r="L1573" s="3"/>
      <c r="M1573" s="3"/>
      <c r="N1573" s="3"/>
    </row>
    <row r="1574" spans="1:14" x14ac:dyDescent="0.2">
      <c r="A1574" s="2" t="s">
        <v>274</v>
      </c>
      <c r="B1574" s="2" t="s">
        <v>274</v>
      </c>
      <c r="C1574" s="2" t="s">
        <v>528</v>
      </c>
      <c r="D1574" s="8" t="s">
        <v>277</v>
      </c>
      <c r="H1574" s="3">
        <v>356559.299</v>
      </c>
      <c r="I1574" s="3"/>
    </row>
    <row r="1575" spans="1:14" x14ac:dyDescent="0.2">
      <c r="A1575" s="2" t="s">
        <v>274</v>
      </c>
      <c r="B1575" s="2" t="s">
        <v>274</v>
      </c>
      <c r="C1575" s="2" t="s">
        <v>528</v>
      </c>
      <c r="D1575" s="21" t="s">
        <v>278</v>
      </c>
      <c r="H1575" s="3">
        <v>353904.02299999999</v>
      </c>
      <c r="I1575" s="3"/>
    </row>
    <row r="1576" spans="1:14" x14ac:dyDescent="0.2">
      <c r="A1576" s="2" t="s">
        <v>274</v>
      </c>
      <c r="B1576" s="2" t="s">
        <v>274</v>
      </c>
      <c r="C1576" s="2" t="s">
        <v>528</v>
      </c>
      <c r="D1576" s="21" t="s">
        <v>279</v>
      </c>
      <c r="H1576" s="3">
        <v>2655.2759999999998</v>
      </c>
      <c r="I1576" s="3"/>
    </row>
    <row r="1577" spans="1:14" x14ac:dyDescent="0.2">
      <c r="A1577" s="2" t="s">
        <v>274</v>
      </c>
      <c r="B1577" s="2" t="s">
        <v>274</v>
      </c>
      <c r="C1577" s="2" t="s">
        <v>528</v>
      </c>
      <c r="D1577" s="8" t="s">
        <v>280</v>
      </c>
      <c r="H1577" s="3">
        <v>146350.345</v>
      </c>
      <c r="I1577" s="3"/>
    </row>
    <row r="1578" spans="1:14" x14ac:dyDescent="0.2">
      <c r="A1578" s="2" t="s">
        <v>274</v>
      </c>
      <c r="B1578" s="2" t="s">
        <v>274</v>
      </c>
      <c r="C1578" s="2" t="s">
        <v>528</v>
      </c>
      <c r="D1578" s="21" t="s">
        <v>509</v>
      </c>
      <c r="H1578" s="3">
        <v>49800.92</v>
      </c>
      <c r="I1578" s="3"/>
    </row>
    <row r="1579" spans="1:14" x14ac:dyDescent="0.2">
      <c r="A1579" s="2" t="s">
        <v>274</v>
      </c>
      <c r="B1579" s="2" t="s">
        <v>274</v>
      </c>
      <c r="C1579" s="2" t="s">
        <v>528</v>
      </c>
      <c r="D1579" s="21" t="s">
        <v>279</v>
      </c>
      <c r="H1579" s="3">
        <v>96549.425000000003</v>
      </c>
      <c r="I1579" s="3"/>
    </row>
    <row r="1580" spans="1:14" x14ac:dyDescent="0.2">
      <c r="A1580" s="2" t="s">
        <v>274</v>
      </c>
      <c r="B1580" s="2" t="s">
        <v>274</v>
      </c>
      <c r="C1580" s="2" t="s">
        <v>528</v>
      </c>
      <c r="D1580" s="5" t="s">
        <v>29</v>
      </c>
      <c r="H1580" s="6"/>
      <c r="I1580" s="6"/>
    </row>
    <row r="1581" spans="1:14" x14ac:dyDescent="0.2">
      <c r="A1581" s="2" t="s">
        <v>274</v>
      </c>
      <c r="B1581" s="2" t="s">
        <v>274</v>
      </c>
      <c r="C1581" s="2" t="s">
        <v>528</v>
      </c>
      <c r="D1581" s="8" t="s">
        <v>281</v>
      </c>
      <c r="H1581" s="3">
        <v>21992.987000000001</v>
      </c>
      <c r="I1581" s="3"/>
    </row>
    <row r="1582" spans="1:14" x14ac:dyDescent="0.2">
      <c r="A1582" s="2" t="s">
        <v>274</v>
      </c>
      <c r="B1582" s="2" t="s">
        <v>274</v>
      </c>
      <c r="C1582" s="2" t="s">
        <v>528</v>
      </c>
      <c r="D1582" s="8" t="s">
        <v>282</v>
      </c>
      <c r="H1582" s="3">
        <v>21274.045999999998</v>
      </c>
      <c r="I1582" s="3"/>
    </row>
    <row r="1583" spans="1:14" x14ac:dyDescent="0.2">
      <c r="A1583" s="2" t="s">
        <v>274</v>
      </c>
      <c r="B1583" s="2" t="s">
        <v>274</v>
      </c>
      <c r="C1583" s="2" t="s">
        <v>528</v>
      </c>
      <c r="D1583" s="8" t="s">
        <v>283</v>
      </c>
      <c r="H1583" s="3">
        <v>718.93815800000004</v>
      </c>
      <c r="I1583" s="3"/>
    </row>
    <row r="1584" spans="1:14" x14ac:dyDescent="0.2">
      <c r="A1584" s="2" t="s">
        <v>274</v>
      </c>
      <c r="B1584" s="2" t="s">
        <v>274</v>
      </c>
      <c r="C1584" s="2" t="s">
        <v>528</v>
      </c>
      <c r="D1584" s="8" t="s">
        <v>284</v>
      </c>
      <c r="H1584" s="3">
        <v>444.02615800000001</v>
      </c>
      <c r="I1584" s="3"/>
    </row>
    <row r="1585" spans="1:9" x14ac:dyDescent="0.2">
      <c r="A1585" s="2" t="s">
        <v>274</v>
      </c>
      <c r="B1585" s="2" t="s">
        <v>274</v>
      </c>
      <c r="C1585" s="2" t="s">
        <v>528</v>
      </c>
      <c r="D1585" s="5" t="s">
        <v>40</v>
      </c>
      <c r="H1585" s="6"/>
      <c r="I1585" s="6"/>
    </row>
    <row r="1586" spans="1:9" x14ac:dyDescent="0.2">
      <c r="A1586" s="2" t="s">
        <v>274</v>
      </c>
      <c r="B1586" s="2" t="s">
        <v>274</v>
      </c>
      <c r="C1586" s="2" t="s">
        <v>528</v>
      </c>
      <c r="D1586" s="8" t="s">
        <v>77</v>
      </c>
      <c r="H1586" s="3">
        <v>50000</v>
      </c>
      <c r="I1586" s="3"/>
    </row>
    <row r="1587" spans="1:9" x14ac:dyDescent="0.2">
      <c r="A1587" s="2" t="s">
        <v>274</v>
      </c>
      <c r="B1587" s="2" t="s">
        <v>274</v>
      </c>
      <c r="C1587" s="2" t="s">
        <v>528</v>
      </c>
      <c r="D1587" s="8" t="s">
        <v>475</v>
      </c>
      <c r="H1587" s="3">
        <v>1019.9880000000001</v>
      </c>
      <c r="I1587" s="3"/>
    </row>
    <row r="1588" spans="1:9" x14ac:dyDescent="0.2">
      <c r="A1588" s="2" t="s">
        <v>274</v>
      </c>
      <c r="B1588" s="2" t="s">
        <v>274</v>
      </c>
      <c r="C1588" s="2" t="s">
        <v>528</v>
      </c>
      <c r="D1588" s="5" t="s">
        <v>43</v>
      </c>
      <c r="H1588" s="74"/>
      <c r="I1588" s="74"/>
    </row>
    <row r="1589" spans="1:9" x14ac:dyDescent="0.2">
      <c r="A1589" s="2" t="s">
        <v>274</v>
      </c>
      <c r="B1589" s="2" t="s">
        <v>274</v>
      </c>
      <c r="C1589" s="2" t="s">
        <v>528</v>
      </c>
      <c r="D1589" s="8" t="s">
        <v>545</v>
      </c>
      <c r="E1589" s="23"/>
      <c r="F1589" s="23"/>
      <c r="G1589" s="23"/>
      <c r="H1589" s="23">
        <f t="shared" ref="H1589" si="565">IFERROR(H1584/SUM(H1566:H1568)*100,"")</f>
        <v>8.8726941253937999E-2</v>
      </c>
      <c r="I1589" s="23"/>
    </row>
    <row r="1590" spans="1:9" x14ac:dyDescent="0.2">
      <c r="A1590" s="2" t="s">
        <v>274</v>
      </c>
      <c r="B1590" s="2" t="s">
        <v>274</v>
      </c>
      <c r="C1590" s="2" t="s">
        <v>528</v>
      </c>
      <c r="D1590" s="8" t="s">
        <v>285</v>
      </c>
      <c r="E1590" s="23"/>
      <c r="F1590" s="23"/>
      <c r="G1590" s="23"/>
      <c r="H1590" s="23">
        <f t="shared" ref="H1590" si="566">IFERROR((H1583/(H1573-H1571))*100,"")</f>
        <v>0.14366086898439079</v>
      </c>
      <c r="I1590" s="23"/>
    </row>
    <row r="1591" spans="1:9" x14ac:dyDescent="0.2">
      <c r="A1591" s="2" t="s">
        <v>274</v>
      </c>
      <c r="B1591" s="2" t="s">
        <v>274</v>
      </c>
      <c r="C1591" s="2" t="s">
        <v>528</v>
      </c>
      <c r="D1591" s="8" t="s">
        <v>286</v>
      </c>
      <c r="E1591" s="23"/>
      <c r="F1591" s="23"/>
      <c r="G1591" s="23"/>
      <c r="H1591" s="23">
        <f t="shared" ref="H1591" si="567">IFERROR(H1584/H1573*100,"")</f>
        <v>8.8291438292640911E-2</v>
      </c>
      <c r="I1591" s="23"/>
    </row>
    <row r="1592" spans="1:9" x14ac:dyDescent="0.2">
      <c r="A1592" s="2" t="s">
        <v>274</v>
      </c>
      <c r="B1592" s="2" t="s">
        <v>274</v>
      </c>
      <c r="C1592" s="2" t="s">
        <v>528</v>
      </c>
      <c r="D1592" s="8" t="s">
        <v>287</v>
      </c>
      <c r="E1592" s="23"/>
      <c r="F1592" s="23"/>
      <c r="G1592" s="23"/>
      <c r="H1592" s="23">
        <f t="shared" ref="H1592" si="568">IFERROR(H1582/H1583,"")</f>
        <v>29.590926233741509</v>
      </c>
      <c r="I1592" s="23"/>
    </row>
    <row r="1593" spans="1:9" x14ac:dyDescent="0.2">
      <c r="A1593" s="2" t="s">
        <v>274</v>
      </c>
      <c r="B1593" s="2" t="s">
        <v>274</v>
      </c>
      <c r="C1593" s="2" t="s">
        <v>528</v>
      </c>
      <c r="D1593" s="8" t="s">
        <v>288</v>
      </c>
      <c r="E1593" s="23"/>
      <c r="F1593" s="23"/>
      <c r="G1593" s="23"/>
      <c r="H1593" s="23">
        <f>IFERROR(H1584/H1586,"")</f>
        <v>8.8805231600000006E-3</v>
      </c>
      <c r="I1593" s="23"/>
    </row>
    <row r="1594" spans="1:9" x14ac:dyDescent="0.2">
      <c r="A1594" s="2" t="s">
        <v>274</v>
      </c>
      <c r="B1594" s="2" t="s">
        <v>274</v>
      </c>
      <c r="C1594" s="2" t="s">
        <v>528</v>
      </c>
      <c r="D1594" s="5" t="s">
        <v>53</v>
      </c>
      <c r="H1594" s="74"/>
      <c r="I1594" s="74"/>
    </row>
    <row r="1595" spans="1:9" x14ac:dyDescent="0.2">
      <c r="A1595" s="2" t="s">
        <v>274</v>
      </c>
      <c r="B1595" s="2" t="s">
        <v>274</v>
      </c>
      <c r="C1595" s="2" t="s">
        <v>528</v>
      </c>
      <c r="D1595" s="8" t="s">
        <v>289</v>
      </c>
      <c r="E1595" s="23"/>
      <c r="F1595" s="23"/>
      <c r="G1595" s="23"/>
      <c r="H1595" s="23">
        <f>IFERROR(H1575/H1573*100,"")</f>
        <v>70.371293774593042</v>
      </c>
      <c r="I1595" s="23"/>
    </row>
    <row r="1596" spans="1:9" x14ac:dyDescent="0.2">
      <c r="A1596" s="2" t="s">
        <v>274</v>
      </c>
      <c r="B1596" s="2" t="s">
        <v>274</v>
      </c>
      <c r="C1596" s="2" t="s">
        <v>528</v>
      </c>
      <c r="D1596" s="8" t="s">
        <v>290</v>
      </c>
      <c r="E1596" s="23"/>
      <c r="F1596" s="23"/>
      <c r="G1596" s="23"/>
      <c r="H1596" s="23">
        <f>IFERROR(H1574/H1571,"")</f>
        <v>144.44622652936633</v>
      </c>
      <c r="I1596" s="23"/>
    </row>
    <row r="1597" spans="1:9" x14ac:dyDescent="0.2">
      <c r="A1597" s="2" t="s">
        <v>274</v>
      </c>
      <c r="B1597" s="2" t="s">
        <v>274</v>
      </c>
      <c r="C1597" s="2" t="s">
        <v>528</v>
      </c>
      <c r="D1597" s="8" t="s">
        <v>291</v>
      </c>
      <c r="E1597" s="23"/>
      <c r="F1597" s="23"/>
      <c r="G1597" s="23"/>
      <c r="H1597" s="23">
        <f t="shared" ref="H1597" si="569">IFERROR(H1570/H1573*100,"")</f>
        <v>0.49083508925511882</v>
      </c>
      <c r="I1597" s="23"/>
    </row>
    <row r="1598" spans="1:9" x14ac:dyDescent="0.2">
      <c r="A1598" s="2" t="s">
        <v>274</v>
      </c>
      <c r="B1598" s="2" t="s">
        <v>274</v>
      </c>
      <c r="C1598" s="2" t="s">
        <v>528</v>
      </c>
      <c r="D1598" s="5" t="s">
        <v>116</v>
      </c>
      <c r="H1598" s="74"/>
      <c r="I1598" s="74"/>
    </row>
    <row r="1599" spans="1:9" x14ac:dyDescent="0.2">
      <c r="A1599" s="2" t="s">
        <v>274</v>
      </c>
      <c r="B1599" s="2" t="s">
        <v>274</v>
      </c>
      <c r="C1599" s="2" t="s">
        <v>528</v>
      </c>
      <c r="D1599" s="8" t="s">
        <v>535</v>
      </c>
      <c r="E1599" s="23"/>
      <c r="F1599" s="23"/>
      <c r="G1599" s="23"/>
      <c r="H1599" s="23">
        <f t="shared" ref="H1599" si="570">IFERROR(H1565/H1573*100,"")</f>
        <v>99.509164910744886</v>
      </c>
      <c r="I1599" s="23"/>
    </row>
    <row r="1600" spans="1:9" x14ac:dyDescent="0.2">
      <c r="A1600" s="2" t="s">
        <v>274</v>
      </c>
      <c r="B1600" s="2" t="s">
        <v>274</v>
      </c>
      <c r="C1600" s="2" t="s">
        <v>528</v>
      </c>
      <c r="D1600" s="8" t="s">
        <v>542</v>
      </c>
      <c r="E1600" s="23"/>
      <c r="F1600" s="23"/>
      <c r="G1600" s="23"/>
      <c r="H1600" s="23">
        <f t="shared" ref="H1600" si="571">IFERROR(H1565/H1586,"")</f>
        <v>10.00882374</v>
      </c>
      <c r="I1600" s="23"/>
    </row>
    <row r="1601" spans="1:14" x14ac:dyDescent="0.2">
      <c r="A1601" s="2" t="s">
        <v>274</v>
      </c>
      <c r="B1601" s="2" t="s">
        <v>274</v>
      </c>
      <c r="C1601" s="2" t="s">
        <v>528</v>
      </c>
      <c r="D1601" s="5" t="s">
        <v>292</v>
      </c>
      <c r="H1601" s="74"/>
      <c r="I1601" s="74"/>
    </row>
    <row r="1602" spans="1:14" x14ac:dyDescent="0.2">
      <c r="A1602" s="2" t="s">
        <v>274</v>
      </c>
      <c r="B1602" s="2" t="s">
        <v>274</v>
      </c>
      <c r="C1602" s="2" t="s">
        <v>528</v>
      </c>
      <c r="D1602" s="8" t="s">
        <v>478</v>
      </c>
      <c r="E1602" s="23" t="str">
        <f t="shared" ref="E1602:H1602" si="572">IFERROR(E1587/E1584,"")</f>
        <v/>
      </c>
      <c r="F1602" s="23" t="str">
        <f t="shared" si="572"/>
        <v/>
      </c>
      <c r="G1602" s="23" t="str">
        <f t="shared" si="572"/>
        <v/>
      </c>
      <c r="H1602" s="23">
        <f t="shared" si="572"/>
        <v>2.2971349359106901</v>
      </c>
      <c r="I1602" s="23"/>
    </row>
    <row r="1603" spans="1:14" x14ac:dyDescent="0.2">
      <c r="A1603" s="2" t="s">
        <v>274</v>
      </c>
      <c r="B1603" s="2" t="s">
        <v>274</v>
      </c>
      <c r="C1603" s="2" t="s">
        <v>528</v>
      </c>
      <c r="D1603" s="8" t="s">
        <v>255</v>
      </c>
      <c r="E1603" s="23"/>
      <c r="F1603" s="23"/>
      <c r="G1603" s="23"/>
      <c r="H1603" s="23">
        <f t="shared" ref="H1603" si="573">IFERROR(H1587/H1571,"")</f>
        <v>0.4132087372800094</v>
      </c>
      <c r="I1603" s="23"/>
    </row>
    <row r="1604" spans="1:14" x14ac:dyDescent="0.2">
      <c r="C1604" s="2" t="s">
        <v>485</v>
      </c>
      <c r="D1604" s="5" t="s">
        <v>9</v>
      </c>
      <c r="E1604" s="80"/>
      <c r="F1604" s="80"/>
      <c r="G1604" s="80"/>
      <c r="H1604" s="80"/>
      <c r="I1604" s="80">
        <f t="shared" ref="I1604" si="574">SUM(I1605:I1608)</f>
        <v>769755.63399999996</v>
      </c>
      <c r="J1604" s="3"/>
      <c r="K1604" s="3"/>
      <c r="L1604" s="3"/>
      <c r="M1604" s="3"/>
      <c r="N1604" s="3"/>
    </row>
    <row r="1605" spans="1:14" x14ac:dyDescent="0.2">
      <c r="C1605" s="2" t="s">
        <v>485</v>
      </c>
      <c r="D1605" s="8" t="s">
        <v>76</v>
      </c>
      <c r="H1605" s="3"/>
      <c r="I1605" s="3">
        <v>834000</v>
      </c>
    </row>
    <row r="1606" spans="1:14" x14ac:dyDescent="0.2">
      <c r="C1606" s="2" t="s">
        <v>485</v>
      </c>
      <c r="D1606" s="8" t="s">
        <v>11</v>
      </c>
      <c r="H1606" s="3"/>
      <c r="I1606" s="3">
        <v>0</v>
      </c>
    </row>
    <row r="1607" spans="1:14" x14ac:dyDescent="0.2">
      <c r="C1607" s="2" t="s">
        <v>485</v>
      </c>
      <c r="D1607" s="8" t="s">
        <v>275</v>
      </c>
      <c r="H1607" s="3"/>
      <c r="I1607" s="3">
        <v>-64244.366000000002</v>
      </c>
    </row>
    <row r="1608" spans="1:14" x14ac:dyDescent="0.2">
      <c r="C1608" s="2" t="s">
        <v>485</v>
      </c>
      <c r="D1608" s="8" t="s">
        <v>13</v>
      </c>
      <c r="H1608" s="3"/>
      <c r="I1608" s="3">
        <v>0</v>
      </c>
    </row>
    <row r="1609" spans="1:14" x14ac:dyDescent="0.2">
      <c r="C1609" s="2" t="s">
        <v>485</v>
      </c>
      <c r="D1609" s="5" t="s">
        <v>276</v>
      </c>
      <c r="E1609" s="19"/>
      <c r="F1609" s="19"/>
      <c r="G1609" s="19"/>
      <c r="H1609" s="19"/>
      <c r="I1609" s="19">
        <f t="shared" ref="I1609" si="575">+I1610+I1611</f>
        <v>194039.636</v>
      </c>
    </row>
    <row r="1610" spans="1:14" x14ac:dyDescent="0.2">
      <c r="C1610" s="2" t="s">
        <v>485</v>
      </c>
      <c r="D1610" s="8" t="s">
        <v>219</v>
      </c>
      <c r="H1610" s="3"/>
      <c r="I1610" s="3">
        <v>63199.682999999997</v>
      </c>
    </row>
    <row r="1611" spans="1:14" x14ac:dyDescent="0.2">
      <c r="C1611" s="2" t="s">
        <v>485</v>
      </c>
      <c r="D1611" s="8" t="s">
        <v>220</v>
      </c>
      <c r="H1611" s="3"/>
      <c r="I1611" s="3">
        <v>130839.95299999999</v>
      </c>
    </row>
    <row r="1612" spans="1:14" x14ac:dyDescent="0.2">
      <c r="C1612" s="2" t="s">
        <v>485</v>
      </c>
      <c r="D1612" s="5" t="s">
        <v>221</v>
      </c>
      <c r="E1612" s="19"/>
      <c r="F1612" s="19"/>
      <c r="G1612" s="19"/>
      <c r="H1612" s="19"/>
      <c r="I1612" s="19">
        <f t="shared" ref="I1612" si="576">+I1613+I1616</f>
        <v>963795.27</v>
      </c>
      <c r="J1612" s="3"/>
      <c r="K1612" s="3"/>
      <c r="L1612" s="3"/>
      <c r="M1612" s="3"/>
      <c r="N1612" s="3"/>
    </row>
    <row r="1613" spans="1:14" x14ac:dyDescent="0.2">
      <c r="C1613" s="2" t="s">
        <v>485</v>
      </c>
      <c r="D1613" s="8" t="s">
        <v>277</v>
      </c>
      <c r="H1613" s="3"/>
      <c r="I1613" s="3">
        <f>+I1614+I1615</f>
        <v>647590.14399999997</v>
      </c>
    </row>
    <row r="1614" spans="1:14" x14ac:dyDescent="0.2">
      <c r="C1614" s="2" t="s">
        <v>485</v>
      </c>
      <c r="D1614" s="21" t="s">
        <v>278</v>
      </c>
      <c r="H1614" s="3"/>
      <c r="I1614" s="3">
        <v>533330.20299999998</v>
      </c>
    </row>
    <row r="1615" spans="1:14" x14ac:dyDescent="0.2">
      <c r="C1615" s="2" t="s">
        <v>485</v>
      </c>
      <c r="D1615" s="21" t="s">
        <v>279</v>
      </c>
      <c r="H1615" s="3"/>
      <c r="I1615" s="3">
        <f>647590.144-I1614</f>
        <v>114259.94099999999</v>
      </c>
    </row>
    <row r="1616" spans="1:14" x14ac:dyDescent="0.2">
      <c r="C1616" s="2" t="s">
        <v>485</v>
      </c>
      <c r="D1616" s="8" t="s">
        <v>280</v>
      </c>
      <c r="H1616" s="3"/>
      <c r="I1616" s="3">
        <f>+I1617+I1618</f>
        <v>316205.12599999999</v>
      </c>
    </row>
    <row r="1617" spans="3:9" x14ac:dyDescent="0.2">
      <c r="C1617" s="2" t="s">
        <v>485</v>
      </c>
      <c r="D1617" s="21" t="s">
        <v>509</v>
      </c>
      <c r="H1617" s="3"/>
      <c r="I1617" s="3">
        <v>181236.56400000001</v>
      </c>
    </row>
    <row r="1618" spans="3:9" x14ac:dyDescent="0.2">
      <c r="C1618" s="2" t="s">
        <v>485</v>
      </c>
      <c r="D1618" s="21" t="s">
        <v>279</v>
      </c>
      <c r="H1618" s="3"/>
      <c r="I1618" s="3">
        <f>316205.126-I1617</f>
        <v>134968.56199999998</v>
      </c>
    </row>
    <row r="1619" spans="3:9" x14ac:dyDescent="0.2">
      <c r="C1619" s="2" t="s">
        <v>485</v>
      </c>
      <c r="D1619" s="5" t="s">
        <v>29</v>
      </c>
      <c r="H1619" s="6"/>
      <c r="I1619" s="6"/>
    </row>
    <row r="1620" spans="3:9" x14ac:dyDescent="0.2">
      <c r="C1620" s="2" t="s">
        <v>485</v>
      </c>
      <c r="D1620" s="8" t="s">
        <v>281</v>
      </c>
      <c r="H1620" s="3"/>
      <c r="I1620" s="3">
        <f>145936.178+15957.745</f>
        <v>161893.92300000001</v>
      </c>
    </row>
    <row r="1621" spans="3:9" x14ac:dyDescent="0.2">
      <c r="C1621" s="2" t="s">
        <v>485</v>
      </c>
      <c r="D1621" s="8" t="s">
        <v>282</v>
      </c>
      <c r="H1621" s="3"/>
      <c r="I1621" s="3">
        <f>172337.312+2803.13</f>
        <v>175140.44200000001</v>
      </c>
    </row>
    <row r="1622" spans="3:9" x14ac:dyDescent="0.2">
      <c r="C1622" s="2" t="s">
        <v>485</v>
      </c>
      <c r="D1622" s="8" t="s">
        <v>283</v>
      </c>
      <c r="H1622" s="3"/>
      <c r="I1622" s="3">
        <v>-22738.378000000001</v>
      </c>
    </row>
    <row r="1623" spans="3:9" x14ac:dyDescent="0.2">
      <c r="C1623" s="2" t="s">
        <v>485</v>
      </c>
      <c r="D1623" s="8" t="s">
        <v>284</v>
      </c>
      <c r="H1623" s="3"/>
      <c r="I1623" s="3">
        <v>-39321.328000000001</v>
      </c>
    </row>
    <row r="1624" spans="3:9" x14ac:dyDescent="0.2">
      <c r="C1624" s="2" t="s">
        <v>485</v>
      </c>
      <c r="D1624" s="5" t="s">
        <v>40</v>
      </c>
      <c r="H1624" s="6"/>
      <c r="I1624" s="6"/>
    </row>
    <row r="1625" spans="3:9" x14ac:dyDescent="0.2">
      <c r="C1625" s="2" t="s">
        <v>485</v>
      </c>
      <c r="D1625" s="8" t="s">
        <v>77</v>
      </c>
      <c r="H1625" s="3"/>
      <c r="I1625" s="3">
        <f>+I1605/100</f>
        <v>8340</v>
      </c>
    </row>
    <row r="1626" spans="3:9" x14ac:dyDescent="0.2">
      <c r="C1626" s="2" t="s">
        <v>485</v>
      </c>
      <c r="D1626" s="8" t="s">
        <v>475</v>
      </c>
      <c r="H1626" s="3"/>
      <c r="I1626" s="3">
        <v>-90709.990999999995</v>
      </c>
    </row>
    <row r="1627" spans="3:9" x14ac:dyDescent="0.2">
      <c r="C1627" s="2" t="s">
        <v>485</v>
      </c>
      <c r="D1627" s="5" t="s">
        <v>43</v>
      </c>
      <c r="H1627" s="74"/>
      <c r="I1627" s="74"/>
    </row>
    <row r="1628" spans="3:9" x14ac:dyDescent="0.2">
      <c r="C1628" s="2" t="s">
        <v>485</v>
      </c>
      <c r="D1628" s="8" t="s">
        <v>545</v>
      </c>
      <c r="E1628" s="23"/>
      <c r="F1628" s="23"/>
      <c r="G1628" s="23"/>
      <c r="H1628" s="23"/>
      <c r="I1628" s="23">
        <f t="shared" ref="I1628" si="577">IFERROR(I1623/SUM(I1605:I1607)*100,"")</f>
        <v>-5.1082871320692416</v>
      </c>
    </row>
    <row r="1629" spans="3:9" x14ac:dyDescent="0.2">
      <c r="C1629" s="2" t="s">
        <v>485</v>
      </c>
      <c r="D1629" s="8" t="s">
        <v>285</v>
      </c>
      <c r="E1629" s="23"/>
      <c r="F1629" s="23"/>
      <c r="G1629" s="23"/>
      <c r="H1629" s="23"/>
      <c r="I1629" s="23">
        <f t="shared" ref="I1629" si="578">IFERROR((I1622/(I1612-I1610))*100,"")</f>
        <v>-2.5248156140476401</v>
      </c>
    </row>
    <row r="1630" spans="3:9" x14ac:dyDescent="0.2">
      <c r="C1630" s="2" t="s">
        <v>485</v>
      </c>
      <c r="D1630" s="8" t="s">
        <v>286</v>
      </c>
      <c r="E1630" s="23"/>
      <c r="F1630" s="23"/>
      <c r="G1630" s="23"/>
      <c r="H1630" s="23"/>
      <c r="I1630" s="23">
        <f t="shared" ref="I1630" si="579">IFERROR(I1623/I1612*100,"")</f>
        <v>-4.0798423922541138</v>
      </c>
    </row>
    <row r="1631" spans="3:9" x14ac:dyDescent="0.2">
      <c r="C1631" s="2" t="s">
        <v>485</v>
      </c>
      <c r="D1631" s="8" t="s">
        <v>287</v>
      </c>
      <c r="E1631" s="23"/>
      <c r="F1631" s="23"/>
      <c r="G1631" s="23"/>
      <c r="H1631" s="23"/>
      <c r="I1631" s="23">
        <f t="shared" ref="I1631" si="580">IFERROR(I1621/I1622,"")</f>
        <v>-7.702415801162247</v>
      </c>
    </row>
    <row r="1632" spans="3:9" x14ac:dyDescent="0.2">
      <c r="C1632" s="2" t="s">
        <v>485</v>
      </c>
      <c r="D1632" s="8" t="s">
        <v>288</v>
      </c>
      <c r="E1632" s="23"/>
      <c r="F1632" s="23"/>
      <c r="G1632" s="23"/>
      <c r="H1632" s="23"/>
      <c r="I1632" s="23">
        <f>IFERROR(I1623/I1625,"")</f>
        <v>-4.7147875299760189</v>
      </c>
    </row>
    <row r="1633" spans="3:9" x14ac:dyDescent="0.2">
      <c r="C1633" s="2" t="s">
        <v>485</v>
      </c>
      <c r="D1633" s="5" t="s">
        <v>53</v>
      </c>
      <c r="H1633" s="74"/>
      <c r="I1633" s="74"/>
    </row>
    <row r="1634" spans="3:9" x14ac:dyDescent="0.2">
      <c r="C1634" s="2" t="s">
        <v>485</v>
      </c>
      <c r="D1634" s="8" t="s">
        <v>289</v>
      </c>
      <c r="E1634" s="23"/>
      <c r="F1634" s="23"/>
      <c r="G1634" s="23"/>
      <c r="H1634" s="23"/>
      <c r="I1634" s="23">
        <f>IFERROR(I1614/I1612*100,"")</f>
        <v>55.336461964582995</v>
      </c>
    </row>
    <row r="1635" spans="3:9" x14ac:dyDescent="0.2">
      <c r="C1635" s="2" t="s">
        <v>485</v>
      </c>
      <c r="D1635" s="8" t="s">
        <v>290</v>
      </c>
      <c r="E1635" s="23"/>
      <c r="F1635" s="23"/>
      <c r="G1635" s="23"/>
      <c r="H1635" s="23"/>
      <c r="I1635" s="23">
        <f>IFERROR(I1613/I1610,"")</f>
        <v>10.246730889457151</v>
      </c>
    </row>
    <row r="1636" spans="3:9" x14ac:dyDescent="0.2">
      <c r="C1636" s="2" t="s">
        <v>485</v>
      </c>
      <c r="D1636" s="8" t="s">
        <v>291</v>
      </c>
      <c r="E1636" s="23"/>
      <c r="F1636" s="23"/>
      <c r="G1636" s="23"/>
      <c r="H1636" s="23"/>
      <c r="I1636" s="23">
        <f t="shared" ref="I1636" si="581">IFERROR(I1609/I1612*100,"")</f>
        <v>20.132868674485195</v>
      </c>
    </row>
    <row r="1637" spans="3:9" x14ac:dyDescent="0.2">
      <c r="C1637" s="2" t="s">
        <v>485</v>
      </c>
      <c r="D1637" s="5" t="s">
        <v>116</v>
      </c>
      <c r="H1637" s="74"/>
      <c r="I1637" s="74"/>
    </row>
    <row r="1638" spans="3:9" x14ac:dyDescent="0.2">
      <c r="C1638" s="2" t="s">
        <v>485</v>
      </c>
      <c r="D1638" s="8" t="s">
        <v>535</v>
      </c>
      <c r="E1638" s="23"/>
      <c r="F1638" s="23"/>
      <c r="G1638" s="23"/>
      <c r="H1638" s="23"/>
      <c r="I1638" s="23">
        <f t="shared" ref="I1638" si="582">IFERROR(I1604/I1612*100,"")</f>
        <v>79.867131325514791</v>
      </c>
    </row>
    <row r="1639" spans="3:9" x14ac:dyDescent="0.2">
      <c r="C1639" s="2" t="s">
        <v>485</v>
      </c>
      <c r="D1639" s="8" t="s">
        <v>542</v>
      </c>
      <c r="E1639" s="23"/>
      <c r="F1639" s="23"/>
      <c r="G1639" s="23"/>
      <c r="H1639" s="23"/>
      <c r="I1639" s="23">
        <f t="shared" ref="I1639" si="583">IFERROR(I1604/I1625,"")</f>
        <v>92.296838609112712</v>
      </c>
    </row>
    <row r="1640" spans="3:9" x14ac:dyDescent="0.2">
      <c r="C1640" s="2" t="s">
        <v>485</v>
      </c>
      <c r="D1640" s="5" t="s">
        <v>292</v>
      </c>
      <c r="H1640" s="74"/>
      <c r="I1640" s="74"/>
    </row>
    <row r="1641" spans="3:9" x14ac:dyDescent="0.2">
      <c r="C1641" s="2" t="s">
        <v>485</v>
      </c>
      <c r="D1641" s="8" t="s">
        <v>478</v>
      </c>
      <c r="E1641" s="23" t="str">
        <f t="shared" ref="E1641:H1641" si="584">IFERROR(E1626/E1623,"")</f>
        <v/>
      </c>
      <c r="F1641" s="23" t="str">
        <f t="shared" si="584"/>
        <v/>
      </c>
      <c r="G1641" s="23" t="str">
        <f t="shared" si="584"/>
        <v/>
      </c>
      <c r="H1641" s="23" t="str">
        <f t="shared" si="584"/>
        <v/>
      </c>
      <c r="I1641" s="23">
        <f>IFERROR(I1626/I1623,"")</f>
        <v>2.3068903217103958</v>
      </c>
    </row>
    <row r="1642" spans="3:9" x14ac:dyDescent="0.2">
      <c r="C1642" s="100" t="s">
        <v>485</v>
      </c>
      <c r="D1642" s="64" t="s">
        <v>255</v>
      </c>
      <c r="E1642" s="102"/>
      <c r="F1642" s="102"/>
      <c r="G1642" s="102"/>
      <c r="H1642" s="102"/>
      <c r="I1642" s="102">
        <f t="shared" ref="I1642" si="585">IFERROR(I1626/I1610,"")</f>
        <v>-1.4352918668911678</v>
      </c>
    </row>
    <row r="1643" spans="3:9" ht="15" x14ac:dyDescent="0.25">
      <c r="C1643"/>
    </row>
    <row r="1644" spans="3:9" x14ac:dyDescent="0.2">
      <c r="C1644" s="2" t="s">
        <v>687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121"/>
  <sheetViews>
    <sheetView zoomScale="90" zoomScaleNormal="90" workbookViewId="0">
      <pane xSplit="4" ySplit="4" topLeftCell="E5" activePane="bottomRight" state="frozen"/>
      <selection activeCell="E18" sqref="E18"/>
      <selection pane="topRight" activeCell="E18" sqref="E18"/>
      <selection pane="bottomLeft" activeCell="E18" sqref="E18"/>
      <selection pane="bottomRight" activeCell="E2030" sqref="E2030:I2033"/>
    </sheetView>
  </sheetViews>
  <sheetFormatPr defaultRowHeight="15" x14ac:dyDescent="0.25"/>
  <cols>
    <col min="1" max="2" width="20" customWidth="1"/>
    <col min="3" max="3" width="30.42578125" customWidth="1"/>
    <col min="4" max="4" width="54.42578125" customWidth="1"/>
    <col min="5" max="9" width="15.5703125" bestFit="1" customWidth="1"/>
  </cols>
  <sheetData>
    <row r="1" spans="1:14" x14ac:dyDescent="0.25">
      <c r="I1" s="38" t="s">
        <v>203</v>
      </c>
    </row>
    <row r="2" spans="1:14" ht="15.75" x14ac:dyDescent="0.25">
      <c r="A2" s="40" t="s">
        <v>188</v>
      </c>
      <c r="B2" s="40"/>
      <c r="C2" s="41"/>
      <c r="D2" s="41"/>
      <c r="E2" s="41"/>
      <c r="F2" s="41"/>
      <c r="G2" s="41"/>
      <c r="H2" s="41"/>
      <c r="I2" s="41"/>
    </row>
    <row r="3" spans="1:14" x14ac:dyDescent="0.25">
      <c r="A3" s="2"/>
      <c r="B3" s="2"/>
      <c r="C3" s="2"/>
      <c r="D3" s="2"/>
      <c r="E3" s="2"/>
      <c r="F3" s="2"/>
      <c r="G3" s="2"/>
      <c r="H3" s="2"/>
      <c r="I3" s="18" t="str">
        <f>+'3'!G3</f>
        <v>Amount in Rs. (000)</v>
      </c>
    </row>
    <row r="4" spans="1:14" x14ac:dyDescent="0.25">
      <c r="A4" s="43" t="s">
        <v>1</v>
      </c>
      <c r="B4" s="43" t="s">
        <v>91</v>
      </c>
      <c r="C4" s="43" t="s">
        <v>2</v>
      </c>
      <c r="D4" s="43" t="s">
        <v>3</v>
      </c>
      <c r="E4" s="51" t="s">
        <v>5</v>
      </c>
      <c r="F4" s="51" t="s">
        <v>6</v>
      </c>
      <c r="G4" s="51" t="s">
        <v>7</v>
      </c>
      <c r="H4" s="51" t="s">
        <v>8</v>
      </c>
      <c r="I4" s="51">
        <v>2025</v>
      </c>
    </row>
    <row r="5" spans="1:14" x14ac:dyDescent="0.25">
      <c r="A5" s="5" t="s">
        <v>92</v>
      </c>
      <c r="B5" s="5" t="s">
        <v>92</v>
      </c>
      <c r="C5" s="5" t="s">
        <v>92</v>
      </c>
      <c r="D5" s="5" t="s">
        <v>9</v>
      </c>
      <c r="E5" s="6">
        <v>173882352</v>
      </c>
      <c r="F5" s="6">
        <v>188099366</v>
      </c>
      <c r="G5" s="6">
        <v>223632938.98699999</v>
      </c>
      <c r="H5" s="6">
        <v>283037760.55700004</v>
      </c>
      <c r="I5" s="6">
        <v>334053997.48100001</v>
      </c>
      <c r="J5" s="1"/>
      <c r="K5" s="1"/>
      <c r="L5" s="1"/>
      <c r="M5" s="1"/>
      <c r="N5" s="1"/>
    </row>
    <row r="6" spans="1:14" x14ac:dyDescent="0.25">
      <c r="A6" s="2" t="s">
        <v>92</v>
      </c>
      <c r="B6" s="2" t="s">
        <v>92</v>
      </c>
      <c r="C6" s="2" t="s">
        <v>92</v>
      </c>
      <c r="D6" s="8" t="s">
        <v>76</v>
      </c>
      <c r="E6" s="3">
        <v>49685787</v>
      </c>
      <c r="F6" s="3">
        <v>58587610</v>
      </c>
      <c r="G6" s="3">
        <v>61606694</v>
      </c>
      <c r="H6" s="3">
        <v>61612882.93</v>
      </c>
      <c r="I6" s="3">
        <v>64179776.869999997</v>
      </c>
    </row>
    <row r="7" spans="1:14" x14ac:dyDescent="0.25">
      <c r="A7" s="2" t="s">
        <v>92</v>
      </c>
      <c r="B7" s="2" t="s">
        <v>92</v>
      </c>
      <c r="C7" s="2" t="s">
        <v>92</v>
      </c>
      <c r="D7" s="8" t="s">
        <v>11</v>
      </c>
      <c r="E7" s="3">
        <v>56177365</v>
      </c>
      <c r="F7" s="3">
        <v>48873716</v>
      </c>
      <c r="G7" s="3">
        <v>57397478.482000001</v>
      </c>
      <c r="H7" s="3">
        <v>86905197.971000001</v>
      </c>
      <c r="I7" s="3">
        <v>107458742.84</v>
      </c>
    </row>
    <row r="8" spans="1:14" x14ac:dyDescent="0.25">
      <c r="A8" s="2" t="s">
        <v>92</v>
      </c>
      <c r="B8" s="2" t="s">
        <v>92</v>
      </c>
      <c r="C8" s="2" t="s">
        <v>92</v>
      </c>
      <c r="D8" s="8" t="s">
        <v>12</v>
      </c>
      <c r="E8" s="3">
        <v>53876220</v>
      </c>
      <c r="F8" s="3">
        <v>56597520</v>
      </c>
      <c r="G8" s="3">
        <v>69888973.504999995</v>
      </c>
      <c r="H8" s="3">
        <v>85972433.473000005</v>
      </c>
      <c r="I8" s="3">
        <v>100385044.19599999</v>
      </c>
    </row>
    <row r="9" spans="1:14" x14ac:dyDescent="0.25">
      <c r="A9" s="2" t="s">
        <v>92</v>
      </c>
      <c r="B9" s="2" t="s">
        <v>92</v>
      </c>
      <c r="C9" s="2" t="s">
        <v>92</v>
      </c>
      <c r="D9" s="8" t="s">
        <v>13</v>
      </c>
      <c r="E9" s="3">
        <v>14142980</v>
      </c>
      <c r="F9" s="3">
        <v>24040520</v>
      </c>
      <c r="G9" s="3">
        <v>34739793</v>
      </c>
      <c r="H9" s="3">
        <v>48547246.182999998</v>
      </c>
      <c r="I9" s="3">
        <v>62030433.575000003</v>
      </c>
    </row>
    <row r="10" spans="1:14" x14ac:dyDescent="0.25">
      <c r="A10" s="5" t="s">
        <v>92</v>
      </c>
      <c r="B10" s="5" t="s">
        <v>92</v>
      </c>
      <c r="C10" s="5" t="s">
        <v>92</v>
      </c>
      <c r="D10" s="5" t="s">
        <v>93</v>
      </c>
      <c r="E10" s="6">
        <v>2046165499</v>
      </c>
      <c r="F10" s="6">
        <v>2355910710</v>
      </c>
      <c r="G10" s="6">
        <v>2746469110.3600001</v>
      </c>
      <c r="H10" s="6">
        <v>3338950852.402</v>
      </c>
      <c r="I10" s="6">
        <v>3635661838.2196999</v>
      </c>
    </row>
    <row r="11" spans="1:14" x14ac:dyDescent="0.25">
      <c r="A11" s="2" t="s">
        <v>92</v>
      </c>
      <c r="B11" s="2" t="s">
        <v>92</v>
      </c>
      <c r="C11" s="2" t="s">
        <v>92</v>
      </c>
      <c r="D11" s="8" t="s">
        <v>94</v>
      </c>
      <c r="E11" s="3">
        <v>6233813</v>
      </c>
      <c r="F11" s="3">
        <v>6807384</v>
      </c>
      <c r="G11" s="3">
        <v>8279414</v>
      </c>
      <c r="H11" s="3">
        <v>10601377</v>
      </c>
      <c r="I11" s="3">
        <v>12129763.109999999</v>
      </c>
    </row>
    <row r="12" spans="1:14" x14ac:dyDescent="0.25">
      <c r="A12" s="2" t="s">
        <v>92</v>
      </c>
      <c r="B12" s="2" t="s">
        <v>92</v>
      </c>
      <c r="C12" s="2" t="s">
        <v>92</v>
      </c>
      <c r="D12" s="8" t="s">
        <v>95</v>
      </c>
      <c r="E12" s="3">
        <v>1473265748</v>
      </c>
      <c r="F12" s="3">
        <v>1757221841</v>
      </c>
      <c r="G12" s="3">
        <v>1942914565.3399999</v>
      </c>
      <c r="H12" s="3">
        <v>2281536934.1440001</v>
      </c>
      <c r="I12" s="3">
        <v>2639066007.4390001</v>
      </c>
    </row>
    <row r="13" spans="1:14" x14ac:dyDescent="0.25">
      <c r="A13" s="2" t="s">
        <v>92</v>
      </c>
      <c r="B13" s="2" t="s">
        <v>92</v>
      </c>
      <c r="C13" s="2" t="s">
        <v>92</v>
      </c>
      <c r="D13" s="8" t="s">
        <v>96</v>
      </c>
      <c r="E13" s="3">
        <v>566665938</v>
      </c>
      <c r="F13" s="3">
        <v>591881485</v>
      </c>
      <c r="G13" s="3">
        <v>795275131.01999998</v>
      </c>
      <c r="H13" s="3">
        <v>1046812541.258</v>
      </c>
      <c r="I13" s="3">
        <v>984466067.67069995</v>
      </c>
    </row>
    <row r="14" spans="1:14" x14ac:dyDescent="0.25">
      <c r="A14" s="5" t="s">
        <v>92</v>
      </c>
      <c r="B14" s="5" t="s">
        <v>92</v>
      </c>
      <c r="C14" s="5" t="s">
        <v>92</v>
      </c>
      <c r="D14" s="5" t="s">
        <v>97</v>
      </c>
      <c r="E14" s="6">
        <v>2220047851</v>
      </c>
      <c r="F14" s="6">
        <v>2544010076</v>
      </c>
      <c r="G14" s="6">
        <v>2970102050.3439999</v>
      </c>
      <c r="H14" s="6">
        <v>3621988614.836</v>
      </c>
      <c r="I14" s="6">
        <v>3969715835.8769999</v>
      </c>
    </row>
    <row r="15" spans="1:14" x14ac:dyDescent="0.25">
      <c r="A15" s="2" t="s">
        <v>92</v>
      </c>
      <c r="B15" s="2" t="s">
        <v>92</v>
      </c>
      <c r="C15" s="2" t="s">
        <v>92</v>
      </c>
      <c r="D15" s="8" t="s">
        <v>98</v>
      </c>
      <c r="E15" s="3">
        <v>137331125</v>
      </c>
      <c r="F15" s="3">
        <v>89285782</v>
      </c>
      <c r="G15" s="3">
        <v>125562448.699</v>
      </c>
      <c r="H15" s="3">
        <v>123026935.751</v>
      </c>
      <c r="I15" s="3">
        <v>203833885.18000001</v>
      </c>
    </row>
    <row r="16" spans="1:14" x14ac:dyDescent="0.25">
      <c r="A16" s="2" t="s">
        <v>92</v>
      </c>
      <c r="B16" s="2" t="s">
        <v>92</v>
      </c>
      <c r="C16" s="2" t="s">
        <v>92</v>
      </c>
      <c r="D16" s="8" t="s">
        <v>99</v>
      </c>
      <c r="E16" s="3">
        <v>1431276</v>
      </c>
      <c r="F16" s="3">
        <v>1650779</v>
      </c>
      <c r="G16" s="3">
        <v>2384774.4249999998</v>
      </c>
      <c r="H16" s="3">
        <v>2709873.1120000002</v>
      </c>
      <c r="I16" s="3">
        <v>2662994.7579999999</v>
      </c>
    </row>
    <row r="17" spans="1:9" x14ac:dyDescent="0.25">
      <c r="A17" s="2" t="s">
        <v>92</v>
      </c>
      <c r="B17" s="2" t="s">
        <v>92</v>
      </c>
      <c r="C17" s="2" t="s">
        <v>92</v>
      </c>
      <c r="D17" s="8" t="s">
        <v>100</v>
      </c>
      <c r="E17" s="3">
        <v>1595244468</v>
      </c>
      <c r="F17" s="3">
        <v>1832540658</v>
      </c>
      <c r="G17" s="3">
        <v>2100458630.408</v>
      </c>
      <c r="H17" s="3">
        <v>2646529024.6859999</v>
      </c>
      <c r="I17" s="3">
        <v>2993227583.3990002</v>
      </c>
    </row>
    <row r="18" spans="1:9" x14ac:dyDescent="0.25">
      <c r="A18" s="2" t="s">
        <v>92</v>
      </c>
      <c r="B18" s="2" t="s">
        <v>92</v>
      </c>
      <c r="C18" s="2" t="s">
        <v>92</v>
      </c>
      <c r="D18" s="8" t="s">
        <v>101</v>
      </c>
      <c r="E18" s="3">
        <v>461876828</v>
      </c>
      <c r="F18" s="3">
        <v>595615606</v>
      </c>
      <c r="G18" s="3">
        <v>713279860.65900004</v>
      </c>
      <c r="H18" s="3">
        <v>818362830.25800002</v>
      </c>
      <c r="I18" s="3">
        <v>736951142.40499997</v>
      </c>
    </row>
    <row r="19" spans="1:9" x14ac:dyDescent="0.25">
      <c r="A19" s="2" t="s">
        <v>92</v>
      </c>
      <c r="B19" s="2" t="s">
        <v>92</v>
      </c>
      <c r="C19" s="2" t="s">
        <v>92</v>
      </c>
      <c r="D19" s="8" t="s">
        <v>511</v>
      </c>
      <c r="E19" s="3">
        <v>24164154</v>
      </c>
      <c r="F19" s="3">
        <v>24917251</v>
      </c>
      <c r="G19" s="3">
        <v>28416336.153000001</v>
      </c>
      <c r="H19" s="3">
        <v>31359951.028999999</v>
      </c>
      <c r="I19" s="3">
        <v>33040230.135000002</v>
      </c>
    </row>
    <row r="20" spans="1:9" x14ac:dyDescent="0.25">
      <c r="A20" s="5" t="s">
        <v>92</v>
      </c>
      <c r="B20" s="5" t="s">
        <v>92</v>
      </c>
      <c r="C20" s="5" t="s">
        <v>92</v>
      </c>
      <c r="D20" s="5" t="s">
        <v>29</v>
      </c>
      <c r="E20" s="6"/>
      <c r="F20" s="6"/>
      <c r="G20" s="6"/>
      <c r="H20" s="6"/>
      <c r="I20" s="6"/>
    </row>
    <row r="21" spans="1:9" x14ac:dyDescent="0.25">
      <c r="A21" s="2" t="s">
        <v>92</v>
      </c>
      <c r="B21" s="2" t="s">
        <v>92</v>
      </c>
      <c r="C21" s="2" t="s">
        <v>92</v>
      </c>
      <c r="D21" s="8" t="s">
        <v>102</v>
      </c>
      <c r="E21" s="3">
        <v>136995101</v>
      </c>
      <c r="F21" s="3">
        <v>173103118</v>
      </c>
      <c r="G21" s="3">
        <v>249256368.125</v>
      </c>
      <c r="H21" s="3">
        <v>291714830.59399998</v>
      </c>
      <c r="I21" s="3">
        <v>292466746.35799998</v>
      </c>
    </row>
    <row r="22" spans="1:9" x14ac:dyDescent="0.25">
      <c r="A22" s="2" t="s">
        <v>92</v>
      </c>
      <c r="B22" s="2" t="s">
        <v>92</v>
      </c>
      <c r="C22" s="2" t="s">
        <v>92</v>
      </c>
      <c r="D22" s="8" t="s">
        <v>103</v>
      </c>
      <c r="E22" s="3">
        <v>422274243</v>
      </c>
      <c r="F22" s="3">
        <v>538326856</v>
      </c>
      <c r="G22" s="3">
        <v>615185233.63100004</v>
      </c>
      <c r="H22" s="3">
        <v>656717739.88499999</v>
      </c>
      <c r="I22" s="3">
        <v>739564681.75100005</v>
      </c>
    </row>
    <row r="23" spans="1:9" x14ac:dyDescent="0.25">
      <c r="A23" s="2" t="s">
        <v>92</v>
      </c>
      <c r="B23" s="2" t="s">
        <v>92</v>
      </c>
      <c r="C23" s="2" t="s">
        <v>92</v>
      </c>
      <c r="D23" s="8" t="s">
        <v>104</v>
      </c>
      <c r="E23" s="3">
        <v>347571905</v>
      </c>
      <c r="F23" s="3">
        <v>440793479</v>
      </c>
      <c r="G23" s="3">
        <v>481724278.671</v>
      </c>
      <c r="H23" s="3">
        <v>524875418.55500001</v>
      </c>
      <c r="I23" s="3">
        <v>600213196.67200005</v>
      </c>
    </row>
    <row r="24" spans="1:9" x14ac:dyDescent="0.25">
      <c r="A24" s="2" t="s">
        <v>92</v>
      </c>
      <c r="B24" s="2" t="s">
        <v>92</v>
      </c>
      <c r="C24" s="2" t="s">
        <v>92</v>
      </c>
      <c r="D24" s="8" t="s">
        <v>105</v>
      </c>
      <c r="E24" s="3">
        <v>241271641</v>
      </c>
      <c r="F24" s="3">
        <v>348604721</v>
      </c>
      <c r="G24" s="3">
        <v>446241810.50099999</v>
      </c>
      <c r="H24" s="3">
        <v>464930560.25800002</v>
      </c>
      <c r="I24" s="3">
        <v>515996286.55000001</v>
      </c>
    </row>
    <row r="25" spans="1:9" x14ac:dyDescent="0.25">
      <c r="A25" s="2" t="s">
        <v>92</v>
      </c>
      <c r="B25" s="2" t="s">
        <v>92</v>
      </c>
      <c r="C25" s="2" t="s">
        <v>92</v>
      </c>
      <c r="D25" s="8" t="s">
        <v>106</v>
      </c>
      <c r="E25" s="3">
        <v>216283804</v>
      </c>
      <c r="F25" s="3">
        <v>318253604</v>
      </c>
      <c r="G25" s="3">
        <v>409249682.79100001</v>
      </c>
      <c r="H25" s="3">
        <v>425664377.92799997</v>
      </c>
      <c r="I25" s="3">
        <v>468102058.898</v>
      </c>
    </row>
    <row r="26" spans="1:9" x14ac:dyDescent="0.25">
      <c r="A26" s="2" t="s">
        <v>92</v>
      </c>
      <c r="B26" s="2" t="s">
        <v>92</v>
      </c>
      <c r="C26" s="2" t="s">
        <v>92</v>
      </c>
      <c r="D26" s="8" t="s">
        <v>107</v>
      </c>
      <c r="E26" s="3">
        <v>241473114</v>
      </c>
      <c r="F26" s="3">
        <v>326655176</v>
      </c>
      <c r="G26" s="3">
        <v>461898930.542</v>
      </c>
      <c r="H26" s="3">
        <v>519139966.338</v>
      </c>
      <c r="I26" s="3">
        <v>509637939.72100002</v>
      </c>
    </row>
    <row r="27" spans="1:9" x14ac:dyDescent="0.25">
      <c r="A27" s="2" t="s">
        <v>92</v>
      </c>
      <c r="B27" s="2" t="s">
        <v>92</v>
      </c>
      <c r="C27" s="2" t="s">
        <v>92</v>
      </c>
      <c r="D27" s="8" t="s">
        <v>108</v>
      </c>
      <c r="E27" s="3">
        <v>36306077</v>
      </c>
      <c r="F27" s="3">
        <v>47665643</v>
      </c>
      <c r="G27" s="3">
        <v>67998068.078999996</v>
      </c>
      <c r="H27" s="3">
        <v>83748992.859999999</v>
      </c>
      <c r="I27" s="3">
        <v>84434262.987000003</v>
      </c>
    </row>
    <row r="28" spans="1:9" x14ac:dyDescent="0.25">
      <c r="A28" s="2" t="s">
        <v>92</v>
      </c>
      <c r="B28" s="2" t="s">
        <v>92</v>
      </c>
      <c r="C28" s="2" t="s">
        <v>92</v>
      </c>
      <c r="D28" s="8" t="s">
        <v>109</v>
      </c>
      <c r="E28" s="3">
        <v>25978997</v>
      </c>
      <c r="F28" s="3">
        <v>31646055</v>
      </c>
      <c r="G28" s="3">
        <v>41509494.5</v>
      </c>
      <c r="H28" s="3">
        <v>51183489.222999997</v>
      </c>
      <c r="I28" s="3">
        <v>52584001.909000002</v>
      </c>
    </row>
    <row r="29" spans="1:9" x14ac:dyDescent="0.25">
      <c r="A29" s="5" t="s">
        <v>92</v>
      </c>
      <c r="B29" s="5" t="s">
        <v>92</v>
      </c>
      <c r="C29" s="5" t="s">
        <v>92</v>
      </c>
      <c r="D29" s="5" t="s">
        <v>40</v>
      </c>
      <c r="E29" s="6"/>
      <c r="F29" s="6"/>
      <c r="G29" s="6"/>
      <c r="H29" s="6"/>
      <c r="I29" s="6"/>
    </row>
    <row r="30" spans="1:9" x14ac:dyDescent="0.25">
      <c r="A30" s="2" t="s">
        <v>92</v>
      </c>
      <c r="B30" s="2" t="s">
        <v>92</v>
      </c>
      <c r="C30" s="2" t="s">
        <v>92</v>
      </c>
      <c r="D30" s="8" t="s">
        <v>77</v>
      </c>
      <c r="E30" s="3">
        <v>4532016.0999999996</v>
      </c>
      <c r="F30" s="3">
        <v>5362698.4000000004</v>
      </c>
      <c r="G30" s="3">
        <v>5502606.7999999998</v>
      </c>
      <c r="H30" s="3">
        <v>5503225.693</v>
      </c>
      <c r="I30" s="3">
        <v>5759915</v>
      </c>
    </row>
    <row r="31" spans="1:9" x14ac:dyDescent="0.25">
      <c r="A31" s="2" t="s">
        <v>92</v>
      </c>
      <c r="B31" s="2" t="s">
        <v>92</v>
      </c>
      <c r="C31" s="2" t="s">
        <v>92</v>
      </c>
      <c r="D31" s="8" t="s">
        <v>78</v>
      </c>
      <c r="E31" s="99">
        <v>635.5</v>
      </c>
      <c r="F31" s="99">
        <v>644</v>
      </c>
      <c r="G31" s="99">
        <v>663.5</v>
      </c>
      <c r="H31" s="99">
        <v>770</v>
      </c>
      <c r="I31" s="99">
        <v>738</v>
      </c>
    </row>
    <row r="32" spans="1:9" x14ac:dyDescent="0.25">
      <c r="A32" s="2" t="s">
        <v>92</v>
      </c>
      <c r="B32" s="2" t="s">
        <v>92</v>
      </c>
      <c r="C32" s="2" t="s">
        <v>92</v>
      </c>
      <c r="D32" s="8" t="s">
        <v>79</v>
      </c>
      <c r="E32" s="99">
        <v>50</v>
      </c>
      <c r="F32" s="99">
        <v>72.5</v>
      </c>
      <c r="G32" s="99">
        <v>67.5</v>
      </c>
      <c r="H32" s="99">
        <v>86</v>
      </c>
      <c r="I32" s="99">
        <v>80</v>
      </c>
    </row>
    <row r="33" spans="1:9" x14ac:dyDescent="0.25">
      <c r="A33" s="2" t="s">
        <v>92</v>
      </c>
      <c r="B33" s="2" t="s">
        <v>92</v>
      </c>
      <c r="C33" s="2" t="s">
        <v>92</v>
      </c>
      <c r="D33" s="8" t="s">
        <v>80</v>
      </c>
      <c r="E33" s="3">
        <v>42273928</v>
      </c>
      <c r="F33" s="3">
        <v>62858347</v>
      </c>
      <c r="G33" s="3">
        <v>-60373522.729999997</v>
      </c>
      <c r="H33" s="3">
        <v>-22260747.949000001</v>
      </c>
      <c r="I33" s="3">
        <v>-48716656.348999999</v>
      </c>
    </row>
    <row r="34" spans="1:9" x14ac:dyDescent="0.25">
      <c r="A34" s="5" t="s">
        <v>92</v>
      </c>
      <c r="B34" s="5" t="s">
        <v>92</v>
      </c>
      <c r="C34" s="5" t="s">
        <v>92</v>
      </c>
      <c r="D34" s="5" t="s">
        <v>43</v>
      </c>
      <c r="E34" s="74"/>
      <c r="F34" s="74"/>
      <c r="G34" s="74"/>
      <c r="H34" s="74"/>
      <c r="I34" s="74"/>
    </row>
    <row r="35" spans="1:9" x14ac:dyDescent="0.25">
      <c r="A35" s="2" t="s">
        <v>92</v>
      </c>
      <c r="B35" s="2" t="s">
        <v>92</v>
      </c>
      <c r="C35" s="2" t="s">
        <v>92</v>
      </c>
      <c r="D35" s="8" t="s">
        <v>546</v>
      </c>
      <c r="E35" s="9">
        <v>16.263364930000002</v>
      </c>
      <c r="F35" s="9">
        <v>19.289453614710908</v>
      </c>
      <c r="G35" s="9">
        <v>21.975119469319846</v>
      </c>
      <c r="H35" s="9">
        <v>21.827530789311602</v>
      </c>
      <c r="I35" s="9">
        <v>19.330678987490526</v>
      </c>
    </row>
    <row r="36" spans="1:9" x14ac:dyDescent="0.25">
      <c r="A36" s="2" t="s">
        <v>92</v>
      </c>
      <c r="B36" s="2" t="s">
        <v>92</v>
      </c>
      <c r="C36" s="2" t="s">
        <v>92</v>
      </c>
      <c r="D36" s="8" t="s">
        <v>110</v>
      </c>
      <c r="E36" s="9">
        <v>1.170199867</v>
      </c>
      <c r="F36" s="9">
        <v>1.2439437759522458</v>
      </c>
      <c r="G36" s="9">
        <v>1.3975780561207427</v>
      </c>
      <c r="H36" s="9">
        <v>1.413132250425849</v>
      </c>
      <c r="I36" s="9">
        <v>1.3246288672293089</v>
      </c>
    </row>
    <row r="37" spans="1:9" x14ac:dyDescent="0.25">
      <c r="A37" s="2" t="s">
        <v>92</v>
      </c>
      <c r="B37" s="2" t="s">
        <v>92</v>
      </c>
      <c r="C37" s="2" t="s">
        <v>92</v>
      </c>
      <c r="D37" s="8" t="s">
        <v>512</v>
      </c>
      <c r="E37" s="9">
        <v>5.7323267229999999</v>
      </c>
      <c r="F37" s="9">
        <v>5.9011439091931779</v>
      </c>
      <c r="G37" s="9">
        <v>7.5436054235239922</v>
      </c>
      <c r="H37" s="9">
        <v>9.3006342240523487</v>
      </c>
      <c r="I37" s="9">
        <f>+I28/I30</f>
        <v>9.1293017186885574</v>
      </c>
    </row>
    <row r="38" spans="1:9" x14ac:dyDescent="0.25">
      <c r="A38" s="2" t="s">
        <v>92</v>
      </c>
      <c r="B38" s="2" t="s">
        <v>92</v>
      </c>
      <c r="C38" s="2" t="s">
        <v>92</v>
      </c>
      <c r="D38" s="8" t="s">
        <v>111</v>
      </c>
      <c r="E38" s="9">
        <v>62.227067519999999</v>
      </c>
      <c r="F38" s="9">
        <v>72.200161563642368</v>
      </c>
      <c r="G38" s="9">
        <v>84.955170605071899</v>
      </c>
      <c r="H38" s="9">
        <v>81.098173562760593</v>
      </c>
      <c r="I38" s="9">
        <v>77.989298051672947</v>
      </c>
    </row>
    <row r="39" spans="1:9" x14ac:dyDescent="0.25">
      <c r="A39" s="2" t="s">
        <v>92</v>
      </c>
      <c r="B39" s="2" t="s">
        <v>92</v>
      </c>
      <c r="C39" s="2" t="s">
        <v>92</v>
      </c>
      <c r="D39" s="8" t="s">
        <v>112</v>
      </c>
      <c r="E39" s="9">
        <v>929.49359819999995</v>
      </c>
      <c r="F39" s="9">
        <v>1032.2145240536302</v>
      </c>
      <c r="G39" s="9">
        <v>1112.7548916356955</v>
      </c>
      <c r="H39" s="9">
        <v>1014.2723253511942</v>
      </c>
      <c r="I39" s="9">
        <v>969.18819644606219</v>
      </c>
    </row>
    <row r="40" spans="1:9" x14ac:dyDescent="0.25">
      <c r="A40" s="2" t="s">
        <v>92</v>
      </c>
      <c r="B40" s="2" t="s">
        <v>92</v>
      </c>
      <c r="C40" s="2" t="s">
        <v>92</v>
      </c>
      <c r="D40" s="8" t="s">
        <v>113</v>
      </c>
      <c r="E40" s="9">
        <v>39.414894879999999</v>
      </c>
      <c r="F40" s="9">
        <v>39.270798286922933</v>
      </c>
      <c r="G40" s="9">
        <v>51.742538037040262</v>
      </c>
      <c r="H40" s="9">
        <v>55.577918165247844</v>
      </c>
      <c r="I40" s="9">
        <v>48.727143618240873</v>
      </c>
    </row>
    <row r="41" spans="1:9" x14ac:dyDescent="0.25">
      <c r="A41" s="5" t="s">
        <v>92</v>
      </c>
      <c r="B41" s="5" t="s">
        <v>92</v>
      </c>
      <c r="C41" s="5" t="s">
        <v>92</v>
      </c>
      <c r="D41" s="5" t="s">
        <v>53</v>
      </c>
      <c r="E41" s="74"/>
      <c r="F41" s="74"/>
      <c r="G41" s="74"/>
      <c r="H41" s="74"/>
      <c r="I41" s="74"/>
    </row>
    <row r="42" spans="1:9" x14ac:dyDescent="0.25">
      <c r="A42" s="2" t="s">
        <v>92</v>
      </c>
      <c r="B42" s="2" t="s">
        <v>92</v>
      </c>
      <c r="C42" s="2" t="s">
        <v>92</v>
      </c>
      <c r="D42" s="8" t="s">
        <v>114</v>
      </c>
      <c r="E42" s="9">
        <v>6.1859533769999997</v>
      </c>
      <c r="F42" s="9">
        <v>3.5096473415068346</v>
      </c>
      <c r="G42" s="9">
        <v>4.2275466152571166</v>
      </c>
      <c r="H42" s="9">
        <v>3.3966682072679717</v>
      </c>
      <c r="I42" s="9">
        <v>5.134722322888094</v>
      </c>
    </row>
    <row r="43" spans="1:9" x14ac:dyDescent="0.25">
      <c r="A43" s="2" t="s">
        <v>92</v>
      </c>
      <c r="B43" s="2" t="s">
        <v>92</v>
      </c>
      <c r="C43" s="2" t="s">
        <v>92</v>
      </c>
      <c r="D43" s="8" t="s">
        <v>115</v>
      </c>
      <c r="E43" s="9">
        <v>71.856310089999994</v>
      </c>
      <c r="F43" s="9">
        <v>72.033545593551338</v>
      </c>
      <c r="G43" s="9">
        <v>70.720082839063494</v>
      </c>
      <c r="H43" s="9">
        <v>73.068397118797463</v>
      </c>
      <c r="I43" s="9">
        <v>75.401557873417119</v>
      </c>
    </row>
    <row r="44" spans="1:9" x14ac:dyDescent="0.25">
      <c r="A44" s="5" t="s">
        <v>92</v>
      </c>
      <c r="B44" s="5" t="s">
        <v>92</v>
      </c>
      <c r="C44" s="5" t="s">
        <v>92</v>
      </c>
      <c r="D44" s="5" t="s">
        <v>116</v>
      </c>
      <c r="E44" s="74"/>
      <c r="F44" s="74"/>
      <c r="G44" s="74"/>
      <c r="H44" s="74"/>
      <c r="I44" s="74"/>
    </row>
    <row r="45" spans="1:9" x14ac:dyDescent="0.25">
      <c r="A45" s="2" t="s">
        <v>92</v>
      </c>
      <c r="B45" s="2" t="s">
        <v>92</v>
      </c>
      <c r="C45" s="2" t="s">
        <v>92</v>
      </c>
      <c r="D45" s="8" t="s">
        <v>535</v>
      </c>
      <c r="E45" s="9">
        <v>7.1953121160000002</v>
      </c>
      <c r="F45" s="9">
        <v>6.4488284676117766</v>
      </c>
      <c r="G45" s="9">
        <v>6.3598200595539209</v>
      </c>
      <c r="H45" s="9">
        <v>6.4740820391733198</v>
      </c>
      <c r="I45" s="9">
        <v>6.8524694248273272</v>
      </c>
    </row>
    <row r="46" spans="1:9" x14ac:dyDescent="0.25">
      <c r="A46" s="2" t="s">
        <v>92</v>
      </c>
      <c r="B46" s="2" t="s">
        <v>92</v>
      </c>
      <c r="C46" s="2" t="s">
        <v>92</v>
      </c>
      <c r="D46" s="8" t="s">
        <v>547</v>
      </c>
      <c r="E46" s="9">
        <v>35.246867719999997</v>
      </c>
      <c r="F46" s="9">
        <v>30.592592341198976</v>
      </c>
      <c r="G46" s="9">
        <v>34.32793816687029</v>
      </c>
      <c r="H46" s="9">
        <v>42.609648859625644</v>
      </c>
      <c r="I46" s="9">
        <f>+SUM(I6:I8)/I30</f>
        <v>47.227010104489395</v>
      </c>
    </row>
    <row r="47" spans="1:9" x14ac:dyDescent="0.25">
      <c r="A47" s="5" t="s">
        <v>92</v>
      </c>
      <c r="B47" s="5" t="s">
        <v>92</v>
      </c>
      <c r="C47" s="5" t="s">
        <v>92</v>
      </c>
      <c r="D47" s="5" t="s">
        <v>117</v>
      </c>
      <c r="E47" s="74"/>
      <c r="F47" s="74"/>
      <c r="G47" s="74"/>
      <c r="H47" s="74"/>
      <c r="I47" s="74"/>
    </row>
    <row r="48" spans="1:9" x14ac:dyDescent="0.25">
      <c r="A48" s="2" t="s">
        <v>92</v>
      </c>
      <c r="B48" s="2" t="s">
        <v>92</v>
      </c>
      <c r="C48" s="2" t="s">
        <v>92</v>
      </c>
      <c r="D48" s="8" t="s">
        <v>118</v>
      </c>
      <c r="E48" s="9">
        <v>162.72348</v>
      </c>
      <c r="F48" s="9">
        <v>198.62932994333732</v>
      </c>
      <c r="G48" s="9">
        <v>-145.44509264019104</v>
      </c>
      <c r="H48" s="9">
        <v>-43.492048484644592</v>
      </c>
      <c r="I48" s="9">
        <v>-92.645395139965402</v>
      </c>
    </row>
    <row r="49" spans="1:14" x14ac:dyDescent="0.25">
      <c r="A49" s="5" t="s">
        <v>92</v>
      </c>
      <c r="B49" s="5" t="s">
        <v>119</v>
      </c>
      <c r="C49" s="5" t="s">
        <v>119</v>
      </c>
      <c r="D49" s="5" t="s">
        <v>9</v>
      </c>
      <c r="E49" s="6">
        <v>45390713</v>
      </c>
      <c r="F49" s="6">
        <v>59297853</v>
      </c>
      <c r="G49" s="6">
        <v>69444702</v>
      </c>
      <c r="H49" s="6">
        <v>88419103</v>
      </c>
      <c r="I49" s="6">
        <v>105363631</v>
      </c>
      <c r="J49" s="1"/>
      <c r="K49" s="1"/>
      <c r="L49" s="1"/>
      <c r="M49" s="1"/>
      <c r="N49" s="1"/>
    </row>
    <row r="50" spans="1:14" x14ac:dyDescent="0.25">
      <c r="A50" s="2" t="s">
        <v>92</v>
      </c>
      <c r="B50" s="2" t="s">
        <v>119</v>
      </c>
      <c r="C50" s="2" t="s">
        <v>119</v>
      </c>
      <c r="D50" s="8" t="s">
        <v>76</v>
      </c>
      <c r="E50" s="3">
        <v>14930030</v>
      </c>
      <c r="F50" s="3">
        <v>16390030</v>
      </c>
      <c r="G50" s="3">
        <v>17800926</v>
      </c>
      <c r="H50" s="3">
        <v>18005926</v>
      </c>
      <c r="I50" s="3">
        <v>18130926</v>
      </c>
    </row>
    <row r="51" spans="1:14" x14ac:dyDescent="0.25">
      <c r="A51" s="2" t="s">
        <v>92</v>
      </c>
      <c r="B51" s="2" t="s">
        <v>119</v>
      </c>
      <c r="C51" s="2" t="s">
        <v>119</v>
      </c>
      <c r="D51" s="8" t="s">
        <v>11</v>
      </c>
      <c r="E51" s="3">
        <v>10252162</v>
      </c>
      <c r="F51" s="3">
        <v>11145121</v>
      </c>
      <c r="G51" s="3">
        <v>9252143</v>
      </c>
      <c r="H51" s="3">
        <v>12724544</v>
      </c>
      <c r="I51" s="3">
        <v>15414682</v>
      </c>
    </row>
    <row r="52" spans="1:14" x14ac:dyDescent="0.25">
      <c r="A52" s="2" t="s">
        <v>92</v>
      </c>
      <c r="B52" s="2" t="s">
        <v>119</v>
      </c>
      <c r="C52" s="2" t="s">
        <v>119</v>
      </c>
      <c r="D52" s="8" t="s">
        <v>12</v>
      </c>
      <c r="E52" s="3">
        <v>10723922</v>
      </c>
      <c r="F52" s="3">
        <v>12481007</v>
      </c>
      <c r="G52" s="3">
        <v>13055957</v>
      </c>
      <c r="H52" s="3">
        <v>13992354</v>
      </c>
      <c r="I52" s="3">
        <v>15688209</v>
      </c>
    </row>
    <row r="53" spans="1:14" x14ac:dyDescent="0.25">
      <c r="A53" s="2" t="s">
        <v>92</v>
      </c>
      <c r="B53" s="2" t="s">
        <v>119</v>
      </c>
      <c r="C53" s="2" t="s">
        <v>119</v>
      </c>
      <c r="D53" s="8" t="s">
        <v>13</v>
      </c>
      <c r="E53" s="3">
        <v>9484599</v>
      </c>
      <c r="F53" s="3">
        <v>19281695</v>
      </c>
      <c r="G53" s="3">
        <v>29335676</v>
      </c>
      <c r="H53" s="3">
        <v>43696279</v>
      </c>
      <c r="I53" s="3">
        <v>56129814</v>
      </c>
    </row>
    <row r="54" spans="1:14" x14ac:dyDescent="0.25">
      <c r="A54" s="5" t="s">
        <v>92</v>
      </c>
      <c r="B54" s="5" t="s">
        <v>119</v>
      </c>
      <c r="C54" s="5" t="s">
        <v>119</v>
      </c>
      <c r="D54" s="5" t="s">
        <v>93</v>
      </c>
      <c r="E54" s="6">
        <v>1831786207</v>
      </c>
      <c r="F54" s="6">
        <v>2078114156</v>
      </c>
      <c r="G54" s="6">
        <v>2393098093</v>
      </c>
      <c r="H54" s="6">
        <v>2933352926</v>
      </c>
      <c r="I54" s="6">
        <v>3168758608</v>
      </c>
    </row>
    <row r="55" spans="1:14" x14ac:dyDescent="0.25">
      <c r="A55" s="2" t="s">
        <v>92</v>
      </c>
      <c r="B55" s="2" t="s">
        <v>119</v>
      </c>
      <c r="C55" s="2" t="s">
        <v>119</v>
      </c>
      <c r="D55" s="8" t="s">
        <v>94</v>
      </c>
      <c r="E55" s="3">
        <v>0</v>
      </c>
      <c r="F55" s="3">
        <v>0</v>
      </c>
      <c r="G55" s="3">
        <v>0</v>
      </c>
      <c r="H55" s="3">
        <v>0</v>
      </c>
      <c r="I55" s="3">
        <v>0</v>
      </c>
    </row>
    <row r="56" spans="1:14" x14ac:dyDescent="0.25">
      <c r="A56" s="2" t="s">
        <v>92</v>
      </c>
      <c r="B56" s="2" t="s">
        <v>119</v>
      </c>
      <c r="C56" s="2" t="s">
        <v>119</v>
      </c>
      <c r="D56" s="8" t="s">
        <v>95</v>
      </c>
      <c r="E56" s="3">
        <v>1330964693</v>
      </c>
      <c r="F56" s="3">
        <v>1553236292</v>
      </c>
      <c r="G56" s="3">
        <v>1701690325</v>
      </c>
      <c r="H56" s="3">
        <v>2040196910</v>
      </c>
      <c r="I56" s="3">
        <v>2377266791</v>
      </c>
    </row>
    <row r="57" spans="1:14" x14ac:dyDescent="0.25">
      <c r="A57" s="2" t="s">
        <v>92</v>
      </c>
      <c r="B57" s="2" t="s">
        <v>119</v>
      </c>
      <c r="C57" s="2" t="s">
        <v>119</v>
      </c>
      <c r="D57" s="8" t="s">
        <v>96</v>
      </c>
      <c r="E57" s="3">
        <v>500821514</v>
      </c>
      <c r="F57" s="3">
        <v>524877864</v>
      </c>
      <c r="G57" s="3">
        <v>691407768</v>
      </c>
      <c r="H57" s="3">
        <v>893156016</v>
      </c>
      <c r="I57" s="3">
        <v>791491817</v>
      </c>
    </row>
    <row r="58" spans="1:14" x14ac:dyDescent="0.25">
      <c r="A58" s="5" t="s">
        <v>92</v>
      </c>
      <c r="B58" s="5" t="s">
        <v>119</v>
      </c>
      <c r="C58" s="5" t="s">
        <v>119</v>
      </c>
      <c r="D58" s="5" t="s">
        <v>97</v>
      </c>
      <c r="E58" s="6">
        <v>1877176920</v>
      </c>
      <c r="F58" s="6">
        <v>2137412009</v>
      </c>
      <c r="G58" s="6">
        <v>2462542795</v>
      </c>
      <c r="H58" s="6">
        <v>3021772029</v>
      </c>
      <c r="I58" s="6">
        <v>3274122239.4000001</v>
      </c>
    </row>
    <row r="59" spans="1:14" x14ac:dyDescent="0.25">
      <c r="A59" s="2" t="s">
        <v>92</v>
      </c>
      <c r="B59" s="2" t="s">
        <v>119</v>
      </c>
      <c r="C59" s="2" t="s">
        <v>119</v>
      </c>
      <c r="D59" s="8" t="s">
        <v>98</v>
      </c>
      <c r="E59" s="3">
        <v>119729618</v>
      </c>
      <c r="F59" s="3">
        <v>63518612</v>
      </c>
      <c r="G59" s="3">
        <v>96314984</v>
      </c>
      <c r="H59" s="3">
        <v>94055368</v>
      </c>
      <c r="I59" s="3">
        <v>169292677</v>
      </c>
    </row>
    <row r="60" spans="1:14" x14ac:dyDescent="0.25">
      <c r="A60" s="2" t="s">
        <v>92</v>
      </c>
      <c r="B60" s="2" t="s">
        <v>119</v>
      </c>
      <c r="C60" s="2" t="s">
        <v>119</v>
      </c>
      <c r="D60" s="8" t="s">
        <v>99</v>
      </c>
      <c r="E60" s="3">
        <v>1062496</v>
      </c>
      <c r="F60" s="3">
        <v>1066973</v>
      </c>
      <c r="G60" s="3">
        <v>1788869</v>
      </c>
      <c r="H60" s="3">
        <v>2188803</v>
      </c>
      <c r="I60" s="3">
        <v>2269773</v>
      </c>
    </row>
    <row r="61" spans="1:14" x14ac:dyDescent="0.25">
      <c r="A61" s="2" t="s">
        <v>92</v>
      </c>
      <c r="B61" s="2" t="s">
        <v>119</v>
      </c>
      <c r="C61" s="2" t="s">
        <v>119</v>
      </c>
      <c r="D61" s="8" t="s">
        <v>100</v>
      </c>
      <c r="E61" s="3">
        <v>1420148548</v>
      </c>
      <c r="F61" s="3">
        <v>1656888922</v>
      </c>
      <c r="G61" s="3">
        <v>1879855631</v>
      </c>
      <c r="H61" s="3">
        <v>2344480709</v>
      </c>
      <c r="I61" s="3">
        <v>2628104806</v>
      </c>
    </row>
    <row r="62" spans="1:14" x14ac:dyDescent="0.25">
      <c r="A62" s="2" t="s">
        <v>92</v>
      </c>
      <c r="B62" s="2" t="s">
        <v>119</v>
      </c>
      <c r="C62" s="2" t="s">
        <v>119</v>
      </c>
      <c r="D62" s="8" t="s">
        <v>101</v>
      </c>
      <c r="E62" s="3">
        <v>327928623</v>
      </c>
      <c r="F62" s="3">
        <v>407775868</v>
      </c>
      <c r="G62" s="3">
        <v>474484691</v>
      </c>
      <c r="H62" s="3">
        <v>569367605</v>
      </c>
      <c r="I62" s="3">
        <v>460684275.39999998</v>
      </c>
    </row>
    <row r="63" spans="1:14" x14ac:dyDescent="0.25">
      <c r="A63" s="2" t="s">
        <v>92</v>
      </c>
      <c r="B63" s="2" t="s">
        <v>119</v>
      </c>
      <c r="C63" s="2" t="s">
        <v>119</v>
      </c>
      <c r="D63" s="8" t="s">
        <v>511</v>
      </c>
      <c r="E63" s="3">
        <v>8307635</v>
      </c>
      <c r="F63" s="3">
        <v>8161634</v>
      </c>
      <c r="G63" s="3">
        <v>10098620</v>
      </c>
      <c r="H63" s="3">
        <v>11679544</v>
      </c>
      <c r="I63" s="3">
        <v>13770708</v>
      </c>
    </row>
    <row r="64" spans="1:14" x14ac:dyDescent="0.25">
      <c r="A64" s="5" t="s">
        <v>92</v>
      </c>
      <c r="B64" s="5" t="s">
        <v>119</v>
      </c>
      <c r="C64" s="5" t="s">
        <v>119</v>
      </c>
      <c r="D64" s="5" t="s">
        <v>29</v>
      </c>
      <c r="E64" s="6"/>
      <c r="F64" s="6"/>
      <c r="G64" s="6"/>
      <c r="H64" s="6"/>
      <c r="I64" s="6"/>
    </row>
    <row r="65" spans="1:9" x14ac:dyDescent="0.25">
      <c r="A65" s="2" t="s">
        <v>92</v>
      </c>
      <c r="B65" s="2" t="s">
        <v>119</v>
      </c>
      <c r="C65" s="2" t="s">
        <v>119</v>
      </c>
      <c r="D65" s="8" t="s">
        <v>102</v>
      </c>
      <c r="E65" s="3">
        <v>125018611</v>
      </c>
      <c r="F65" s="3">
        <v>161309459</v>
      </c>
      <c r="G65" s="3">
        <v>227372380</v>
      </c>
      <c r="H65" s="3">
        <v>262557624</v>
      </c>
      <c r="I65" s="3">
        <v>257935420</v>
      </c>
    </row>
    <row r="66" spans="1:9" x14ac:dyDescent="0.25">
      <c r="A66" s="2" t="s">
        <v>92</v>
      </c>
      <c r="B66" s="2" t="s">
        <v>119</v>
      </c>
      <c r="C66" s="2" t="s">
        <v>119</v>
      </c>
      <c r="D66" s="8" t="s">
        <v>103</v>
      </c>
      <c r="E66" s="3">
        <v>280926100</v>
      </c>
      <c r="F66" s="3">
        <v>362765383</v>
      </c>
      <c r="G66" s="3">
        <v>385851289</v>
      </c>
      <c r="H66" s="3">
        <v>402523721</v>
      </c>
      <c r="I66" s="3">
        <v>459763388</v>
      </c>
    </row>
    <row r="67" spans="1:9" x14ac:dyDescent="0.25">
      <c r="A67" s="2" t="s">
        <v>92</v>
      </c>
      <c r="B67" s="2" t="s">
        <v>119</v>
      </c>
      <c r="C67" s="2" t="s">
        <v>119</v>
      </c>
      <c r="D67" s="8" t="s">
        <v>104</v>
      </c>
      <c r="E67" s="3">
        <v>276318509</v>
      </c>
      <c r="F67" s="3">
        <v>357682899</v>
      </c>
      <c r="G67" s="3">
        <v>380268755</v>
      </c>
      <c r="H67" s="3">
        <v>395822035</v>
      </c>
      <c r="I67" s="3">
        <v>450014114</v>
      </c>
    </row>
    <row r="68" spans="1:9" x14ac:dyDescent="0.25">
      <c r="A68" s="2" t="s">
        <v>92</v>
      </c>
      <c r="B68" s="2" t="s">
        <v>119</v>
      </c>
      <c r="C68" s="2" t="s">
        <v>119</v>
      </c>
      <c r="D68" s="8" t="s">
        <v>105</v>
      </c>
      <c r="E68" s="3">
        <v>183363098</v>
      </c>
      <c r="F68" s="3">
        <v>273813776</v>
      </c>
      <c r="G68" s="3">
        <v>355271631</v>
      </c>
      <c r="H68" s="3">
        <v>360682536</v>
      </c>
      <c r="I68" s="3">
        <v>380643269</v>
      </c>
    </row>
    <row r="69" spans="1:9" x14ac:dyDescent="0.25">
      <c r="A69" s="2" t="s">
        <v>92</v>
      </c>
      <c r="B69" s="2" t="s">
        <v>119</v>
      </c>
      <c r="C69" s="2" t="s">
        <v>119</v>
      </c>
      <c r="D69" s="8" t="s">
        <v>106</v>
      </c>
      <c r="E69" s="3">
        <v>179445710</v>
      </c>
      <c r="F69" s="3">
        <v>270248693</v>
      </c>
      <c r="G69" s="3">
        <v>352045175</v>
      </c>
      <c r="H69" s="3">
        <v>355393161</v>
      </c>
      <c r="I69" s="3">
        <v>373101528</v>
      </c>
    </row>
    <row r="70" spans="1:9" x14ac:dyDescent="0.25">
      <c r="A70" s="2" t="s">
        <v>92</v>
      </c>
      <c r="B70" s="2" t="s">
        <v>119</v>
      </c>
      <c r="C70" s="2" t="s">
        <v>119</v>
      </c>
      <c r="D70" s="8" t="s">
        <v>107</v>
      </c>
      <c r="E70" s="3">
        <v>233702881</v>
      </c>
      <c r="F70" s="3">
        <v>321666254</v>
      </c>
      <c r="G70" s="3">
        <v>454966665</v>
      </c>
      <c r="H70" s="3">
        <v>507648461</v>
      </c>
      <c r="I70" s="3">
        <v>500682758</v>
      </c>
    </row>
    <row r="71" spans="1:9" x14ac:dyDescent="0.25">
      <c r="A71" s="2" t="s">
        <v>92</v>
      </c>
      <c r="B71" s="2" t="s">
        <v>119</v>
      </c>
      <c r="C71" s="2" t="s">
        <v>119</v>
      </c>
      <c r="D71" s="8" t="s">
        <v>108</v>
      </c>
      <c r="E71" s="3">
        <v>14347882</v>
      </c>
      <c r="F71" s="3">
        <v>27818862</v>
      </c>
      <c r="G71" s="3">
        <v>34192631</v>
      </c>
      <c r="H71" s="3">
        <v>37712881</v>
      </c>
      <c r="I71" s="3">
        <v>37162820</v>
      </c>
    </row>
    <row r="72" spans="1:9" x14ac:dyDescent="0.25">
      <c r="A72" s="2" t="s">
        <v>92</v>
      </c>
      <c r="B72" s="2" t="s">
        <v>119</v>
      </c>
      <c r="C72" s="2" t="s">
        <v>119</v>
      </c>
      <c r="D72" s="8" t="s">
        <v>109</v>
      </c>
      <c r="E72" s="3">
        <v>10256533</v>
      </c>
      <c r="F72" s="3">
        <v>17974639</v>
      </c>
      <c r="G72" s="3">
        <v>19731125</v>
      </c>
      <c r="H72" s="3">
        <v>22820176</v>
      </c>
      <c r="I72" s="3">
        <v>22702372</v>
      </c>
    </row>
    <row r="73" spans="1:9" x14ac:dyDescent="0.25">
      <c r="A73" s="5" t="s">
        <v>92</v>
      </c>
      <c r="B73" s="5" t="s">
        <v>119</v>
      </c>
      <c r="C73" s="5" t="s">
        <v>119</v>
      </c>
      <c r="D73" s="5" t="s">
        <v>40</v>
      </c>
      <c r="E73" s="6"/>
      <c r="F73" s="6"/>
      <c r="G73" s="6"/>
      <c r="H73" s="6"/>
      <c r="I73" s="6"/>
    </row>
    <row r="74" spans="1:9" x14ac:dyDescent="0.25">
      <c r="A74" s="2" t="s">
        <v>92</v>
      </c>
      <c r="B74" s="2" t="s">
        <v>119</v>
      </c>
      <c r="C74" s="2" t="s">
        <v>119</v>
      </c>
      <c r="D74" s="8" t="s">
        <v>77</v>
      </c>
      <c r="E74" s="3">
        <v>1052003</v>
      </c>
      <c r="F74" s="3">
        <v>1081003</v>
      </c>
      <c r="G74" s="3">
        <v>1060092.6000000001</v>
      </c>
      <c r="H74" s="3">
        <v>1080592.6000000001</v>
      </c>
      <c r="I74" s="3">
        <v>1093093</v>
      </c>
    </row>
    <row r="75" spans="1:9" x14ac:dyDescent="0.25">
      <c r="A75" s="2" t="s">
        <v>92</v>
      </c>
      <c r="B75" s="2" t="s">
        <v>119</v>
      </c>
      <c r="C75" s="2" t="s">
        <v>119</v>
      </c>
      <c r="D75" s="8" t="s">
        <v>78</v>
      </c>
      <c r="E75" s="99">
        <v>295</v>
      </c>
      <c r="F75" s="99">
        <v>280</v>
      </c>
      <c r="G75" s="99">
        <v>300</v>
      </c>
      <c r="H75" s="99">
        <v>300</v>
      </c>
      <c r="I75" s="99">
        <v>300</v>
      </c>
    </row>
    <row r="76" spans="1:9" x14ac:dyDescent="0.25">
      <c r="A76" s="2" t="s">
        <v>92</v>
      </c>
      <c r="B76" s="2" t="s">
        <v>119</v>
      </c>
      <c r="C76" s="2" t="s">
        <v>119</v>
      </c>
      <c r="D76" s="8" t="s">
        <v>79</v>
      </c>
      <c r="E76" s="99">
        <v>0</v>
      </c>
      <c r="F76" s="99">
        <v>15</v>
      </c>
      <c r="G76" s="99">
        <v>0</v>
      </c>
      <c r="H76" s="99">
        <v>0</v>
      </c>
      <c r="I76" s="99">
        <v>10</v>
      </c>
    </row>
    <row r="77" spans="1:9" x14ac:dyDescent="0.25">
      <c r="A77" s="2" t="s">
        <v>92</v>
      </c>
      <c r="B77" s="2" t="s">
        <v>119</v>
      </c>
      <c r="C77" s="2" t="s">
        <v>119</v>
      </c>
      <c r="D77" s="8" t="s">
        <v>80</v>
      </c>
      <c r="E77" s="3">
        <v>34973966</v>
      </c>
      <c r="F77" s="3">
        <v>50887351</v>
      </c>
      <c r="G77" s="3">
        <v>-67435335</v>
      </c>
      <c r="H77" s="3">
        <v>-40153231</v>
      </c>
      <c r="I77" s="3">
        <v>-61923978</v>
      </c>
    </row>
    <row r="78" spans="1:9" x14ac:dyDescent="0.25">
      <c r="A78" s="5" t="s">
        <v>92</v>
      </c>
      <c r="B78" s="5" t="s">
        <v>119</v>
      </c>
      <c r="C78" s="5" t="s">
        <v>119</v>
      </c>
      <c r="D78" s="5" t="s">
        <v>43</v>
      </c>
      <c r="E78" s="74"/>
      <c r="F78" s="74"/>
      <c r="G78" s="74"/>
      <c r="H78" s="74"/>
      <c r="I78" s="74"/>
    </row>
    <row r="79" spans="1:9" x14ac:dyDescent="0.25">
      <c r="A79" s="2" t="s">
        <v>92</v>
      </c>
      <c r="B79" s="2" t="s">
        <v>119</v>
      </c>
      <c r="C79" s="2" t="s">
        <v>119</v>
      </c>
      <c r="D79" s="8" t="s">
        <v>546</v>
      </c>
      <c r="E79" s="9">
        <v>28.56486503</v>
      </c>
      <c r="F79" s="9">
        <v>44.918452691035455</v>
      </c>
      <c r="G79" s="9">
        <v>49.193727616322569</v>
      </c>
      <c r="H79" s="9">
        <v>51.02579389888259</v>
      </c>
      <c r="I79" s="9">
        <v>46.111338472903697</v>
      </c>
    </row>
    <row r="80" spans="1:9" x14ac:dyDescent="0.25">
      <c r="A80" s="2" t="s">
        <v>92</v>
      </c>
      <c r="B80" s="2" t="s">
        <v>119</v>
      </c>
      <c r="C80" s="2" t="s">
        <v>119</v>
      </c>
      <c r="D80" s="8" t="s">
        <v>110</v>
      </c>
      <c r="E80" s="9">
        <v>0.54638073200000004</v>
      </c>
      <c r="F80" s="9">
        <v>0.84095340179217637</v>
      </c>
      <c r="G80" s="9">
        <v>0.80125003472274681</v>
      </c>
      <c r="H80" s="9">
        <v>0.75519184706835474</v>
      </c>
      <c r="I80" s="9">
        <v>0.69338803929813964</v>
      </c>
    </row>
    <row r="81" spans="1:14" x14ac:dyDescent="0.25">
      <c r="A81" s="2" t="s">
        <v>92</v>
      </c>
      <c r="B81" s="2" t="s">
        <v>119</v>
      </c>
      <c r="C81" s="2" t="s">
        <v>119</v>
      </c>
      <c r="D81" s="8" t="s">
        <v>512</v>
      </c>
      <c r="E81" s="9">
        <v>9.7495282809999999</v>
      </c>
      <c r="F81" s="9">
        <v>16.627742013666936</v>
      </c>
      <c r="G81" s="9">
        <v>18.612642895535728</v>
      </c>
      <c r="H81" s="9">
        <v>21.118204955318035</v>
      </c>
      <c r="I81" s="9">
        <f>+I72/I74</f>
        <v>20.76892999955173</v>
      </c>
    </row>
    <row r="82" spans="1:14" x14ac:dyDescent="0.25">
      <c r="A82" s="2" t="s">
        <v>92</v>
      </c>
      <c r="B82" s="2" t="s">
        <v>119</v>
      </c>
      <c r="C82" s="2" t="s">
        <v>119</v>
      </c>
      <c r="D82" s="8" t="s">
        <v>111</v>
      </c>
      <c r="E82" s="9">
        <v>64.941617789999995</v>
      </c>
      <c r="F82" s="9">
        <v>75.55538544212034</v>
      </c>
      <c r="G82" s="9">
        <v>92.577991320901447</v>
      </c>
      <c r="H82" s="9">
        <v>89.786098189303686</v>
      </c>
      <c r="I82" s="9">
        <v>82.908850276638219</v>
      </c>
    </row>
    <row r="83" spans="1:14" x14ac:dyDescent="0.25">
      <c r="A83" s="2" t="s">
        <v>92</v>
      </c>
      <c r="B83" s="2" t="s">
        <v>119</v>
      </c>
      <c r="C83" s="2" t="s">
        <v>119</v>
      </c>
      <c r="D83" s="8" t="s">
        <v>112</v>
      </c>
      <c r="E83" s="9">
        <v>2278.5758209999999</v>
      </c>
      <c r="F83" s="9">
        <v>1789.5561296112817</v>
      </c>
      <c r="G83" s="9">
        <v>2305.832358773258</v>
      </c>
      <c r="H83" s="9">
        <v>2224.5597974353923</v>
      </c>
      <c r="I83" s="9">
        <v>2205.420464434289</v>
      </c>
    </row>
    <row r="84" spans="1:14" x14ac:dyDescent="0.25">
      <c r="A84" s="2" t="s">
        <v>92</v>
      </c>
      <c r="B84" s="2" t="s">
        <v>119</v>
      </c>
      <c r="C84" s="2" t="s">
        <v>119</v>
      </c>
      <c r="D84" s="8" t="s">
        <v>113</v>
      </c>
      <c r="E84" s="9">
        <v>45.244385350000002</v>
      </c>
      <c r="F84" s="9">
        <v>45.09845437145151</v>
      </c>
      <c r="G84" s="9">
        <v>59.792548562134691</v>
      </c>
      <c r="H84" s="9">
        <v>66.332240447402071</v>
      </c>
      <c r="I84" s="9">
        <v>57.317184500573241</v>
      </c>
    </row>
    <row r="85" spans="1:14" x14ac:dyDescent="0.25">
      <c r="A85" s="5" t="s">
        <v>92</v>
      </c>
      <c r="B85" s="5" t="s">
        <v>119</v>
      </c>
      <c r="C85" s="5" t="s">
        <v>119</v>
      </c>
      <c r="D85" s="5" t="s">
        <v>53</v>
      </c>
      <c r="E85" s="74"/>
      <c r="F85" s="74"/>
      <c r="G85" s="74"/>
      <c r="H85" s="74"/>
      <c r="I85" s="74"/>
    </row>
    <row r="86" spans="1:14" x14ac:dyDescent="0.25">
      <c r="A86" s="2" t="s">
        <v>92</v>
      </c>
      <c r="B86" s="2" t="s">
        <v>119</v>
      </c>
      <c r="C86" s="2" t="s">
        <v>119</v>
      </c>
      <c r="D86" s="8" t="s">
        <v>114</v>
      </c>
      <c r="E86" s="9">
        <v>6.378174413</v>
      </c>
      <c r="F86" s="9">
        <v>2.9717533041146118</v>
      </c>
      <c r="G86" s="9">
        <v>3.9112004142855921</v>
      </c>
      <c r="H86" s="9">
        <v>3.1125898015253619</v>
      </c>
      <c r="I86" s="9">
        <v>5.1706278697469701</v>
      </c>
    </row>
    <row r="87" spans="1:14" x14ac:dyDescent="0.25">
      <c r="A87" s="2" t="s">
        <v>92</v>
      </c>
      <c r="B87" s="2" t="s">
        <v>119</v>
      </c>
      <c r="C87" s="2" t="s">
        <v>119</v>
      </c>
      <c r="D87" s="8" t="s">
        <v>115</v>
      </c>
      <c r="E87" s="9">
        <v>75.653420460000007</v>
      </c>
      <c r="F87" s="9">
        <v>77.518462281644275</v>
      </c>
      <c r="G87" s="9">
        <v>76.337988310980805</v>
      </c>
      <c r="H87" s="9">
        <v>77.586286672190255</v>
      </c>
      <c r="I87" s="9">
        <v>80.268988566584909</v>
      </c>
    </row>
    <row r="88" spans="1:14" x14ac:dyDescent="0.25">
      <c r="A88" s="5" t="s">
        <v>92</v>
      </c>
      <c r="B88" s="5" t="s">
        <v>119</v>
      </c>
      <c r="C88" s="5" t="s">
        <v>119</v>
      </c>
      <c r="D88" s="5" t="s">
        <v>116</v>
      </c>
      <c r="E88" s="74"/>
      <c r="F88" s="74"/>
      <c r="G88" s="74"/>
      <c r="H88" s="74"/>
      <c r="I88" s="74"/>
    </row>
    <row r="89" spans="1:14" x14ac:dyDescent="0.25">
      <c r="A89" s="2" t="s">
        <v>92</v>
      </c>
      <c r="B89" s="2" t="s">
        <v>119</v>
      </c>
      <c r="C89" s="2" t="s">
        <v>119</v>
      </c>
      <c r="D89" s="8" t="s">
        <v>535</v>
      </c>
      <c r="E89" s="9">
        <v>1.9127719729999999</v>
      </c>
      <c r="F89" s="9">
        <v>1.8721780279844962</v>
      </c>
      <c r="G89" s="9">
        <v>1.6287646282305521</v>
      </c>
      <c r="H89" s="9">
        <v>1.4800197887462807</v>
      </c>
      <c r="I89" s="9">
        <v>1.5037256827962036</v>
      </c>
    </row>
    <row r="90" spans="1:14" x14ac:dyDescent="0.25">
      <c r="A90" s="2" t="s">
        <v>92</v>
      </c>
      <c r="B90" s="2" t="s">
        <v>119</v>
      </c>
      <c r="C90" s="2" t="s">
        <v>119</v>
      </c>
      <c r="D90" s="8" t="s">
        <v>547</v>
      </c>
      <c r="E90" s="9">
        <v>34.131189740000003</v>
      </c>
      <c r="F90" s="9">
        <v>37.017619747586266</v>
      </c>
      <c r="G90" s="9">
        <v>37.835398530279335</v>
      </c>
      <c r="H90" s="9">
        <v>41.387312850374876</v>
      </c>
      <c r="I90" s="9">
        <f>+SUM(I50:I52)/I74</f>
        <v>45.040830926554285</v>
      </c>
    </row>
    <row r="91" spans="1:14" x14ac:dyDescent="0.25">
      <c r="A91" s="5" t="s">
        <v>92</v>
      </c>
      <c r="B91" s="5" t="s">
        <v>119</v>
      </c>
      <c r="C91" s="5" t="s">
        <v>119</v>
      </c>
      <c r="D91" s="5" t="s">
        <v>117</v>
      </c>
      <c r="E91" s="74"/>
      <c r="F91" s="74"/>
      <c r="G91" s="74"/>
      <c r="H91" s="74"/>
      <c r="I91" s="74"/>
    </row>
    <row r="92" spans="1:14" x14ac:dyDescent="0.25">
      <c r="A92" s="2" t="s">
        <v>92</v>
      </c>
      <c r="B92" s="2" t="s">
        <v>119</v>
      </c>
      <c r="C92" s="2" t="s">
        <v>119</v>
      </c>
      <c r="D92" s="8" t="s">
        <v>118</v>
      </c>
      <c r="E92" s="9">
        <v>340.99208770000001</v>
      </c>
      <c r="F92" s="9">
        <v>283.10638672632035</v>
      </c>
      <c r="G92" s="9">
        <v>-341.77136377170586</v>
      </c>
      <c r="H92" s="9">
        <v>-175.95495757789072</v>
      </c>
      <c r="I92" s="9">
        <v>-272.76435255311645</v>
      </c>
    </row>
    <row r="93" spans="1:14" x14ac:dyDescent="0.25">
      <c r="A93" s="5" t="s">
        <v>92</v>
      </c>
      <c r="B93" s="5" t="s">
        <v>119</v>
      </c>
      <c r="C93" s="5" t="s">
        <v>610</v>
      </c>
      <c r="D93" s="5" t="s">
        <v>9</v>
      </c>
      <c r="E93" s="6">
        <v>1744181</v>
      </c>
      <c r="F93" s="6">
        <v>1740388</v>
      </c>
      <c r="G93" s="6">
        <v>1946475</v>
      </c>
      <c r="H93" s="6">
        <v>2278584</v>
      </c>
      <c r="I93" s="6">
        <v>2698385</v>
      </c>
      <c r="J93" s="1"/>
      <c r="K93" s="1"/>
      <c r="L93" s="1"/>
      <c r="M93" s="1"/>
      <c r="N93" s="1"/>
    </row>
    <row r="94" spans="1:14" x14ac:dyDescent="0.25">
      <c r="A94" s="2" t="s">
        <v>92</v>
      </c>
      <c r="B94" s="2" t="s">
        <v>119</v>
      </c>
      <c r="C94" s="2" t="s">
        <v>610</v>
      </c>
      <c r="D94" s="8" t="s">
        <v>76</v>
      </c>
      <c r="E94" s="3">
        <v>1705672</v>
      </c>
      <c r="F94" s="3">
        <v>1705672</v>
      </c>
      <c r="G94" s="3">
        <v>1705672</v>
      </c>
      <c r="H94" s="3">
        <v>1705672</v>
      </c>
      <c r="I94" s="3">
        <v>1705672</v>
      </c>
    </row>
    <row r="95" spans="1:14" x14ac:dyDescent="0.25">
      <c r="A95" s="2" t="s">
        <v>92</v>
      </c>
      <c r="B95" s="2" t="s">
        <v>119</v>
      </c>
      <c r="C95" s="2" t="s">
        <v>610</v>
      </c>
      <c r="D95" s="8" t="s">
        <v>11</v>
      </c>
      <c r="E95" s="3">
        <v>-1043446</v>
      </c>
      <c r="F95" s="3">
        <v>-1029779</v>
      </c>
      <c r="G95" s="3">
        <v>-1203903</v>
      </c>
      <c r="H95" s="3">
        <v>-1050831</v>
      </c>
      <c r="I95" s="3">
        <v>-839162</v>
      </c>
    </row>
    <row r="96" spans="1:14" x14ac:dyDescent="0.25">
      <c r="A96" s="2" t="s">
        <v>92</v>
      </c>
      <c r="B96" s="2" t="s">
        <v>119</v>
      </c>
      <c r="C96" s="2" t="s">
        <v>610</v>
      </c>
      <c r="D96" s="8" t="s">
        <v>12</v>
      </c>
      <c r="E96" s="3">
        <v>1121879</v>
      </c>
      <c r="F96" s="3">
        <v>1152619</v>
      </c>
      <c r="G96" s="3">
        <v>1469242</v>
      </c>
      <c r="H96" s="3">
        <v>1596256</v>
      </c>
      <c r="I96" s="3">
        <v>1802455</v>
      </c>
    </row>
    <row r="97" spans="1:9" x14ac:dyDescent="0.25">
      <c r="A97" s="2" t="s">
        <v>92</v>
      </c>
      <c r="B97" s="2" t="s">
        <v>119</v>
      </c>
      <c r="C97" s="2" t="s">
        <v>610</v>
      </c>
      <c r="D97" s="8" t="s">
        <v>13</v>
      </c>
      <c r="E97" s="3">
        <v>-39924</v>
      </c>
      <c r="F97" s="3">
        <v>-88124</v>
      </c>
      <c r="G97" s="3">
        <v>-24536</v>
      </c>
      <c r="H97" s="3">
        <v>27487</v>
      </c>
      <c r="I97" s="3">
        <v>29420</v>
      </c>
    </row>
    <row r="98" spans="1:9" x14ac:dyDescent="0.25">
      <c r="A98" s="5" t="s">
        <v>92</v>
      </c>
      <c r="B98" s="5" t="s">
        <v>119</v>
      </c>
      <c r="C98" s="5" t="s">
        <v>610</v>
      </c>
      <c r="D98" s="5" t="s">
        <v>93</v>
      </c>
      <c r="E98" s="6">
        <v>20302006</v>
      </c>
      <c r="F98" s="6">
        <v>19704535</v>
      </c>
      <c r="G98" s="6">
        <v>24880684</v>
      </c>
      <c r="H98" s="6">
        <v>36657079</v>
      </c>
      <c r="I98" s="6">
        <v>40963871</v>
      </c>
    </row>
    <row r="99" spans="1:9" x14ac:dyDescent="0.25">
      <c r="A99" s="2" t="s">
        <v>92</v>
      </c>
      <c r="B99" s="2" t="s">
        <v>119</v>
      </c>
      <c r="C99" s="2" t="s">
        <v>610</v>
      </c>
      <c r="D99" s="8" t="s">
        <v>94</v>
      </c>
      <c r="E99" s="3">
        <v>0</v>
      </c>
      <c r="F99" s="3">
        <v>0</v>
      </c>
      <c r="G99" s="3">
        <v>0</v>
      </c>
      <c r="H99" s="3">
        <v>0</v>
      </c>
      <c r="I99" s="3">
        <v>0</v>
      </c>
    </row>
    <row r="100" spans="1:9" x14ac:dyDescent="0.25">
      <c r="A100" s="2" t="s">
        <v>92</v>
      </c>
      <c r="B100" s="2" t="s">
        <v>119</v>
      </c>
      <c r="C100" s="2" t="s">
        <v>610</v>
      </c>
      <c r="D100" s="8" t="s">
        <v>95</v>
      </c>
      <c r="E100" s="3">
        <v>881821</v>
      </c>
      <c r="F100" s="3">
        <v>1034463</v>
      </c>
      <c r="G100" s="3">
        <v>897639</v>
      </c>
      <c r="H100" s="3">
        <v>1095781</v>
      </c>
      <c r="I100" s="3">
        <v>1282354</v>
      </c>
    </row>
    <row r="101" spans="1:9" x14ac:dyDescent="0.25">
      <c r="A101" s="2" t="s">
        <v>92</v>
      </c>
      <c r="B101" s="2" t="s">
        <v>119</v>
      </c>
      <c r="C101" s="2" t="s">
        <v>610</v>
      </c>
      <c r="D101" s="8" t="s">
        <v>96</v>
      </c>
      <c r="E101" s="3">
        <v>19420185</v>
      </c>
      <c r="F101" s="3">
        <v>18670072</v>
      </c>
      <c r="G101" s="3">
        <v>23983045</v>
      </c>
      <c r="H101" s="3">
        <v>35561298</v>
      </c>
      <c r="I101" s="3">
        <v>39681517</v>
      </c>
    </row>
    <row r="102" spans="1:9" x14ac:dyDescent="0.25">
      <c r="A102" s="5" t="s">
        <v>92</v>
      </c>
      <c r="B102" s="5" t="s">
        <v>119</v>
      </c>
      <c r="C102" s="5" t="s">
        <v>610</v>
      </c>
      <c r="D102" s="5" t="s">
        <v>97</v>
      </c>
      <c r="E102" s="6">
        <v>22046187</v>
      </c>
      <c r="F102" s="6">
        <v>21444923</v>
      </c>
      <c r="G102" s="6">
        <v>26827159</v>
      </c>
      <c r="H102" s="6">
        <v>38935663</v>
      </c>
      <c r="I102" s="6">
        <v>43662256</v>
      </c>
    </row>
    <row r="103" spans="1:9" x14ac:dyDescent="0.25">
      <c r="A103" s="2" t="s">
        <v>92</v>
      </c>
      <c r="B103" s="2" t="s">
        <v>119</v>
      </c>
      <c r="C103" s="2" t="s">
        <v>610</v>
      </c>
      <c r="D103" s="8" t="s">
        <v>98</v>
      </c>
      <c r="E103" s="3">
        <v>312967</v>
      </c>
      <c r="F103" s="3">
        <v>218118</v>
      </c>
      <c r="G103" s="3">
        <v>342469</v>
      </c>
      <c r="H103" s="3">
        <v>898096</v>
      </c>
      <c r="I103" s="3">
        <v>1526265</v>
      </c>
    </row>
    <row r="104" spans="1:9" x14ac:dyDescent="0.25">
      <c r="A104" s="2" t="s">
        <v>92</v>
      </c>
      <c r="B104" s="2" t="s">
        <v>119</v>
      </c>
      <c r="C104" s="2" t="s">
        <v>610</v>
      </c>
      <c r="D104" s="8" t="s">
        <v>99</v>
      </c>
      <c r="E104" s="3">
        <v>0</v>
      </c>
      <c r="F104" s="3">
        <v>0</v>
      </c>
      <c r="G104" s="3">
        <v>195945</v>
      </c>
      <c r="H104" s="3">
        <v>194406</v>
      </c>
      <c r="I104" s="3">
        <v>184056</v>
      </c>
    </row>
    <row r="105" spans="1:9" x14ac:dyDescent="0.25">
      <c r="A105" s="2" t="s">
        <v>92</v>
      </c>
      <c r="B105" s="2" t="s">
        <v>119</v>
      </c>
      <c r="C105" s="2" t="s">
        <v>610</v>
      </c>
      <c r="D105" s="8" t="s">
        <v>100</v>
      </c>
      <c r="E105" s="3">
        <v>19071550</v>
      </c>
      <c r="F105" s="3">
        <v>18502340</v>
      </c>
      <c r="G105" s="3">
        <v>23478133</v>
      </c>
      <c r="H105" s="3">
        <v>34641439</v>
      </c>
      <c r="I105" s="3">
        <v>38385571</v>
      </c>
    </row>
    <row r="106" spans="1:9" x14ac:dyDescent="0.25">
      <c r="A106" s="2" t="s">
        <v>92</v>
      </c>
      <c r="B106" s="2" t="s">
        <v>119</v>
      </c>
      <c r="C106" s="2" t="s">
        <v>610</v>
      </c>
      <c r="D106" s="8" t="s">
        <v>101</v>
      </c>
      <c r="E106" s="3">
        <v>1956788</v>
      </c>
      <c r="F106" s="3">
        <v>2180889</v>
      </c>
      <c r="G106" s="3">
        <v>2291773</v>
      </c>
      <c r="H106" s="3">
        <v>2597378</v>
      </c>
      <c r="I106" s="3">
        <v>2893329</v>
      </c>
    </row>
    <row r="107" spans="1:9" x14ac:dyDescent="0.25">
      <c r="A107" s="2" t="s">
        <v>92</v>
      </c>
      <c r="B107" s="2" t="s">
        <v>119</v>
      </c>
      <c r="C107" s="2" t="s">
        <v>610</v>
      </c>
      <c r="D107" s="8" t="s">
        <v>511</v>
      </c>
      <c r="E107" s="3">
        <v>704882</v>
      </c>
      <c r="F107" s="3">
        <v>543576</v>
      </c>
      <c r="G107" s="3">
        <v>518839</v>
      </c>
      <c r="H107" s="3">
        <v>604344</v>
      </c>
      <c r="I107" s="3">
        <v>673035</v>
      </c>
    </row>
    <row r="108" spans="1:9" x14ac:dyDescent="0.25">
      <c r="A108" s="5" t="s">
        <v>92</v>
      </c>
      <c r="B108" s="5" t="s">
        <v>119</v>
      </c>
      <c r="C108" s="5" t="s">
        <v>610</v>
      </c>
      <c r="D108" s="5" t="s">
        <v>29</v>
      </c>
      <c r="E108" s="6"/>
      <c r="F108" s="6"/>
      <c r="G108" s="6"/>
      <c r="H108" s="6"/>
      <c r="I108" s="6"/>
    </row>
    <row r="109" spans="1:9" x14ac:dyDescent="0.25">
      <c r="A109" s="2" t="s">
        <v>92</v>
      </c>
      <c r="B109" s="2" t="s">
        <v>119</v>
      </c>
      <c r="C109" s="2" t="s">
        <v>610</v>
      </c>
      <c r="D109" s="8" t="s">
        <v>102</v>
      </c>
      <c r="E109" s="3">
        <v>1331881</v>
      </c>
      <c r="F109" s="3">
        <v>1639062</v>
      </c>
      <c r="G109" s="3">
        <v>2505665</v>
      </c>
      <c r="H109" s="3">
        <v>3554888</v>
      </c>
      <c r="I109" s="3">
        <v>2661595</v>
      </c>
    </row>
    <row r="110" spans="1:9" x14ac:dyDescent="0.25">
      <c r="A110" s="2" t="s">
        <v>92</v>
      </c>
      <c r="B110" s="2" t="s">
        <v>119</v>
      </c>
      <c r="C110" s="2" t="s">
        <v>610</v>
      </c>
      <c r="D110" s="8" t="s">
        <v>103</v>
      </c>
      <c r="E110" s="3">
        <v>7056672</v>
      </c>
      <c r="F110" s="3">
        <v>6072070</v>
      </c>
      <c r="G110" s="3">
        <v>7991605</v>
      </c>
      <c r="H110" s="3">
        <v>13492975</v>
      </c>
      <c r="I110" s="3">
        <v>14104660</v>
      </c>
    </row>
    <row r="111" spans="1:9" x14ac:dyDescent="0.25">
      <c r="A111" s="2" t="s">
        <v>92</v>
      </c>
      <c r="B111" s="2" t="s">
        <v>119</v>
      </c>
      <c r="C111" s="2" t="s">
        <v>610</v>
      </c>
      <c r="D111" s="8" t="s">
        <v>104</v>
      </c>
      <c r="E111" s="3">
        <v>6837969</v>
      </c>
      <c r="F111" s="3">
        <v>5800343</v>
      </c>
      <c r="G111" s="3">
        <v>7685877</v>
      </c>
      <c r="H111" s="3">
        <v>13094600</v>
      </c>
      <c r="I111" s="3">
        <v>13635120</v>
      </c>
    </row>
    <row r="112" spans="1:9" x14ac:dyDescent="0.25">
      <c r="A112" s="2" t="s">
        <v>92</v>
      </c>
      <c r="B112" s="2" t="s">
        <v>119</v>
      </c>
      <c r="C112" s="2" t="s">
        <v>610</v>
      </c>
      <c r="D112" s="8" t="s">
        <v>105</v>
      </c>
      <c r="E112" s="3">
        <v>5076159</v>
      </c>
      <c r="F112" s="3">
        <v>5458775</v>
      </c>
      <c r="G112" s="3">
        <v>4480832</v>
      </c>
      <c r="H112" s="3">
        <v>5669186</v>
      </c>
      <c r="I112" s="3">
        <v>11619162</v>
      </c>
    </row>
    <row r="113" spans="1:9" x14ac:dyDescent="0.25">
      <c r="A113" s="2" t="s">
        <v>92</v>
      </c>
      <c r="B113" s="2" t="s">
        <v>119</v>
      </c>
      <c r="C113" s="2" t="s">
        <v>610</v>
      </c>
      <c r="D113" s="8" t="s">
        <v>106</v>
      </c>
      <c r="E113" s="3">
        <v>4917339</v>
      </c>
      <c r="F113" s="3">
        <v>5301836</v>
      </c>
      <c r="G113" s="3">
        <v>4348974</v>
      </c>
      <c r="H113" s="3">
        <v>5569720</v>
      </c>
      <c r="I113" s="3">
        <v>11300095</v>
      </c>
    </row>
    <row r="114" spans="1:9" x14ac:dyDescent="0.25">
      <c r="A114" s="2" t="s">
        <v>92</v>
      </c>
      <c r="B114" s="2" t="s">
        <v>119</v>
      </c>
      <c r="C114" s="2" t="s">
        <v>610</v>
      </c>
      <c r="D114" s="8" t="s">
        <v>107</v>
      </c>
      <c r="E114" s="3">
        <v>8160049</v>
      </c>
      <c r="F114" s="3">
        <v>7523231</v>
      </c>
      <c r="G114" s="3">
        <v>10786664</v>
      </c>
      <c r="H114" s="3">
        <v>17740680</v>
      </c>
      <c r="I114" s="3">
        <v>17441138</v>
      </c>
    </row>
    <row r="115" spans="1:9" x14ac:dyDescent="0.25">
      <c r="A115" s="2" t="s">
        <v>92</v>
      </c>
      <c r="B115" s="2" t="s">
        <v>119</v>
      </c>
      <c r="C115" s="2" t="s">
        <v>610</v>
      </c>
      <c r="D115" s="8" t="s">
        <v>108</v>
      </c>
      <c r="E115" s="3">
        <v>-492237</v>
      </c>
      <c r="F115" s="3">
        <v>60170</v>
      </c>
      <c r="G115" s="3">
        <v>224865</v>
      </c>
      <c r="H115" s="3">
        <v>402106</v>
      </c>
      <c r="I115" s="3">
        <v>593378</v>
      </c>
    </row>
    <row r="116" spans="1:9" x14ac:dyDescent="0.25">
      <c r="A116" s="2" t="s">
        <v>92</v>
      </c>
      <c r="B116" s="2" t="s">
        <v>119</v>
      </c>
      <c r="C116" s="2" t="s">
        <v>610</v>
      </c>
      <c r="D116" s="8" t="s">
        <v>109</v>
      </c>
      <c r="E116" s="3">
        <v>-349157</v>
      </c>
      <c r="F116" s="3">
        <v>42031</v>
      </c>
      <c r="G116" s="3">
        <v>142699</v>
      </c>
      <c r="H116" s="3">
        <v>278902</v>
      </c>
      <c r="I116" s="3">
        <v>423374</v>
      </c>
    </row>
    <row r="117" spans="1:9" x14ac:dyDescent="0.25">
      <c r="A117" s="5" t="s">
        <v>92</v>
      </c>
      <c r="B117" s="5" t="s">
        <v>119</v>
      </c>
      <c r="C117" s="5" t="s">
        <v>610</v>
      </c>
      <c r="D117" s="5" t="s">
        <v>40</v>
      </c>
      <c r="E117" s="6"/>
      <c r="F117" s="6"/>
      <c r="G117" s="6"/>
      <c r="H117" s="6"/>
      <c r="I117" s="6"/>
    </row>
    <row r="118" spans="1:9" x14ac:dyDescent="0.25">
      <c r="A118" s="2" t="s">
        <v>92</v>
      </c>
      <c r="B118" s="2" t="s">
        <v>119</v>
      </c>
      <c r="C118" s="2" t="s">
        <v>610</v>
      </c>
      <c r="D118" s="8" t="s">
        <v>77</v>
      </c>
      <c r="E118" s="3">
        <v>170567.2</v>
      </c>
      <c r="F118" s="3">
        <v>170567.2</v>
      </c>
      <c r="G118" s="3">
        <v>170567.2</v>
      </c>
      <c r="H118" s="3">
        <v>170567.2</v>
      </c>
      <c r="I118" s="3">
        <v>170567.2</v>
      </c>
    </row>
    <row r="119" spans="1:9" x14ac:dyDescent="0.25">
      <c r="A119" s="2" t="s">
        <v>92</v>
      </c>
      <c r="B119" s="2" t="s">
        <v>119</v>
      </c>
      <c r="C119" s="2" t="s">
        <v>610</v>
      </c>
      <c r="D119" s="8" t="s">
        <v>78</v>
      </c>
      <c r="E119" s="3">
        <v>0</v>
      </c>
      <c r="F119" s="3">
        <v>0</v>
      </c>
      <c r="G119" s="3">
        <v>0</v>
      </c>
      <c r="H119" s="3">
        <v>0</v>
      </c>
      <c r="I119" s="3">
        <v>0</v>
      </c>
    </row>
    <row r="120" spans="1:9" x14ac:dyDescent="0.25">
      <c r="A120" s="2" t="s">
        <v>92</v>
      </c>
      <c r="B120" s="2" t="s">
        <v>119</v>
      </c>
      <c r="C120" s="2" t="s">
        <v>610</v>
      </c>
      <c r="D120" s="8" t="s">
        <v>79</v>
      </c>
      <c r="E120" s="3">
        <v>0</v>
      </c>
      <c r="F120" s="3">
        <v>0</v>
      </c>
      <c r="G120" s="3">
        <v>0</v>
      </c>
      <c r="H120" s="3">
        <v>0</v>
      </c>
      <c r="I120" s="3">
        <v>0</v>
      </c>
    </row>
    <row r="121" spans="1:9" x14ac:dyDescent="0.25">
      <c r="A121" s="2" t="s">
        <v>92</v>
      </c>
      <c r="B121" s="2" t="s">
        <v>119</v>
      </c>
      <c r="C121" s="2" t="s">
        <v>610</v>
      </c>
      <c r="D121" s="8" t="s">
        <v>80</v>
      </c>
      <c r="E121" s="3">
        <v>-887032</v>
      </c>
      <c r="F121" s="3">
        <v>-2112544</v>
      </c>
      <c r="G121" s="3">
        <v>708558</v>
      </c>
      <c r="H121" s="3">
        <v>4945563</v>
      </c>
      <c r="I121" s="3">
        <v>-653122</v>
      </c>
    </row>
    <row r="122" spans="1:9" x14ac:dyDescent="0.25">
      <c r="A122" s="5" t="s">
        <v>92</v>
      </c>
      <c r="B122" s="5" t="s">
        <v>119</v>
      </c>
      <c r="C122" s="5" t="s">
        <v>610</v>
      </c>
      <c r="D122" s="5" t="s">
        <v>43</v>
      </c>
      <c r="E122" s="74"/>
      <c r="F122" s="74"/>
      <c r="G122" s="74"/>
      <c r="H122" s="74"/>
      <c r="I122" s="74"/>
    </row>
    <row r="123" spans="1:9" x14ac:dyDescent="0.25">
      <c r="A123" s="2" t="s">
        <v>92</v>
      </c>
      <c r="B123" s="2" t="s">
        <v>119</v>
      </c>
      <c r="C123" s="2" t="s">
        <v>610</v>
      </c>
      <c r="D123" s="8" t="s">
        <v>546</v>
      </c>
      <c r="E123" s="9">
        <v>-19.570428870000001</v>
      </c>
      <c r="F123" s="9">
        <v>2.2986450184631</v>
      </c>
      <c r="G123" s="9">
        <v>7.2398885648025306</v>
      </c>
      <c r="H123" s="9">
        <v>12.389603824268789</v>
      </c>
      <c r="I123" s="9">
        <v>15.862853203395323</v>
      </c>
    </row>
    <row r="124" spans="1:9" x14ac:dyDescent="0.25">
      <c r="A124" s="2" t="s">
        <v>92</v>
      </c>
      <c r="B124" s="2" t="s">
        <v>119</v>
      </c>
      <c r="C124" s="2" t="s">
        <v>610</v>
      </c>
      <c r="D124" s="8" t="s">
        <v>110</v>
      </c>
      <c r="E124" s="9">
        <v>-1.583752329</v>
      </c>
      <c r="F124" s="9">
        <v>0.19599510802626804</v>
      </c>
      <c r="G124" s="9">
        <v>0.53191990996884908</v>
      </c>
      <c r="H124" s="9">
        <v>0.71631501433531519</v>
      </c>
      <c r="I124" s="9">
        <v>0.96965672135677095</v>
      </c>
    </row>
    <row r="125" spans="1:9" x14ac:dyDescent="0.25">
      <c r="A125" s="2" t="s">
        <v>92</v>
      </c>
      <c r="B125" s="2" t="s">
        <v>119</v>
      </c>
      <c r="C125" s="2" t="s">
        <v>610</v>
      </c>
      <c r="D125" s="8" t="s">
        <v>512</v>
      </c>
      <c r="E125" s="9">
        <v>-2.0470348340000002</v>
      </c>
      <c r="F125" s="9">
        <v>0.24641900670234371</v>
      </c>
      <c r="G125" s="9">
        <v>0.83661454253807299</v>
      </c>
      <c r="H125" s="9">
        <v>1.6351443888391204</v>
      </c>
      <c r="I125" s="9">
        <f>+I116/I118</f>
        <v>2.4821536614308024</v>
      </c>
    </row>
    <row r="126" spans="1:9" x14ac:dyDescent="0.25">
      <c r="A126" s="2" t="s">
        <v>92</v>
      </c>
      <c r="B126" s="2" t="s">
        <v>119</v>
      </c>
      <c r="C126" s="2" t="s">
        <v>610</v>
      </c>
      <c r="D126" s="8" t="s">
        <v>111</v>
      </c>
      <c r="E126" s="9">
        <v>71.912273949999999</v>
      </c>
      <c r="F126" s="9">
        <v>91.405559981539028</v>
      </c>
      <c r="G126" s="9">
        <v>56.583965629426544</v>
      </c>
      <c r="H126" s="9">
        <v>42.534479861927821</v>
      </c>
      <c r="I126" s="9">
        <v>82.874921526176522</v>
      </c>
    </row>
    <row r="127" spans="1:9" x14ac:dyDescent="0.25">
      <c r="A127" s="2" t="s">
        <v>92</v>
      </c>
      <c r="B127" s="2" t="s">
        <v>119</v>
      </c>
      <c r="C127" s="2" t="s">
        <v>610</v>
      </c>
      <c r="D127" s="8" t="s">
        <v>112</v>
      </c>
      <c r="E127" s="9">
        <v>-2337.0715749999999</v>
      </c>
      <c r="F127" s="9">
        <v>17899.243415574219</v>
      </c>
      <c r="G127" s="9">
        <v>7559.0326491426013</v>
      </c>
      <c r="H127" s="9">
        <v>6360.9009616280991</v>
      </c>
      <c r="I127" s="9">
        <v>4119.5581211883582</v>
      </c>
    </row>
    <row r="128" spans="1:9" x14ac:dyDescent="0.25">
      <c r="A128" s="2" t="s">
        <v>92</v>
      </c>
      <c r="B128" s="2" t="s">
        <v>119</v>
      </c>
      <c r="C128" s="2" t="s">
        <v>610</v>
      </c>
      <c r="D128" s="8" t="s">
        <v>113</v>
      </c>
      <c r="E128" s="9">
        <v>19.477727959999999</v>
      </c>
      <c r="F128" s="9">
        <v>28.258018534421154</v>
      </c>
      <c r="G128" s="9">
        <v>32.600899025576389</v>
      </c>
      <c r="H128" s="9">
        <v>27.147740289890489</v>
      </c>
      <c r="I128" s="9">
        <v>19.520143570426956</v>
      </c>
    </row>
    <row r="129" spans="1:14" x14ac:dyDescent="0.25">
      <c r="A129" s="5" t="s">
        <v>92</v>
      </c>
      <c r="B129" s="5" t="s">
        <v>119</v>
      </c>
      <c r="C129" s="5" t="s">
        <v>610</v>
      </c>
      <c r="D129" s="5" t="s">
        <v>53</v>
      </c>
      <c r="E129" s="74"/>
      <c r="F129" s="74"/>
      <c r="G129" s="74"/>
      <c r="H129" s="74"/>
      <c r="I129" s="74"/>
    </row>
    <row r="130" spans="1:14" x14ac:dyDescent="0.25">
      <c r="A130" s="2" t="s">
        <v>92</v>
      </c>
      <c r="B130" s="2" t="s">
        <v>119</v>
      </c>
      <c r="C130" s="2" t="s">
        <v>610</v>
      </c>
      <c r="D130" s="8" t="s">
        <v>114</v>
      </c>
      <c r="E130" s="9">
        <v>1.4195969580000001</v>
      </c>
      <c r="F130" s="9">
        <v>1.0171078721056728</v>
      </c>
      <c r="G130" s="9">
        <v>1.2765757268594859</v>
      </c>
      <c r="H130" s="9">
        <v>2.3066154029533283</v>
      </c>
      <c r="I130" s="9">
        <v>3.4956164427234362</v>
      </c>
    </row>
    <row r="131" spans="1:14" x14ac:dyDescent="0.25">
      <c r="A131" s="2" t="s">
        <v>92</v>
      </c>
      <c r="B131" s="2" t="s">
        <v>119</v>
      </c>
      <c r="C131" s="2" t="s">
        <v>610</v>
      </c>
      <c r="D131" s="8" t="s">
        <v>115</v>
      </c>
      <c r="E131" s="9">
        <v>86.507249529999996</v>
      </c>
      <c r="F131" s="9">
        <v>86.278416574403181</v>
      </c>
      <c r="G131" s="9">
        <v>87.516285268969412</v>
      </c>
      <c r="H131" s="9">
        <v>88.970975015887106</v>
      </c>
      <c r="I131" s="9">
        <v>87.914767848917379</v>
      </c>
    </row>
    <row r="132" spans="1:14" x14ac:dyDescent="0.25">
      <c r="A132" s="5" t="s">
        <v>92</v>
      </c>
      <c r="B132" s="5" t="s">
        <v>119</v>
      </c>
      <c r="C132" s="5" t="s">
        <v>610</v>
      </c>
      <c r="D132" s="5" t="s">
        <v>116</v>
      </c>
      <c r="E132" s="74"/>
      <c r="F132" s="74"/>
      <c r="G132" s="74"/>
      <c r="H132" s="74"/>
      <c r="I132" s="74"/>
    </row>
    <row r="133" spans="1:14" x14ac:dyDescent="0.25">
      <c r="A133" s="2" t="s">
        <v>92</v>
      </c>
      <c r="B133" s="2" t="s">
        <v>119</v>
      </c>
      <c r="C133" s="2" t="s">
        <v>610</v>
      </c>
      <c r="D133" s="8" t="s">
        <v>535</v>
      </c>
      <c r="E133" s="9">
        <v>8.0925785490000006</v>
      </c>
      <c r="F133" s="9">
        <v>8.5265496173616473</v>
      </c>
      <c r="G133" s="9">
        <v>7.3470731656676724</v>
      </c>
      <c r="H133" s="9">
        <v>5.7815812716480517</v>
      </c>
      <c r="I133" s="9">
        <v>6.1127510223017332</v>
      </c>
    </row>
    <row r="134" spans="1:14" x14ac:dyDescent="0.25">
      <c r="A134" s="2" t="s">
        <v>92</v>
      </c>
      <c r="B134" s="2" t="s">
        <v>119</v>
      </c>
      <c r="C134" s="2" t="s">
        <v>610</v>
      </c>
      <c r="D134" s="8" t="s">
        <v>547</v>
      </c>
      <c r="E134" s="9">
        <v>10.459836360000001</v>
      </c>
      <c r="F134" s="9">
        <v>10.720185358028976</v>
      </c>
      <c r="G134" s="9">
        <v>11.555627342185367</v>
      </c>
      <c r="H134" s="9">
        <v>13.197713276644045</v>
      </c>
      <c r="I134" s="9">
        <f>+SUM(I94:I96)/I118</f>
        <v>15.647586405827145</v>
      </c>
    </row>
    <row r="135" spans="1:14" x14ac:dyDescent="0.25">
      <c r="A135" s="5" t="s">
        <v>92</v>
      </c>
      <c r="B135" s="5" t="s">
        <v>119</v>
      </c>
      <c r="C135" s="5" t="s">
        <v>610</v>
      </c>
      <c r="D135" s="5" t="s">
        <v>117</v>
      </c>
      <c r="E135" s="74"/>
      <c r="F135" s="74"/>
      <c r="G135" s="74"/>
      <c r="H135" s="74"/>
      <c r="I135" s="74"/>
    </row>
    <row r="136" spans="1:14" x14ac:dyDescent="0.25">
      <c r="A136" s="2" t="s">
        <v>92</v>
      </c>
      <c r="B136" s="2" t="s">
        <v>119</v>
      </c>
      <c r="C136" s="2" t="s">
        <v>610</v>
      </c>
      <c r="D136" s="8" t="s">
        <v>118</v>
      </c>
      <c r="E136" s="9">
        <v>254.0496109</v>
      </c>
      <c r="F136" s="9">
        <v>-5026.1568842045153</v>
      </c>
      <c r="G136" s="9">
        <v>496.54027007897741</v>
      </c>
      <c r="H136" s="9">
        <v>1773.2260794114061</v>
      </c>
      <c r="I136" s="9">
        <v>-154.26596815109099</v>
      </c>
    </row>
    <row r="137" spans="1:14" x14ac:dyDescent="0.25">
      <c r="A137" s="5" t="s">
        <v>92</v>
      </c>
      <c r="B137" s="5" t="s">
        <v>119</v>
      </c>
      <c r="C137" s="5" t="s">
        <v>611</v>
      </c>
      <c r="D137" s="5" t="s">
        <v>9</v>
      </c>
      <c r="E137" s="6">
        <v>6178379</v>
      </c>
      <c r="F137" s="6">
        <v>6348550</v>
      </c>
      <c r="G137" s="6">
        <v>6947645</v>
      </c>
      <c r="H137" s="6">
        <v>9189742</v>
      </c>
      <c r="I137" s="6">
        <v>10119617</v>
      </c>
      <c r="J137" s="1"/>
      <c r="K137" s="1"/>
      <c r="L137" s="1"/>
      <c r="M137" s="1"/>
      <c r="N137" s="1"/>
    </row>
    <row r="138" spans="1:14" x14ac:dyDescent="0.25">
      <c r="A138" s="2" t="s">
        <v>92</v>
      </c>
      <c r="B138" s="2" t="s">
        <v>119</v>
      </c>
      <c r="C138" s="2" t="s">
        <v>611</v>
      </c>
      <c r="D138" s="8" t="s">
        <v>76</v>
      </c>
      <c r="E138" s="3">
        <v>1000000</v>
      </c>
      <c r="F138" s="3">
        <v>1000000</v>
      </c>
      <c r="G138" s="3">
        <v>1000000</v>
      </c>
      <c r="H138" s="3">
        <v>1050000</v>
      </c>
      <c r="I138" s="3">
        <v>1050000</v>
      </c>
    </row>
    <row r="139" spans="1:14" x14ac:dyDescent="0.25">
      <c r="A139" s="2" t="s">
        <v>92</v>
      </c>
      <c r="B139" s="2" t="s">
        <v>119</v>
      </c>
      <c r="C139" s="2" t="s">
        <v>611</v>
      </c>
      <c r="D139" s="8" t="s">
        <v>11</v>
      </c>
      <c r="E139" s="3">
        <v>4200521</v>
      </c>
      <c r="F139" s="3">
        <v>4141554</v>
      </c>
      <c r="G139" s="3">
        <v>4682670</v>
      </c>
      <c r="H139" s="3">
        <v>6468314</v>
      </c>
      <c r="I139" s="3">
        <v>7869960</v>
      </c>
    </row>
    <row r="140" spans="1:14" x14ac:dyDescent="0.25">
      <c r="A140" s="2" t="s">
        <v>92</v>
      </c>
      <c r="B140" s="2" t="s">
        <v>119</v>
      </c>
      <c r="C140" s="2" t="s">
        <v>611</v>
      </c>
      <c r="D140" s="8" t="s">
        <v>12</v>
      </c>
      <c r="E140" s="3">
        <v>944454</v>
      </c>
      <c r="F140" s="3">
        <v>1195539</v>
      </c>
      <c r="G140" s="3">
        <v>1218963</v>
      </c>
      <c r="H140" s="3">
        <v>1534512</v>
      </c>
      <c r="I140" s="3">
        <v>999989</v>
      </c>
    </row>
    <row r="141" spans="1:14" x14ac:dyDescent="0.25">
      <c r="A141" s="2" t="s">
        <v>92</v>
      </c>
      <c r="B141" s="2" t="s">
        <v>119</v>
      </c>
      <c r="C141" s="2" t="s">
        <v>611</v>
      </c>
      <c r="D141" s="8" t="s">
        <v>13</v>
      </c>
      <c r="E141" s="3">
        <v>33404</v>
      </c>
      <c r="F141" s="3">
        <v>11457</v>
      </c>
      <c r="G141" s="3">
        <v>46012</v>
      </c>
      <c r="H141" s="3">
        <v>136916</v>
      </c>
      <c r="I141" s="3">
        <v>199668</v>
      </c>
    </row>
    <row r="142" spans="1:14" x14ac:dyDescent="0.25">
      <c r="A142" s="5" t="s">
        <v>92</v>
      </c>
      <c r="B142" s="5" t="s">
        <v>119</v>
      </c>
      <c r="C142" s="5" t="s">
        <v>611</v>
      </c>
      <c r="D142" s="5" t="s">
        <v>93</v>
      </c>
      <c r="E142" s="6">
        <v>157001576</v>
      </c>
      <c r="F142" s="6">
        <v>172098122</v>
      </c>
      <c r="G142" s="6">
        <v>203283875</v>
      </c>
      <c r="H142" s="6">
        <v>250246805</v>
      </c>
      <c r="I142" s="6">
        <v>287892646</v>
      </c>
    </row>
    <row r="143" spans="1:14" x14ac:dyDescent="0.25">
      <c r="A143" s="2" t="s">
        <v>92</v>
      </c>
      <c r="B143" s="2" t="s">
        <v>119</v>
      </c>
      <c r="C143" s="2" t="s">
        <v>611</v>
      </c>
      <c r="D143" s="8" t="s">
        <v>94</v>
      </c>
      <c r="E143" s="3">
        <v>0</v>
      </c>
      <c r="F143" s="3">
        <v>0</v>
      </c>
      <c r="G143" s="3">
        <v>0</v>
      </c>
      <c r="H143" s="3">
        <v>0</v>
      </c>
      <c r="I143" s="3">
        <v>0</v>
      </c>
    </row>
    <row r="144" spans="1:14" x14ac:dyDescent="0.25">
      <c r="A144" s="2" t="s">
        <v>92</v>
      </c>
      <c r="B144" s="2" t="s">
        <v>119</v>
      </c>
      <c r="C144" s="2" t="s">
        <v>611</v>
      </c>
      <c r="D144" s="8" t="s">
        <v>95</v>
      </c>
      <c r="E144" s="3">
        <v>4603508</v>
      </c>
      <c r="F144" s="3">
        <v>6485984</v>
      </c>
      <c r="G144" s="3">
        <v>8113488</v>
      </c>
      <c r="H144" s="3">
        <v>9439943</v>
      </c>
      <c r="I144" s="3">
        <v>11220685</v>
      </c>
    </row>
    <row r="145" spans="1:9" x14ac:dyDescent="0.25">
      <c r="A145" s="2" t="s">
        <v>92</v>
      </c>
      <c r="B145" s="2" t="s">
        <v>119</v>
      </c>
      <c r="C145" s="2" t="s">
        <v>611</v>
      </c>
      <c r="D145" s="8" t="s">
        <v>96</v>
      </c>
      <c r="E145" s="3">
        <v>152398068</v>
      </c>
      <c r="F145" s="3">
        <v>165612138</v>
      </c>
      <c r="G145" s="3">
        <v>195170387</v>
      </c>
      <c r="H145" s="3">
        <v>240806862</v>
      </c>
      <c r="I145" s="3">
        <v>276671961</v>
      </c>
    </row>
    <row r="146" spans="1:9" x14ac:dyDescent="0.25">
      <c r="A146" s="5" t="s">
        <v>92</v>
      </c>
      <c r="B146" s="5" t="s">
        <v>119</v>
      </c>
      <c r="C146" s="5" t="s">
        <v>611</v>
      </c>
      <c r="D146" s="5" t="s">
        <v>97</v>
      </c>
      <c r="E146" s="6">
        <v>163179955</v>
      </c>
      <c r="F146" s="6">
        <v>178446672</v>
      </c>
      <c r="G146" s="6">
        <v>210231520</v>
      </c>
      <c r="H146" s="6">
        <v>259436547</v>
      </c>
      <c r="I146" s="6">
        <v>298012263</v>
      </c>
    </row>
    <row r="147" spans="1:9" x14ac:dyDescent="0.25">
      <c r="A147" s="2" t="s">
        <v>92</v>
      </c>
      <c r="B147" s="2" t="s">
        <v>119</v>
      </c>
      <c r="C147" s="2" t="s">
        <v>611</v>
      </c>
      <c r="D147" s="8" t="s">
        <v>98</v>
      </c>
      <c r="E147" s="3">
        <v>4608125</v>
      </c>
      <c r="F147" s="3">
        <v>4558867</v>
      </c>
      <c r="G147" s="3">
        <v>5054792</v>
      </c>
      <c r="H147" s="3">
        <v>5669618</v>
      </c>
      <c r="I147" s="3">
        <v>5868670</v>
      </c>
    </row>
    <row r="148" spans="1:9" x14ac:dyDescent="0.25">
      <c r="A148" s="2" t="s">
        <v>92</v>
      </c>
      <c r="B148" s="2" t="s">
        <v>119</v>
      </c>
      <c r="C148" s="2" t="s">
        <v>611</v>
      </c>
      <c r="D148" s="8" t="s">
        <v>99</v>
      </c>
      <c r="E148" s="3">
        <v>0</v>
      </c>
      <c r="F148" s="3">
        <v>0</v>
      </c>
      <c r="G148" s="3">
        <v>0</v>
      </c>
      <c r="H148" s="3">
        <v>0</v>
      </c>
      <c r="I148" s="3">
        <v>0</v>
      </c>
    </row>
    <row r="149" spans="1:9" x14ac:dyDescent="0.25">
      <c r="A149" s="2" t="s">
        <v>92</v>
      </c>
      <c r="B149" s="2" t="s">
        <v>119</v>
      </c>
      <c r="C149" s="2" t="s">
        <v>611</v>
      </c>
      <c r="D149" s="8" t="s">
        <v>100</v>
      </c>
      <c r="E149" s="3">
        <v>150902180</v>
      </c>
      <c r="F149" s="3">
        <v>164633179</v>
      </c>
      <c r="G149" s="3">
        <v>194864464</v>
      </c>
      <c r="H149" s="3">
        <v>242921279</v>
      </c>
      <c r="I149" s="3">
        <v>269704152</v>
      </c>
    </row>
    <row r="150" spans="1:9" x14ac:dyDescent="0.25">
      <c r="A150" s="2" t="s">
        <v>92</v>
      </c>
      <c r="B150" s="2" t="s">
        <v>119</v>
      </c>
      <c r="C150" s="2" t="s">
        <v>611</v>
      </c>
      <c r="D150" s="8" t="s">
        <v>101</v>
      </c>
      <c r="E150" s="3">
        <v>5156941</v>
      </c>
      <c r="F150" s="3">
        <v>6800734</v>
      </c>
      <c r="G150" s="3">
        <v>6863972</v>
      </c>
      <c r="H150" s="3">
        <v>7069984</v>
      </c>
      <c r="I150" s="3">
        <v>18174919</v>
      </c>
    </row>
    <row r="151" spans="1:9" x14ac:dyDescent="0.25">
      <c r="A151" s="2" t="s">
        <v>92</v>
      </c>
      <c r="B151" s="2" t="s">
        <v>119</v>
      </c>
      <c r="C151" s="2" t="s">
        <v>611</v>
      </c>
      <c r="D151" s="8" t="s">
        <v>511</v>
      </c>
      <c r="E151" s="3">
        <v>2512709</v>
      </c>
      <c r="F151" s="3">
        <v>2453892</v>
      </c>
      <c r="G151" s="3">
        <v>3448292</v>
      </c>
      <c r="H151" s="3">
        <v>3775666</v>
      </c>
      <c r="I151" s="3">
        <v>4264522</v>
      </c>
    </row>
    <row r="152" spans="1:9" x14ac:dyDescent="0.25">
      <c r="A152" s="5" t="s">
        <v>92</v>
      </c>
      <c r="B152" s="5" t="s">
        <v>119</v>
      </c>
      <c r="C152" s="5" t="s">
        <v>611</v>
      </c>
      <c r="D152" s="5" t="s">
        <v>29</v>
      </c>
      <c r="E152" s="6"/>
      <c r="F152" s="6"/>
      <c r="G152" s="6"/>
      <c r="H152" s="6"/>
      <c r="I152" s="6"/>
    </row>
    <row r="153" spans="1:9" x14ac:dyDescent="0.25">
      <c r="A153" s="2" t="s">
        <v>92</v>
      </c>
      <c r="B153" s="2" t="s">
        <v>119</v>
      </c>
      <c r="C153" s="2" t="s">
        <v>611</v>
      </c>
      <c r="D153" s="8" t="s">
        <v>102</v>
      </c>
      <c r="E153" s="3">
        <v>11869292</v>
      </c>
      <c r="F153" s="3">
        <v>19211061</v>
      </c>
      <c r="G153" s="3">
        <v>32897028</v>
      </c>
      <c r="H153" s="3">
        <v>38906361</v>
      </c>
      <c r="I153" s="3">
        <v>29269191</v>
      </c>
    </row>
    <row r="154" spans="1:9" x14ac:dyDescent="0.25">
      <c r="A154" s="2" t="s">
        <v>92</v>
      </c>
      <c r="B154" s="2" t="s">
        <v>119</v>
      </c>
      <c r="C154" s="2" t="s">
        <v>611</v>
      </c>
      <c r="D154" s="8" t="s">
        <v>103</v>
      </c>
      <c r="E154" s="3">
        <v>37406876</v>
      </c>
      <c r="F154" s="3">
        <v>39564664</v>
      </c>
      <c r="G154" s="3">
        <v>37467136</v>
      </c>
      <c r="H154" s="3">
        <v>41671713</v>
      </c>
      <c r="I154" s="3">
        <v>57049632</v>
      </c>
    </row>
    <row r="155" spans="1:9" x14ac:dyDescent="0.25">
      <c r="A155" s="2" t="s">
        <v>92</v>
      </c>
      <c r="B155" s="2" t="s">
        <v>119</v>
      </c>
      <c r="C155" s="2" t="s">
        <v>611</v>
      </c>
      <c r="D155" s="8" t="s">
        <v>104</v>
      </c>
      <c r="E155" s="3">
        <v>36350499</v>
      </c>
      <c r="F155" s="3">
        <v>38471291</v>
      </c>
      <c r="G155" s="3">
        <v>36403845</v>
      </c>
      <c r="H155" s="3">
        <v>39517472</v>
      </c>
      <c r="I155" s="3">
        <v>52623285</v>
      </c>
    </row>
    <row r="156" spans="1:9" x14ac:dyDescent="0.25">
      <c r="A156" s="2" t="s">
        <v>92</v>
      </c>
      <c r="B156" s="2" t="s">
        <v>119</v>
      </c>
      <c r="C156" s="2" t="s">
        <v>611</v>
      </c>
      <c r="D156" s="8" t="s">
        <v>105</v>
      </c>
      <c r="E156" s="3">
        <v>23818672</v>
      </c>
      <c r="F156" s="3">
        <v>27420518</v>
      </c>
      <c r="G156" s="3">
        <v>32850082</v>
      </c>
      <c r="H156" s="3">
        <v>43299854</v>
      </c>
      <c r="I156" s="3">
        <v>52646189</v>
      </c>
    </row>
    <row r="157" spans="1:9" x14ac:dyDescent="0.25">
      <c r="A157" s="2" t="s">
        <v>92</v>
      </c>
      <c r="B157" s="2" t="s">
        <v>119</v>
      </c>
      <c r="C157" s="2" t="s">
        <v>611</v>
      </c>
      <c r="D157" s="8" t="s">
        <v>106</v>
      </c>
      <c r="E157" s="3">
        <v>23020008</v>
      </c>
      <c r="F157" s="3">
        <v>26601104</v>
      </c>
      <c r="G157" s="3">
        <v>32121795</v>
      </c>
      <c r="H157" s="3">
        <v>41124319</v>
      </c>
      <c r="I157" s="3">
        <v>49095606</v>
      </c>
    </row>
    <row r="158" spans="1:9" x14ac:dyDescent="0.25">
      <c r="A158" s="2" t="s">
        <v>92</v>
      </c>
      <c r="B158" s="2" t="s">
        <v>119</v>
      </c>
      <c r="C158" s="2" t="s">
        <v>611</v>
      </c>
      <c r="D158" s="8" t="s">
        <v>107</v>
      </c>
      <c r="E158" s="3">
        <v>43829390</v>
      </c>
      <c r="F158" s="3">
        <v>53005896</v>
      </c>
      <c r="G158" s="3">
        <v>75750650</v>
      </c>
      <c r="H158" s="3">
        <v>101229875</v>
      </c>
      <c r="I158" s="3">
        <v>103285869</v>
      </c>
    </row>
    <row r="159" spans="1:9" x14ac:dyDescent="0.25">
      <c r="A159" s="2" t="s">
        <v>92</v>
      </c>
      <c r="B159" s="2" t="s">
        <v>119</v>
      </c>
      <c r="C159" s="2" t="s">
        <v>611</v>
      </c>
      <c r="D159" s="8" t="s">
        <v>108</v>
      </c>
      <c r="E159" s="3">
        <v>2141668</v>
      </c>
      <c r="F159" s="3">
        <v>2842107</v>
      </c>
      <c r="G159" s="3">
        <v>3994791</v>
      </c>
      <c r="H159" s="3">
        <v>4956822</v>
      </c>
      <c r="I159" s="3">
        <v>3987432</v>
      </c>
    </row>
    <row r="160" spans="1:9" x14ac:dyDescent="0.25">
      <c r="A160" s="2" t="s">
        <v>92</v>
      </c>
      <c r="B160" s="2" t="s">
        <v>119</v>
      </c>
      <c r="C160" s="2" t="s">
        <v>611</v>
      </c>
      <c r="D160" s="8" t="s">
        <v>109</v>
      </c>
      <c r="E160" s="3">
        <v>1508197</v>
      </c>
      <c r="F160" s="3">
        <v>1692118</v>
      </c>
      <c r="G160" s="3">
        <v>2064540</v>
      </c>
      <c r="H160" s="3">
        <v>2987370</v>
      </c>
      <c r="I160" s="3">
        <v>2442123</v>
      </c>
    </row>
    <row r="161" spans="1:9" x14ac:dyDescent="0.25">
      <c r="A161" s="5" t="s">
        <v>92</v>
      </c>
      <c r="B161" s="5" t="s">
        <v>119</v>
      </c>
      <c r="C161" s="5" t="s">
        <v>611</v>
      </c>
      <c r="D161" s="5" t="s">
        <v>40</v>
      </c>
      <c r="E161" s="6"/>
      <c r="F161" s="6"/>
      <c r="G161" s="6"/>
      <c r="H161" s="6"/>
      <c r="I161" s="6"/>
    </row>
    <row r="162" spans="1:9" x14ac:dyDescent="0.25">
      <c r="A162" s="2" t="s">
        <v>92</v>
      </c>
      <c r="B162" s="2" t="s">
        <v>119</v>
      </c>
      <c r="C162" s="2" t="s">
        <v>611</v>
      </c>
      <c r="D162" s="8" t="s">
        <v>77</v>
      </c>
      <c r="E162" s="3">
        <v>100000</v>
      </c>
      <c r="F162" s="3">
        <v>100000</v>
      </c>
      <c r="G162" s="3">
        <v>100000</v>
      </c>
      <c r="H162" s="3">
        <v>105000</v>
      </c>
      <c r="I162" s="3">
        <v>105000</v>
      </c>
    </row>
    <row r="163" spans="1:9" x14ac:dyDescent="0.25">
      <c r="A163" s="2" t="s">
        <v>92</v>
      </c>
      <c r="B163" s="2" t="s">
        <v>119</v>
      </c>
      <c r="C163" s="2" t="s">
        <v>611</v>
      </c>
      <c r="D163" s="8" t="s">
        <v>78</v>
      </c>
      <c r="E163" s="3">
        <v>150</v>
      </c>
      <c r="F163" s="3">
        <v>150</v>
      </c>
      <c r="G163" s="3">
        <v>150</v>
      </c>
      <c r="H163" s="3">
        <v>150</v>
      </c>
      <c r="I163" s="3">
        <v>150</v>
      </c>
    </row>
    <row r="164" spans="1:9" x14ac:dyDescent="0.25">
      <c r="A164" s="2" t="s">
        <v>92</v>
      </c>
      <c r="B164" s="2" t="s">
        <v>119</v>
      </c>
      <c r="C164" s="2" t="s">
        <v>611</v>
      </c>
      <c r="D164" s="8" t="s">
        <v>79</v>
      </c>
      <c r="E164" s="3">
        <v>0</v>
      </c>
      <c r="F164" s="3">
        <v>0</v>
      </c>
      <c r="G164" s="3">
        <v>0</v>
      </c>
      <c r="H164" s="3">
        <v>0</v>
      </c>
      <c r="I164" s="3">
        <v>0</v>
      </c>
    </row>
    <row r="165" spans="1:9" x14ac:dyDescent="0.25">
      <c r="A165" s="2" t="s">
        <v>92</v>
      </c>
      <c r="B165" s="2" t="s">
        <v>119</v>
      </c>
      <c r="C165" s="2" t="s">
        <v>611</v>
      </c>
      <c r="D165" s="8" t="s">
        <v>80</v>
      </c>
      <c r="E165" s="3">
        <v>1677620</v>
      </c>
      <c r="F165" s="3">
        <v>1287541</v>
      </c>
      <c r="G165" s="3">
        <v>-7059738</v>
      </c>
      <c r="H165" s="3">
        <v>-14358218</v>
      </c>
      <c r="I165" s="3">
        <v>-14797809</v>
      </c>
    </row>
    <row r="166" spans="1:9" x14ac:dyDescent="0.25">
      <c r="A166" s="5" t="s">
        <v>92</v>
      </c>
      <c r="B166" s="5" t="s">
        <v>119</v>
      </c>
      <c r="C166" s="5" t="s">
        <v>611</v>
      </c>
      <c r="D166" s="5" t="s">
        <v>43</v>
      </c>
      <c r="E166" s="74"/>
      <c r="F166" s="74"/>
      <c r="G166" s="74"/>
      <c r="H166" s="74"/>
      <c r="I166" s="74"/>
    </row>
    <row r="167" spans="1:9" x14ac:dyDescent="0.25">
      <c r="A167" s="2" t="s">
        <v>92</v>
      </c>
      <c r="B167" s="2" t="s">
        <v>119</v>
      </c>
      <c r="C167" s="2" t="s">
        <v>611</v>
      </c>
      <c r="D167" s="8" t="s">
        <v>546</v>
      </c>
      <c r="E167" s="9">
        <v>24.543582359999998</v>
      </c>
      <c r="F167" s="9">
        <v>26.701801598935031</v>
      </c>
      <c r="G167" s="9">
        <v>29.913789968258236</v>
      </c>
      <c r="H167" s="9">
        <v>32.999308724148683</v>
      </c>
      <c r="I167" s="9">
        <v>24.618301969092784</v>
      </c>
    </row>
    <row r="168" spans="1:9" x14ac:dyDescent="0.25">
      <c r="A168" s="2" t="s">
        <v>92</v>
      </c>
      <c r="B168" s="2" t="s">
        <v>119</v>
      </c>
      <c r="C168" s="2" t="s">
        <v>611</v>
      </c>
      <c r="D168" s="8" t="s">
        <v>110</v>
      </c>
      <c r="E168" s="9">
        <v>0.92425383999999999</v>
      </c>
      <c r="F168" s="9">
        <v>0.94824856134049951</v>
      </c>
      <c r="G168" s="9">
        <v>0.98203161923578353</v>
      </c>
      <c r="H168" s="9">
        <v>1.1514838732416524</v>
      </c>
      <c r="I168" s="9">
        <v>0.81947064037428552</v>
      </c>
    </row>
    <row r="169" spans="1:9" x14ac:dyDescent="0.25">
      <c r="A169" s="2" t="s">
        <v>92</v>
      </c>
      <c r="B169" s="2" t="s">
        <v>119</v>
      </c>
      <c r="C169" s="2" t="s">
        <v>611</v>
      </c>
      <c r="D169" s="8" t="s">
        <v>512</v>
      </c>
      <c r="E169" s="9">
        <v>15.08197</v>
      </c>
      <c r="F169" s="9">
        <v>16.92118</v>
      </c>
      <c r="G169" s="9">
        <v>20.645399999999999</v>
      </c>
      <c r="H169" s="9">
        <v>28.451142857142859</v>
      </c>
      <c r="I169" s="9">
        <f>+I160/I162</f>
        <v>23.258314285714285</v>
      </c>
    </row>
    <row r="170" spans="1:9" x14ac:dyDescent="0.25">
      <c r="A170" s="2" t="s">
        <v>92</v>
      </c>
      <c r="B170" s="2" t="s">
        <v>119</v>
      </c>
      <c r="C170" s="2" t="s">
        <v>611</v>
      </c>
      <c r="D170" s="8" t="s">
        <v>111</v>
      </c>
      <c r="E170" s="9">
        <v>63.32790095</v>
      </c>
      <c r="F170" s="9">
        <v>69.145337493353153</v>
      </c>
      <c r="G170" s="9">
        <v>88.237368882325484</v>
      </c>
      <c r="H170" s="9">
        <v>104.06616850389619</v>
      </c>
      <c r="I170" s="9">
        <v>93.296353505867216</v>
      </c>
    </row>
    <row r="171" spans="1:9" x14ac:dyDescent="0.25">
      <c r="A171" s="2" t="s">
        <v>92</v>
      </c>
      <c r="B171" s="2" t="s">
        <v>119</v>
      </c>
      <c r="C171" s="2" t="s">
        <v>611</v>
      </c>
      <c r="D171" s="8" t="s">
        <v>112</v>
      </c>
      <c r="E171" s="9">
        <v>2906.078583</v>
      </c>
      <c r="F171" s="9">
        <v>3132.5177085758796</v>
      </c>
      <c r="G171" s="9">
        <v>3669.1296850630165</v>
      </c>
      <c r="H171" s="9">
        <v>3388.5951522576715</v>
      </c>
      <c r="I171" s="9">
        <v>4229.3475390060203</v>
      </c>
    </row>
    <row r="172" spans="1:9" x14ac:dyDescent="0.25">
      <c r="A172" s="2" t="s">
        <v>92</v>
      </c>
      <c r="B172" s="2" t="s">
        <v>119</v>
      </c>
      <c r="C172" s="2" t="s">
        <v>611</v>
      </c>
      <c r="D172" s="8" t="s">
        <v>113</v>
      </c>
      <c r="E172" s="9">
        <v>32.652349559999998</v>
      </c>
      <c r="F172" s="9">
        <v>49.93609650375393</v>
      </c>
      <c r="G172" s="9">
        <v>90.366904924466084</v>
      </c>
      <c r="H172" s="9">
        <v>98.453567576387471</v>
      </c>
      <c r="I172" s="9">
        <v>55.620227813600003</v>
      </c>
    </row>
    <row r="173" spans="1:9" x14ac:dyDescent="0.25">
      <c r="A173" s="5" t="s">
        <v>92</v>
      </c>
      <c r="B173" s="5" t="s">
        <v>119</v>
      </c>
      <c r="C173" s="5" t="s">
        <v>611</v>
      </c>
      <c r="D173" s="5" t="s">
        <v>53</v>
      </c>
      <c r="E173" s="74"/>
      <c r="F173" s="74"/>
      <c r="G173" s="74"/>
      <c r="H173" s="74"/>
      <c r="I173" s="74"/>
    </row>
    <row r="174" spans="1:9" x14ac:dyDescent="0.25">
      <c r="A174" s="2" t="s">
        <v>92</v>
      </c>
      <c r="B174" s="2" t="s">
        <v>119</v>
      </c>
      <c r="C174" s="2" t="s">
        <v>611</v>
      </c>
      <c r="D174" s="8" t="s">
        <v>114</v>
      </c>
      <c r="E174" s="9">
        <v>2.823952856</v>
      </c>
      <c r="F174" s="9">
        <v>2.5547503626181385</v>
      </c>
      <c r="G174" s="9">
        <v>2.4043930234628945</v>
      </c>
      <c r="H174" s="9">
        <v>2.1853582564063343</v>
      </c>
      <c r="I174" s="9">
        <v>1.9692713114963325</v>
      </c>
    </row>
    <row r="175" spans="1:9" x14ac:dyDescent="0.25">
      <c r="A175" s="2" t="s">
        <v>92</v>
      </c>
      <c r="B175" s="2" t="s">
        <v>119</v>
      </c>
      <c r="C175" s="2" t="s">
        <v>611</v>
      </c>
      <c r="D175" s="8" t="s">
        <v>115</v>
      </c>
      <c r="E175" s="9">
        <v>92.475929410000006</v>
      </c>
      <c r="F175" s="9">
        <v>92.259035797540676</v>
      </c>
      <c r="G175" s="9">
        <v>92.690412931419601</v>
      </c>
      <c r="H175" s="9">
        <v>93.634178302565829</v>
      </c>
      <c r="I175" s="9">
        <v>90.501024785010273</v>
      </c>
    </row>
    <row r="176" spans="1:9" x14ac:dyDescent="0.25">
      <c r="A176" s="5" t="s">
        <v>92</v>
      </c>
      <c r="B176" s="5" t="s">
        <v>119</v>
      </c>
      <c r="C176" s="5" t="s">
        <v>611</v>
      </c>
      <c r="D176" s="5" t="s">
        <v>116</v>
      </c>
      <c r="E176" s="74"/>
      <c r="F176" s="74"/>
      <c r="G176" s="74"/>
      <c r="H176" s="74"/>
      <c r="I176" s="74"/>
    </row>
    <row r="177" spans="1:14" x14ac:dyDescent="0.25">
      <c r="A177" s="2" t="s">
        <v>92</v>
      </c>
      <c r="B177" s="2" t="s">
        <v>119</v>
      </c>
      <c r="C177" s="2" t="s">
        <v>611</v>
      </c>
      <c r="D177" s="8" t="s">
        <v>535</v>
      </c>
      <c r="E177" s="9">
        <v>3.7657658380000001</v>
      </c>
      <c r="F177" s="9">
        <v>3.5512531161130312</v>
      </c>
      <c r="G177" s="9">
        <v>3.2828726158665456</v>
      </c>
      <c r="H177" s="9">
        <v>3.4894181658993482</v>
      </c>
      <c r="I177" s="9">
        <v>3.328704966748298</v>
      </c>
    </row>
    <row r="178" spans="1:14" x14ac:dyDescent="0.25">
      <c r="A178" s="2" t="s">
        <v>92</v>
      </c>
      <c r="B178" s="2" t="s">
        <v>119</v>
      </c>
      <c r="C178" s="2" t="s">
        <v>611</v>
      </c>
      <c r="D178" s="8" t="s">
        <v>547</v>
      </c>
      <c r="E178" s="9">
        <v>61.449750000000002</v>
      </c>
      <c r="F178" s="9">
        <v>63.370930000000001</v>
      </c>
      <c r="G178" s="9">
        <v>69.016329999999996</v>
      </c>
      <c r="H178" s="9">
        <v>86.217390476190474</v>
      </c>
      <c r="I178" s="9">
        <f>+SUM(I138:I140)/I162</f>
        <v>94.475704761904765</v>
      </c>
    </row>
    <row r="179" spans="1:14" x14ac:dyDescent="0.25">
      <c r="A179" s="5" t="s">
        <v>92</v>
      </c>
      <c r="B179" s="5" t="s">
        <v>119</v>
      </c>
      <c r="C179" s="5" t="s">
        <v>611</v>
      </c>
      <c r="D179" s="5" t="s">
        <v>117</v>
      </c>
      <c r="E179" s="74"/>
      <c r="F179" s="74"/>
      <c r="G179" s="74"/>
      <c r="H179" s="74"/>
      <c r="I179" s="74"/>
    </row>
    <row r="180" spans="1:14" x14ac:dyDescent="0.25">
      <c r="A180" s="2" t="s">
        <v>92</v>
      </c>
      <c r="B180" s="2" t="s">
        <v>119</v>
      </c>
      <c r="C180" s="2" t="s">
        <v>611</v>
      </c>
      <c r="D180" s="8" t="s">
        <v>118</v>
      </c>
      <c r="E180" s="9">
        <v>111.23347939999999</v>
      </c>
      <c r="F180" s="9">
        <v>76.090497234826415</v>
      </c>
      <c r="G180" s="9">
        <v>-341.95210555377952</v>
      </c>
      <c r="H180" s="9">
        <v>-480.63072200631325</v>
      </c>
      <c r="I180" s="9">
        <v>-605.94036418313078</v>
      </c>
    </row>
    <row r="181" spans="1:14" x14ac:dyDescent="0.25">
      <c r="A181" s="5" t="s">
        <v>92</v>
      </c>
      <c r="B181" s="5" t="s">
        <v>119</v>
      </c>
      <c r="C181" s="5" t="s">
        <v>612</v>
      </c>
      <c r="D181" s="5" t="s">
        <v>9</v>
      </c>
      <c r="E181" s="6">
        <v>13068632</v>
      </c>
      <c r="F181" s="6">
        <v>13941457</v>
      </c>
      <c r="G181" s="6">
        <v>15353062</v>
      </c>
      <c r="H181" s="6">
        <v>17333983</v>
      </c>
      <c r="I181" s="6">
        <v>18833232</v>
      </c>
      <c r="J181" s="1"/>
      <c r="K181" s="1"/>
      <c r="L181" s="1"/>
      <c r="M181" s="1"/>
      <c r="N181" s="1"/>
    </row>
    <row r="182" spans="1:14" x14ac:dyDescent="0.25">
      <c r="A182" s="2" t="s">
        <v>92</v>
      </c>
      <c r="B182" s="2" t="s">
        <v>119</v>
      </c>
      <c r="C182" s="2" t="s">
        <v>612</v>
      </c>
      <c r="D182" s="8" t="s">
        <v>76</v>
      </c>
      <c r="E182" s="3">
        <v>872638</v>
      </c>
      <c r="F182" s="3">
        <v>872638</v>
      </c>
      <c r="G182" s="3">
        <v>1003534</v>
      </c>
      <c r="H182" s="3">
        <v>1003534</v>
      </c>
      <c r="I182" s="3">
        <v>1003534</v>
      </c>
    </row>
    <row r="183" spans="1:14" x14ac:dyDescent="0.25">
      <c r="A183" s="2" t="s">
        <v>92</v>
      </c>
      <c r="B183" s="2" t="s">
        <v>119</v>
      </c>
      <c r="C183" s="2" t="s">
        <v>612</v>
      </c>
      <c r="D183" s="8" t="s">
        <v>11</v>
      </c>
      <c r="E183" s="3">
        <v>4302634</v>
      </c>
      <c r="F183" s="3">
        <v>4605269</v>
      </c>
      <c r="G183" s="3">
        <v>4675057</v>
      </c>
      <c r="H183" s="3">
        <v>5762600</v>
      </c>
      <c r="I183" s="3">
        <v>7152256</v>
      </c>
    </row>
    <row r="184" spans="1:14" x14ac:dyDescent="0.25">
      <c r="A184" s="2" t="s">
        <v>92</v>
      </c>
      <c r="B184" s="2" t="s">
        <v>119</v>
      </c>
      <c r="C184" s="2" t="s">
        <v>612</v>
      </c>
      <c r="D184" s="8" t="s">
        <v>12</v>
      </c>
      <c r="E184" s="3">
        <v>7975569</v>
      </c>
      <c r="F184" s="3">
        <v>8584002</v>
      </c>
      <c r="G184" s="3">
        <v>9597021</v>
      </c>
      <c r="H184" s="3">
        <v>9876224</v>
      </c>
      <c r="I184" s="3">
        <v>9753566</v>
      </c>
    </row>
    <row r="185" spans="1:14" x14ac:dyDescent="0.25">
      <c r="A185" s="2" t="s">
        <v>92</v>
      </c>
      <c r="B185" s="2" t="s">
        <v>119</v>
      </c>
      <c r="C185" s="2" t="s">
        <v>612</v>
      </c>
      <c r="D185" s="8" t="s">
        <v>13</v>
      </c>
      <c r="E185" s="3">
        <v>-82209</v>
      </c>
      <c r="F185" s="3">
        <v>-120452</v>
      </c>
      <c r="G185" s="3">
        <v>77450</v>
      </c>
      <c r="H185" s="3">
        <v>691625</v>
      </c>
      <c r="I185" s="3">
        <v>923876</v>
      </c>
    </row>
    <row r="186" spans="1:14" x14ac:dyDescent="0.25">
      <c r="A186" s="5" t="s">
        <v>92</v>
      </c>
      <c r="B186" s="5" t="s">
        <v>119</v>
      </c>
      <c r="C186" s="5" t="s">
        <v>612</v>
      </c>
      <c r="D186" s="5" t="s">
        <v>93</v>
      </c>
      <c r="E186" s="6">
        <v>177483292</v>
      </c>
      <c r="F186" s="6">
        <v>173911175</v>
      </c>
      <c r="G186" s="6">
        <v>190137210</v>
      </c>
      <c r="H186" s="6">
        <v>219430115</v>
      </c>
      <c r="I186" s="6">
        <v>246934280</v>
      </c>
    </row>
    <row r="187" spans="1:14" x14ac:dyDescent="0.25">
      <c r="A187" s="2" t="s">
        <v>92</v>
      </c>
      <c r="B187" s="2" t="s">
        <v>119</v>
      </c>
      <c r="C187" s="2" t="s">
        <v>612</v>
      </c>
      <c r="D187" s="8" t="s">
        <v>94</v>
      </c>
      <c r="E187" s="3">
        <v>0</v>
      </c>
      <c r="F187" s="3">
        <v>0</v>
      </c>
      <c r="G187" s="3">
        <v>0</v>
      </c>
      <c r="H187" s="3">
        <v>0</v>
      </c>
      <c r="I187" s="3">
        <v>0</v>
      </c>
    </row>
    <row r="188" spans="1:14" x14ac:dyDescent="0.25">
      <c r="A188" s="2" t="s">
        <v>92</v>
      </c>
      <c r="B188" s="2" t="s">
        <v>119</v>
      </c>
      <c r="C188" s="2" t="s">
        <v>612</v>
      </c>
      <c r="D188" s="8" t="s">
        <v>95</v>
      </c>
      <c r="E188" s="3">
        <v>8325839</v>
      </c>
      <c r="F188" s="3">
        <v>12494295</v>
      </c>
      <c r="G188" s="3">
        <v>14638012</v>
      </c>
      <c r="H188" s="3">
        <v>14958719</v>
      </c>
      <c r="I188" s="3">
        <v>19291348</v>
      </c>
    </row>
    <row r="189" spans="1:14" x14ac:dyDescent="0.25">
      <c r="A189" s="2" t="s">
        <v>92</v>
      </c>
      <c r="B189" s="2" t="s">
        <v>119</v>
      </c>
      <c r="C189" s="2" t="s">
        <v>612</v>
      </c>
      <c r="D189" s="8" t="s">
        <v>96</v>
      </c>
      <c r="E189" s="3">
        <v>169157453</v>
      </c>
      <c r="F189" s="3">
        <v>161416880</v>
      </c>
      <c r="G189" s="3">
        <v>175499198</v>
      </c>
      <c r="H189" s="3">
        <v>204471396</v>
      </c>
      <c r="I189" s="3">
        <v>227642932</v>
      </c>
    </row>
    <row r="190" spans="1:14" x14ac:dyDescent="0.25">
      <c r="A190" s="5" t="s">
        <v>92</v>
      </c>
      <c r="B190" s="5" t="s">
        <v>119</v>
      </c>
      <c r="C190" s="5" t="s">
        <v>612</v>
      </c>
      <c r="D190" s="5" t="s">
        <v>97</v>
      </c>
      <c r="E190" s="6">
        <v>190551924</v>
      </c>
      <c r="F190" s="6">
        <v>187852632</v>
      </c>
      <c r="G190" s="6">
        <v>205490272</v>
      </c>
      <c r="H190" s="6">
        <v>236764098</v>
      </c>
      <c r="I190" s="6">
        <v>265767512</v>
      </c>
    </row>
    <row r="191" spans="1:14" x14ac:dyDescent="0.25">
      <c r="A191" s="2" t="s">
        <v>92</v>
      </c>
      <c r="B191" s="2" t="s">
        <v>119</v>
      </c>
      <c r="C191" s="2" t="s">
        <v>612</v>
      </c>
      <c r="D191" s="8" t="s">
        <v>98</v>
      </c>
      <c r="E191" s="3">
        <v>3079725</v>
      </c>
      <c r="F191" s="3">
        <v>4169423</v>
      </c>
      <c r="G191" s="3">
        <v>3925056</v>
      </c>
      <c r="H191" s="3">
        <v>3936463</v>
      </c>
      <c r="I191" s="3">
        <v>4819206</v>
      </c>
    </row>
    <row r="192" spans="1:14" x14ac:dyDescent="0.25">
      <c r="A192" s="2" t="s">
        <v>92</v>
      </c>
      <c r="B192" s="2" t="s">
        <v>119</v>
      </c>
      <c r="C192" s="2" t="s">
        <v>612</v>
      </c>
      <c r="D192" s="8" t="s">
        <v>99</v>
      </c>
      <c r="E192" s="3">
        <v>55518</v>
      </c>
      <c r="F192" s="3">
        <v>61321</v>
      </c>
      <c r="G192" s="3">
        <v>108871</v>
      </c>
      <c r="H192" s="3">
        <v>127240</v>
      </c>
      <c r="I192" s="3">
        <v>136294</v>
      </c>
    </row>
    <row r="193" spans="1:9" x14ac:dyDescent="0.25">
      <c r="A193" s="2" t="s">
        <v>92</v>
      </c>
      <c r="B193" s="2" t="s">
        <v>119</v>
      </c>
      <c r="C193" s="2" t="s">
        <v>612</v>
      </c>
      <c r="D193" s="8" t="s">
        <v>100</v>
      </c>
      <c r="E193" s="3">
        <v>178152099</v>
      </c>
      <c r="F193" s="3">
        <v>173303162</v>
      </c>
      <c r="G193" s="3">
        <v>189682643</v>
      </c>
      <c r="H193" s="3">
        <v>204540440</v>
      </c>
      <c r="I193" s="3">
        <v>247099551</v>
      </c>
    </row>
    <row r="194" spans="1:9" x14ac:dyDescent="0.25">
      <c r="A194" s="2" t="s">
        <v>92</v>
      </c>
      <c r="B194" s="2" t="s">
        <v>119</v>
      </c>
      <c r="C194" s="2" t="s">
        <v>612</v>
      </c>
      <c r="D194" s="8" t="s">
        <v>101</v>
      </c>
      <c r="E194" s="3">
        <v>5295204</v>
      </c>
      <c r="F194" s="3">
        <v>6507697</v>
      </c>
      <c r="G194" s="3">
        <v>7470121</v>
      </c>
      <c r="H194" s="3">
        <v>23771947</v>
      </c>
      <c r="I194" s="3">
        <v>9027872</v>
      </c>
    </row>
    <row r="195" spans="1:9" x14ac:dyDescent="0.25">
      <c r="A195" s="2" t="s">
        <v>92</v>
      </c>
      <c r="B195" s="2" t="s">
        <v>119</v>
      </c>
      <c r="C195" s="2" t="s">
        <v>612</v>
      </c>
      <c r="D195" s="8" t="s">
        <v>511</v>
      </c>
      <c r="E195" s="3">
        <v>3969378</v>
      </c>
      <c r="F195" s="3">
        <v>3811029</v>
      </c>
      <c r="G195" s="3">
        <v>4303581</v>
      </c>
      <c r="H195" s="3">
        <v>4388008</v>
      </c>
      <c r="I195" s="3">
        <v>4684589</v>
      </c>
    </row>
    <row r="196" spans="1:9" x14ac:dyDescent="0.25">
      <c r="A196" s="5" t="s">
        <v>92</v>
      </c>
      <c r="B196" s="5" t="s">
        <v>119</v>
      </c>
      <c r="C196" s="5" t="s">
        <v>612</v>
      </c>
      <c r="D196" s="5" t="s">
        <v>29</v>
      </c>
      <c r="E196" s="6"/>
      <c r="F196" s="6"/>
      <c r="G196" s="6"/>
      <c r="H196" s="6"/>
      <c r="I196" s="6"/>
    </row>
    <row r="197" spans="1:9" x14ac:dyDescent="0.25">
      <c r="A197" s="2" t="s">
        <v>92</v>
      </c>
      <c r="B197" s="2" t="s">
        <v>119</v>
      </c>
      <c r="C197" s="2" t="s">
        <v>612</v>
      </c>
      <c r="D197" s="8" t="s">
        <v>102</v>
      </c>
      <c r="E197" s="3">
        <v>12274759</v>
      </c>
      <c r="F197" s="3">
        <v>19080221</v>
      </c>
      <c r="G197" s="3">
        <v>30713754</v>
      </c>
      <c r="H197" s="3">
        <v>35278655</v>
      </c>
      <c r="I197" s="3">
        <v>24472067</v>
      </c>
    </row>
    <row r="198" spans="1:9" x14ac:dyDescent="0.25">
      <c r="A198" s="2" t="s">
        <v>92</v>
      </c>
      <c r="B198" s="2" t="s">
        <v>119</v>
      </c>
      <c r="C198" s="2" t="s">
        <v>612</v>
      </c>
      <c r="D198" s="8" t="s">
        <v>103</v>
      </c>
      <c r="E198" s="3">
        <v>49355599</v>
      </c>
      <c r="F198" s="3">
        <v>47343377</v>
      </c>
      <c r="G198" s="3">
        <v>46113257</v>
      </c>
      <c r="H198" s="3">
        <v>48712613</v>
      </c>
      <c r="I198" s="3">
        <v>59084664</v>
      </c>
    </row>
    <row r="199" spans="1:9" x14ac:dyDescent="0.25">
      <c r="A199" s="2" t="s">
        <v>92</v>
      </c>
      <c r="B199" s="2" t="s">
        <v>119</v>
      </c>
      <c r="C199" s="2" t="s">
        <v>612</v>
      </c>
      <c r="D199" s="8" t="s">
        <v>104</v>
      </c>
      <c r="E199" s="3">
        <v>47580137</v>
      </c>
      <c r="F199" s="3">
        <v>45571152</v>
      </c>
      <c r="G199" s="3">
        <v>44086423</v>
      </c>
      <c r="H199" s="3">
        <v>46562970</v>
      </c>
      <c r="I199" s="3">
        <v>56655108</v>
      </c>
    </row>
    <row r="200" spans="1:9" x14ac:dyDescent="0.25">
      <c r="A200" s="2" t="s">
        <v>92</v>
      </c>
      <c r="B200" s="2" t="s">
        <v>119</v>
      </c>
      <c r="C200" s="2" t="s">
        <v>612</v>
      </c>
      <c r="D200" s="8" t="s">
        <v>105</v>
      </c>
      <c r="E200" s="3">
        <v>41634063</v>
      </c>
      <c r="F200" s="3">
        <v>44497032</v>
      </c>
      <c r="G200" s="3">
        <v>49879810</v>
      </c>
      <c r="H200" s="3">
        <v>57415841</v>
      </c>
      <c r="I200" s="3">
        <v>57876887</v>
      </c>
    </row>
    <row r="201" spans="1:9" x14ac:dyDescent="0.25">
      <c r="A201" s="2" t="s">
        <v>92</v>
      </c>
      <c r="B201" s="2" t="s">
        <v>119</v>
      </c>
      <c r="C201" s="2" t="s">
        <v>612</v>
      </c>
      <c r="D201" s="8" t="s">
        <v>106</v>
      </c>
      <c r="E201" s="3">
        <v>39848772</v>
      </c>
      <c r="F201" s="3">
        <v>42933793</v>
      </c>
      <c r="G201" s="3">
        <v>48713094</v>
      </c>
      <c r="H201" s="3">
        <v>55613507</v>
      </c>
      <c r="I201" s="3">
        <v>56235539</v>
      </c>
    </row>
    <row r="202" spans="1:9" x14ac:dyDescent="0.25">
      <c r="A202" s="2" t="s">
        <v>92</v>
      </c>
      <c r="B202" s="2" t="s">
        <v>119</v>
      </c>
      <c r="C202" s="2" t="s">
        <v>612</v>
      </c>
      <c r="D202" s="8" t="s">
        <v>107</v>
      </c>
      <c r="E202" s="3">
        <v>51787830</v>
      </c>
      <c r="F202" s="3">
        <v>50289698</v>
      </c>
      <c r="G202" s="3">
        <v>78238595</v>
      </c>
      <c r="H202" s="3">
        <v>100842716</v>
      </c>
      <c r="I202" s="3">
        <v>95954793</v>
      </c>
    </row>
    <row r="203" spans="1:9" x14ac:dyDescent="0.25">
      <c r="A203" s="2" t="s">
        <v>92</v>
      </c>
      <c r="B203" s="2" t="s">
        <v>119</v>
      </c>
      <c r="C203" s="2" t="s">
        <v>612</v>
      </c>
      <c r="D203" s="8" t="s">
        <v>108</v>
      </c>
      <c r="E203" s="3">
        <v>2540238</v>
      </c>
      <c r="F203" s="3">
        <v>3300954</v>
      </c>
      <c r="G203" s="3">
        <v>4352966</v>
      </c>
      <c r="H203" s="3">
        <v>4324937</v>
      </c>
      <c r="I203" s="3">
        <v>4181994</v>
      </c>
    </row>
    <row r="204" spans="1:9" x14ac:dyDescent="0.25">
      <c r="A204" s="2" t="s">
        <v>92</v>
      </c>
      <c r="B204" s="2" t="s">
        <v>119</v>
      </c>
      <c r="C204" s="2" t="s">
        <v>612</v>
      </c>
      <c r="D204" s="8" t="s">
        <v>109</v>
      </c>
      <c r="E204" s="3">
        <v>1793107</v>
      </c>
      <c r="F204" s="3">
        <v>2072051</v>
      </c>
      <c r="G204" s="3">
        <v>2306280</v>
      </c>
      <c r="H204" s="3">
        <v>2573884</v>
      </c>
      <c r="I204" s="3">
        <v>2495503</v>
      </c>
    </row>
    <row r="205" spans="1:9" x14ac:dyDescent="0.25">
      <c r="A205" s="5" t="s">
        <v>92</v>
      </c>
      <c r="B205" s="5" t="s">
        <v>119</v>
      </c>
      <c r="C205" s="5" t="s">
        <v>612</v>
      </c>
      <c r="D205" s="5" t="s">
        <v>40</v>
      </c>
      <c r="E205" s="6"/>
      <c r="F205" s="6"/>
      <c r="G205" s="6"/>
      <c r="H205" s="6"/>
      <c r="I205" s="6"/>
    </row>
    <row r="206" spans="1:9" x14ac:dyDescent="0.25">
      <c r="A206" s="2" t="s">
        <v>92</v>
      </c>
      <c r="B206" s="2" t="s">
        <v>119</v>
      </c>
      <c r="C206" s="2" t="s">
        <v>612</v>
      </c>
      <c r="D206" s="8" t="s">
        <v>77</v>
      </c>
      <c r="E206" s="3">
        <v>87263.8</v>
      </c>
      <c r="F206" s="3">
        <v>87263.8</v>
      </c>
      <c r="G206" s="3">
        <v>100353.4</v>
      </c>
      <c r="H206" s="3">
        <v>100353.4</v>
      </c>
      <c r="I206" s="3">
        <v>100353.4</v>
      </c>
    </row>
    <row r="207" spans="1:9" x14ac:dyDescent="0.25">
      <c r="A207" s="2" t="s">
        <v>92</v>
      </c>
      <c r="B207" s="2" t="s">
        <v>119</v>
      </c>
      <c r="C207" s="2" t="s">
        <v>612</v>
      </c>
      <c r="D207" s="8" t="s">
        <v>78</v>
      </c>
      <c r="E207" s="3">
        <v>145</v>
      </c>
      <c r="F207" s="3">
        <v>130</v>
      </c>
      <c r="G207" s="3">
        <v>130</v>
      </c>
      <c r="H207" s="3">
        <v>130</v>
      </c>
      <c r="I207" s="3">
        <v>130</v>
      </c>
    </row>
    <row r="208" spans="1:9" x14ac:dyDescent="0.25">
      <c r="A208" s="2" t="s">
        <v>92</v>
      </c>
      <c r="B208" s="2" t="s">
        <v>119</v>
      </c>
      <c r="C208" s="2" t="s">
        <v>612</v>
      </c>
      <c r="D208" s="8" t="s">
        <v>79</v>
      </c>
      <c r="E208" s="3">
        <v>0</v>
      </c>
      <c r="F208" s="3">
        <v>15</v>
      </c>
      <c r="G208" s="3">
        <v>0</v>
      </c>
      <c r="H208" s="3">
        <v>0</v>
      </c>
      <c r="I208" s="3">
        <v>0</v>
      </c>
    </row>
    <row r="209" spans="1:9" x14ac:dyDescent="0.25">
      <c r="A209" s="2" t="s">
        <v>92</v>
      </c>
      <c r="B209" s="2" t="s">
        <v>119</v>
      </c>
      <c r="C209" s="2" t="s">
        <v>612</v>
      </c>
      <c r="D209" s="8" t="s">
        <v>80</v>
      </c>
      <c r="E209" s="3">
        <v>-1322586</v>
      </c>
      <c r="F209" s="3">
        <v>-6226642</v>
      </c>
      <c r="G209" s="3">
        <v>-13499192</v>
      </c>
      <c r="H209" s="3">
        <v>-22149820</v>
      </c>
      <c r="I209" s="3">
        <v>-10383855</v>
      </c>
    </row>
    <row r="210" spans="1:9" x14ac:dyDescent="0.25">
      <c r="A210" s="5" t="s">
        <v>92</v>
      </c>
      <c r="B210" s="5" t="s">
        <v>119</v>
      </c>
      <c r="C210" s="5" t="s">
        <v>612</v>
      </c>
      <c r="D210" s="5" t="s">
        <v>43</v>
      </c>
      <c r="E210" s="74"/>
      <c r="F210" s="74"/>
      <c r="G210" s="74"/>
      <c r="H210" s="74"/>
      <c r="I210" s="74"/>
    </row>
    <row r="211" spans="1:9" x14ac:dyDescent="0.25">
      <c r="A211" s="2" t="s">
        <v>92</v>
      </c>
      <c r="B211" s="2" t="s">
        <v>119</v>
      </c>
      <c r="C211" s="2" t="s">
        <v>612</v>
      </c>
      <c r="D211" s="8" t="s">
        <v>546</v>
      </c>
      <c r="E211" s="9">
        <v>13.634922660000001</v>
      </c>
      <c r="F211" s="9">
        <v>14.735204160402404</v>
      </c>
      <c r="G211" s="9">
        <v>15.097791171967447</v>
      </c>
      <c r="H211" s="9">
        <v>15.465861267976569</v>
      </c>
      <c r="I211" s="9">
        <v>13.934074458065382</v>
      </c>
    </row>
    <row r="212" spans="1:9" x14ac:dyDescent="0.25">
      <c r="A212" s="2" t="s">
        <v>92</v>
      </c>
      <c r="B212" s="2" t="s">
        <v>119</v>
      </c>
      <c r="C212" s="2" t="s">
        <v>612</v>
      </c>
      <c r="D212" s="8" t="s">
        <v>110</v>
      </c>
      <c r="E212" s="9">
        <v>0.94100702999999997</v>
      </c>
      <c r="F212" s="9">
        <v>1.10301941364335</v>
      </c>
      <c r="G212" s="9">
        <v>1.1223305013679674</v>
      </c>
      <c r="H212" s="9">
        <v>1.0871090768161986</v>
      </c>
      <c r="I212" s="9">
        <v>0.9389797049385028</v>
      </c>
    </row>
    <row r="213" spans="1:9" x14ac:dyDescent="0.25">
      <c r="A213" s="2" t="s">
        <v>92</v>
      </c>
      <c r="B213" s="2" t="s">
        <v>119</v>
      </c>
      <c r="C213" s="2" t="s">
        <v>612</v>
      </c>
      <c r="D213" s="8" t="s">
        <v>512</v>
      </c>
      <c r="E213" s="9">
        <v>20.548119610000001</v>
      </c>
      <c r="F213" s="9">
        <v>23.744679924550617</v>
      </c>
      <c r="G213" s="9">
        <v>22.981583085376279</v>
      </c>
      <c r="H213" s="9">
        <v>25.648199263801725</v>
      </c>
      <c r="I213" s="9">
        <f>+I204/I206</f>
        <v>24.867149493689304</v>
      </c>
    </row>
    <row r="214" spans="1:9" x14ac:dyDescent="0.25">
      <c r="A214" s="2" t="s">
        <v>92</v>
      </c>
      <c r="B214" s="2" t="s">
        <v>119</v>
      </c>
      <c r="C214" s="2" t="s">
        <v>612</v>
      </c>
      <c r="D214" s="8" t="s">
        <v>111</v>
      </c>
      <c r="E214" s="9">
        <v>83.750855950000002</v>
      </c>
      <c r="F214" s="9">
        <v>94.212656726343013</v>
      </c>
      <c r="G214" s="9">
        <v>110.49454840098957</v>
      </c>
      <c r="H214" s="9">
        <v>119.43719870102788</v>
      </c>
      <c r="I214" s="9">
        <v>99.259433059416281</v>
      </c>
    </row>
    <row r="215" spans="1:9" x14ac:dyDescent="0.25">
      <c r="A215" s="2" t="s">
        <v>92</v>
      </c>
      <c r="B215" s="2" t="s">
        <v>119</v>
      </c>
      <c r="C215" s="2" t="s">
        <v>612</v>
      </c>
      <c r="D215" s="8" t="s">
        <v>112</v>
      </c>
      <c r="E215" s="9">
        <v>2888.1617219999998</v>
      </c>
      <c r="F215" s="9">
        <v>2427.0492376876823</v>
      </c>
      <c r="G215" s="9">
        <v>3392.4152748148535</v>
      </c>
      <c r="H215" s="9">
        <v>3917.919999502697</v>
      </c>
      <c r="I215" s="9">
        <v>3845.1083008114997</v>
      </c>
    </row>
    <row r="216" spans="1:9" x14ac:dyDescent="0.25">
      <c r="A216" s="2" t="s">
        <v>92</v>
      </c>
      <c r="B216" s="2" t="s">
        <v>119</v>
      </c>
      <c r="C216" s="2" t="s">
        <v>612</v>
      </c>
      <c r="D216" s="8" t="s">
        <v>113</v>
      </c>
      <c r="E216" s="9">
        <v>25.798074100000001</v>
      </c>
      <c r="F216" s="9">
        <v>41.869077612960055</v>
      </c>
      <c r="G216" s="9">
        <v>69.667148999591092</v>
      </c>
      <c r="H216" s="9">
        <v>75.765474152529364</v>
      </c>
      <c r="I216" s="9">
        <v>43.194811313394723</v>
      </c>
    </row>
    <row r="217" spans="1:9" x14ac:dyDescent="0.25">
      <c r="A217" s="5" t="s">
        <v>92</v>
      </c>
      <c r="B217" s="5" t="s">
        <v>119</v>
      </c>
      <c r="C217" s="5" t="s">
        <v>612</v>
      </c>
      <c r="D217" s="5" t="s">
        <v>53</v>
      </c>
      <c r="E217" s="74"/>
      <c r="F217" s="74"/>
      <c r="G217" s="74"/>
      <c r="H217" s="74"/>
      <c r="I217" s="74"/>
    </row>
    <row r="218" spans="1:9" x14ac:dyDescent="0.25">
      <c r="A218" s="2" t="s">
        <v>92</v>
      </c>
      <c r="B218" s="2" t="s">
        <v>119</v>
      </c>
      <c r="C218" s="2" t="s">
        <v>612</v>
      </c>
      <c r="D218" s="8" t="s">
        <v>114</v>
      </c>
      <c r="E218" s="9">
        <v>1.616213017</v>
      </c>
      <c r="F218" s="9">
        <v>2.219518010266686</v>
      </c>
      <c r="G218" s="9">
        <v>1.9100933400876514</v>
      </c>
      <c r="H218" s="9">
        <v>1.6626097593563363</v>
      </c>
      <c r="I218" s="9">
        <v>1.8133164447880297</v>
      </c>
    </row>
    <row r="219" spans="1:9" x14ac:dyDescent="0.25">
      <c r="A219" s="2" t="s">
        <v>92</v>
      </c>
      <c r="B219" s="2" t="s">
        <v>119</v>
      </c>
      <c r="C219" s="2" t="s">
        <v>612</v>
      </c>
      <c r="D219" s="8" t="s">
        <v>115</v>
      </c>
      <c r="E219" s="9">
        <v>93.492679190000004</v>
      </c>
      <c r="F219" s="9">
        <v>92.254849003127092</v>
      </c>
      <c r="G219" s="9">
        <v>92.307358958578831</v>
      </c>
      <c r="H219" s="9">
        <v>86.389972858131557</v>
      </c>
      <c r="I219" s="9">
        <v>92.975830318944332</v>
      </c>
    </row>
    <row r="220" spans="1:9" x14ac:dyDescent="0.25">
      <c r="A220" s="5" t="s">
        <v>92</v>
      </c>
      <c r="B220" s="5" t="s">
        <v>119</v>
      </c>
      <c r="C220" s="5" t="s">
        <v>612</v>
      </c>
      <c r="D220" s="5" t="s">
        <v>116</v>
      </c>
      <c r="E220" s="74"/>
      <c r="F220" s="74"/>
      <c r="G220" s="74"/>
      <c r="H220" s="74"/>
      <c r="I220" s="74"/>
    </row>
    <row r="221" spans="1:9" x14ac:dyDescent="0.25">
      <c r="A221" s="2" t="s">
        <v>92</v>
      </c>
      <c r="B221" s="2" t="s">
        <v>119</v>
      </c>
      <c r="C221" s="2" t="s">
        <v>612</v>
      </c>
      <c r="D221" s="8" t="s">
        <v>535</v>
      </c>
      <c r="E221" s="9">
        <v>6.901447503</v>
      </c>
      <c r="F221" s="9">
        <v>7.4856065897442416</v>
      </c>
      <c r="G221" s="9">
        <v>7.4337397344045559</v>
      </c>
      <c r="H221" s="9">
        <v>7.0290885064846274</v>
      </c>
      <c r="I221" s="9">
        <v>6.7387303531667184</v>
      </c>
    </row>
    <row r="222" spans="1:9" x14ac:dyDescent="0.25">
      <c r="A222" s="2" t="s">
        <v>92</v>
      </c>
      <c r="B222" s="2" t="s">
        <v>119</v>
      </c>
      <c r="C222" s="2" t="s">
        <v>612</v>
      </c>
      <c r="D222" s="8" t="s">
        <v>547</v>
      </c>
      <c r="E222" s="9">
        <v>150.7021354</v>
      </c>
      <c r="F222" s="9">
        <v>161.14252416236744</v>
      </c>
      <c r="G222" s="9">
        <v>152.2181809485279</v>
      </c>
      <c r="H222" s="9">
        <v>165.83751023881604</v>
      </c>
      <c r="I222" s="9">
        <f>+SUM(I182:I184)/I206</f>
        <v>178.46287220961125</v>
      </c>
    </row>
    <row r="223" spans="1:9" x14ac:dyDescent="0.25">
      <c r="A223" s="5" t="s">
        <v>92</v>
      </c>
      <c r="B223" s="5" t="s">
        <v>119</v>
      </c>
      <c r="C223" s="5" t="s">
        <v>612</v>
      </c>
      <c r="D223" s="5" t="s">
        <v>117</v>
      </c>
      <c r="E223" s="74"/>
      <c r="F223" s="74"/>
      <c r="G223" s="74"/>
      <c r="H223" s="74"/>
      <c r="I223" s="74"/>
    </row>
    <row r="224" spans="1:9" x14ac:dyDescent="0.25">
      <c r="A224" s="2" t="s">
        <v>92</v>
      </c>
      <c r="B224" s="2" t="s">
        <v>119</v>
      </c>
      <c r="C224" s="2" t="s">
        <v>612</v>
      </c>
      <c r="D224" s="8" t="s">
        <v>118</v>
      </c>
      <c r="E224" s="9">
        <v>-73.759457749999996</v>
      </c>
      <c r="F224" s="9">
        <v>-300.50621340883981</v>
      </c>
      <c r="G224" s="9">
        <v>-585.32320446780091</v>
      </c>
      <c r="H224" s="9">
        <v>-860.56014956384979</v>
      </c>
      <c r="I224" s="9">
        <v>-416.10268551069663</v>
      </c>
    </row>
    <row r="225" spans="1:14" x14ac:dyDescent="0.25">
      <c r="A225" s="5" t="s">
        <v>92</v>
      </c>
      <c r="B225" s="5" t="s">
        <v>119</v>
      </c>
      <c r="C225" s="5" t="s">
        <v>613</v>
      </c>
      <c r="D225" s="5" t="s">
        <v>9</v>
      </c>
      <c r="E225" s="6">
        <v>308669</v>
      </c>
      <c r="F225" s="6">
        <v>359324</v>
      </c>
      <c r="G225" s="6">
        <v>396769</v>
      </c>
      <c r="H225" s="6">
        <v>509430</v>
      </c>
      <c r="I225" s="6">
        <v>623525</v>
      </c>
      <c r="J225" s="1"/>
      <c r="K225" s="1"/>
      <c r="L225" s="1"/>
      <c r="M225" s="1"/>
      <c r="N225" s="1"/>
    </row>
    <row r="226" spans="1:14" x14ac:dyDescent="0.25">
      <c r="A226" s="2" t="s">
        <v>92</v>
      </c>
      <c r="B226" s="2" t="s">
        <v>119</v>
      </c>
      <c r="C226" s="2" t="s">
        <v>613</v>
      </c>
      <c r="D226" s="8" t="s">
        <v>76</v>
      </c>
      <c r="E226" s="3">
        <v>1501720</v>
      </c>
      <c r="F226" s="3">
        <v>1501720</v>
      </c>
      <c r="G226" s="3">
        <v>1501720</v>
      </c>
      <c r="H226" s="3">
        <v>1501720</v>
      </c>
      <c r="I226" s="3">
        <v>1501720</v>
      </c>
    </row>
    <row r="227" spans="1:14" x14ac:dyDescent="0.25">
      <c r="A227" s="2" t="s">
        <v>92</v>
      </c>
      <c r="B227" s="2" t="s">
        <v>119</v>
      </c>
      <c r="C227" s="2" t="s">
        <v>613</v>
      </c>
      <c r="D227" s="8" t="s">
        <v>11</v>
      </c>
      <c r="E227" s="3">
        <v>-1222477</v>
      </c>
      <c r="F227" s="3">
        <v>-1507607</v>
      </c>
      <c r="G227" s="3">
        <v>-1686416</v>
      </c>
      <c r="H227" s="3">
        <v>-1683300</v>
      </c>
      <c r="I227" s="3">
        <v>-1565253</v>
      </c>
    </row>
    <row r="228" spans="1:14" x14ac:dyDescent="0.25">
      <c r="A228" s="2" t="s">
        <v>92</v>
      </c>
      <c r="B228" s="2" t="s">
        <v>119</v>
      </c>
      <c r="C228" s="2" t="s">
        <v>613</v>
      </c>
      <c r="D228" s="8" t="s">
        <v>12</v>
      </c>
      <c r="E228" s="3">
        <v>-72857</v>
      </c>
      <c r="F228" s="3">
        <v>-65064</v>
      </c>
      <c r="G228" s="3">
        <v>-54858</v>
      </c>
      <c r="H228" s="3">
        <v>-44492</v>
      </c>
      <c r="I228" s="3">
        <v>-42942</v>
      </c>
    </row>
    <row r="229" spans="1:14" x14ac:dyDescent="0.25">
      <c r="A229" s="2" t="s">
        <v>92</v>
      </c>
      <c r="B229" s="2" t="s">
        <v>119</v>
      </c>
      <c r="C229" s="2" t="s">
        <v>613</v>
      </c>
      <c r="D229" s="8" t="s">
        <v>13</v>
      </c>
      <c r="E229" s="3">
        <v>102283</v>
      </c>
      <c r="F229" s="3">
        <v>430275</v>
      </c>
      <c r="G229" s="3">
        <v>636323</v>
      </c>
      <c r="H229" s="3">
        <v>735502</v>
      </c>
      <c r="I229" s="3">
        <v>730000</v>
      </c>
    </row>
    <row r="230" spans="1:14" x14ac:dyDescent="0.25">
      <c r="A230" s="5" t="s">
        <v>92</v>
      </c>
      <c r="B230" s="5" t="s">
        <v>119</v>
      </c>
      <c r="C230" s="5" t="s">
        <v>613</v>
      </c>
      <c r="D230" s="5" t="s">
        <v>93</v>
      </c>
      <c r="E230" s="6">
        <v>846719</v>
      </c>
      <c r="F230" s="6">
        <v>1264736</v>
      </c>
      <c r="G230" s="6">
        <v>1702233</v>
      </c>
      <c r="H230" s="6">
        <v>2440334</v>
      </c>
      <c r="I230" s="6">
        <v>3688742</v>
      </c>
    </row>
    <row r="231" spans="1:14" x14ac:dyDescent="0.25">
      <c r="A231" s="2" t="s">
        <v>92</v>
      </c>
      <c r="B231" s="2" t="s">
        <v>119</v>
      </c>
      <c r="C231" s="2" t="s">
        <v>613</v>
      </c>
      <c r="D231" s="8" t="s">
        <v>94</v>
      </c>
      <c r="E231" s="3">
        <v>0</v>
      </c>
      <c r="F231" s="3">
        <v>0</v>
      </c>
      <c r="G231" s="3">
        <v>0</v>
      </c>
      <c r="H231" s="3">
        <v>0</v>
      </c>
      <c r="I231" s="3">
        <v>0</v>
      </c>
    </row>
    <row r="232" spans="1:14" x14ac:dyDescent="0.25">
      <c r="A232" s="2" t="s">
        <v>92</v>
      </c>
      <c r="B232" s="2" t="s">
        <v>119</v>
      </c>
      <c r="C232" s="2" t="s">
        <v>613</v>
      </c>
      <c r="D232" s="8" t="s">
        <v>95</v>
      </c>
      <c r="E232" s="3">
        <v>239047</v>
      </c>
      <c r="F232" s="3">
        <v>281887</v>
      </c>
      <c r="G232" s="3">
        <v>294762</v>
      </c>
      <c r="H232" s="3">
        <v>515364</v>
      </c>
      <c r="I232" s="3">
        <v>718093</v>
      </c>
    </row>
    <row r="233" spans="1:14" x14ac:dyDescent="0.25">
      <c r="A233" s="2" t="s">
        <v>92</v>
      </c>
      <c r="B233" s="2" t="s">
        <v>119</v>
      </c>
      <c r="C233" s="2" t="s">
        <v>613</v>
      </c>
      <c r="D233" s="8" t="s">
        <v>96</v>
      </c>
      <c r="E233" s="3">
        <v>607672</v>
      </c>
      <c r="F233" s="3">
        <v>982849</v>
      </c>
      <c r="G233" s="3">
        <v>1407471</v>
      </c>
      <c r="H233" s="3">
        <v>1924970</v>
      </c>
      <c r="I233" s="3">
        <v>2970649</v>
      </c>
    </row>
    <row r="234" spans="1:14" x14ac:dyDescent="0.25">
      <c r="A234" s="5" t="s">
        <v>92</v>
      </c>
      <c r="B234" s="5" t="s">
        <v>119</v>
      </c>
      <c r="C234" s="5" t="s">
        <v>613</v>
      </c>
      <c r="D234" s="5" t="s">
        <v>97</v>
      </c>
      <c r="E234" s="6">
        <v>1155388</v>
      </c>
      <c r="F234" s="6">
        <v>1624060</v>
      </c>
      <c r="G234" s="6">
        <v>2099002</v>
      </c>
      <c r="H234" s="6">
        <v>2949764</v>
      </c>
      <c r="I234" s="6">
        <v>4312267</v>
      </c>
    </row>
    <row r="235" spans="1:14" x14ac:dyDescent="0.25">
      <c r="A235" s="2" t="s">
        <v>92</v>
      </c>
      <c r="B235" s="2" t="s">
        <v>119</v>
      </c>
      <c r="C235" s="2" t="s">
        <v>613</v>
      </c>
      <c r="D235" s="8" t="s">
        <v>98</v>
      </c>
      <c r="E235" s="3">
        <v>143773</v>
      </c>
      <c r="F235" s="3">
        <v>254525</v>
      </c>
      <c r="G235" s="3">
        <v>280005</v>
      </c>
      <c r="H235" s="3">
        <v>244906</v>
      </c>
      <c r="I235" s="3">
        <v>330772</v>
      </c>
    </row>
    <row r="236" spans="1:14" x14ac:dyDescent="0.25">
      <c r="A236" s="2" t="s">
        <v>92</v>
      </c>
      <c r="B236" s="2" t="s">
        <v>119</v>
      </c>
      <c r="C236" s="2" t="s">
        <v>613</v>
      </c>
      <c r="D236" s="8" t="s">
        <v>99</v>
      </c>
      <c r="E236" s="3">
        <v>1103</v>
      </c>
      <c r="F236" s="3">
        <v>3986</v>
      </c>
      <c r="G236" s="3">
        <v>4333</v>
      </c>
      <c r="H236" s="3">
        <v>7079</v>
      </c>
      <c r="I236" s="3">
        <v>8730</v>
      </c>
    </row>
    <row r="237" spans="1:14" x14ac:dyDescent="0.25">
      <c r="A237" s="2" t="s">
        <v>92</v>
      </c>
      <c r="B237" s="2" t="s">
        <v>119</v>
      </c>
      <c r="C237" s="2" t="s">
        <v>613</v>
      </c>
      <c r="D237" s="8" t="s">
        <v>100</v>
      </c>
      <c r="E237" s="3">
        <v>877479</v>
      </c>
      <c r="F237" s="3">
        <v>1176249</v>
      </c>
      <c r="G237" s="3">
        <v>1591299</v>
      </c>
      <c r="H237" s="3">
        <v>2458788</v>
      </c>
      <c r="I237" s="3">
        <v>3584558</v>
      </c>
    </row>
    <row r="238" spans="1:14" x14ac:dyDescent="0.25">
      <c r="A238" s="2" t="s">
        <v>92</v>
      </c>
      <c r="B238" s="2" t="s">
        <v>119</v>
      </c>
      <c r="C238" s="2" t="s">
        <v>613</v>
      </c>
      <c r="D238" s="8" t="s">
        <v>101</v>
      </c>
      <c r="E238" s="3">
        <v>113326</v>
      </c>
      <c r="F238" s="3">
        <v>168652</v>
      </c>
      <c r="G238" s="3">
        <v>176749</v>
      </c>
      <c r="H238" s="3">
        <v>203155</v>
      </c>
      <c r="I238" s="3">
        <v>348993</v>
      </c>
    </row>
    <row r="239" spans="1:14" x14ac:dyDescent="0.25">
      <c r="A239" s="2" t="s">
        <v>92</v>
      </c>
      <c r="B239" s="2" t="s">
        <v>119</v>
      </c>
      <c r="C239" s="2" t="s">
        <v>613</v>
      </c>
      <c r="D239" s="8" t="s">
        <v>511</v>
      </c>
      <c r="E239" s="3">
        <v>19707</v>
      </c>
      <c r="F239" s="3">
        <v>20648</v>
      </c>
      <c r="G239" s="3">
        <v>46616</v>
      </c>
      <c r="H239" s="3">
        <v>35836</v>
      </c>
      <c r="I239" s="3">
        <v>39214</v>
      </c>
    </row>
    <row r="240" spans="1:14" x14ac:dyDescent="0.25">
      <c r="A240" s="5" t="s">
        <v>92</v>
      </c>
      <c r="B240" s="5" t="s">
        <v>119</v>
      </c>
      <c r="C240" s="5" t="s">
        <v>613</v>
      </c>
      <c r="D240" s="5" t="s">
        <v>29</v>
      </c>
      <c r="E240" s="6"/>
      <c r="F240" s="6"/>
      <c r="G240" s="6"/>
      <c r="H240" s="6"/>
      <c r="I240" s="6"/>
    </row>
    <row r="241" spans="1:9" x14ac:dyDescent="0.25">
      <c r="A241" s="2" t="s">
        <v>92</v>
      </c>
      <c r="B241" s="2" t="s">
        <v>119</v>
      </c>
      <c r="C241" s="2" t="s">
        <v>613</v>
      </c>
      <c r="D241" s="8" t="s">
        <v>102</v>
      </c>
      <c r="E241" s="3">
        <v>59652</v>
      </c>
      <c r="F241" s="3">
        <v>118942</v>
      </c>
      <c r="G241" s="3">
        <v>268773</v>
      </c>
      <c r="H241" s="3">
        <v>273378</v>
      </c>
      <c r="I241" s="3">
        <v>232194</v>
      </c>
    </row>
    <row r="242" spans="1:9" x14ac:dyDescent="0.25">
      <c r="A242" s="2" t="s">
        <v>92</v>
      </c>
      <c r="B242" s="2" t="s">
        <v>119</v>
      </c>
      <c r="C242" s="2" t="s">
        <v>613</v>
      </c>
      <c r="D242" s="8" t="s">
        <v>103</v>
      </c>
      <c r="E242" s="3">
        <v>834920</v>
      </c>
      <c r="F242" s="3">
        <v>1301556</v>
      </c>
      <c r="G242" s="3">
        <v>1613540</v>
      </c>
      <c r="H242" s="3">
        <v>2017612</v>
      </c>
      <c r="I242" s="3">
        <v>3276514</v>
      </c>
    </row>
    <row r="243" spans="1:9" x14ac:dyDescent="0.25">
      <c r="A243" s="2" t="s">
        <v>92</v>
      </c>
      <c r="B243" s="2" t="s">
        <v>119</v>
      </c>
      <c r="C243" s="2" t="s">
        <v>613</v>
      </c>
      <c r="D243" s="8" t="s">
        <v>104</v>
      </c>
      <c r="E243" s="3">
        <v>600421</v>
      </c>
      <c r="F243" s="3">
        <v>1077752</v>
      </c>
      <c r="G243" s="3">
        <v>1254184</v>
      </c>
      <c r="H243" s="3">
        <v>1693129</v>
      </c>
      <c r="I243" s="3">
        <v>2888411</v>
      </c>
    </row>
    <row r="244" spans="1:9" x14ac:dyDescent="0.25">
      <c r="A244" s="2" t="s">
        <v>92</v>
      </c>
      <c r="B244" s="2" t="s">
        <v>119</v>
      </c>
      <c r="C244" s="2" t="s">
        <v>613</v>
      </c>
      <c r="D244" s="8" t="s">
        <v>105</v>
      </c>
      <c r="E244" s="3">
        <v>452695</v>
      </c>
      <c r="F244" s="3">
        <v>479719</v>
      </c>
      <c r="G244" s="3">
        <v>621515</v>
      </c>
      <c r="H244" s="3">
        <v>551367</v>
      </c>
      <c r="I244" s="3">
        <v>918297</v>
      </c>
    </row>
    <row r="245" spans="1:9" x14ac:dyDescent="0.25">
      <c r="A245" s="2" t="s">
        <v>92</v>
      </c>
      <c r="B245" s="2" t="s">
        <v>119</v>
      </c>
      <c r="C245" s="2" t="s">
        <v>613</v>
      </c>
      <c r="D245" s="8" t="s">
        <v>106</v>
      </c>
      <c r="E245" s="3">
        <v>154944</v>
      </c>
      <c r="F245" s="3">
        <v>148084</v>
      </c>
      <c r="G245" s="3">
        <v>281431</v>
      </c>
      <c r="H245" s="3">
        <v>345779</v>
      </c>
      <c r="I245" s="3">
        <v>436249</v>
      </c>
    </row>
    <row r="246" spans="1:9" x14ac:dyDescent="0.25">
      <c r="A246" s="2" t="s">
        <v>92</v>
      </c>
      <c r="B246" s="2" t="s">
        <v>119</v>
      </c>
      <c r="C246" s="2" t="s">
        <v>613</v>
      </c>
      <c r="D246" s="8" t="s">
        <v>107</v>
      </c>
      <c r="E246" s="3">
        <v>664791</v>
      </c>
      <c r="F246" s="3">
        <v>1208186</v>
      </c>
      <c r="G246" s="3">
        <v>1551001</v>
      </c>
      <c r="H246" s="3">
        <v>2082419</v>
      </c>
      <c r="I246" s="3">
        <v>3235619</v>
      </c>
    </row>
    <row r="247" spans="1:9" x14ac:dyDescent="0.25">
      <c r="A247" s="2" t="s">
        <v>92</v>
      </c>
      <c r="B247" s="2" t="s">
        <v>119</v>
      </c>
      <c r="C247" s="2" t="s">
        <v>613</v>
      </c>
      <c r="D247" s="8" t="s">
        <v>108</v>
      </c>
      <c r="E247" s="3">
        <v>-242051</v>
      </c>
      <c r="F247" s="3">
        <v>-274620</v>
      </c>
      <c r="G247" s="3">
        <v>-158642</v>
      </c>
      <c r="H247" s="3">
        <v>18403</v>
      </c>
      <c r="I247" s="3">
        <v>123940</v>
      </c>
    </row>
    <row r="248" spans="1:9" x14ac:dyDescent="0.25">
      <c r="A248" s="2" t="s">
        <v>92</v>
      </c>
      <c r="B248" s="2" t="s">
        <v>119</v>
      </c>
      <c r="C248" s="2" t="s">
        <v>613</v>
      </c>
      <c r="D248" s="8" t="s">
        <v>109</v>
      </c>
      <c r="E248" s="3">
        <v>-242440</v>
      </c>
      <c r="F248" s="3">
        <v>-275971</v>
      </c>
      <c r="G248" s="3">
        <v>-165240</v>
      </c>
      <c r="H248" s="3">
        <v>15123</v>
      </c>
      <c r="I248" s="3">
        <v>125966</v>
      </c>
    </row>
    <row r="249" spans="1:9" x14ac:dyDescent="0.25">
      <c r="A249" s="5" t="s">
        <v>92</v>
      </c>
      <c r="B249" s="5" t="s">
        <v>119</v>
      </c>
      <c r="C249" s="5" t="s">
        <v>613</v>
      </c>
      <c r="D249" s="5" t="s">
        <v>40</v>
      </c>
      <c r="E249" s="6"/>
      <c r="F249" s="6"/>
      <c r="G249" s="6"/>
      <c r="H249" s="6"/>
      <c r="I249" s="6"/>
    </row>
    <row r="250" spans="1:9" x14ac:dyDescent="0.25">
      <c r="A250" s="2" t="s">
        <v>92</v>
      </c>
      <c r="B250" s="2" t="s">
        <v>119</v>
      </c>
      <c r="C250" s="2" t="s">
        <v>613</v>
      </c>
      <c r="D250" s="8" t="s">
        <v>77</v>
      </c>
      <c r="E250" s="3">
        <v>150172</v>
      </c>
      <c r="F250" s="3">
        <v>150172</v>
      </c>
      <c r="G250" s="3">
        <v>150172</v>
      </c>
      <c r="H250" s="3">
        <v>150172</v>
      </c>
      <c r="I250" s="3">
        <v>150172</v>
      </c>
    </row>
    <row r="251" spans="1:9" x14ac:dyDescent="0.25">
      <c r="A251" s="2" t="s">
        <v>92</v>
      </c>
      <c r="B251" s="2" t="s">
        <v>119</v>
      </c>
      <c r="C251" s="2" t="s">
        <v>613</v>
      </c>
      <c r="D251" s="8" t="s">
        <v>78</v>
      </c>
      <c r="E251" s="3">
        <v>0</v>
      </c>
      <c r="F251" s="3">
        <v>0</v>
      </c>
      <c r="G251" s="3">
        <v>0</v>
      </c>
      <c r="H251" s="3">
        <v>0</v>
      </c>
      <c r="I251" s="3">
        <v>0</v>
      </c>
    </row>
    <row r="252" spans="1:9" x14ac:dyDescent="0.25">
      <c r="A252" s="2" t="s">
        <v>92</v>
      </c>
      <c r="B252" s="2" t="s">
        <v>119</v>
      </c>
      <c r="C252" s="2" t="s">
        <v>613</v>
      </c>
      <c r="D252" s="8" t="s">
        <v>79</v>
      </c>
      <c r="E252" s="3">
        <v>0</v>
      </c>
      <c r="F252" s="3">
        <v>0</v>
      </c>
      <c r="G252" s="3">
        <v>0</v>
      </c>
      <c r="H252" s="3">
        <v>0</v>
      </c>
      <c r="I252" s="3">
        <v>0</v>
      </c>
    </row>
    <row r="253" spans="1:9" x14ac:dyDescent="0.25">
      <c r="A253" s="2" t="s">
        <v>92</v>
      </c>
      <c r="B253" s="2" t="s">
        <v>119</v>
      </c>
      <c r="C253" s="2" t="s">
        <v>613</v>
      </c>
      <c r="D253" s="8" t="s">
        <v>80</v>
      </c>
      <c r="E253" s="3">
        <v>-50861</v>
      </c>
      <c r="F253" s="3">
        <v>-31667</v>
      </c>
      <c r="G253" s="3">
        <v>-42896</v>
      </c>
      <c r="H253" s="3">
        <v>369278</v>
      </c>
      <c r="I253" s="3">
        <v>869610</v>
      </c>
    </row>
    <row r="254" spans="1:9" x14ac:dyDescent="0.25">
      <c r="A254" s="5" t="s">
        <v>92</v>
      </c>
      <c r="B254" s="5" t="s">
        <v>119</v>
      </c>
      <c r="C254" s="5" t="s">
        <v>613</v>
      </c>
      <c r="D254" s="5" t="s">
        <v>43</v>
      </c>
      <c r="E254" s="74"/>
      <c r="F254" s="74"/>
      <c r="G254" s="74"/>
      <c r="H254" s="74"/>
      <c r="I254" s="74"/>
    </row>
    <row r="255" spans="1:9" x14ac:dyDescent="0.25">
      <c r="A255" s="2" t="s">
        <v>92</v>
      </c>
      <c r="B255" s="2" t="s">
        <v>119</v>
      </c>
      <c r="C255" s="2" t="s">
        <v>613</v>
      </c>
      <c r="D255" s="8" t="s">
        <v>546</v>
      </c>
      <c r="E255" s="9">
        <v>-117.4692082</v>
      </c>
      <c r="F255" s="9">
        <v>388.95998646953529</v>
      </c>
      <c r="G255" s="9">
        <v>68.978184459453814</v>
      </c>
      <c r="H255" s="9">
        <v>-6.6894617643936449</v>
      </c>
      <c r="I255" s="9">
        <v>-118.30570556468655</v>
      </c>
    </row>
    <row r="256" spans="1:9" x14ac:dyDescent="0.25">
      <c r="A256" s="2" t="s">
        <v>92</v>
      </c>
      <c r="B256" s="2" t="s">
        <v>119</v>
      </c>
      <c r="C256" s="2" t="s">
        <v>613</v>
      </c>
      <c r="D256" s="8" t="s">
        <v>110</v>
      </c>
      <c r="E256" s="9">
        <v>-20.983427209999999</v>
      </c>
      <c r="F256" s="9">
        <v>-16.992660369690775</v>
      </c>
      <c r="G256" s="9">
        <v>-7.8723126514410184</v>
      </c>
      <c r="H256" s="9">
        <v>0.51268508260321843</v>
      </c>
      <c r="I256" s="9">
        <v>2.9211085491691495</v>
      </c>
    </row>
    <row r="257" spans="1:14" x14ac:dyDescent="0.25">
      <c r="A257" s="2" t="s">
        <v>92</v>
      </c>
      <c r="B257" s="2" t="s">
        <v>119</v>
      </c>
      <c r="C257" s="2" t="s">
        <v>613</v>
      </c>
      <c r="D257" s="8" t="s">
        <v>512</v>
      </c>
      <c r="E257" s="9">
        <v>-1.61441547</v>
      </c>
      <c r="F257" s="9">
        <v>-1.8376994379777856</v>
      </c>
      <c r="G257" s="9">
        <v>-1.1003382787736729</v>
      </c>
      <c r="H257" s="9">
        <v>0.10070452547745253</v>
      </c>
      <c r="I257" s="9">
        <f>+I248/I250</f>
        <v>0.83881149615108008</v>
      </c>
    </row>
    <row r="258" spans="1:14" x14ac:dyDescent="0.25">
      <c r="A258" s="2" t="s">
        <v>92</v>
      </c>
      <c r="B258" s="2" t="s">
        <v>119</v>
      </c>
      <c r="C258" s="2" t="s">
        <v>613</v>
      </c>
      <c r="D258" s="8" t="s">
        <v>111</v>
      </c>
      <c r="E258" s="9">
        <v>25.805892870000001</v>
      </c>
      <c r="F258" s="9">
        <v>13.740081206065959</v>
      </c>
      <c r="G258" s="9">
        <v>22.439370937597673</v>
      </c>
      <c r="H258" s="9">
        <v>20.422484051717266</v>
      </c>
      <c r="I258" s="9">
        <v>15.103425378175059</v>
      </c>
    </row>
    <row r="259" spans="1:14" x14ac:dyDescent="0.25">
      <c r="A259" s="2" t="s">
        <v>92</v>
      </c>
      <c r="B259" s="2" t="s">
        <v>119</v>
      </c>
      <c r="C259" s="2" t="s">
        <v>613</v>
      </c>
      <c r="D259" s="8" t="s">
        <v>112</v>
      </c>
      <c r="E259" s="9">
        <v>-274.20846390000003</v>
      </c>
      <c r="F259" s="9">
        <v>-437.79455087672255</v>
      </c>
      <c r="G259" s="9">
        <v>-938.6353183248608</v>
      </c>
      <c r="H259" s="9">
        <v>13769.880314752363</v>
      </c>
      <c r="I259" s="9">
        <v>2568.6447136528905</v>
      </c>
    </row>
    <row r="260" spans="1:14" x14ac:dyDescent="0.25">
      <c r="A260" s="2" t="s">
        <v>92</v>
      </c>
      <c r="B260" s="2" t="s">
        <v>119</v>
      </c>
      <c r="C260" s="2" t="s">
        <v>613</v>
      </c>
      <c r="D260" s="8" t="s">
        <v>113</v>
      </c>
      <c r="E260" s="9">
        <v>9.9350289210000007</v>
      </c>
      <c r="F260" s="9">
        <v>11.036119626778703</v>
      </c>
      <c r="G260" s="9">
        <v>21.430109138690973</v>
      </c>
      <c r="H260" s="9">
        <v>16.146318443544466</v>
      </c>
      <c r="I260" s="9">
        <v>8.038814420800918</v>
      </c>
    </row>
    <row r="261" spans="1:14" x14ac:dyDescent="0.25">
      <c r="A261" s="5" t="s">
        <v>92</v>
      </c>
      <c r="B261" s="5" t="s">
        <v>119</v>
      </c>
      <c r="C261" s="5" t="s">
        <v>613</v>
      </c>
      <c r="D261" s="5" t="s">
        <v>53</v>
      </c>
      <c r="E261" s="74"/>
      <c r="F261" s="74"/>
      <c r="G261" s="74"/>
      <c r="H261" s="74"/>
      <c r="I261" s="74"/>
    </row>
    <row r="262" spans="1:14" x14ac:dyDescent="0.25">
      <c r="A262" s="2" t="s">
        <v>92</v>
      </c>
      <c r="B262" s="2" t="s">
        <v>119</v>
      </c>
      <c r="C262" s="2" t="s">
        <v>613</v>
      </c>
      <c r="D262" s="8" t="s">
        <v>114</v>
      </c>
      <c r="E262" s="9">
        <v>12.44369857</v>
      </c>
      <c r="F262" s="9">
        <v>15.672142654828024</v>
      </c>
      <c r="G262" s="9">
        <v>13.339911062495414</v>
      </c>
      <c r="H262" s="9">
        <v>8.3025625100855525</v>
      </c>
      <c r="I262" s="9">
        <v>7.6704897911005974</v>
      </c>
    </row>
    <row r="263" spans="1:14" x14ac:dyDescent="0.25">
      <c r="A263" s="2" t="s">
        <v>92</v>
      </c>
      <c r="B263" s="2" t="s">
        <v>119</v>
      </c>
      <c r="C263" s="2" t="s">
        <v>613</v>
      </c>
      <c r="D263" s="8" t="s">
        <v>115</v>
      </c>
      <c r="E263" s="9">
        <v>75.946694960000002</v>
      </c>
      <c r="F263" s="9">
        <v>72.426449761708312</v>
      </c>
      <c r="G263" s="9">
        <v>75.812171689212306</v>
      </c>
      <c r="H263" s="9">
        <v>83.35541419584753</v>
      </c>
      <c r="I263" s="9">
        <v>83.124676649196346</v>
      </c>
    </row>
    <row r="264" spans="1:14" x14ac:dyDescent="0.25">
      <c r="A264" s="5" t="s">
        <v>92</v>
      </c>
      <c r="B264" s="5" t="s">
        <v>119</v>
      </c>
      <c r="C264" s="5" t="s">
        <v>613</v>
      </c>
      <c r="D264" s="5" t="s">
        <v>116</v>
      </c>
      <c r="E264" s="74"/>
      <c r="F264" s="74"/>
      <c r="G264" s="74"/>
      <c r="H264" s="74"/>
      <c r="I264" s="74"/>
    </row>
    <row r="265" spans="1:14" x14ac:dyDescent="0.25">
      <c r="A265" s="2" t="s">
        <v>92</v>
      </c>
      <c r="B265" s="2" t="s">
        <v>119</v>
      </c>
      <c r="C265" s="2" t="s">
        <v>613</v>
      </c>
      <c r="D265" s="8" t="s">
        <v>535</v>
      </c>
      <c r="E265" s="9">
        <v>17.86291705</v>
      </c>
      <c r="F265" s="9">
        <v>-4.368742534142827</v>
      </c>
      <c r="G265" s="9">
        <v>-11.41275711028384</v>
      </c>
      <c r="H265" s="9">
        <v>-7.6640707527788665</v>
      </c>
      <c r="I265" s="9">
        <v>-2.4691189112362477</v>
      </c>
    </row>
    <row r="266" spans="1:14" x14ac:dyDescent="0.25">
      <c r="A266" s="2" t="s">
        <v>92</v>
      </c>
      <c r="B266" s="2" t="s">
        <v>119</v>
      </c>
      <c r="C266" s="2" t="s">
        <v>613</v>
      </c>
      <c r="D266" s="8" t="s">
        <v>547</v>
      </c>
      <c r="E266" s="9">
        <v>1.374330767</v>
      </c>
      <c r="F266" s="9">
        <v>-0.47246490690674692</v>
      </c>
      <c r="G266" s="9">
        <v>-1.5951975068588018</v>
      </c>
      <c r="H266" s="9">
        <v>-1.505420451215939</v>
      </c>
      <c r="I266" s="9">
        <f>+SUM(I226:I228)/I250</f>
        <v>-0.70902032336254428</v>
      </c>
    </row>
    <row r="267" spans="1:14" x14ac:dyDescent="0.25">
      <c r="A267" s="5" t="s">
        <v>92</v>
      </c>
      <c r="B267" s="5" t="s">
        <v>119</v>
      </c>
      <c r="C267" s="5" t="s">
        <v>613</v>
      </c>
      <c r="D267" s="5" t="s">
        <v>117</v>
      </c>
      <c r="E267" s="74"/>
      <c r="F267" s="74"/>
      <c r="G267" s="74"/>
      <c r="H267" s="74"/>
      <c r="I267" s="74"/>
    </row>
    <row r="268" spans="1:14" x14ac:dyDescent="0.25">
      <c r="A268" s="2" t="s">
        <v>92</v>
      </c>
      <c r="B268" s="2" t="s">
        <v>119</v>
      </c>
      <c r="C268" s="2" t="s">
        <v>613</v>
      </c>
      <c r="D268" s="8" t="s">
        <v>118</v>
      </c>
      <c r="E268" s="9">
        <v>20.978798879999999</v>
      </c>
      <c r="F268" s="9">
        <v>11.474756405564353</v>
      </c>
      <c r="G268" s="9">
        <v>25.959816025175503</v>
      </c>
      <c r="H268" s="9">
        <v>2441.8303246710307</v>
      </c>
      <c r="I268" s="9">
        <v>690.35295238397657</v>
      </c>
    </row>
    <row r="269" spans="1:14" x14ac:dyDescent="0.25">
      <c r="A269" s="5" t="s">
        <v>92</v>
      </c>
      <c r="B269" s="5" t="s">
        <v>119</v>
      </c>
      <c r="C269" s="5" t="s">
        <v>122</v>
      </c>
      <c r="D269" s="5" t="s">
        <v>9</v>
      </c>
      <c r="E269" s="6">
        <v>414946</v>
      </c>
      <c r="F269" s="6">
        <v>290948</v>
      </c>
      <c r="G269" s="6">
        <v>250995</v>
      </c>
      <c r="H269" s="6">
        <v>291643</v>
      </c>
      <c r="I269" s="6">
        <v>262588</v>
      </c>
      <c r="J269" s="1"/>
      <c r="K269" s="1"/>
      <c r="L269" s="1"/>
      <c r="M269" s="1"/>
      <c r="N269" s="1"/>
    </row>
    <row r="270" spans="1:14" x14ac:dyDescent="0.25">
      <c r="A270" s="2" t="s">
        <v>92</v>
      </c>
      <c r="B270" s="2" t="s">
        <v>119</v>
      </c>
      <c r="C270" s="2" t="s">
        <v>122</v>
      </c>
      <c r="D270" s="8" t="s">
        <v>76</v>
      </c>
      <c r="E270" s="3">
        <v>1750000</v>
      </c>
      <c r="F270" s="3">
        <v>1910000</v>
      </c>
      <c r="G270" s="3">
        <v>2090000</v>
      </c>
      <c r="H270" s="3">
        <v>2245000</v>
      </c>
      <c r="I270" s="3">
        <v>2245000</v>
      </c>
    </row>
    <row r="271" spans="1:14" x14ac:dyDescent="0.25">
      <c r="A271" s="2" t="s">
        <v>92</v>
      </c>
      <c r="B271" s="2" t="s">
        <v>119</v>
      </c>
      <c r="C271" s="2" t="s">
        <v>122</v>
      </c>
      <c r="D271" s="8" t="s">
        <v>11</v>
      </c>
      <c r="E271" s="3">
        <v>120000</v>
      </c>
      <c r="F271" s="3">
        <v>50000</v>
      </c>
      <c r="G271" s="3">
        <v>75000</v>
      </c>
      <c r="H271" s="3">
        <v>300859</v>
      </c>
      <c r="I271" s="3">
        <v>480000</v>
      </c>
    </row>
    <row r="272" spans="1:14" x14ac:dyDescent="0.25">
      <c r="A272" s="2" t="s">
        <v>92</v>
      </c>
      <c r="B272" s="2" t="s">
        <v>119</v>
      </c>
      <c r="C272" s="2" t="s">
        <v>122</v>
      </c>
      <c r="D272" s="8" t="s">
        <v>12</v>
      </c>
      <c r="E272" s="3">
        <v>-1455054</v>
      </c>
      <c r="F272" s="3">
        <v>-1669052</v>
      </c>
      <c r="G272" s="3">
        <v>-1914005</v>
      </c>
      <c r="H272" s="3">
        <v>-2254216</v>
      </c>
      <c r="I272" s="3">
        <v>-2462412</v>
      </c>
    </row>
    <row r="273" spans="1:9" x14ac:dyDescent="0.25">
      <c r="A273" s="2" t="s">
        <v>92</v>
      </c>
      <c r="B273" s="2" t="s">
        <v>119</v>
      </c>
      <c r="C273" s="2" t="s">
        <v>122</v>
      </c>
      <c r="D273" s="8" t="s">
        <v>13</v>
      </c>
      <c r="E273" s="3">
        <v>0</v>
      </c>
      <c r="F273" s="3">
        <v>0</v>
      </c>
      <c r="G273" s="3">
        <v>0</v>
      </c>
      <c r="H273" s="3">
        <v>0</v>
      </c>
      <c r="I273" s="3">
        <v>0</v>
      </c>
    </row>
    <row r="274" spans="1:9" x14ac:dyDescent="0.25">
      <c r="A274" s="5" t="s">
        <v>92</v>
      </c>
      <c r="B274" s="5" t="s">
        <v>119</v>
      </c>
      <c r="C274" s="5" t="s">
        <v>122</v>
      </c>
      <c r="D274" s="5" t="s">
        <v>93</v>
      </c>
      <c r="E274" s="6">
        <v>585762</v>
      </c>
      <c r="F274" s="6">
        <v>640770</v>
      </c>
      <c r="G274" s="6">
        <v>870544</v>
      </c>
      <c r="H274" s="6">
        <v>955092</v>
      </c>
      <c r="I274" s="6">
        <v>1198128</v>
      </c>
    </row>
    <row r="275" spans="1:9" x14ac:dyDescent="0.25">
      <c r="A275" s="2" t="s">
        <v>92</v>
      </c>
      <c r="B275" s="2" t="s">
        <v>119</v>
      </c>
      <c r="C275" s="2" t="s">
        <v>122</v>
      </c>
      <c r="D275" s="8" t="s">
        <v>94</v>
      </c>
      <c r="E275" s="3">
        <v>0</v>
      </c>
      <c r="F275" s="3">
        <v>0</v>
      </c>
      <c r="G275" s="3">
        <v>0</v>
      </c>
      <c r="H275" s="3">
        <v>0</v>
      </c>
      <c r="I275" s="3">
        <v>0</v>
      </c>
    </row>
    <row r="276" spans="1:9" x14ac:dyDescent="0.25">
      <c r="A276" s="2" t="s">
        <v>92</v>
      </c>
      <c r="B276" s="2" t="s">
        <v>119</v>
      </c>
      <c r="C276" s="2" t="s">
        <v>122</v>
      </c>
      <c r="D276" s="8" t="s">
        <v>95</v>
      </c>
      <c r="E276" s="3">
        <v>308793</v>
      </c>
      <c r="F276" s="3">
        <v>298647</v>
      </c>
      <c r="G276" s="3">
        <v>356658</v>
      </c>
      <c r="H276" s="3">
        <v>370685</v>
      </c>
      <c r="I276" s="3">
        <v>418594</v>
      </c>
    </row>
    <row r="277" spans="1:9" x14ac:dyDescent="0.25">
      <c r="A277" s="2" t="s">
        <v>92</v>
      </c>
      <c r="B277" s="2" t="s">
        <v>119</v>
      </c>
      <c r="C277" s="2" t="s">
        <v>122</v>
      </c>
      <c r="D277" s="8" t="s">
        <v>96</v>
      </c>
      <c r="E277" s="3">
        <v>276969</v>
      </c>
      <c r="F277" s="3">
        <v>342123</v>
      </c>
      <c r="G277" s="3">
        <v>513886</v>
      </c>
      <c r="H277" s="3">
        <v>584407</v>
      </c>
      <c r="I277" s="3">
        <v>779534</v>
      </c>
    </row>
    <row r="278" spans="1:9" x14ac:dyDescent="0.25">
      <c r="A278" s="5" t="s">
        <v>92</v>
      </c>
      <c r="B278" s="5" t="s">
        <v>119</v>
      </c>
      <c r="C278" s="5" t="s">
        <v>122</v>
      </c>
      <c r="D278" s="5" t="s">
        <v>97</v>
      </c>
      <c r="E278" s="6">
        <v>1000708</v>
      </c>
      <c r="F278" s="6">
        <v>931718</v>
      </c>
      <c r="G278" s="6">
        <v>1121539</v>
      </c>
      <c r="H278" s="6">
        <v>1246735</v>
      </c>
      <c r="I278" s="6">
        <v>1460716</v>
      </c>
    </row>
    <row r="279" spans="1:9" x14ac:dyDescent="0.25">
      <c r="A279" s="2" t="s">
        <v>92</v>
      </c>
      <c r="B279" s="2" t="s">
        <v>119</v>
      </c>
      <c r="C279" s="2" t="s">
        <v>122</v>
      </c>
      <c r="D279" s="8" t="s">
        <v>98</v>
      </c>
      <c r="E279" s="3">
        <v>238421</v>
      </c>
      <c r="F279" s="3">
        <v>355722</v>
      </c>
      <c r="G279" s="3">
        <v>559050</v>
      </c>
      <c r="H279" s="3">
        <v>702133</v>
      </c>
      <c r="I279" s="3">
        <v>876095</v>
      </c>
    </row>
    <row r="280" spans="1:9" x14ac:dyDescent="0.25">
      <c r="A280" s="2" t="s">
        <v>92</v>
      </c>
      <c r="B280" s="2" t="s">
        <v>119</v>
      </c>
      <c r="C280" s="2" t="s">
        <v>122</v>
      </c>
      <c r="D280" s="8" t="s">
        <v>99</v>
      </c>
      <c r="E280" s="3">
        <v>0</v>
      </c>
      <c r="F280" s="3">
        <v>0</v>
      </c>
      <c r="G280" s="3">
        <v>0</v>
      </c>
      <c r="H280" s="3">
        <v>0</v>
      </c>
      <c r="I280" s="3">
        <v>0</v>
      </c>
    </row>
    <row r="281" spans="1:9" x14ac:dyDescent="0.25">
      <c r="A281" s="2" t="s">
        <v>92</v>
      </c>
      <c r="B281" s="2" t="s">
        <v>119</v>
      </c>
      <c r="C281" s="2" t="s">
        <v>122</v>
      </c>
      <c r="D281" s="8" t="s">
        <v>100</v>
      </c>
      <c r="E281" s="3">
        <v>486840</v>
      </c>
      <c r="F281" s="3">
        <v>328686</v>
      </c>
      <c r="G281" s="3">
        <v>224203</v>
      </c>
      <c r="H281" s="3">
        <v>329185</v>
      </c>
      <c r="I281" s="3">
        <v>368597</v>
      </c>
    </row>
    <row r="282" spans="1:9" x14ac:dyDescent="0.25">
      <c r="A282" s="2" t="s">
        <v>92</v>
      </c>
      <c r="B282" s="2" t="s">
        <v>119</v>
      </c>
      <c r="C282" s="2" t="s">
        <v>122</v>
      </c>
      <c r="D282" s="8" t="s">
        <v>101</v>
      </c>
      <c r="E282" s="3">
        <v>250245</v>
      </c>
      <c r="F282" s="3">
        <v>204782</v>
      </c>
      <c r="G282" s="3">
        <v>290979</v>
      </c>
      <c r="H282" s="3">
        <v>178719</v>
      </c>
      <c r="I282" s="3">
        <v>187349</v>
      </c>
    </row>
    <row r="283" spans="1:9" x14ac:dyDescent="0.25">
      <c r="A283" s="2" t="s">
        <v>92</v>
      </c>
      <c r="B283" s="2" t="s">
        <v>119</v>
      </c>
      <c r="C283" s="2" t="s">
        <v>122</v>
      </c>
      <c r="D283" s="8" t="s">
        <v>511</v>
      </c>
      <c r="E283" s="3">
        <v>25202</v>
      </c>
      <c r="F283" s="3">
        <v>42528</v>
      </c>
      <c r="G283" s="3">
        <v>47307</v>
      </c>
      <c r="H283" s="3">
        <v>36698</v>
      </c>
      <c r="I283" s="3">
        <v>28675</v>
      </c>
    </row>
    <row r="284" spans="1:9" x14ac:dyDescent="0.25">
      <c r="A284" s="5" t="s">
        <v>92</v>
      </c>
      <c r="B284" s="5" t="s">
        <v>119</v>
      </c>
      <c r="C284" s="5" t="s">
        <v>122</v>
      </c>
      <c r="D284" s="5" t="s">
        <v>29</v>
      </c>
      <c r="E284" s="6"/>
      <c r="F284" s="6"/>
      <c r="G284" s="6"/>
      <c r="H284" s="6"/>
      <c r="I284" s="6"/>
    </row>
    <row r="285" spans="1:9" x14ac:dyDescent="0.25">
      <c r="A285" s="2" t="s">
        <v>92</v>
      </c>
      <c r="B285" s="2" t="s">
        <v>119</v>
      </c>
      <c r="C285" s="2" t="s">
        <v>122</v>
      </c>
      <c r="D285" s="8" t="s">
        <v>102</v>
      </c>
      <c r="E285" s="3">
        <v>27081</v>
      </c>
      <c r="F285" s="3">
        <v>35110</v>
      </c>
      <c r="G285" s="3">
        <v>34733</v>
      </c>
      <c r="H285" s="3">
        <v>45539</v>
      </c>
      <c r="I285" s="3">
        <v>34490</v>
      </c>
    </row>
    <row r="286" spans="1:9" x14ac:dyDescent="0.25">
      <c r="A286" s="2" t="s">
        <v>92</v>
      </c>
      <c r="B286" s="2" t="s">
        <v>119</v>
      </c>
      <c r="C286" s="2" t="s">
        <v>122</v>
      </c>
      <c r="D286" s="8" t="s">
        <v>103</v>
      </c>
      <c r="E286" s="3">
        <v>640247</v>
      </c>
      <c r="F286" s="3">
        <v>337345</v>
      </c>
      <c r="G286" s="3">
        <v>436418</v>
      </c>
      <c r="H286" s="3">
        <v>391829</v>
      </c>
      <c r="I286" s="3">
        <v>505850</v>
      </c>
    </row>
    <row r="287" spans="1:9" x14ac:dyDescent="0.25">
      <c r="A287" s="2" t="s">
        <v>92</v>
      </c>
      <c r="B287" s="2" t="s">
        <v>119</v>
      </c>
      <c r="C287" s="2" t="s">
        <v>122</v>
      </c>
      <c r="D287" s="8" t="s">
        <v>104</v>
      </c>
      <c r="E287" s="3">
        <v>540418</v>
      </c>
      <c r="F287" s="3">
        <v>190745</v>
      </c>
      <c r="G287" s="3">
        <v>308585</v>
      </c>
      <c r="H287" s="3">
        <v>294938</v>
      </c>
      <c r="I287" s="3">
        <v>419799</v>
      </c>
    </row>
    <row r="288" spans="1:9" x14ac:dyDescent="0.25">
      <c r="A288" s="2" t="s">
        <v>92</v>
      </c>
      <c r="B288" s="2" t="s">
        <v>119</v>
      </c>
      <c r="C288" s="2" t="s">
        <v>122</v>
      </c>
      <c r="D288" s="8" t="s">
        <v>105</v>
      </c>
      <c r="E288" s="3">
        <v>789175</v>
      </c>
      <c r="F288" s="3">
        <v>196308</v>
      </c>
      <c r="G288" s="3">
        <v>149722</v>
      </c>
      <c r="H288" s="3">
        <v>160616</v>
      </c>
      <c r="I288" s="3">
        <v>131011</v>
      </c>
    </row>
    <row r="289" spans="1:9" x14ac:dyDescent="0.25">
      <c r="A289" s="2" t="s">
        <v>92</v>
      </c>
      <c r="B289" s="2" t="s">
        <v>119</v>
      </c>
      <c r="C289" s="2" t="s">
        <v>122</v>
      </c>
      <c r="D289" s="8" t="s">
        <v>106</v>
      </c>
      <c r="E289" s="3">
        <v>657126</v>
      </c>
      <c r="F289" s="3">
        <v>93698</v>
      </c>
      <c r="G289" s="3">
        <v>70087</v>
      </c>
      <c r="H289" s="3">
        <v>61432</v>
      </c>
      <c r="I289" s="3">
        <v>82633</v>
      </c>
    </row>
    <row r="290" spans="1:9" x14ac:dyDescent="0.25">
      <c r="A290" s="2" t="s">
        <v>92</v>
      </c>
      <c r="B290" s="2" t="s">
        <v>119</v>
      </c>
      <c r="C290" s="2" t="s">
        <v>122</v>
      </c>
      <c r="D290" s="8" t="s">
        <v>107</v>
      </c>
      <c r="E290" s="3">
        <v>604669</v>
      </c>
      <c r="F290" s="3">
        <v>215340</v>
      </c>
      <c r="G290" s="3">
        <v>379256</v>
      </c>
      <c r="H290" s="3">
        <v>368156</v>
      </c>
      <c r="I290" s="3">
        <v>468923</v>
      </c>
    </row>
    <row r="291" spans="1:9" x14ac:dyDescent="0.25">
      <c r="A291" s="2" t="s">
        <v>92</v>
      </c>
      <c r="B291" s="2" t="s">
        <v>119</v>
      </c>
      <c r="C291" s="2" t="s">
        <v>122</v>
      </c>
      <c r="D291" s="8" t="s">
        <v>108</v>
      </c>
      <c r="E291" s="3">
        <v>-186472</v>
      </c>
      <c r="F291" s="3">
        <v>-213509</v>
      </c>
      <c r="G291" s="3">
        <v>-241904</v>
      </c>
      <c r="H291" s="3">
        <v>-340212</v>
      </c>
      <c r="I291" s="3">
        <v>-208196</v>
      </c>
    </row>
    <row r="292" spans="1:9" x14ac:dyDescent="0.25">
      <c r="A292" s="2" t="s">
        <v>92</v>
      </c>
      <c r="B292" s="2" t="s">
        <v>119</v>
      </c>
      <c r="C292" s="2" t="s">
        <v>122</v>
      </c>
      <c r="D292" s="8" t="s">
        <v>109</v>
      </c>
      <c r="E292" s="3">
        <v>-191610</v>
      </c>
      <c r="F292" s="3">
        <v>-213998</v>
      </c>
      <c r="G292" s="3">
        <v>-244952</v>
      </c>
      <c r="H292" s="3">
        <v>-340212</v>
      </c>
      <c r="I292" s="3">
        <v>-208196</v>
      </c>
    </row>
    <row r="293" spans="1:9" x14ac:dyDescent="0.25">
      <c r="A293" s="5" t="s">
        <v>92</v>
      </c>
      <c r="B293" s="5" t="s">
        <v>119</v>
      </c>
      <c r="C293" s="5" t="s">
        <v>122</v>
      </c>
      <c r="D293" s="5" t="s">
        <v>40</v>
      </c>
      <c r="E293" s="6"/>
      <c r="F293" s="6"/>
      <c r="G293" s="6"/>
      <c r="H293" s="6"/>
      <c r="I293" s="6"/>
    </row>
    <row r="294" spans="1:9" x14ac:dyDescent="0.25">
      <c r="A294" s="2" t="s">
        <v>92</v>
      </c>
      <c r="B294" s="2" t="s">
        <v>119</v>
      </c>
      <c r="C294" s="2" t="s">
        <v>122</v>
      </c>
      <c r="D294" s="8" t="s">
        <v>77</v>
      </c>
      <c r="E294" s="3">
        <v>175000</v>
      </c>
      <c r="F294" s="3">
        <v>191000</v>
      </c>
      <c r="G294" s="3">
        <v>209000</v>
      </c>
      <c r="H294" s="3">
        <v>224500</v>
      </c>
      <c r="I294" s="3">
        <v>224500</v>
      </c>
    </row>
    <row r="295" spans="1:9" x14ac:dyDescent="0.25">
      <c r="A295" s="2" t="s">
        <v>92</v>
      </c>
      <c r="B295" s="2" t="s">
        <v>119</v>
      </c>
      <c r="C295" s="2" t="s">
        <v>122</v>
      </c>
      <c r="D295" s="8" t="s">
        <v>78</v>
      </c>
      <c r="E295" s="3">
        <v>0</v>
      </c>
      <c r="F295" s="3">
        <v>0</v>
      </c>
      <c r="G295" s="3">
        <v>0</v>
      </c>
      <c r="H295" s="3">
        <v>0</v>
      </c>
      <c r="I295" s="3">
        <v>0</v>
      </c>
    </row>
    <row r="296" spans="1:9" x14ac:dyDescent="0.25">
      <c r="A296" s="2" t="s">
        <v>92</v>
      </c>
      <c r="B296" s="2" t="s">
        <v>119</v>
      </c>
      <c r="C296" s="2" t="s">
        <v>122</v>
      </c>
      <c r="D296" s="8" t="s">
        <v>79</v>
      </c>
      <c r="E296" s="3">
        <v>0</v>
      </c>
      <c r="F296" s="3">
        <v>0</v>
      </c>
      <c r="G296" s="3">
        <v>0</v>
      </c>
      <c r="H296" s="3">
        <v>0</v>
      </c>
      <c r="I296" s="3">
        <v>0</v>
      </c>
    </row>
    <row r="297" spans="1:9" x14ac:dyDescent="0.25">
      <c r="A297" s="2" t="s">
        <v>92</v>
      </c>
      <c r="B297" s="2" t="s">
        <v>119</v>
      </c>
      <c r="C297" s="2" t="s">
        <v>122</v>
      </c>
      <c r="D297" s="8" t="s">
        <v>80</v>
      </c>
      <c r="E297" s="3">
        <v>-460025</v>
      </c>
      <c r="F297" s="3">
        <v>-127289</v>
      </c>
      <c r="G297" s="3">
        <v>-163814</v>
      </c>
      <c r="H297" s="3">
        <v>-103720</v>
      </c>
      <c r="I297" s="3">
        <v>-17469</v>
      </c>
    </row>
    <row r="298" spans="1:9" x14ac:dyDescent="0.25">
      <c r="A298" s="5" t="s">
        <v>92</v>
      </c>
      <c r="B298" s="5" t="s">
        <v>119</v>
      </c>
      <c r="C298" s="5" t="s">
        <v>122</v>
      </c>
      <c r="D298" s="5" t="s">
        <v>43</v>
      </c>
      <c r="E298" s="74"/>
      <c r="F298" s="74"/>
      <c r="G298" s="74"/>
      <c r="H298" s="74"/>
      <c r="I298" s="74"/>
    </row>
    <row r="299" spans="1:9" x14ac:dyDescent="0.25">
      <c r="A299" s="2" t="s">
        <v>92</v>
      </c>
      <c r="B299" s="2" t="s">
        <v>119</v>
      </c>
      <c r="C299" s="2" t="s">
        <v>122</v>
      </c>
      <c r="D299" s="8" t="s">
        <v>546</v>
      </c>
      <c r="E299" s="9">
        <v>-46.17709292</v>
      </c>
      <c r="F299" s="9">
        <v>-73.551974923353995</v>
      </c>
      <c r="G299" s="9">
        <v>-97.59238231837287</v>
      </c>
      <c r="H299" s="9">
        <v>-116.65357989048255</v>
      </c>
      <c r="I299" s="9">
        <v>-79.286182156077203</v>
      </c>
    </row>
    <row r="300" spans="1:9" x14ac:dyDescent="0.25">
      <c r="A300" s="2" t="s">
        <v>92</v>
      </c>
      <c r="B300" s="2" t="s">
        <v>119</v>
      </c>
      <c r="C300" s="2" t="s">
        <v>122</v>
      </c>
      <c r="D300" s="8" t="s">
        <v>110</v>
      </c>
      <c r="E300" s="9">
        <v>-19.14744361</v>
      </c>
      <c r="F300" s="9">
        <v>-22.968108376139561</v>
      </c>
      <c r="G300" s="9">
        <v>-21.840702819964353</v>
      </c>
      <c r="H300" s="9">
        <v>-27.288236874716759</v>
      </c>
      <c r="I300" s="9">
        <v>-14.253010167616429</v>
      </c>
    </row>
    <row r="301" spans="1:9" x14ac:dyDescent="0.25">
      <c r="A301" s="2" t="s">
        <v>92</v>
      </c>
      <c r="B301" s="2" t="s">
        <v>119</v>
      </c>
      <c r="C301" s="2" t="s">
        <v>122</v>
      </c>
      <c r="D301" s="8" t="s">
        <v>512</v>
      </c>
      <c r="E301" s="9">
        <v>-1.0949142860000001</v>
      </c>
      <c r="F301" s="9">
        <v>-1.1204083769633508</v>
      </c>
      <c r="G301" s="9">
        <v>-1.1720191387559808</v>
      </c>
      <c r="H301" s="9">
        <v>-1.5154209354120267</v>
      </c>
      <c r="I301" s="9">
        <f>+I292/I294</f>
        <v>-0.92737639198218258</v>
      </c>
    </row>
    <row r="302" spans="1:9" x14ac:dyDescent="0.25">
      <c r="A302" s="2" t="s">
        <v>92</v>
      </c>
      <c r="B302" s="2" t="s">
        <v>119</v>
      </c>
      <c r="C302" s="2" t="s">
        <v>122</v>
      </c>
      <c r="D302" s="8" t="s">
        <v>111</v>
      </c>
      <c r="E302" s="9">
        <v>121.5958758</v>
      </c>
      <c r="F302" s="9">
        <v>49.122126399119246</v>
      </c>
      <c r="G302" s="9">
        <v>22.712380705478232</v>
      </c>
      <c r="H302" s="9">
        <v>20.828784354677932</v>
      </c>
      <c r="I302" s="9">
        <v>19.683943982715537</v>
      </c>
    </row>
    <row r="303" spans="1:9" x14ac:dyDescent="0.25">
      <c r="A303" s="2" t="s">
        <v>92</v>
      </c>
      <c r="B303" s="2" t="s">
        <v>119</v>
      </c>
      <c r="C303" s="2" t="s">
        <v>122</v>
      </c>
      <c r="D303" s="8" t="s">
        <v>112</v>
      </c>
      <c r="E303" s="9">
        <v>-315.57277800000003</v>
      </c>
      <c r="F303" s="9">
        <v>-100.62710866456696</v>
      </c>
      <c r="G303" s="9">
        <v>-154.82870113328326</v>
      </c>
      <c r="H303" s="9">
        <v>-108.21370204460749</v>
      </c>
      <c r="I303" s="9">
        <v>-225.23151261311457</v>
      </c>
    </row>
    <row r="304" spans="1:9" x14ac:dyDescent="0.25">
      <c r="A304" s="2" t="s">
        <v>92</v>
      </c>
      <c r="B304" s="2" t="s">
        <v>119</v>
      </c>
      <c r="C304" s="2" t="s">
        <v>122</v>
      </c>
      <c r="D304" s="8" t="s">
        <v>113</v>
      </c>
      <c r="E304" s="9">
        <v>5.0111210210000001</v>
      </c>
      <c r="F304" s="9">
        <v>18.406773440981414</v>
      </c>
      <c r="G304" s="9">
        <v>11.255569778181052</v>
      </c>
      <c r="H304" s="9">
        <v>15.440194210308608</v>
      </c>
      <c r="I304" s="9">
        <v>8.2158366265760527</v>
      </c>
    </row>
    <row r="305" spans="1:14" x14ac:dyDescent="0.25">
      <c r="A305" s="5" t="s">
        <v>92</v>
      </c>
      <c r="B305" s="5" t="s">
        <v>119</v>
      </c>
      <c r="C305" s="5" t="s">
        <v>122</v>
      </c>
      <c r="D305" s="5" t="s">
        <v>53</v>
      </c>
      <c r="E305" s="74"/>
      <c r="F305" s="74"/>
      <c r="G305" s="74"/>
      <c r="H305" s="74"/>
      <c r="I305" s="74"/>
    </row>
    <row r="306" spans="1:14" x14ac:dyDescent="0.25">
      <c r="A306" s="2" t="s">
        <v>92</v>
      </c>
      <c r="B306" s="2" t="s">
        <v>119</v>
      </c>
      <c r="C306" s="2" t="s">
        <v>122</v>
      </c>
      <c r="D306" s="8" t="s">
        <v>114</v>
      </c>
      <c r="E306" s="9">
        <v>23.82523174</v>
      </c>
      <c r="F306" s="9">
        <v>38.179148626515747</v>
      </c>
      <c r="G306" s="9">
        <v>49.846683887051633</v>
      </c>
      <c r="H306" s="9">
        <v>56.317741941952377</v>
      </c>
      <c r="I306" s="9">
        <v>59.97709342541603</v>
      </c>
    </row>
    <row r="307" spans="1:14" x14ac:dyDescent="0.25">
      <c r="A307" s="2" t="s">
        <v>92</v>
      </c>
      <c r="B307" s="2" t="s">
        <v>119</v>
      </c>
      <c r="C307" s="2" t="s">
        <v>122</v>
      </c>
      <c r="D307" s="8" t="s">
        <v>115</v>
      </c>
      <c r="E307" s="9">
        <v>48.649556109999999</v>
      </c>
      <c r="F307" s="9">
        <v>35.277412264225873</v>
      </c>
      <c r="G307" s="9">
        <v>19.990655697216056</v>
      </c>
      <c r="H307" s="9">
        <v>26.403766638459658</v>
      </c>
      <c r="I307" s="9">
        <v>25.233994835409483</v>
      </c>
    </row>
    <row r="308" spans="1:14" x14ac:dyDescent="0.25">
      <c r="A308" s="5" t="s">
        <v>92</v>
      </c>
      <c r="B308" s="5" t="s">
        <v>119</v>
      </c>
      <c r="C308" s="5" t="s">
        <v>122</v>
      </c>
      <c r="D308" s="5" t="s">
        <v>116</v>
      </c>
      <c r="E308" s="74"/>
      <c r="F308" s="74"/>
      <c r="G308" s="74"/>
      <c r="H308" s="74"/>
      <c r="I308" s="74"/>
    </row>
    <row r="309" spans="1:14" x14ac:dyDescent="0.25">
      <c r="A309" s="2" t="s">
        <v>92</v>
      </c>
      <c r="B309" s="2" t="s">
        <v>119</v>
      </c>
      <c r="C309" s="2" t="s">
        <v>122</v>
      </c>
      <c r="D309" s="8" t="s">
        <v>535</v>
      </c>
      <c r="E309" s="9">
        <v>41.465242609999997</v>
      </c>
      <c r="F309" s="9">
        <v>31.227045093043174</v>
      </c>
      <c r="G309" s="9">
        <v>22.379516004347597</v>
      </c>
      <c r="H309" s="9">
        <v>23.392541317922412</v>
      </c>
      <c r="I309" s="9">
        <v>17.97666349927022</v>
      </c>
    </row>
    <row r="310" spans="1:14" x14ac:dyDescent="0.25">
      <c r="A310" s="2" t="s">
        <v>92</v>
      </c>
      <c r="B310" s="2" t="s">
        <v>119</v>
      </c>
      <c r="C310" s="2" t="s">
        <v>122</v>
      </c>
      <c r="D310" s="8" t="s">
        <v>547</v>
      </c>
      <c r="E310" s="9">
        <v>2.3711199999999999</v>
      </c>
      <c r="F310" s="9">
        <v>1.5232879581151832</v>
      </c>
      <c r="G310" s="9">
        <v>1.2009330143540671</v>
      </c>
      <c r="H310" s="9">
        <v>1.2990779510022272</v>
      </c>
      <c r="I310" s="9">
        <f>+SUM(I270:I272)/I294</f>
        <v>1.1696570155902004</v>
      </c>
    </row>
    <row r="311" spans="1:14" x14ac:dyDescent="0.25">
      <c r="A311" s="5" t="s">
        <v>92</v>
      </c>
      <c r="B311" s="5" t="s">
        <v>119</v>
      </c>
      <c r="C311" s="5" t="s">
        <v>122</v>
      </c>
      <c r="D311" s="5" t="s">
        <v>117</v>
      </c>
      <c r="E311" s="74"/>
      <c r="F311" s="74"/>
      <c r="G311" s="74"/>
      <c r="H311" s="74"/>
      <c r="I311" s="74"/>
    </row>
    <row r="312" spans="1:14" x14ac:dyDescent="0.25">
      <c r="A312" s="2" t="s">
        <v>92</v>
      </c>
      <c r="B312" s="2" t="s">
        <v>119</v>
      </c>
      <c r="C312" s="2" t="s">
        <v>122</v>
      </c>
      <c r="D312" s="8" t="s">
        <v>118</v>
      </c>
      <c r="E312" s="9">
        <v>240.08402480000001</v>
      </c>
      <c r="F312" s="9">
        <v>59.481397022402078</v>
      </c>
      <c r="G312" s="9">
        <v>66.875959371631993</v>
      </c>
      <c r="H312" s="9">
        <v>30.486872891020894</v>
      </c>
      <c r="I312" s="9">
        <v>8.3906511172164695</v>
      </c>
    </row>
    <row r="313" spans="1:14" x14ac:dyDescent="0.25">
      <c r="A313" s="5" t="s">
        <v>92</v>
      </c>
      <c r="B313" s="5" t="s">
        <v>119</v>
      </c>
      <c r="C313" s="5" t="s">
        <v>614</v>
      </c>
      <c r="D313" s="5" t="s">
        <v>9</v>
      </c>
      <c r="E313" s="6">
        <v>3249728</v>
      </c>
      <c r="F313" s="6">
        <v>3748290</v>
      </c>
      <c r="G313" s="6">
        <v>4417568</v>
      </c>
      <c r="H313" s="6">
        <v>5432729</v>
      </c>
      <c r="I313" s="6">
        <v>6334002</v>
      </c>
      <c r="J313" s="1"/>
      <c r="K313" s="1"/>
      <c r="L313" s="1"/>
      <c r="M313" s="1"/>
      <c r="N313" s="1"/>
    </row>
    <row r="314" spans="1:14" x14ac:dyDescent="0.25">
      <c r="A314" s="2" t="s">
        <v>92</v>
      </c>
      <c r="B314" s="2" t="s">
        <v>119</v>
      </c>
      <c r="C314" s="2" t="s">
        <v>614</v>
      </c>
      <c r="D314" s="8" t="s">
        <v>76</v>
      </c>
      <c r="E314" s="3">
        <v>2500000</v>
      </c>
      <c r="F314" s="3">
        <v>2500000</v>
      </c>
      <c r="G314" s="3">
        <v>2500000</v>
      </c>
      <c r="H314" s="3">
        <v>2500000</v>
      </c>
      <c r="I314" s="3">
        <v>2625000</v>
      </c>
    </row>
    <row r="315" spans="1:14" x14ac:dyDescent="0.25">
      <c r="A315" s="2" t="s">
        <v>92</v>
      </c>
      <c r="B315" s="2" t="s">
        <v>119</v>
      </c>
      <c r="C315" s="2" t="s">
        <v>614</v>
      </c>
      <c r="D315" s="8" t="s">
        <v>11</v>
      </c>
      <c r="E315" s="3">
        <v>590205</v>
      </c>
      <c r="F315" s="3">
        <v>777370</v>
      </c>
      <c r="G315" s="3">
        <v>1047816</v>
      </c>
      <c r="H315" s="3">
        <v>1895141</v>
      </c>
      <c r="I315" s="3">
        <v>2049610</v>
      </c>
    </row>
    <row r="316" spans="1:14" x14ac:dyDescent="0.25">
      <c r="A316" s="2" t="s">
        <v>92</v>
      </c>
      <c r="B316" s="2" t="s">
        <v>119</v>
      </c>
      <c r="C316" s="2" t="s">
        <v>614</v>
      </c>
      <c r="D316" s="8" t="s">
        <v>12</v>
      </c>
      <c r="E316" s="3">
        <v>164266</v>
      </c>
      <c r="F316" s="3">
        <v>476416</v>
      </c>
      <c r="G316" s="3">
        <v>869752</v>
      </c>
      <c r="H316" s="3">
        <v>1048560</v>
      </c>
      <c r="I316" s="3">
        <v>1555262</v>
      </c>
    </row>
    <row r="317" spans="1:14" x14ac:dyDescent="0.25">
      <c r="A317" s="2" t="s">
        <v>92</v>
      </c>
      <c r="B317" s="2" t="s">
        <v>119</v>
      </c>
      <c r="C317" s="2" t="s">
        <v>614</v>
      </c>
      <c r="D317" s="8" t="s">
        <v>13</v>
      </c>
      <c r="E317" s="3">
        <v>-4743</v>
      </c>
      <c r="F317" s="3">
        <v>-5496</v>
      </c>
      <c r="G317" s="3">
        <v>0</v>
      </c>
      <c r="H317" s="3">
        <v>-10972</v>
      </c>
      <c r="I317" s="3">
        <v>104130</v>
      </c>
    </row>
    <row r="318" spans="1:14" x14ac:dyDescent="0.25">
      <c r="A318" s="5" t="s">
        <v>92</v>
      </c>
      <c r="B318" s="5" t="s">
        <v>119</v>
      </c>
      <c r="C318" s="5" t="s">
        <v>614</v>
      </c>
      <c r="D318" s="5" t="s">
        <v>93</v>
      </c>
      <c r="E318" s="6">
        <v>58667831</v>
      </c>
      <c r="F318" s="6">
        <v>65417764</v>
      </c>
      <c r="G318" s="6">
        <v>81672100</v>
      </c>
      <c r="H318" s="6">
        <v>111012220</v>
      </c>
      <c r="I318" s="6">
        <v>128258530</v>
      </c>
    </row>
    <row r="319" spans="1:14" x14ac:dyDescent="0.25">
      <c r="A319" s="2" t="s">
        <v>92</v>
      </c>
      <c r="B319" s="2" t="s">
        <v>119</v>
      </c>
      <c r="C319" s="2" t="s">
        <v>614</v>
      </c>
      <c r="D319" s="8" t="s">
        <v>94</v>
      </c>
      <c r="E319" s="3">
        <v>0</v>
      </c>
      <c r="F319" s="3">
        <v>0</v>
      </c>
      <c r="G319" s="3">
        <v>0</v>
      </c>
      <c r="H319" s="3">
        <v>0</v>
      </c>
      <c r="I319" s="3">
        <v>0</v>
      </c>
    </row>
    <row r="320" spans="1:14" x14ac:dyDescent="0.25">
      <c r="A320" s="2" t="s">
        <v>92</v>
      </c>
      <c r="B320" s="2" t="s">
        <v>119</v>
      </c>
      <c r="C320" s="2" t="s">
        <v>614</v>
      </c>
      <c r="D320" s="8" t="s">
        <v>95</v>
      </c>
      <c r="E320" s="3">
        <v>2015438</v>
      </c>
      <c r="F320" s="3">
        <v>3664745</v>
      </c>
      <c r="G320" s="3">
        <v>3725484</v>
      </c>
      <c r="H320" s="3">
        <v>6371608</v>
      </c>
      <c r="I320" s="3">
        <v>6916499</v>
      </c>
    </row>
    <row r="321" spans="1:9" x14ac:dyDescent="0.25">
      <c r="A321" s="2" t="s">
        <v>92</v>
      </c>
      <c r="B321" s="2" t="s">
        <v>119</v>
      </c>
      <c r="C321" s="2" t="s">
        <v>614</v>
      </c>
      <c r="D321" s="8" t="s">
        <v>96</v>
      </c>
      <c r="E321" s="3">
        <v>56652393</v>
      </c>
      <c r="F321" s="3">
        <v>61753019</v>
      </c>
      <c r="G321" s="3">
        <v>77946616</v>
      </c>
      <c r="H321" s="3">
        <v>104640612</v>
      </c>
      <c r="I321" s="3">
        <v>121342031</v>
      </c>
    </row>
    <row r="322" spans="1:9" x14ac:dyDescent="0.25">
      <c r="A322" s="5" t="s">
        <v>92</v>
      </c>
      <c r="B322" s="5" t="s">
        <v>119</v>
      </c>
      <c r="C322" s="5" t="s">
        <v>614</v>
      </c>
      <c r="D322" s="5" t="s">
        <v>97</v>
      </c>
      <c r="E322" s="6">
        <v>61917559</v>
      </c>
      <c r="F322" s="6">
        <v>69166054</v>
      </c>
      <c r="G322" s="6">
        <v>86089668</v>
      </c>
      <c r="H322" s="6">
        <v>116444949</v>
      </c>
      <c r="I322" s="6">
        <v>134592532</v>
      </c>
    </row>
    <row r="323" spans="1:9" x14ac:dyDescent="0.25">
      <c r="A323" s="2" t="s">
        <v>92</v>
      </c>
      <c r="B323" s="2" t="s">
        <v>119</v>
      </c>
      <c r="C323" s="2" t="s">
        <v>614</v>
      </c>
      <c r="D323" s="8" t="s">
        <v>98</v>
      </c>
      <c r="E323" s="3">
        <v>9726073</v>
      </c>
      <c r="F323" s="3">
        <v>5316997</v>
      </c>
      <c r="G323" s="3">
        <v>3926596</v>
      </c>
      <c r="H323" s="3">
        <v>6245914</v>
      </c>
      <c r="I323" s="3">
        <v>6412471</v>
      </c>
    </row>
    <row r="324" spans="1:9" x14ac:dyDescent="0.25">
      <c r="A324" s="2" t="s">
        <v>92</v>
      </c>
      <c r="B324" s="2" t="s">
        <v>119</v>
      </c>
      <c r="C324" s="2" t="s">
        <v>614</v>
      </c>
      <c r="D324" s="8" t="s">
        <v>99</v>
      </c>
      <c r="E324" s="3">
        <v>52137</v>
      </c>
      <c r="F324" s="3">
        <v>64036</v>
      </c>
      <c r="G324" s="3">
        <v>59526</v>
      </c>
      <c r="H324" s="3">
        <v>31264</v>
      </c>
      <c r="I324" s="3">
        <v>27390</v>
      </c>
    </row>
    <row r="325" spans="1:9" x14ac:dyDescent="0.25">
      <c r="A325" s="2" t="s">
        <v>92</v>
      </c>
      <c r="B325" s="2" t="s">
        <v>119</v>
      </c>
      <c r="C325" s="2" t="s">
        <v>614</v>
      </c>
      <c r="D325" s="8" t="s">
        <v>100</v>
      </c>
      <c r="E325" s="3">
        <v>50617541</v>
      </c>
      <c r="F325" s="3">
        <v>61714223</v>
      </c>
      <c r="G325" s="3">
        <v>79673213</v>
      </c>
      <c r="H325" s="3">
        <v>106906253</v>
      </c>
      <c r="I325" s="3">
        <v>124645030</v>
      </c>
    </row>
    <row r="326" spans="1:9" x14ac:dyDescent="0.25">
      <c r="A326" s="2" t="s">
        <v>92</v>
      </c>
      <c r="B326" s="2" t="s">
        <v>119</v>
      </c>
      <c r="C326" s="2" t="s">
        <v>614</v>
      </c>
      <c r="D326" s="8" t="s">
        <v>101</v>
      </c>
      <c r="E326" s="3">
        <v>1339403</v>
      </c>
      <c r="F326" s="3">
        <v>1828687</v>
      </c>
      <c r="G326" s="3">
        <v>2111769</v>
      </c>
      <c r="H326" s="3">
        <v>2337732</v>
      </c>
      <c r="I326" s="3">
        <v>2580096</v>
      </c>
    </row>
    <row r="327" spans="1:9" x14ac:dyDescent="0.25">
      <c r="A327" s="2" t="s">
        <v>92</v>
      </c>
      <c r="B327" s="2" t="s">
        <v>119</v>
      </c>
      <c r="C327" s="2" t="s">
        <v>614</v>
      </c>
      <c r="D327" s="8" t="s">
        <v>511</v>
      </c>
      <c r="E327" s="3">
        <v>182405</v>
      </c>
      <c r="F327" s="3">
        <v>242111</v>
      </c>
      <c r="G327" s="3">
        <v>318564</v>
      </c>
      <c r="H327" s="3">
        <v>923786</v>
      </c>
      <c r="I327" s="3">
        <v>927545</v>
      </c>
    </row>
    <row r="328" spans="1:9" x14ac:dyDescent="0.25">
      <c r="A328" s="5" t="s">
        <v>92</v>
      </c>
      <c r="B328" s="5" t="s">
        <v>119</v>
      </c>
      <c r="C328" s="5" t="s">
        <v>614</v>
      </c>
      <c r="D328" s="5" t="s">
        <v>29</v>
      </c>
      <c r="E328" s="6"/>
      <c r="F328" s="6"/>
      <c r="G328" s="6"/>
      <c r="H328" s="6"/>
      <c r="I328" s="6"/>
    </row>
    <row r="329" spans="1:9" x14ac:dyDescent="0.25">
      <c r="A329" s="2" t="s">
        <v>92</v>
      </c>
      <c r="B329" s="2" t="s">
        <v>119</v>
      </c>
      <c r="C329" s="2" t="s">
        <v>614</v>
      </c>
      <c r="D329" s="8" t="s">
        <v>102</v>
      </c>
      <c r="E329" s="3">
        <v>3135827</v>
      </c>
      <c r="F329" s="3">
        <v>5923579</v>
      </c>
      <c r="G329" s="3">
        <v>11854800</v>
      </c>
      <c r="H329" s="3">
        <v>15026544</v>
      </c>
      <c r="I329" s="3">
        <v>11986643</v>
      </c>
    </row>
    <row r="330" spans="1:9" x14ac:dyDescent="0.25">
      <c r="A330" s="2" t="s">
        <v>92</v>
      </c>
      <c r="B330" s="2" t="s">
        <v>119</v>
      </c>
      <c r="C330" s="2" t="s">
        <v>614</v>
      </c>
      <c r="D330" s="8" t="s">
        <v>103</v>
      </c>
      <c r="E330" s="3">
        <v>20658169</v>
      </c>
      <c r="F330" s="3">
        <v>20948801</v>
      </c>
      <c r="G330" s="3">
        <v>23350828</v>
      </c>
      <c r="H330" s="3">
        <v>30968830</v>
      </c>
      <c r="I330" s="3">
        <v>36412679</v>
      </c>
    </row>
    <row r="331" spans="1:9" x14ac:dyDescent="0.25">
      <c r="A331" s="2" t="s">
        <v>92</v>
      </c>
      <c r="B331" s="2" t="s">
        <v>119</v>
      </c>
      <c r="C331" s="2" t="s">
        <v>614</v>
      </c>
      <c r="D331" s="8" t="s">
        <v>104</v>
      </c>
      <c r="E331" s="3">
        <v>20128118</v>
      </c>
      <c r="F331" s="3">
        <v>20315452</v>
      </c>
      <c r="G331" s="3">
        <v>22685659</v>
      </c>
      <c r="H331" s="3">
        <v>30284691</v>
      </c>
      <c r="I331" s="3">
        <v>35429608</v>
      </c>
    </row>
    <row r="332" spans="1:9" x14ac:dyDescent="0.25">
      <c r="A332" s="2" t="s">
        <v>92</v>
      </c>
      <c r="B332" s="2" t="s">
        <v>119</v>
      </c>
      <c r="C332" s="2" t="s">
        <v>614</v>
      </c>
      <c r="D332" s="8" t="s">
        <v>105</v>
      </c>
      <c r="E332" s="3">
        <v>9540127</v>
      </c>
      <c r="F332" s="3">
        <v>14589534</v>
      </c>
      <c r="G332" s="3">
        <v>19435671</v>
      </c>
      <c r="H332" s="3">
        <v>24755820</v>
      </c>
      <c r="I332" s="3">
        <v>32913247</v>
      </c>
    </row>
    <row r="333" spans="1:9" x14ac:dyDescent="0.25">
      <c r="A333" s="2" t="s">
        <v>92</v>
      </c>
      <c r="B333" s="2" t="s">
        <v>119</v>
      </c>
      <c r="C333" s="2" t="s">
        <v>614</v>
      </c>
      <c r="D333" s="8" t="s">
        <v>106</v>
      </c>
      <c r="E333" s="3">
        <v>9105758</v>
      </c>
      <c r="F333" s="3">
        <v>14234436</v>
      </c>
      <c r="G333" s="3">
        <v>18997003</v>
      </c>
      <c r="H333" s="3">
        <v>24350007</v>
      </c>
      <c r="I333" s="3">
        <v>32085983</v>
      </c>
    </row>
    <row r="334" spans="1:9" x14ac:dyDescent="0.25">
      <c r="A334" s="2" t="s">
        <v>92</v>
      </c>
      <c r="B334" s="2" t="s">
        <v>119</v>
      </c>
      <c r="C334" s="2" t="s">
        <v>614</v>
      </c>
      <c r="D334" s="8" t="s">
        <v>107</v>
      </c>
      <c r="E334" s="3">
        <v>23256138</v>
      </c>
      <c r="F334" s="3">
        <v>24049605</v>
      </c>
      <c r="G334" s="3">
        <v>40747708</v>
      </c>
      <c r="H334" s="3">
        <v>57056218</v>
      </c>
      <c r="I334" s="3">
        <v>56430993</v>
      </c>
    </row>
    <row r="335" spans="1:9" x14ac:dyDescent="0.25">
      <c r="A335" s="2" t="s">
        <v>92</v>
      </c>
      <c r="B335" s="2" t="s">
        <v>119</v>
      </c>
      <c r="C335" s="2" t="s">
        <v>614</v>
      </c>
      <c r="D335" s="8" t="s">
        <v>108</v>
      </c>
      <c r="E335" s="3">
        <v>231205</v>
      </c>
      <c r="F335" s="3">
        <v>810310</v>
      </c>
      <c r="G335" s="3">
        <v>1541202</v>
      </c>
      <c r="H335" s="3">
        <v>2536239</v>
      </c>
      <c r="I335" s="3">
        <v>2144784</v>
      </c>
    </row>
    <row r="336" spans="1:9" x14ac:dyDescent="0.25">
      <c r="A336" s="2" t="s">
        <v>92</v>
      </c>
      <c r="B336" s="2" t="s">
        <v>119</v>
      </c>
      <c r="C336" s="2" t="s">
        <v>614</v>
      </c>
      <c r="D336" s="8" t="s">
        <v>109</v>
      </c>
      <c r="E336" s="3">
        <v>173804</v>
      </c>
      <c r="F336" s="3">
        <v>497702</v>
      </c>
      <c r="G336" s="3">
        <v>908075</v>
      </c>
      <c r="H336" s="3">
        <v>1554305</v>
      </c>
      <c r="I336" s="3">
        <v>1314311</v>
      </c>
    </row>
    <row r="337" spans="1:9" x14ac:dyDescent="0.25">
      <c r="A337" s="5" t="s">
        <v>92</v>
      </c>
      <c r="B337" s="5" t="s">
        <v>119</v>
      </c>
      <c r="C337" s="5" t="s">
        <v>614</v>
      </c>
      <c r="D337" s="5" t="s">
        <v>40</v>
      </c>
      <c r="E337" s="6"/>
      <c r="F337" s="6"/>
      <c r="G337" s="6"/>
      <c r="H337" s="6"/>
      <c r="I337" s="6"/>
    </row>
    <row r="338" spans="1:9" x14ac:dyDescent="0.25">
      <c r="A338" s="2" t="s">
        <v>92</v>
      </c>
      <c r="B338" s="2" t="s">
        <v>119</v>
      </c>
      <c r="C338" s="2" t="s">
        <v>614</v>
      </c>
      <c r="D338" s="8" t="s">
        <v>77</v>
      </c>
      <c r="E338" s="3">
        <v>250000</v>
      </c>
      <c r="F338" s="3">
        <v>250000</v>
      </c>
      <c r="G338" s="3">
        <v>250000</v>
      </c>
      <c r="H338" s="3">
        <v>250000</v>
      </c>
      <c r="I338" s="3">
        <v>262500</v>
      </c>
    </row>
    <row r="339" spans="1:9" x14ac:dyDescent="0.25">
      <c r="A339" s="2" t="s">
        <v>92</v>
      </c>
      <c r="B339" s="2" t="s">
        <v>119</v>
      </c>
      <c r="C339" s="2" t="s">
        <v>614</v>
      </c>
      <c r="D339" s="8" t="s">
        <v>78</v>
      </c>
      <c r="E339" s="3">
        <v>0</v>
      </c>
      <c r="F339" s="3">
        <v>0</v>
      </c>
      <c r="G339" s="3">
        <v>20</v>
      </c>
      <c r="H339" s="3">
        <v>20</v>
      </c>
      <c r="I339" s="3">
        <v>20</v>
      </c>
    </row>
    <row r="340" spans="1:9" x14ac:dyDescent="0.25">
      <c r="A340" s="2" t="s">
        <v>92</v>
      </c>
      <c r="B340" s="2" t="s">
        <v>119</v>
      </c>
      <c r="C340" s="2" t="s">
        <v>614</v>
      </c>
      <c r="D340" s="8" t="s">
        <v>79</v>
      </c>
      <c r="E340" s="3">
        <v>0</v>
      </c>
      <c r="F340" s="3">
        <v>0</v>
      </c>
      <c r="G340" s="3">
        <v>0</v>
      </c>
      <c r="H340" s="3">
        <v>0</v>
      </c>
      <c r="I340" s="3">
        <v>10</v>
      </c>
    </row>
    <row r="341" spans="1:9" x14ac:dyDescent="0.25">
      <c r="A341" s="2" t="s">
        <v>92</v>
      </c>
      <c r="B341" s="2" t="s">
        <v>119</v>
      </c>
      <c r="C341" s="2" t="s">
        <v>614</v>
      </c>
      <c r="D341" s="8" t="s">
        <v>80</v>
      </c>
      <c r="E341" s="3">
        <v>6630113</v>
      </c>
      <c r="F341" s="3">
        <v>3388610</v>
      </c>
      <c r="G341" s="3">
        <v>-468739</v>
      </c>
      <c r="H341" s="3">
        <v>3957224</v>
      </c>
      <c r="I341" s="3">
        <v>-2348709</v>
      </c>
    </row>
    <row r="342" spans="1:9" x14ac:dyDescent="0.25">
      <c r="A342" s="5" t="s">
        <v>92</v>
      </c>
      <c r="B342" s="5" t="s">
        <v>119</v>
      </c>
      <c r="C342" s="5" t="s">
        <v>614</v>
      </c>
      <c r="D342" s="5" t="s">
        <v>43</v>
      </c>
      <c r="E342" s="74"/>
      <c r="F342" s="74"/>
      <c r="G342" s="74"/>
      <c r="H342" s="74"/>
      <c r="I342" s="74"/>
    </row>
    <row r="343" spans="1:9" x14ac:dyDescent="0.25">
      <c r="A343" s="2" t="s">
        <v>92</v>
      </c>
      <c r="B343" s="2" t="s">
        <v>119</v>
      </c>
      <c r="C343" s="2" t="s">
        <v>614</v>
      </c>
      <c r="D343" s="8" t="s">
        <v>546</v>
      </c>
      <c r="E343" s="9">
        <v>5.3404685430000001</v>
      </c>
      <c r="F343" s="9">
        <v>13.258667382743715</v>
      </c>
      <c r="G343" s="9">
        <v>20.555993705133684</v>
      </c>
      <c r="H343" s="9">
        <v>28.552358037298522</v>
      </c>
      <c r="I343" s="9">
        <v>21.09691820313483</v>
      </c>
    </row>
    <row r="344" spans="1:9" x14ac:dyDescent="0.25">
      <c r="A344" s="2" t="s">
        <v>92</v>
      </c>
      <c r="B344" s="2" t="s">
        <v>119</v>
      </c>
      <c r="C344" s="2" t="s">
        <v>614</v>
      </c>
      <c r="D344" s="8" t="s">
        <v>110</v>
      </c>
      <c r="E344" s="9">
        <v>0.28070228000000003</v>
      </c>
      <c r="F344" s="9">
        <v>0.71957553050518108</v>
      </c>
      <c r="G344" s="9">
        <v>1.054801372912717</v>
      </c>
      <c r="H344" s="9">
        <v>1.334798128513071</v>
      </c>
      <c r="I344" s="9">
        <v>0.97651108904021511</v>
      </c>
    </row>
    <row r="345" spans="1:9" x14ac:dyDescent="0.25">
      <c r="A345" s="2" t="s">
        <v>92</v>
      </c>
      <c r="B345" s="2" t="s">
        <v>119</v>
      </c>
      <c r="C345" s="2" t="s">
        <v>614</v>
      </c>
      <c r="D345" s="8" t="s">
        <v>512</v>
      </c>
      <c r="E345" s="9">
        <v>0.69521599999999995</v>
      </c>
      <c r="F345" s="9">
        <v>1.9908079999999999</v>
      </c>
      <c r="G345" s="9">
        <v>3.6322999999999999</v>
      </c>
      <c r="H345" s="9">
        <v>6.2172200000000002</v>
      </c>
      <c r="I345" s="9">
        <f>+I336/I338</f>
        <v>5.006899047619048</v>
      </c>
    </row>
    <row r="346" spans="1:9" x14ac:dyDescent="0.25">
      <c r="A346" s="2" t="s">
        <v>92</v>
      </c>
      <c r="B346" s="2" t="s">
        <v>119</v>
      </c>
      <c r="C346" s="2" t="s">
        <v>614</v>
      </c>
      <c r="D346" s="8" t="s">
        <v>111</v>
      </c>
      <c r="E346" s="9">
        <v>45.238993530000002</v>
      </c>
      <c r="F346" s="9">
        <v>70.067040595503357</v>
      </c>
      <c r="G346" s="9">
        <v>83.740141734476396</v>
      </c>
      <c r="H346" s="9">
        <v>80.403683167842132</v>
      </c>
      <c r="I346" s="9">
        <v>90.562624909651831</v>
      </c>
    </row>
    <row r="347" spans="1:9" x14ac:dyDescent="0.25">
      <c r="A347" s="2" t="s">
        <v>92</v>
      </c>
      <c r="B347" s="2" t="s">
        <v>119</v>
      </c>
      <c r="C347" s="2" t="s">
        <v>614</v>
      </c>
      <c r="D347" s="8" t="s">
        <v>112</v>
      </c>
      <c r="E347" s="9">
        <v>13380.669029999999</v>
      </c>
      <c r="F347" s="9">
        <v>4832.1294670304724</v>
      </c>
      <c r="G347" s="9">
        <v>4487.2623957272253</v>
      </c>
      <c r="H347" s="9">
        <v>3670.8508304354677</v>
      </c>
      <c r="I347" s="9">
        <v>4293.5799061257194</v>
      </c>
    </row>
    <row r="348" spans="1:9" x14ac:dyDescent="0.25">
      <c r="A348" s="2" t="s">
        <v>92</v>
      </c>
      <c r="B348" s="2" t="s">
        <v>119</v>
      </c>
      <c r="C348" s="2" t="s">
        <v>614</v>
      </c>
      <c r="D348" s="8" t="s">
        <v>113</v>
      </c>
      <c r="E348" s="9">
        <v>15.57933534</v>
      </c>
      <c r="F348" s="9">
        <v>29.157997567565811</v>
      </c>
      <c r="G348" s="9">
        <v>52.256802414247694</v>
      </c>
      <c r="H348" s="9">
        <v>49.617623636972226</v>
      </c>
      <c r="I348" s="9">
        <v>33.832276665324663</v>
      </c>
    </row>
    <row r="349" spans="1:9" x14ac:dyDescent="0.25">
      <c r="A349" s="5" t="s">
        <v>92</v>
      </c>
      <c r="B349" s="5" t="s">
        <v>119</v>
      </c>
      <c r="C349" s="5" t="s">
        <v>614</v>
      </c>
      <c r="D349" s="5" t="s">
        <v>53</v>
      </c>
      <c r="E349" s="74"/>
      <c r="F349" s="74"/>
      <c r="G349" s="74"/>
      <c r="H349" s="74"/>
      <c r="I349" s="74"/>
    </row>
    <row r="350" spans="1:9" x14ac:dyDescent="0.25">
      <c r="A350" s="2" t="s">
        <v>92</v>
      </c>
      <c r="B350" s="2" t="s">
        <v>119</v>
      </c>
      <c r="C350" s="2" t="s">
        <v>614</v>
      </c>
      <c r="D350" s="8" t="s">
        <v>114</v>
      </c>
      <c r="E350" s="9">
        <v>15.70810148</v>
      </c>
      <c r="F350" s="9">
        <v>7.6872926710550811</v>
      </c>
      <c r="G350" s="9">
        <v>4.5610537143667464</v>
      </c>
      <c r="H350" s="9">
        <v>5.3638342011726072</v>
      </c>
      <c r="I350" s="9">
        <v>4.7643586941361651</v>
      </c>
    </row>
    <row r="351" spans="1:9" x14ac:dyDescent="0.25">
      <c r="A351" s="2" t="s">
        <v>92</v>
      </c>
      <c r="B351" s="2" t="s">
        <v>119</v>
      </c>
      <c r="C351" s="2" t="s">
        <v>614</v>
      </c>
      <c r="D351" s="8" t="s">
        <v>115</v>
      </c>
      <c r="E351" s="9">
        <v>81.749897469999993</v>
      </c>
      <c r="F351" s="9">
        <v>89.226173000992659</v>
      </c>
      <c r="G351" s="9">
        <v>92.546776925658492</v>
      </c>
      <c r="H351" s="9">
        <v>91.808407250021645</v>
      </c>
      <c r="I351" s="9">
        <v>92.609172401927921</v>
      </c>
    </row>
    <row r="352" spans="1:9" x14ac:dyDescent="0.25">
      <c r="A352" s="5" t="s">
        <v>92</v>
      </c>
      <c r="B352" s="5" t="s">
        <v>119</v>
      </c>
      <c r="C352" s="5" t="s">
        <v>614</v>
      </c>
      <c r="D352" s="5" t="s">
        <v>116</v>
      </c>
      <c r="E352" s="74"/>
      <c r="F352" s="74"/>
      <c r="G352" s="74"/>
      <c r="H352" s="74"/>
      <c r="I352" s="74"/>
    </row>
    <row r="353" spans="1:14" x14ac:dyDescent="0.25">
      <c r="A353" s="2" t="s">
        <v>92</v>
      </c>
      <c r="B353" s="2" t="s">
        <v>119</v>
      </c>
      <c r="C353" s="2" t="s">
        <v>614</v>
      </c>
      <c r="D353" s="8" t="s">
        <v>535</v>
      </c>
      <c r="E353" s="9">
        <v>5.2561358240000002</v>
      </c>
      <c r="F353" s="9">
        <v>5.4272085552256604</v>
      </c>
      <c r="G353" s="9">
        <v>5.1313567616499576</v>
      </c>
      <c r="H353" s="9">
        <v>4.6749138084125912</v>
      </c>
      <c r="I353" s="9">
        <v>4.6286906913973507</v>
      </c>
    </row>
    <row r="354" spans="1:14" x14ac:dyDescent="0.25">
      <c r="A354" s="2" t="s">
        <v>92</v>
      </c>
      <c r="B354" s="2" t="s">
        <v>119</v>
      </c>
      <c r="C354" s="2" t="s">
        <v>614</v>
      </c>
      <c r="D354" s="8" t="s">
        <v>547</v>
      </c>
      <c r="E354" s="9">
        <v>13.017884</v>
      </c>
      <c r="F354" s="9">
        <v>15.015143999999999</v>
      </c>
      <c r="G354" s="9">
        <v>17.670272000000001</v>
      </c>
      <c r="H354" s="9">
        <v>21.774804</v>
      </c>
      <c r="I354" s="9">
        <f>+SUM(I314:I316)/I338</f>
        <v>23.732845714285713</v>
      </c>
    </row>
    <row r="355" spans="1:14" x14ac:dyDescent="0.25">
      <c r="A355" s="5" t="s">
        <v>92</v>
      </c>
      <c r="B355" s="5" t="s">
        <v>119</v>
      </c>
      <c r="C355" s="5" t="s">
        <v>614</v>
      </c>
      <c r="D355" s="5" t="s">
        <v>117</v>
      </c>
      <c r="E355" s="74"/>
      <c r="F355" s="74"/>
      <c r="G355" s="74"/>
      <c r="H355" s="74"/>
      <c r="I355" s="74"/>
    </row>
    <row r="356" spans="1:14" x14ac:dyDescent="0.25">
      <c r="A356" s="2" t="s">
        <v>92</v>
      </c>
      <c r="B356" s="2" t="s">
        <v>119</v>
      </c>
      <c r="C356" s="2" t="s">
        <v>614</v>
      </c>
      <c r="D356" s="8" t="s">
        <v>118</v>
      </c>
      <c r="E356" s="9">
        <v>3814.7067959999999</v>
      </c>
      <c r="F356" s="9">
        <v>680.85119207879416</v>
      </c>
      <c r="G356" s="9">
        <v>-51.618974203672607</v>
      </c>
      <c r="H356" s="9">
        <v>254.59764975342677</v>
      </c>
      <c r="I356" s="9">
        <v>-178.70268148101934</v>
      </c>
    </row>
    <row r="357" spans="1:14" x14ac:dyDescent="0.25">
      <c r="A357" s="5" t="s">
        <v>92</v>
      </c>
      <c r="B357" s="5" t="s">
        <v>119</v>
      </c>
      <c r="C357" s="5" t="s">
        <v>615</v>
      </c>
      <c r="D357" s="5" t="s">
        <v>9</v>
      </c>
      <c r="E357" s="6">
        <v>5021696</v>
      </c>
      <c r="F357" s="6">
        <v>5456431</v>
      </c>
      <c r="G357" s="6">
        <v>0</v>
      </c>
      <c r="H357" s="6">
        <v>0</v>
      </c>
      <c r="I357" s="6">
        <v>0</v>
      </c>
      <c r="J357" s="1"/>
      <c r="K357" s="1"/>
      <c r="L357" s="1"/>
      <c r="M357" s="1"/>
      <c r="N357" s="1"/>
    </row>
    <row r="358" spans="1:14" x14ac:dyDescent="0.25">
      <c r="A358" s="2" t="s">
        <v>92</v>
      </c>
      <c r="B358" s="2" t="s">
        <v>119</v>
      </c>
      <c r="C358" s="2" t="s">
        <v>615</v>
      </c>
      <c r="D358" s="8" t="s">
        <v>76</v>
      </c>
      <c r="E358" s="3">
        <v>700000</v>
      </c>
      <c r="F358" s="3">
        <v>700000</v>
      </c>
      <c r="G358" s="3"/>
      <c r="H358" s="3"/>
      <c r="I358" s="3"/>
    </row>
    <row r="359" spans="1:14" x14ac:dyDescent="0.25">
      <c r="A359" s="2" t="s">
        <v>92</v>
      </c>
      <c r="B359" s="2" t="s">
        <v>119</v>
      </c>
      <c r="C359" s="2" t="s">
        <v>615</v>
      </c>
      <c r="D359" s="8" t="s">
        <v>11</v>
      </c>
      <c r="E359" s="3">
        <v>3300000</v>
      </c>
      <c r="F359" s="3">
        <v>3300000</v>
      </c>
      <c r="G359" s="3"/>
      <c r="H359" s="3"/>
      <c r="I359" s="3"/>
    </row>
    <row r="360" spans="1:14" x14ac:dyDescent="0.25">
      <c r="A360" s="2" t="s">
        <v>92</v>
      </c>
      <c r="B360" s="2" t="s">
        <v>119</v>
      </c>
      <c r="C360" s="2" t="s">
        <v>615</v>
      </c>
      <c r="D360" s="8" t="s">
        <v>12</v>
      </c>
      <c r="E360" s="3">
        <v>190825</v>
      </c>
      <c r="F360" s="3">
        <v>592942</v>
      </c>
      <c r="G360" s="3"/>
      <c r="H360" s="3"/>
      <c r="I360" s="3"/>
    </row>
    <row r="361" spans="1:14" x14ac:dyDescent="0.25">
      <c r="A361" s="2" t="s">
        <v>92</v>
      </c>
      <c r="B361" s="2" t="s">
        <v>119</v>
      </c>
      <c r="C361" s="2" t="s">
        <v>615</v>
      </c>
      <c r="D361" s="8" t="s">
        <v>13</v>
      </c>
      <c r="E361" s="3">
        <v>830871</v>
      </c>
      <c r="F361" s="3">
        <v>863489</v>
      </c>
      <c r="G361" s="3"/>
      <c r="H361" s="3"/>
      <c r="I361" s="3"/>
    </row>
    <row r="362" spans="1:14" x14ac:dyDescent="0.25">
      <c r="A362" s="5" t="s">
        <v>92</v>
      </c>
      <c r="B362" s="5" t="s">
        <v>119</v>
      </c>
      <c r="C362" s="5" t="s">
        <v>615</v>
      </c>
      <c r="D362" s="5" t="s">
        <v>93</v>
      </c>
      <c r="E362" s="6">
        <v>66191046</v>
      </c>
      <c r="F362" s="6">
        <v>69901015</v>
      </c>
      <c r="G362" s="6">
        <v>0</v>
      </c>
      <c r="H362" s="6">
        <v>0</v>
      </c>
      <c r="I362" s="6"/>
    </row>
    <row r="363" spans="1:14" x14ac:dyDescent="0.25">
      <c r="A363" s="2" t="s">
        <v>92</v>
      </c>
      <c r="B363" s="2" t="s">
        <v>119</v>
      </c>
      <c r="C363" s="2" t="s">
        <v>615</v>
      </c>
      <c r="D363" s="8" t="s">
        <v>94</v>
      </c>
      <c r="E363" s="3">
        <v>0</v>
      </c>
      <c r="F363" s="3">
        <v>0</v>
      </c>
      <c r="G363" s="3">
        <v>0</v>
      </c>
      <c r="H363" s="3">
        <v>0</v>
      </c>
      <c r="I363" s="3"/>
    </row>
    <row r="364" spans="1:14" x14ac:dyDescent="0.25">
      <c r="A364" s="2" t="s">
        <v>92</v>
      </c>
      <c r="B364" s="2" t="s">
        <v>119</v>
      </c>
      <c r="C364" s="2" t="s">
        <v>615</v>
      </c>
      <c r="D364" s="8" t="s">
        <v>95</v>
      </c>
      <c r="E364" s="3">
        <v>549749</v>
      </c>
      <c r="F364" s="3">
        <v>487370</v>
      </c>
      <c r="G364" s="3"/>
      <c r="H364" s="3"/>
      <c r="I364" s="3"/>
    </row>
    <row r="365" spans="1:14" x14ac:dyDescent="0.25">
      <c r="A365" s="2" t="s">
        <v>92</v>
      </c>
      <c r="B365" s="2" t="s">
        <v>119</v>
      </c>
      <c r="C365" s="2" t="s">
        <v>615</v>
      </c>
      <c r="D365" s="8" t="s">
        <v>96</v>
      </c>
      <c r="E365" s="3">
        <v>65641297</v>
      </c>
      <c r="F365" s="3">
        <v>69413645</v>
      </c>
      <c r="G365" s="3"/>
      <c r="H365" s="3"/>
      <c r="I365" s="3"/>
    </row>
    <row r="366" spans="1:14" x14ac:dyDescent="0.25">
      <c r="A366" s="5" t="s">
        <v>92</v>
      </c>
      <c r="B366" s="5" t="s">
        <v>119</v>
      </c>
      <c r="C366" s="5" t="s">
        <v>615</v>
      </c>
      <c r="D366" s="5" t="s">
        <v>97</v>
      </c>
      <c r="E366" s="6">
        <v>71212742</v>
      </c>
      <c r="F366" s="6">
        <v>75357446</v>
      </c>
      <c r="G366" s="6">
        <v>0</v>
      </c>
      <c r="H366" s="6">
        <v>0</v>
      </c>
      <c r="I366" s="6"/>
    </row>
    <row r="367" spans="1:14" x14ac:dyDescent="0.25">
      <c r="A367" s="2" t="s">
        <v>92</v>
      </c>
      <c r="B367" s="2" t="s">
        <v>119</v>
      </c>
      <c r="C367" s="2" t="s">
        <v>615</v>
      </c>
      <c r="D367" s="8" t="s">
        <v>98</v>
      </c>
      <c r="E367" s="3">
        <v>618504</v>
      </c>
      <c r="F367" s="3">
        <v>299519</v>
      </c>
      <c r="G367" s="3"/>
      <c r="H367" s="3"/>
      <c r="I367" s="3"/>
    </row>
    <row r="368" spans="1:14" x14ac:dyDescent="0.25">
      <c r="A368" s="2" t="s">
        <v>92</v>
      </c>
      <c r="B368" s="2" t="s">
        <v>119</v>
      </c>
      <c r="C368" s="2" t="s">
        <v>615</v>
      </c>
      <c r="D368" s="8" t="s">
        <v>99</v>
      </c>
      <c r="E368" s="3">
        <v>0</v>
      </c>
      <c r="F368" s="3">
        <v>661</v>
      </c>
      <c r="G368" s="3"/>
      <c r="H368" s="3"/>
      <c r="I368" s="3"/>
    </row>
    <row r="369" spans="1:9" x14ac:dyDescent="0.25">
      <c r="A369" s="2" t="s">
        <v>92</v>
      </c>
      <c r="B369" s="2" t="s">
        <v>119</v>
      </c>
      <c r="C369" s="2" t="s">
        <v>615</v>
      </c>
      <c r="D369" s="8" t="s">
        <v>100</v>
      </c>
      <c r="E369" s="3">
        <v>4468793</v>
      </c>
      <c r="F369" s="3">
        <v>3930013</v>
      </c>
      <c r="G369" s="3"/>
      <c r="H369" s="3"/>
      <c r="I369" s="3"/>
    </row>
    <row r="370" spans="1:9" x14ac:dyDescent="0.25">
      <c r="A370" s="2" t="s">
        <v>92</v>
      </c>
      <c r="B370" s="2" t="s">
        <v>119</v>
      </c>
      <c r="C370" s="2" t="s">
        <v>615</v>
      </c>
      <c r="D370" s="8" t="s">
        <v>101</v>
      </c>
      <c r="E370" s="3">
        <v>66113279</v>
      </c>
      <c r="F370" s="3">
        <v>71112895</v>
      </c>
      <c r="G370" s="3"/>
      <c r="H370" s="3"/>
      <c r="I370" s="3"/>
    </row>
    <row r="371" spans="1:9" x14ac:dyDescent="0.25">
      <c r="A371" s="2" t="s">
        <v>92</v>
      </c>
      <c r="B371" s="2" t="s">
        <v>119</v>
      </c>
      <c r="C371" s="2" t="s">
        <v>615</v>
      </c>
      <c r="D371" s="8" t="s">
        <v>511</v>
      </c>
      <c r="E371" s="3">
        <v>12166</v>
      </c>
      <c r="F371" s="3">
        <v>14358</v>
      </c>
      <c r="G371" s="3"/>
      <c r="H371" s="3"/>
      <c r="I371" s="3"/>
    </row>
    <row r="372" spans="1:9" x14ac:dyDescent="0.25">
      <c r="A372" s="5" t="s">
        <v>92</v>
      </c>
      <c r="B372" s="5" t="s">
        <v>119</v>
      </c>
      <c r="C372" s="5" t="s">
        <v>615</v>
      </c>
      <c r="D372" s="5" t="s">
        <v>29</v>
      </c>
      <c r="E372" s="6"/>
      <c r="F372" s="6"/>
      <c r="G372" s="6"/>
      <c r="H372" s="6"/>
      <c r="I372" s="6"/>
    </row>
    <row r="373" spans="1:9" x14ac:dyDescent="0.25">
      <c r="A373" s="2" t="s">
        <v>92</v>
      </c>
      <c r="B373" s="2" t="s">
        <v>119</v>
      </c>
      <c r="C373" s="2" t="s">
        <v>615</v>
      </c>
      <c r="D373" s="8" t="s">
        <v>102</v>
      </c>
      <c r="E373" s="3">
        <v>218870</v>
      </c>
      <c r="F373" s="3">
        <v>610780</v>
      </c>
      <c r="G373" s="3"/>
      <c r="H373" s="3"/>
      <c r="I373" s="3"/>
    </row>
    <row r="374" spans="1:9" x14ac:dyDescent="0.25">
      <c r="A374" s="2" t="s">
        <v>92</v>
      </c>
      <c r="B374" s="2" t="s">
        <v>119</v>
      </c>
      <c r="C374" s="2" t="s">
        <v>615</v>
      </c>
      <c r="D374" s="8" t="s">
        <v>103</v>
      </c>
      <c r="E374" s="3">
        <v>2493266</v>
      </c>
      <c r="F374" s="3">
        <v>3047197</v>
      </c>
      <c r="G374" s="3"/>
      <c r="H374" s="3"/>
      <c r="I374" s="3"/>
    </row>
    <row r="375" spans="1:9" x14ac:dyDescent="0.25">
      <c r="A375" s="2" t="s">
        <v>92</v>
      </c>
      <c r="B375" s="2" t="s">
        <v>119</v>
      </c>
      <c r="C375" s="2" t="s">
        <v>615</v>
      </c>
      <c r="D375" s="8" t="s">
        <v>104</v>
      </c>
      <c r="E375" s="3">
        <v>2492261</v>
      </c>
      <c r="F375" s="3">
        <v>3045471</v>
      </c>
      <c r="G375" s="3"/>
      <c r="H375" s="3"/>
      <c r="I375" s="3"/>
    </row>
    <row r="376" spans="1:9" x14ac:dyDescent="0.25">
      <c r="A376" s="2" t="s">
        <v>92</v>
      </c>
      <c r="B376" s="2" t="s">
        <v>119</v>
      </c>
      <c r="C376" s="2" t="s">
        <v>615</v>
      </c>
      <c r="D376" s="8" t="s">
        <v>105</v>
      </c>
      <c r="E376" s="3">
        <v>3703872</v>
      </c>
      <c r="F376" s="3">
        <v>5614861</v>
      </c>
      <c r="G376" s="3"/>
      <c r="H376" s="3"/>
      <c r="I376" s="3"/>
    </row>
    <row r="377" spans="1:9" x14ac:dyDescent="0.25">
      <c r="A377" s="2" t="s">
        <v>92</v>
      </c>
      <c r="B377" s="2" t="s">
        <v>119</v>
      </c>
      <c r="C377" s="2" t="s">
        <v>615</v>
      </c>
      <c r="D377" s="8" t="s">
        <v>106</v>
      </c>
      <c r="E377" s="3">
        <v>3703872</v>
      </c>
      <c r="F377" s="3">
        <v>5614861</v>
      </c>
      <c r="G377" s="3"/>
      <c r="H377" s="3"/>
      <c r="I377" s="3"/>
    </row>
    <row r="378" spans="1:9" x14ac:dyDescent="0.25">
      <c r="A378" s="2" t="s">
        <v>92</v>
      </c>
      <c r="B378" s="2" t="s">
        <v>119</v>
      </c>
      <c r="C378" s="2" t="s">
        <v>615</v>
      </c>
      <c r="D378" s="8" t="s">
        <v>107</v>
      </c>
      <c r="E378" s="3">
        <v>7362123</v>
      </c>
      <c r="F378" s="3">
        <v>10053417</v>
      </c>
      <c r="G378" s="3"/>
      <c r="H378" s="3"/>
      <c r="I378" s="3"/>
    </row>
    <row r="379" spans="1:9" x14ac:dyDescent="0.25">
      <c r="A379" s="2" t="s">
        <v>92</v>
      </c>
      <c r="B379" s="2" t="s">
        <v>119</v>
      </c>
      <c r="C379" s="2" t="s">
        <v>615</v>
      </c>
      <c r="D379" s="8" t="s">
        <v>108</v>
      </c>
      <c r="E379" s="3">
        <v>1090660</v>
      </c>
      <c r="F379" s="3">
        <v>628923</v>
      </c>
      <c r="G379" s="3"/>
      <c r="H379" s="3"/>
      <c r="I379" s="3"/>
    </row>
    <row r="380" spans="1:9" x14ac:dyDescent="0.25">
      <c r="A380" s="2" t="s">
        <v>92</v>
      </c>
      <c r="B380" s="2" t="s">
        <v>119</v>
      </c>
      <c r="C380" s="2" t="s">
        <v>615</v>
      </c>
      <c r="D380" s="8" t="s">
        <v>109</v>
      </c>
      <c r="E380" s="3">
        <v>1008186</v>
      </c>
      <c r="F380" s="3">
        <v>432437</v>
      </c>
      <c r="G380" s="3"/>
      <c r="H380" s="3"/>
      <c r="I380" s="3"/>
    </row>
    <row r="381" spans="1:9" x14ac:dyDescent="0.25">
      <c r="A381" s="5" t="s">
        <v>92</v>
      </c>
      <c r="B381" s="5" t="s">
        <v>119</v>
      </c>
      <c r="C381" s="5" t="s">
        <v>615</v>
      </c>
      <c r="D381" s="5" t="s">
        <v>40</v>
      </c>
      <c r="E381" s="6"/>
      <c r="F381" s="6"/>
      <c r="G381" s="6"/>
      <c r="H381" s="6"/>
      <c r="I381" s="6"/>
    </row>
    <row r="382" spans="1:9" x14ac:dyDescent="0.25">
      <c r="A382" s="2" t="s">
        <v>92</v>
      </c>
      <c r="B382" s="2" t="s">
        <v>119</v>
      </c>
      <c r="C382" s="2" t="s">
        <v>615</v>
      </c>
      <c r="D382" s="8" t="s">
        <v>77</v>
      </c>
      <c r="E382" s="3">
        <v>70000</v>
      </c>
      <c r="F382" s="3">
        <v>70000</v>
      </c>
      <c r="G382" s="3"/>
      <c r="H382" s="3"/>
      <c r="I382" s="3"/>
    </row>
    <row r="383" spans="1:9" x14ac:dyDescent="0.25">
      <c r="A383" s="2" t="s">
        <v>92</v>
      </c>
      <c r="B383" s="2" t="s">
        <v>119</v>
      </c>
      <c r="C383" s="2" t="s">
        <v>615</v>
      </c>
      <c r="D383" s="8" t="s">
        <v>78</v>
      </c>
      <c r="E383" s="3">
        <v>0</v>
      </c>
      <c r="F383" s="3">
        <v>0</v>
      </c>
      <c r="G383" s="3">
        <v>0</v>
      </c>
      <c r="H383" s="3">
        <v>0</v>
      </c>
      <c r="I383" s="3"/>
    </row>
    <row r="384" spans="1:9" x14ac:dyDescent="0.25">
      <c r="A384" s="2" t="s">
        <v>92</v>
      </c>
      <c r="B384" s="2" t="s">
        <v>119</v>
      </c>
      <c r="C384" s="2" t="s">
        <v>615</v>
      </c>
      <c r="D384" s="8" t="s">
        <v>79</v>
      </c>
      <c r="E384" s="3">
        <v>0</v>
      </c>
      <c r="F384" s="3">
        <v>0</v>
      </c>
      <c r="G384" s="3">
        <v>0</v>
      </c>
      <c r="H384" s="3">
        <v>0</v>
      </c>
      <c r="I384" s="3"/>
    </row>
    <row r="385" spans="1:9" x14ac:dyDescent="0.25">
      <c r="A385" s="2" t="s">
        <v>92</v>
      </c>
      <c r="B385" s="2" t="s">
        <v>119</v>
      </c>
      <c r="C385" s="2" t="s">
        <v>615</v>
      </c>
      <c r="D385" s="8" t="s">
        <v>80</v>
      </c>
      <c r="E385" s="3">
        <v>690514</v>
      </c>
      <c r="F385" s="3">
        <v>-2260440</v>
      </c>
      <c r="G385" s="3"/>
      <c r="H385" s="3"/>
      <c r="I385" s="3"/>
    </row>
    <row r="386" spans="1:9" x14ac:dyDescent="0.25">
      <c r="A386" s="5" t="s">
        <v>92</v>
      </c>
      <c r="B386" s="5" t="s">
        <v>119</v>
      </c>
      <c r="C386" s="5" t="s">
        <v>615</v>
      </c>
      <c r="D386" s="5" t="s">
        <v>43</v>
      </c>
      <c r="E386" s="74"/>
      <c r="F386" s="74"/>
      <c r="G386" s="74"/>
      <c r="H386" s="74"/>
      <c r="I386" s="74"/>
    </row>
    <row r="387" spans="1:9" x14ac:dyDescent="0.25">
      <c r="A387" s="2" t="s">
        <v>92</v>
      </c>
      <c r="B387" s="2" t="s">
        <v>119</v>
      </c>
      <c r="C387" s="2" t="s">
        <v>615</v>
      </c>
      <c r="D387" s="8" t="s">
        <v>546</v>
      </c>
      <c r="E387" s="9">
        <v>24.056981619999998</v>
      </c>
      <c r="F387" s="9">
        <v>9.4152506171425632</v>
      </c>
      <c r="G387" s="9"/>
      <c r="H387" s="9"/>
      <c r="I387" s="9"/>
    </row>
    <row r="388" spans="1:9" x14ac:dyDescent="0.25">
      <c r="A388" s="2" t="s">
        <v>92</v>
      </c>
      <c r="B388" s="2" t="s">
        <v>119</v>
      </c>
      <c r="C388" s="2" t="s">
        <v>615</v>
      </c>
      <c r="D388" s="8" t="s">
        <v>110</v>
      </c>
      <c r="E388" s="9">
        <v>1.4157382119999999</v>
      </c>
      <c r="F388" s="9">
        <v>0.57384773894805297</v>
      </c>
      <c r="G388" s="9"/>
      <c r="H388" s="9"/>
      <c r="I388" s="9"/>
    </row>
    <row r="389" spans="1:9" x14ac:dyDescent="0.25">
      <c r="A389" s="2" t="s">
        <v>92</v>
      </c>
      <c r="B389" s="2" t="s">
        <v>119</v>
      </c>
      <c r="C389" s="2" t="s">
        <v>615</v>
      </c>
      <c r="D389" s="8" t="s">
        <v>512</v>
      </c>
      <c r="E389" s="9">
        <v>14.402657140000001</v>
      </c>
      <c r="F389" s="9">
        <v>6.1776714285714283</v>
      </c>
      <c r="G389" s="9"/>
      <c r="H389" s="9"/>
      <c r="I389" s="9"/>
    </row>
    <row r="390" spans="1:9" x14ac:dyDescent="0.25">
      <c r="A390" s="2" t="s">
        <v>92</v>
      </c>
      <c r="B390" s="2" t="s">
        <v>119</v>
      </c>
      <c r="C390" s="2" t="s">
        <v>615</v>
      </c>
      <c r="D390" s="8" t="s">
        <v>111</v>
      </c>
      <c r="E390" s="9">
        <v>148.61493239999999</v>
      </c>
      <c r="F390" s="9">
        <v>184.36757401400308</v>
      </c>
      <c r="G390" s="9"/>
      <c r="H390" s="9"/>
      <c r="I390" s="9"/>
    </row>
    <row r="391" spans="1:9" x14ac:dyDescent="0.25">
      <c r="A391" s="2" t="s">
        <v>92</v>
      </c>
      <c r="B391" s="2" t="s">
        <v>119</v>
      </c>
      <c r="C391" s="2" t="s">
        <v>615</v>
      </c>
      <c r="D391" s="8" t="s">
        <v>112</v>
      </c>
      <c r="E391" s="9">
        <v>730.23459960000002</v>
      </c>
      <c r="F391" s="9">
        <v>2324.8281252529268</v>
      </c>
      <c r="G391" s="9"/>
      <c r="H391" s="9"/>
      <c r="I391" s="9"/>
    </row>
    <row r="392" spans="1:9" x14ac:dyDescent="0.25">
      <c r="A392" s="2" t="s">
        <v>92</v>
      </c>
      <c r="B392" s="2" t="s">
        <v>119</v>
      </c>
      <c r="C392" s="2" t="s">
        <v>615</v>
      </c>
      <c r="D392" s="8" t="s">
        <v>113</v>
      </c>
      <c r="E392" s="9">
        <v>8.7819855140000005</v>
      </c>
      <c r="F392" s="9">
        <v>20.055354327787065</v>
      </c>
      <c r="G392" s="9"/>
      <c r="H392" s="9"/>
      <c r="I392" s="9"/>
    </row>
    <row r="393" spans="1:9" x14ac:dyDescent="0.25">
      <c r="A393" s="5" t="s">
        <v>92</v>
      </c>
      <c r="B393" s="5" t="s">
        <v>119</v>
      </c>
      <c r="C393" s="5" t="s">
        <v>615</v>
      </c>
      <c r="D393" s="5" t="s">
        <v>53</v>
      </c>
      <c r="E393" s="74"/>
      <c r="F393" s="74"/>
      <c r="G393" s="74"/>
      <c r="H393" s="74"/>
      <c r="I393" s="74"/>
    </row>
    <row r="394" spans="1:9" x14ac:dyDescent="0.25">
      <c r="A394" s="2" t="s">
        <v>92</v>
      </c>
      <c r="B394" s="2" t="s">
        <v>119</v>
      </c>
      <c r="C394" s="2" t="s">
        <v>615</v>
      </c>
      <c r="D394" s="8" t="s">
        <v>114</v>
      </c>
      <c r="E394" s="9">
        <v>0.86852996100000002</v>
      </c>
      <c r="F394" s="9">
        <v>0.39746437266464685</v>
      </c>
      <c r="G394" s="9"/>
      <c r="H394" s="9"/>
      <c r="I394" s="9"/>
    </row>
    <row r="395" spans="1:9" x14ac:dyDescent="0.25">
      <c r="A395" s="2" t="s">
        <v>92</v>
      </c>
      <c r="B395" s="2" t="s">
        <v>119</v>
      </c>
      <c r="C395" s="2" t="s">
        <v>615</v>
      </c>
      <c r="D395" s="8" t="s">
        <v>115</v>
      </c>
      <c r="E395" s="9">
        <v>6.2752716360000003</v>
      </c>
      <c r="F395" s="9">
        <v>5.2151621486747306</v>
      </c>
      <c r="G395" s="9"/>
      <c r="H395" s="9"/>
      <c r="I395" s="9"/>
    </row>
    <row r="396" spans="1:9" x14ac:dyDescent="0.25">
      <c r="A396" s="5" t="s">
        <v>92</v>
      </c>
      <c r="B396" s="5" t="s">
        <v>119</v>
      </c>
      <c r="C396" s="5" t="s">
        <v>615</v>
      </c>
      <c r="D396" s="5" t="s">
        <v>116</v>
      </c>
      <c r="E396" s="74"/>
      <c r="F396" s="74"/>
      <c r="G396" s="74"/>
      <c r="H396" s="74"/>
      <c r="I396" s="74"/>
    </row>
    <row r="397" spans="1:9" x14ac:dyDescent="0.25">
      <c r="A397" s="2" t="s">
        <v>92</v>
      </c>
      <c r="B397" s="2" t="s">
        <v>119</v>
      </c>
      <c r="C397" s="2" t="s">
        <v>615</v>
      </c>
      <c r="D397" s="8" t="s">
        <v>535</v>
      </c>
      <c r="E397" s="9">
        <v>5.8849369960000004</v>
      </c>
      <c r="F397" s="9">
        <v>6.0948748183424373</v>
      </c>
      <c r="G397" s="9"/>
      <c r="H397" s="9"/>
      <c r="I397" s="9"/>
    </row>
    <row r="398" spans="1:9" x14ac:dyDescent="0.25">
      <c r="A398" s="2" t="s">
        <v>92</v>
      </c>
      <c r="B398" s="2" t="s">
        <v>119</v>
      </c>
      <c r="C398" s="2" t="s">
        <v>615</v>
      </c>
      <c r="D398" s="8" t="s">
        <v>547</v>
      </c>
      <c r="E398" s="9">
        <v>59.868928570000001</v>
      </c>
      <c r="F398" s="9">
        <v>65.613457142857143</v>
      </c>
      <c r="G398" s="9"/>
      <c r="H398" s="9"/>
      <c r="I398" s="9"/>
    </row>
    <row r="399" spans="1:9" x14ac:dyDescent="0.25">
      <c r="A399" s="5" t="s">
        <v>92</v>
      </c>
      <c r="B399" s="5" t="s">
        <v>119</v>
      </c>
      <c r="C399" s="5" t="s">
        <v>615</v>
      </c>
      <c r="D399" s="5" t="s">
        <v>117</v>
      </c>
      <c r="E399" s="74"/>
      <c r="F399" s="74"/>
      <c r="G399" s="74"/>
      <c r="H399" s="74"/>
      <c r="I399" s="74"/>
    </row>
    <row r="400" spans="1:9" x14ac:dyDescent="0.25">
      <c r="A400" s="2" t="s">
        <v>92</v>
      </c>
      <c r="B400" s="2" t="s">
        <v>119</v>
      </c>
      <c r="C400" s="2" t="s">
        <v>615</v>
      </c>
      <c r="D400" s="8" t="s">
        <v>118</v>
      </c>
      <c r="E400" s="9">
        <v>68.490734840000002</v>
      </c>
      <c r="F400" s="9">
        <v>-522.72122875702121</v>
      </c>
      <c r="G400" s="9"/>
      <c r="H400" s="9"/>
      <c r="I400" s="9"/>
    </row>
    <row r="401" spans="1:14" x14ac:dyDescent="0.25">
      <c r="A401" s="5" t="s">
        <v>92</v>
      </c>
      <c r="B401" s="5" t="s">
        <v>119</v>
      </c>
      <c r="C401" s="5" t="s">
        <v>120</v>
      </c>
      <c r="D401" s="5" t="s">
        <v>9</v>
      </c>
      <c r="E401" s="6">
        <v>15404482</v>
      </c>
      <c r="F401" s="6">
        <v>27412465</v>
      </c>
      <c r="G401" s="6">
        <v>40132188</v>
      </c>
      <c r="H401" s="6">
        <v>53382992</v>
      </c>
      <c r="I401" s="6">
        <v>66492282</v>
      </c>
      <c r="J401" s="1"/>
      <c r="K401" s="1"/>
      <c r="L401" s="1"/>
      <c r="M401" s="1"/>
      <c r="N401" s="1"/>
    </row>
    <row r="402" spans="1:14" x14ac:dyDescent="0.25">
      <c r="A402" s="2" t="s">
        <v>92</v>
      </c>
      <c r="B402" s="2" t="s">
        <v>119</v>
      </c>
      <c r="C402" s="2" t="s">
        <v>120</v>
      </c>
      <c r="D402" s="8" t="s">
        <v>76</v>
      </c>
      <c r="E402" s="3">
        <v>4900000</v>
      </c>
      <c r="F402" s="3">
        <v>6200000</v>
      </c>
      <c r="G402" s="3">
        <v>8000000</v>
      </c>
      <c r="H402" s="3">
        <v>8000000</v>
      </c>
      <c r="I402" s="3">
        <v>8000000</v>
      </c>
    </row>
    <row r="403" spans="1:14" x14ac:dyDescent="0.25">
      <c r="A403" s="2" t="s">
        <v>92</v>
      </c>
      <c r="B403" s="2" t="s">
        <v>119</v>
      </c>
      <c r="C403" s="2" t="s">
        <v>120</v>
      </c>
      <c r="D403" s="8" t="s">
        <v>11</v>
      </c>
      <c r="E403" s="3">
        <v>4725</v>
      </c>
      <c r="F403" s="3">
        <v>808314</v>
      </c>
      <c r="G403" s="3">
        <v>1661919</v>
      </c>
      <c r="H403" s="3">
        <v>1031761</v>
      </c>
      <c r="I403" s="3">
        <v>267271</v>
      </c>
    </row>
    <row r="404" spans="1:14" x14ac:dyDescent="0.25">
      <c r="A404" s="2" t="s">
        <v>92</v>
      </c>
      <c r="B404" s="2" t="s">
        <v>119</v>
      </c>
      <c r="C404" s="2" t="s">
        <v>120</v>
      </c>
      <c r="D404" s="8" t="s">
        <v>12</v>
      </c>
      <c r="E404" s="3">
        <v>1854840</v>
      </c>
      <c r="F404" s="3">
        <v>2213605</v>
      </c>
      <c r="G404" s="3">
        <v>1869842</v>
      </c>
      <c r="H404" s="3">
        <v>2235510</v>
      </c>
      <c r="I404" s="3">
        <v>4082291</v>
      </c>
    </row>
    <row r="405" spans="1:14" x14ac:dyDescent="0.25">
      <c r="A405" s="2" t="s">
        <v>92</v>
      </c>
      <c r="B405" s="2" t="s">
        <v>119</v>
      </c>
      <c r="C405" s="2" t="s">
        <v>120</v>
      </c>
      <c r="D405" s="8" t="s">
        <v>13</v>
      </c>
      <c r="E405" s="3">
        <v>8644917</v>
      </c>
      <c r="F405" s="3">
        <v>18190546</v>
      </c>
      <c r="G405" s="3">
        <v>28600427</v>
      </c>
      <c r="H405" s="3">
        <v>42115721</v>
      </c>
      <c r="I405" s="3">
        <v>54142720</v>
      </c>
    </row>
    <row r="406" spans="1:14" x14ac:dyDescent="0.25">
      <c r="A406" s="5" t="s">
        <v>92</v>
      </c>
      <c r="B406" s="5" t="s">
        <v>119</v>
      </c>
      <c r="C406" s="5" t="s">
        <v>120</v>
      </c>
      <c r="D406" s="5" t="s">
        <v>93</v>
      </c>
      <c r="E406" s="6">
        <v>1350707975</v>
      </c>
      <c r="F406" s="6">
        <v>1575176039</v>
      </c>
      <c r="G406" s="6">
        <v>1890551447</v>
      </c>
      <c r="H406" s="6">
        <v>2312611281</v>
      </c>
      <c r="I406" s="6">
        <v>2459822411</v>
      </c>
    </row>
    <row r="407" spans="1:14" x14ac:dyDescent="0.25">
      <c r="A407" s="2" t="s">
        <v>92</v>
      </c>
      <c r="B407" s="2" t="s">
        <v>119</v>
      </c>
      <c r="C407" s="2" t="s">
        <v>120</v>
      </c>
      <c r="D407" s="8" t="s">
        <v>94</v>
      </c>
      <c r="E407" s="3">
        <v>0</v>
      </c>
      <c r="F407" s="3">
        <v>0</v>
      </c>
      <c r="G407" s="3">
        <v>0</v>
      </c>
      <c r="H407" s="3">
        <v>0</v>
      </c>
      <c r="I407" s="3">
        <v>0</v>
      </c>
    </row>
    <row r="408" spans="1:14" x14ac:dyDescent="0.25">
      <c r="A408" s="2" t="s">
        <v>92</v>
      </c>
      <c r="B408" s="2" t="s">
        <v>119</v>
      </c>
      <c r="C408" s="2" t="s">
        <v>120</v>
      </c>
      <c r="D408" s="8" t="s">
        <v>95</v>
      </c>
      <c r="E408" s="3">
        <v>1314040498</v>
      </c>
      <c r="F408" s="3">
        <v>1528488901</v>
      </c>
      <c r="G408" s="3">
        <v>1673664282</v>
      </c>
      <c r="H408" s="3">
        <v>2007444810</v>
      </c>
      <c r="I408" s="3">
        <v>2337419218</v>
      </c>
    </row>
    <row r="409" spans="1:14" x14ac:dyDescent="0.25">
      <c r="A409" s="2" t="s">
        <v>92</v>
      </c>
      <c r="B409" s="2" t="s">
        <v>119</v>
      </c>
      <c r="C409" s="2" t="s">
        <v>120</v>
      </c>
      <c r="D409" s="8" t="s">
        <v>96</v>
      </c>
      <c r="E409" s="3">
        <v>36667477</v>
      </c>
      <c r="F409" s="3">
        <v>46687138</v>
      </c>
      <c r="G409" s="3">
        <v>216887165</v>
      </c>
      <c r="H409" s="3">
        <v>305166471</v>
      </c>
      <c r="I409" s="3">
        <v>122403193</v>
      </c>
    </row>
    <row r="410" spans="1:14" x14ac:dyDescent="0.25">
      <c r="A410" s="5" t="s">
        <v>92</v>
      </c>
      <c r="B410" s="5" t="s">
        <v>119</v>
      </c>
      <c r="C410" s="5" t="s">
        <v>120</v>
      </c>
      <c r="D410" s="5" t="s">
        <v>97</v>
      </c>
      <c r="E410" s="6">
        <v>1366112457</v>
      </c>
      <c r="F410" s="6">
        <v>1602588504</v>
      </c>
      <c r="G410" s="6">
        <v>1930683635</v>
      </c>
      <c r="H410" s="6">
        <v>2365994273</v>
      </c>
      <c r="I410" s="6">
        <v>2526314693.4000001</v>
      </c>
    </row>
    <row r="411" spans="1:14" x14ac:dyDescent="0.25">
      <c r="A411" s="2" t="s">
        <v>92</v>
      </c>
      <c r="B411" s="2" t="s">
        <v>119</v>
      </c>
      <c r="C411" s="2" t="s">
        <v>120</v>
      </c>
      <c r="D411" s="8" t="s">
        <v>98</v>
      </c>
      <c r="E411" s="3">
        <v>101002030</v>
      </c>
      <c r="F411" s="3">
        <v>48345441</v>
      </c>
      <c r="G411" s="3">
        <v>82227016</v>
      </c>
      <c r="H411" s="3">
        <v>76358238</v>
      </c>
      <c r="I411" s="3">
        <v>149459198</v>
      </c>
    </row>
    <row r="412" spans="1:14" x14ac:dyDescent="0.25">
      <c r="A412" s="2" t="s">
        <v>92</v>
      </c>
      <c r="B412" s="2" t="s">
        <v>119</v>
      </c>
      <c r="C412" s="2" t="s">
        <v>120</v>
      </c>
      <c r="D412" s="8" t="s">
        <v>99</v>
      </c>
      <c r="E412" s="3">
        <v>953738</v>
      </c>
      <c r="F412" s="3">
        <v>936969</v>
      </c>
      <c r="G412" s="3">
        <v>1420194</v>
      </c>
      <c r="H412" s="3">
        <v>1828814</v>
      </c>
      <c r="I412" s="3">
        <v>1913303</v>
      </c>
    </row>
    <row r="413" spans="1:14" x14ac:dyDescent="0.25">
      <c r="A413" s="2" t="s">
        <v>92</v>
      </c>
      <c r="B413" s="2" t="s">
        <v>119</v>
      </c>
      <c r="C413" s="2" t="s">
        <v>120</v>
      </c>
      <c r="D413" s="8" t="s">
        <v>100</v>
      </c>
      <c r="E413" s="3">
        <v>1015572066</v>
      </c>
      <c r="F413" s="3">
        <v>1233301070</v>
      </c>
      <c r="G413" s="3">
        <v>1390341676</v>
      </c>
      <c r="H413" s="3">
        <v>1752683325</v>
      </c>
      <c r="I413" s="3">
        <v>1944317347</v>
      </c>
    </row>
    <row r="414" spans="1:14" x14ac:dyDescent="0.25">
      <c r="A414" s="2" t="s">
        <v>92</v>
      </c>
      <c r="B414" s="2" t="s">
        <v>119</v>
      </c>
      <c r="C414" s="2" t="s">
        <v>120</v>
      </c>
      <c r="D414" s="8" t="s">
        <v>101</v>
      </c>
      <c r="E414" s="3">
        <v>247703437</v>
      </c>
      <c r="F414" s="3">
        <v>318971532</v>
      </c>
      <c r="G414" s="3">
        <v>455279328</v>
      </c>
      <c r="H414" s="3">
        <v>533208690</v>
      </c>
      <c r="I414" s="3">
        <v>427471717.39999998</v>
      </c>
    </row>
    <row r="415" spans="1:14" x14ac:dyDescent="0.25">
      <c r="A415" s="2" t="s">
        <v>92</v>
      </c>
      <c r="B415" s="2" t="s">
        <v>119</v>
      </c>
      <c r="C415" s="2" t="s">
        <v>120</v>
      </c>
      <c r="D415" s="8" t="s">
        <v>511</v>
      </c>
      <c r="E415" s="3">
        <v>881186</v>
      </c>
      <c r="F415" s="3">
        <v>1033492</v>
      </c>
      <c r="G415" s="3">
        <v>1415421</v>
      </c>
      <c r="H415" s="3">
        <v>1915206</v>
      </c>
      <c r="I415" s="3">
        <v>3153128</v>
      </c>
    </row>
    <row r="416" spans="1:14" x14ac:dyDescent="0.25">
      <c r="A416" s="5" t="s">
        <v>92</v>
      </c>
      <c r="B416" s="5" t="s">
        <v>119</v>
      </c>
      <c r="C416" s="5" t="s">
        <v>120</v>
      </c>
      <c r="D416" s="5" t="s">
        <v>29</v>
      </c>
      <c r="E416" s="6"/>
      <c r="F416" s="6"/>
      <c r="G416" s="6"/>
      <c r="H416" s="6"/>
      <c r="I416" s="6"/>
    </row>
    <row r="417" spans="1:9" x14ac:dyDescent="0.25">
      <c r="A417" s="2" t="s">
        <v>92</v>
      </c>
      <c r="B417" s="2" t="s">
        <v>119</v>
      </c>
      <c r="C417" s="2" t="s">
        <v>120</v>
      </c>
      <c r="D417" s="8" t="s">
        <v>102</v>
      </c>
      <c r="E417" s="3">
        <v>96101249</v>
      </c>
      <c r="F417" s="3">
        <v>114690704</v>
      </c>
      <c r="G417" s="3">
        <v>149097627</v>
      </c>
      <c r="H417" s="3">
        <v>169472259</v>
      </c>
      <c r="I417" s="3">
        <v>189279240</v>
      </c>
    </row>
    <row r="418" spans="1:9" x14ac:dyDescent="0.25">
      <c r="A418" s="2" t="s">
        <v>92</v>
      </c>
      <c r="B418" s="2" t="s">
        <v>119</v>
      </c>
      <c r="C418" s="2" t="s">
        <v>120</v>
      </c>
      <c r="D418" s="8" t="s">
        <v>103</v>
      </c>
      <c r="E418" s="3">
        <v>162480351</v>
      </c>
      <c r="F418" s="3">
        <v>244150373</v>
      </c>
      <c r="G418" s="3">
        <v>268878505</v>
      </c>
      <c r="H418" s="3">
        <v>265268149</v>
      </c>
      <c r="I418" s="3">
        <v>289329389</v>
      </c>
    </row>
    <row r="419" spans="1:9" x14ac:dyDescent="0.25">
      <c r="A419" s="2" t="s">
        <v>92</v>
      </c>
      <c r="B419" s="2" t="s">
        <v>119</v>
      </c>
      <c r="C419" s="2" t="s">
        <v>120</v>
      </c>
      <c r="D419" s="8" t="s">
        <v>104</v>
      </c>
      <c r="E419" s="3">
        <v>161788686</v>
      </c>
      <c r="F419" s="3">
        <v>243210693</v>
      </c>
      <c r="G419" s="3">
        <v>267844182</v>
      </c>
      <c r="H419" s="3">
        <v>264374235</v>
      </c>
      <c r="I419" s="3">
        <v>288362783</v>
      </c>
    </row>
    <row r="420" spans="1:9" x14ac:dyDescent="0.25">
      <c r="A420" s="2" t="s">
        <v>92</v>
      </c>
      <c r="B420" s="2" t="s">
        <v>119</v>
      </c>
      <c r="C420" s="2" t="s">
        <v>120</v>
      </c>
      <c r="D420" s="8" t="s">
        <v>105</v>
      </c>
      <c r="E420" s="3">
        <v>98348335</v>
      </c>
      <c r="F420" s="3">
        <v>175557029</v>
      </c>
      <c r="G420" s="3">
        <v>247853999</v>
      </c>
      <c r="H420" s="3">
        <v>228829852</v>
      </c>
      <c r="I420" s="3">
        <v>224538476</v>
      </c>
    </row>
    <row r="421" spans="1:9" x14ac:dyDescent="0.25">
      <c r="A421" s="2" t="s">
        <v>92</v>
      </c>
      <c r="B421" s="2" t="s">
        <v>119</v>
      </c>
      <c r="C421" s="2" t="s">
        <v>120</v>
      </c>
      <c r="D421" s="8" t="s">
        <v>106</v>
      </c>
      <c r="E421" s="3">
        <v>98037891</v>
      </c>
      <c r="F421" s="3">
        <v>175320881</v>
      </c>
      <c r="G421" s="3">
        <v>247512791</v>
      </c>
      <c r="H421" s="3">
        <v>228328397</v>
      </c>
      <c r="I421" s="3">
        <v>223865423</v>
      </c>
    </row>
    <row r="422" spans="1:9" x14ac:dyDescent="0.25">
      <c r="A422" s="2" t="s">
        <v>92</v>
      </c>
      <c r="B422" s="2" t="s">
        <v>119</v>
      </c>
      <c r="C422" s="2" t="s">
        <v>120</v>
      </c>
      <c r="D422" s="8" t="s">
        <v>107</v>
      </c>
      <c r="E422" s="3">
        <v>98037891</v>
      </c>
      <c r="F422" s="3">
        <v>175320881</v>
      </c>
      <c r="G422" s="3">
        <v>247512791</v>
      </c>
      <c r="H422" s="3">
        <v>228328397</v>
      </c>
      <c r="I422" s="3">
        <v>223865423</v>
      </c>
    </row>
    <row r="423" spans="1:9" x14ac:dyDescent="0.25">
      <c r="A423" s="2" t="s">
        <v>92</v>
      </c>
      <c r="B423" s="2" t="s">
        <v>119</v>
      </c>
      <c r="C423" s="2" t="s">
        <v>120</v>
      </c>
      <c r="D423" s="8" t="s">
        <v>108</v>
      </c>
      <c r="E423" s="3">
        <v>9264871</v>
      </c>
      <c r="F423" s="3">
        <v>20664527</v>
      </c>
      <c r="G423" s="3">
        <v>24479353</v>
      </c>
      <c r="H423" s="3">
        <v>25814586</v>
      </c>
      <c r="I423" s="3">
        <v>26339488</v>
      </c>
    </row>
    <row r="424" spans="1:9" x14ac:dyDescent="0.25">
      <c r="A424" s="2" t="s">
        <v>92</v>
      </c>
      <c r="B424" s="2" t="s">
        <v>119</v>
      </c>
      <c r="C424" s="2" t="s">
        <v>120</v>
      </c>
      <c r="D424" s="8" t="s">
        <v>109</v>
      </c>
      <c r="E424" s="3">
        <v>6556446</v>
      </c>
      <c r="F424" s="3">
        <v>13728269</v>
      </c>
      <c r="G424" s="3">
        <v>14719723</v>
      </c>
      <c r="H424" s="3">
        <v>15750804</v>
      </c>
      <c r="I424" s="3">
        <v>16109291</v>
      </c>
    </row>
    <row r="425" spans="1:9" x14ac:dyDescent="0.25">
      <c r="A425" s="5" t="s">
        <v>92</v>
      </c>
      <c r="B425" s="5" t="s">
        <v>119</v>
      </c>
      <c r="C425" s="5" t="s">
        <v>120</v>
      </c>
      <c r="D425" s="5" t="s">
        <v>40</v>
      </c>
      <c r="E425" s="6"/>
      <c r="F425" s="6"/>
      <c r="G425" s="6"/>
      <c r="H425" s="6"/>
      <c r="I425" s="6"/>
    </row>
    <row r="426" spans="1:9" x14ac:dyDescent="0.25">
      <c r="A426" s="2" t="s">
        <v>92</v>
      </c>
      <c r="B426" s="2" t="s">
        <v>119</v>
      </c>
      <c r="C426" s="2" t="s">
        <v>120</v>
      </c>
      <c r="D426" s="8" t="s">
        <v>77</v>
      </c>
      <c r="E426" s="3">
        <v>49000</v>
      </c>
      <c r="F426" s="3">
        <v>62000</v>
      </c>
      <c r="G426" s="3">
        <v>80000</v>
      </c>
      <c r="H426" s="3">
        <v>80000</v>
      </c>
      <c r="I426" s="3">
        <v>80000</v>
      </c>
    </row>
    <row r="427" spans="1:9" x14ac:dyDescent="0.25">
      <c r="A427" s="2" t="s">
        <v>92</v>
      </c>
      <c r="B427" s="2" t="s">
        <v>119</v>
      </c>
      <c r="C427" s="2" t="s">
        <v>120</v>
      </c>
      <c r="D427" s="8" t="s">
        <v>78</v>
      </c>
      <c r="E427" s="3">
        <v>0</v>
      </c>
      <c r="F427" s="3">
        <v>0</v>
      </c>
      <c r="G427" s="3">
        <v>0</v>
      </c>
      <c r="H427" s="3">
        <v>0</v>
      </c>
      <c r="I427" s="3">
        <v>0</v>
      </c>
    </row>
    <row r="428" spans="1:9" x14ac:dyDescent="0.25">
      <c r="A428" s="2" t="s">
        <v>92</v>
      </c>
      <c r="B428" s="2" t="s">
        <v>119</v>
      </c>
      <c r="C428" s="2" t="s">
        <v>120</v>
      </c>
      <c r="D428" s="8" t="s">
        <v>79</v>
      </c>
      <c r="E428" s="3">
        <v>0</v>
      </c>
      <c r="F428" s="3">
        <v>0</v>
      </c>
      <c r="G428" s="3">
        <v>0</v>
      </c>
      <c r="H428" s="3">
        <v>0</v>
      </c>
      <c r="I428" s="3">
        <v>0</v>
      </c>
    </row>
    <row r="429" spans="1:9" x14ac:dyDescent="0.25">
      <c r="A429" s="2" t="s">
        <v>92</v>
      </c>
      <c r="B429" s="2" t="s">
        <v>119</v>
      </c>
      <c r="C429" s="2" t="s">
        <v>120</v>
      </c>
      <c r="D429" s="8" t="s">
        <v>80</v>
      </c>
      <c r="E429" s="3">
        <v>28696223</v>
      </c>
      <c r="F429" s="3">
        <v>56969782</v>
      </c>
      <c r="G429" s="3">
        <v>-46909514</v>
      </c>
      <c r="H429" s="3">
        <v>-12813538</v>
      </c>
      <c r="I429" s="3">
        <v>-34592624</v>
      </c>
    </row>
    <row r="430" spans="1:9" x14ac:dyDescent="0.25">
      <c r="A430" s="5" t="s">
        <v>92</v>
      </c>
      <c r="B430" s="5" t="s">
        <v>119</v>
      </c>
      <c r="C430" s="5" t="s">
        <v>120</v>
      </c>
      <c r="D430" s="5" t="s">
        <v>43</v>
      </c>
      <c r="E430" s="74"/>
      <c r="F430" s="74"/>
      <c r="G430" s="74"/>
      <c r="H430" s="74"/>
      <c r="I430" s="74"/>
    </row>
    <row r="431" spans="1:9" x14ac:dyDescent="0.25">
      <c r="A431" s="2" t="s">
        <v>92</v>
      </c>
      <c r="B431" s="2" t="s">
        <v>119</v>
      </c>
      <c r="C431" s="2" t="s">
        <v>120</v>
      </c>
      <c r="D431" s="8" t="s">
        <v>546</v>
      </c>
      <c r="E431" s="9">
        <v>96.995087699999999</v>
      </c>
      <c r="F431" s="9">
        <v>148.86564282336462</v>
      </c>
      <c r="G431" s="9">
        <v>127.64505785369641</v>
      </c>
      <c r="H431" s="9">
        <v>139.79253716361308</v>
      </c>
      <c r="I431" s="9">
        <v>130.44422952004291</v>
      </c>
    </row>
    <row r="432" spans="1:9" x14ac:dyDescent="0.25">
      <c r="A432" s="2" t="s">
        <v>92</v>
      </c>
      <c r="B432" s="2" t="s">
        <v>119</v>
      </c>
      <c r="C432" s="2" t="s">
        <v>120</v>
      </c>
      <c r="D432" s="8" t="s">
        <v>110</v>
      </c>
      <c r="E432" s="9">
        <v>0.479934574</v>
      </c>
      <c r="F432" s="9">
        <v>0.85663094211238644</v>
      </c>
      <c r="G432" s="9">
        <v>0.76240989114718427</v>
      </c>
      <c r="H432" s="9">
        <v>0.66571606616902412</v>
      </c>
      <c r="I432" s="9">
        <v>0.63765971207330352</v>
      </c>
    </row>
    <row r="433" spans="1:14" x14ac:dyDescent="0.25">
      <c r="A433" s="2" t="s">
        <v>92</v>
      </c>
      <c r="B433" s="2" t="s">
        <v>119</v>
      </c>
      <c r="C433" s="2" t="s">
        <v>120</v>
      </c>
      <c r="D433" s="8" t="s">
        <v>512</v>
      </c>
      <c r="E433" s="9">
        <v>133.80502039999999</v>
      </c>
      <c r="F433" s="9">
        <v>221.42369354838709</v>
      </c>
      <c r="G433" s="9">
        <v>183.99653749999999</v>
      </c>
      <c r="H433" s="9">
        <v>196.88505000000001</v>
      </c>
      <c r="I433" s="9">
        <f>+I424/I426</f>
        <v>201.36613750000001</v>
      </c>
    </row>
    <row r="434" spans="1:14" x14ac:dyDescent="0.25">
      <c r="A434" s="2" t="s">
        <v>92</v>
      </c>
      <c r="B434" s="2" t="s">
        <v>119</v>
      </c>
      <c r="C434" s="2" t="s">
        <v>120</v>
      </c>
      <c r="D434" s="8" t="s">
        <v>111</v>
      </c>
      <c r="E434" s="9">
        <v>60.596258880000001</v>
      </c>
      <c r="F434" s="9">
        <v>72.086008570355091</v>
      </c>
      <c r="G434" s="9">
        <v>92.409246731370104</v>
      </c>
      <c r="H434" s="9">
        <v>86.36560102008427</v>
      </c>
      <c r="I434" s="9">
        <v>77.633257895142449</v>
      </c>
    </row>
    <row r="435" spans="1:14" x14ac:dyDescent="0.25">
      <c r="A435" s="2" t="s">
        <v>92</v>
      </c>
      <c r="B435" s="2" t="s">
        <v>119</v>
      </c>
      <c r="C435" s="2" t="s">
        <v>120</v>
      </c>
      <c r="D435" s="8" t="s">
        <v>112</v>
      </c>
      <c r="E435" s="9">
        <v>1495.2901469999999</v>
      </c>
      <c r="F435" s="9">
        <v>1277.0792952847878</v>
      </c>
      <c r="G435" s="9">
        <v>1681.5044073859269</v>
      </c>
      <c r="H435" s="9">
        <v>1449.6301077710066</v>
      </c>
      <c r="I435" s="9">
        <v>1389.6665160496511</v>
      </c>
    </row>
    <row r="436" spans="1:14" x14ac:dyDescent="0.25">
      <c r="A436" s="2" t="s">
        <v>92</v>
      </c>
      <c r="B436" s="2" t="s">
        <v>119</v>
      </c>
      <c r="C436" s="2" t="s">
        <v>120</v>
      </c>
      <c r="D436" s="8" t="s">
        <v>113</v>
      </c>
      <c r="E436" s="9">
        <v>59.399239450000003</v>
      </c>
      <c r="F436" s="9">
        <v>47.156933186321702</v>
      </c>
      <c r="G436" s="9">
        <v>55.665807592565145</v>
      </c>
      <c r="H436" s="9">
        <v>64.103167617676505</v>
      </c>
      <c r="I436" s="9">
        <v>65.639274954563049</v>
      </c>
    </row>
    <row r="437" spans="1:14" x14ac:dyDescent="0.25">
      <c r="A437" s="5" t="s">
        <v>92</v>
      </c>
      <c r="B437" s="5" t="s">
        <v>119</v>
      </c>
      <c r="C437" s="5" t="s">
        <v>120</v>
      </c>
      <c r="D437" s="5" t="s">
        <v>53</v>
      </c>
      <c r="E437" s="74"/>
      <c r="F437" s="74"/>
      <c r="G437" s="74"/>
      <c r="H437" s="74"/>
      <c r="I437" s="74"/>
    </row>
    <row r="438" spans="1:14" x14ac:dyDescent="0.25">
      <c r="A438" s="2" t="s">
        <v>92</v>
      </c>
      <c r="B438" s="2" t="s">
        <v>119</v>
      </c>
      <c r="C438" s="2" t="s">
        <v>120</v>
      </c>
      <c r="D438" s="8" t="s">
        <v>114</v>
      </c>
      <c r="E438" s="9">
        <v>7.3933906010000001</v>
      </c>
      <c r="F438" s="9">
        <v>3.0167095844835785</v>
      </c>
      <c r="G438" s="9">
        <v>4.258958563141289</v>
      </c>
      <c r="H438" s="9">
        <v>3.2273213368002094</v>
      </c>
      <c r="I438" s="9">
        <v>5.9160958209387902</v>
      </c>
    </row>
    <row r="439" spans="1:14" x14ac:dyDescent="0.25">
      <c r="A439" s="2" t="s">
        <v>92</v>
      </c>
      <c r="B439" s="2" t="s">
        <v>119</v>
      </c>
      <c r="C439" s="2" t="s">
        <v>120</v>
      </c>
      <c r="D439" s="8" t="s">
        <v>115</v>
      </c>
      <c r="E439" s="9">
        <v>74.340297590000006</v>
      </c>
      <c r="F439" s="9">
        <v>76.956814985364446</v>
      </c>
      <c r="G439" s="9">
        <v>72.012920749701181</v>
      </c>
      <c r="H439" s="9">
        <v>74.078088227054636</v>
      </c>
      <c r="I439" s="9">
        <v>76.962595043267228</v>
      </c>
    </row>
    <row r="440" spans="1:14" x14ac:dyDescent="0.25">
      <c r="A440" s="5" t="s">
        <v>92</v>
      </c>
      <c r="B440" s="5" t="s">
        <v>119</v>
      </c>
      <c r="C440" s="5" t="s">
        <v>120</v>
      </c>
      <c r="D440" s="5" t="s">
        <v>116</v>
      </c>
      <c r="E440" s="74"/>
      <c r="F440" s="74"/>
      <c r="G440" s="74"/>
      <c r="H440" s="74"/>
      <c r="I440" s="74"/>
    </row>
    <row r="441" spans="1:14" x14ac:dyDescent="0.25">
      <c r="A441" s="2" t="s">
        <v>92</v>
      </c>
      <c r="B441" s="2" t="s">
        <v>119</v>
      </c>
      <c r="C441" s="2" t="s">
        <v>120</v>
      </c>
      <c r="D441" s="8" t="s">
        <v>535</v>
      </c>
      <c r="E441" s="9">
        <v>0.49480296899999998</v>
      </c>
      <c r="F441" s="9">
        <v>0.57543898368061674</v>
      </c>
      <c r="G441" s="9">
        <v>0.59728900120914941</v>
      </c>
      <c r="H441" s="9">
        <v>0.47621717129997465</v>
      </c>
      <c r="I441" s="9">
        <v>0.48883704125472749</v>
      </c>
    </row>
    <row r="442" spans="1:14" x14ac:dyDescent="0.25">
      <c r="A442" s="2" t="s">
        <v>92</v>
      </c>
      <c r="B442" s="2" t="s">
        <v>119</v>
      </c>
      <c r="C442" s="2" t="s">
        <v>120</v>
      </c>
      <c r="D442" s="8" t="s">
        <v>547</v>
      </c>
      <c r="E442" s="9">
        <v>137.95030610000001</v>
      </c>
      <c r="F442" s="9">
        <v>148.74062903225806</v>
      </c>
      <c r="G442" s="9">
        <v>144.14701249999999</v>
      </c>
      <c r="H442" s="9">
        <v>140.84088750000001</v>
      </c>
      <c r="I442" s="9">
        <f>+SUM(I402:I404)/I426</f>
        <v>154.36952500000001</v>
      </c>
    </row>
    <row r="443" spans="1:14" x14ac:dyDescent="0.25">
      <c r="A443" s="5" t="s">
        <v>92</v>
      </c>
      <c r="B443" s="5" t="s">
        <v>119</v>
      </c>
      <c r="C443" s="5" t="s">
        <v>120</v>
      </c>
      <c r="D443" s="5" t="s">
        <v>117</v>
      </c>
      <c r="E443" s="74"/>
      <c r="F443" s="74"/>
      <c r="G443" s="74"/>
      <c r="H443" s="74"/>
      <c r="I443" s="74"/>
    </row>
    <row r="444" spans="1:14" x14ac:dyDescent="0.25">
      <c r="A444" s="2" t="s">
        <v>92</v>
      </c>
      <c r="B444" s="2" t="s">
        <v>119</v>
      </c>
      <c r="C444" s="2" t="s">
        <v>120</v>
      </c>
      <c r="D444" s="8" t="s">
        <v>118</v>
      </c>
      <c r="E444" s="9">
        <v>437.67954470000001</v>
      </c>
      <c r="F444" s="9">
        <v>414.98153918749699</v>
      </c>
      <c r="G444" s="9">
        <v>-318.68476057599725</v>
      </c>
      <c r="H444" s="9">
        <v>-81.351644017664114</v>
      </c>
      <c r="I444" s="9">
        <v>-214.73709798898039</v>
      </c>
    </row>
    <row r="445" spans="1:14" x14ac:dyDescent="0.25">
      <c r="A445" s="5" t="s">
        <v>92</v>
      </c>
      <c r="B445" s="5" t="s">
        <v>123</v>
      </c>
      <c r="C445" s="5" t="s">
        <v>123</v>
      </c>
      <c r="D445" s="5" t="s">
        <v>9</v>
      </c>
      <c r="E445" s="6">
        <v>124262403</v>
      </c>
      <c r="F445" s="6">
        <v>124156478</v>
      </c>
      <c r="G445" s="6">
        <v>148463401.34099999</v>
      </c>
      <c r="H445" s="6">
        <v>188792762.664</v>
      </c>
      <c r="I445" s="6">
        <v>220343088.833</v>
      </c>
      <c r="J445" s="1"/>
      <c r="K445" s="1"/>
      <c r="L445" s="1"/>
      <c r="M445" s="1"/>
      <c r="N445" s="1"/>
    </row>
    <row r="446" spans="1:14" x14ac:dyDescent="0.25">
      <c r="A446" s="2" t="s">
        <v>92</v>
      </c>
      <c r="B446" s="2" t="s">
        <v>123</v>
      </c>
      <c r="C446" s="2" t="s">
        <v>123</v>
      </c>
      <c r="D446" s="8" t="s">
        <v>76</v>
      </c>
      <c r="E446" s="3">
        <v>31057387</v>
      </c>
      <c r="F446" s="3">
        <v>38499210</v>
      </c>
      <c r="G446" s="3">
        <v>39608703</v>
      </c>
      <c r="H446" s="3">
        <v>39253054</v>
      </c>
      <c r="I446" s="3">
        <v>40493102.329999998</v>
      </c>
    </row>
    <row r="447" spans="1:14" x14ac:dyDescent="0.25">
      <c r="A447" s="2" t="s">
        <v>92</v>
      </c>
      <c r="B447" s="2" t="s">
        <v>123</v>
      </c>
      <c r="C447" s="2" t="s">
        <v>123</v>
      </c>
      <c r="D447" s="8" t="s">
        <v>11</v>
      </c>
      <c r="E447" s="3">
        <v>46268118</v>
      </c>
      <c r="F447" s="3">
        <v>38041521</v>
      </c>
      <c r="G447" s="3">
        <v>48536474.567000002</v>
      </c>
      <c r="H447" s="3">
        <v>74697864.677000001</v>
      </c>
      <c r="I447" s="3">
        <v>91769421.171000004</v>
      </c>
    </row>
    <row r="448" spans="1:14" x14ac:dyDescent="0.25">
      <c r="A448" s="2" t="s">
        <v>92</v>
      </c>
      <c r="B448" s="2" t="s">
        <v>123</v>
      </c>
      <c r="C448" s="2" t="s">
        <v>123</v>
      </c>
      <c r="D448" s="8" t="s">
        <v>12</v>
      </c>
      <c r="E448" s="3">
        <v>43267398</v>
      </c>
      <c r="F448" s="3">
        <v>43847705</v>
      </c>
      <c r="G448" s="3">
        <v>56086019.773999996</v>
      </c>
      <c r="H448" s="3">
        <v>70670239.987000003</v>
      </c>
      <c r="I448" s="3">
        <v>83174776.135000005</v>
      </c>
    </row>
    <row r="449" spans="1:9" x14ac:dyDescent="0.25">
      <c r="A449" s="2" t="s">
        <v>92</v>
      </c>
      <c r="B449" s="2" t="s">
        <v>123</v>
      </c>
      <c r="C449" s="2" t="s">
        <v>123</v>
      </c>
      <c r="D449" s="8" t="s">
        <v>13</v>
      </c>
      <c r="E449" s="3">
        <v>3669500</v>
      </c>
      <c r="F449" s="3">
        <v>3768042</v>
      </c>
      <c r="G449" s="3">
        <v>4232204</v>
      </c>
      <c r="H449" s="3">
        <v>4171604</v>
      </c>
      <c r="I449" s="3">
        <v>4905789.1969999997</v>
      </c>
    </row>
    <row r="450" spans="1:9" x14ac:dyDescent="0.25">
      <c r="A450" s="5" t="s">
        <v>92</v>
      </c>
      <c r="B450" s="5" t="s">
        <v>123</v>
      </c>
      <c r="C450" s="5" t="s">
        <v>123</v>
      </c>
      <c r="D450" s="5" t="s">
        <v>93</v>
      </c>
      <c r="E450" s="6">
        <v>173566128</v>
      </c>
      <c r="F450" s="6">
        <v>233791959</v>
      </c>
      <c r="G450" s="6">
        <v>296195540.24699998</v>
      </c>
      <c r="H450" s="6">
        <v>326693890.29100001</v>
      </c>
      <c r="I450" s="6">
        <v>383026734.16329998</v>
      </c>
    </row>
    <row r="451" spans="1:9" x14ac:dyDescent="0.25">
      <c r="A451" s="2" t="s">
        <v>92</v>
      </c>
      <c r="B451" s="2" t="s">
        <v>123</v>
      </c>
      <c r="C451" s="2" t="s">
        <v>123</v>
      </c>
      <c r="D451" s="8" t="s">
        <v>94</v>
      </c>
      <c r="E451" s="3">
        <v>0</v>
      </c>
      <c r="F451" s="3">
        <v>0</v>
      </c>
      <c r="G451" s="3">
        <v>0</v>
      </c>
      <c r="H451" s="3">
        <v>0</v>
      </c>
      <c r="I451" s="3">
        <v>0</v>
      </c>
    </row>
    <row r="452" spans="1:9" x14ac:dyDescent="0.25">
      <c r="A452" s="2" t="s">
        <v>92</v>
      </c>
      <c r="B452" s="2" t="s">
        <v>123</v>
      </c>
      <c r="C452" s="2" t="s">
        <v>123</v>
      </c>
      <c r="D452" s="8" t="s">
        <v>95</v>
      </c>
      <c r="E452" s="3">
        <v>138655638</v>
      </c>
      <c r="F452" s="3">
        <v>199121341</v>
      </c>
      <c r="G452" s="3">
        <v>235035470.34</v>
      </c>
      <c r="H452" s="3">
        <v>234627176.792</v>
      </c>
      <c r="I452" s="3">
        <v>257817758.69999999</v>
      </c>
    </row>
    <row r="453" spans="1:9" x14ac:dyDescent="0.25">
      <c r="A453" s="2" t="s">
        <v>92</v>
      </c>
      <c r="B453" s="2" t="s">
        <v>123</v>
      </c>
      <c r="C453" s="2" t="s">
        <v>123</v>
      </c>
      <c r="D453" s="8" t="s">
        <v>96</v>
      </c>
      <c r="E453" s="3">
        <v>34910490</v>
      </c>
      <c r="F453" s="3">
        <v>34670618</v>
      </c>
      <c r="G453" s="3">
        <v>61160069.906999998</v>
      </c>
      <c r="H453" s="3">
        <v>92066713.498999998</v>
      </c>
      <c r="I453" s="3">
        <v>125208975.4633</v>
      </c>
    </row>
    <row r="454" spans="1:9" x14ac:dyDescent="0.25">
      <c r="A454" s="5" t="s">
        <v>92</v>
      </c>
      <c r="B454" s="5" t="s">
        <v>123</v>
      </c>
      <c r="C454" s="5" t="s">
        <v>123</v>
      </c>
      <c r="D454" s="5" t="s">
        <v>97</v>
      </c>
      <c r="E454" s="6">
        <v>297828531</v>
      </c>
      <c r="F454" s="6">
        <v>357948437</v>
      </c>
      <c r="G454" s="6">
        <v>444658942.90399998</v>
      </c>
      <c r="H454" s="6">
        <v>515486654.81900001</v>
      </c>
      <c r="I454" s="6">
        <v>603369822.75399995</v>
      </c>
    </row>
    <row r="455" spans="1:9" x14ac:dyDescent="0.25">
      <c r="A455" s="2" t="s">
        <v>92</v>
      </c>
      <c r="B455" s="2" t="s">
        <v>123</v>
      </c>
      <c r="C455" s="2" t="s">
        <v>123</v>
      </c>
      <c r="D455" s="8" t="s">
        <v>98</v>
      </c>
      <c r="E455" s="3">
        <v>13156399</v>
      </c>
      <c r="F455" s="3">
        <v>21155103</v>
      </c>
      <c r="G455" s="3">
        <v>23379238.625999998</v>
      </c>
      <c r="H455" s="3">
        <v>23384456.355999999</v>
      </c>
      <c r="I455" s="3">
        <v>29207537.199999999</v>
      </c>
    </row>
    <row r="456" spans="1:9" x14ac:dyDescent="0.25">
      <c r="A456" s="2" t="s">
        <v>92</v>
      </c>
      <c r="B456" s="2" t="s">
        <v>123</v>
      </c>
      <c r="C456" s="2" t="s">
        <v>123</v>
      </c>
      <c r="D456" s="8" t="s">
        <v>99</v>
      </c>
      <c r="E456" s="3">
        <v>356954</v>
      </c>
      <c r="F456" s="3">
        <v>560889</v>
      </c>
      <c r="G456" s="3">
        <v>569048.42500000005</v>
      </c>
      <c r="H456" s="3">
        <v>482891.79599999997</v>
      </c>
      <c r="I456" s="3">
        <v>347982.74800000002</v>
      </c>
    </row>
    <row r="457" spans="1:9" x14ac:dyDescent="0.25">
      <c r="A457" s="2" t="s">
        <v>92</v>
      </c>
      <c r="B457" s="2" t="s">
        <v>123</v>
      </c>
      <c r="C457" s="2" t="s">
        <v>123</v>
      </c>
      <c r="D457" s="8" t="s">
        <v>100</v>
      </c>
      <c r="E457" s="3">
        <v>142032887</v>
      </c>
      <c r="F457" s="3">
        <v>140298711</v>
      </c>
      <c r="G457" s="3">
        <v>175020016.29699999</v>
      </c>
      <c r="H457" s="3">
        <v>234616592.44999999</v>
      </c>
      <c r="I457" s="3">
        <v>287223066.11699998</v>
      </c>
    </row>
    <row r="458" spans="1:9" x14ac:dyDescent="0.25">
      <c r="A458" s="2" t="s">
        <v>92</v>
      </c>
      <c r="B458" s="2" t="s">
        <v>123</v>
      </c>
      <c r="C458" s="2" t="s">
        <v>123</v>
      </c>
      <c r="D458" s="8" t="s">
        <v>101</v>
      </c>
      <c r="E458" s="3">
        <v>127396872</v>
      </c>
      <c r="F458" s="3">
        <v>180148343</v>
      </c>
      <c r="G458" s="3">
        <v>228500094.516</v>
      </c>
      <c r="H458" s="3">
        <v>238292412.127</v>
      </c>
      <c r="I458" s="3">
        <v>268338540.368</v>
      </c>
    </row>
    <row r="459" spans="1:9" x14ac:dyDescent="0.25">
      <c r="A459" s="2" t="s">
        <v>92</v>
      </c>
      <c r="B459" s="2" t="s">
        <v>123</v>
      </c>
      <c r="C459" s="2" t="s">
        <v>123</v>
      </c>
      <c r="D459" s="8" t="s">
        <v>511</v>
      </c>
      <c r="E459" s="3">
        <v>14885419</v>
      </c>
      <c r="F459" s="3">
        <v>15785391</v>
      </c>
      <c r="G459" s="3">
        <v>17190545.039999999</v>
      </c>
      <c r="H459" s="3">
        <v>18710302.09</v>
      </c>
      <c r="I459" s="3">
        <v>18252696.320999999</v>
      </c>
    </row>
    <row r="460" spans="1:9" x14ac:dyDescent="0.25">
      <c r="A460" s="5" t="s">
        <v>92</v>
      </c>
      <c r="B460" s="5" t="s">
        <v>123</v>
      </c>
      <c r="C460" s="5" t="s">
        <v>123</v>
      </c>
      <c r="D460" s="5" t="s">
        <v>29</v>
      </c>
      <c r="E460" s="6"/>
      <c r="F460" s="6"/>
      <c r="G460" s="6"/>
      <c r="H460" s="6"/>
      <c r="I460" s="6"/>
    </row>
    <row r="461" spans="1:9" x14ac:dyDescent="0.25">
      <c r="A461" s="2" t="s">
        <v>92</v>
      </c>
      <c r="B461" s="2" t="s">
        <v>123</v>
      </c>
      <c r="C461" s="2" t="s">
        <v>123</v>
      </c>
      <c r="D461" s="8" t="s">
        <v>102</v>
      </c>
      <c r="E461" s="3">
        <v>10890443</v>
      </c>
      <c r="F461" s="3">
        <v>10367923</v>
      </c>
      <c r="G461" s="3">
        <v>19843776.125</v>
      </c>
      <c r="H461" s="3">
        <v>27148847.614999998</v>
      </c>
      <c r="I461" s="3">
        <v>33337679.872000001</v>
      </c>
    </row>
    <row r="462" spans="1:9" x14ac:dyDescent="0.25">
      <c r="A462" s="2" t="s">
        <v>92</v>
      </c>
      <c r="B462" s="2" t="s">
        <v>123</v>
      </c>
      <c r="C462" s="2" t="s">
        <v>123</v>
      </c>
      <c r="D462" s="8" t="s">
        <v>103</v>
      </c>
      <c r="E462" s="3">
        <v>126553117</v>
      </c>
      <c r="F462" s="3">
        <v>159542019</v>
      </c>
      <c r="G462" s="3">
        <v>206138653.63100001</v>
      </c>
      <c r="H462" s="3">
        <v>217523474.28299999</v>
      </c>
      <c r="I462" s="3">
        <v>244226094.845</v>
      </c>
    </row>
    <row r="463" spans="1:9" x14ac:dyDescent="0.25">
      <c r="A463" s="2" t="s">
        <v>92</v>
      </c>
      <c r="B463" s="2" t="s">
        <v>123</v>
      </c>
      <c r="C463" s="2" t="s">
        <v>123</v>
      </c>
      <c r="D463" s="8" t="s">
        <v>104</v>
      </c>
      <c r="E463" s="3">
        <v>59191731</v>
      </c>
      <c r="F463" s="3">
        <v>70281206</v>
      </c>
      <c r="G463" s="3">
        <v>81815827.671000004</v>
      </c>
      <c r="H463" s="3">
        <v>96940233.072999999</v>
      </c>
      <c r="I463" s="3">
        <v>116299312.676</v>
      </c>
    </row>
    <row r="464" spans="1:9" x14ac:dyDescent="0.25">
      <c r="A464" s="2" t="s">
        <v>92</v>
      </c>
      <c r="B464" s="2" t="s">
        <v>123</v>
      </c>
      <c r="C464" s="2" t="s">
        <v>123</v>
      </c>
      <c r="D464" s="8" t="s">
        <v>105</v>
      </c>
      <c r="E464" s="3">
        <v>49620465</v>
      </c>
      <c r="F464" s="3">
        <v>64614282</v>
      </c>
      <c r="G464" s="3">
        <v>76005714.501000002</v>
      </c>
      <c r="H464" s="3">
        <v>81462807.008000001</v>
      </c>
      <c r="I464" s="3">
        <v>103139858.96600001</v>
      </c>
    </row>
    <row r="465" spans="1:9" x14ac:dyDescent="0.25">
      <c r="A465" s="2" t="s">
        <v>92</v>
      </c>
      <c r="B465" s="2" t="s">
        <v>123</v>
      </c>
      <c r="C465" s="2" t="s">
        <v>123</v>
      </c>
      <c r="D465" s="8" t="s">
        <v>106</v>
      </c>
      <c r="E465" s="3">
        <v>29074205</v>
      </c>
      <c r="F465" s="3">
        <v>38785940</v>
      </c>
      <c r="G465" s="3">
        <v>43074061.791000001</v>
      </c>
      <c r="H465" s="3">
        <v>48602331.787</v>
      </c>
      <c r="I465" s="3">
        <v>63902174.875</v>
      </c>
    </row>
    <row r="466" spans="1:9" x14ac:dyDescent="0.25">
      <c r="A466" s="2" t="s">
        <v>92</v>
      </c>
      <c r="B466" s="2" t="s">
        <v>123</v>
      </c>
      <c r="C466" s="2" t="s">
        <v>123</v>
      </c>
      <c r="D466" s="8" t="s">
        <v>107</v>
      </c>
      <c r="E466" s="3">
        <v>7711473</v>
      </c>
      <c r="F466" s="3">
        <v>4979586</v>
      </c>
      <c r="G466" s="3">
        <v>6772732.5420000004</v>
      </c>
      <c r="H466" s="3">
        <v>12017347.241</v>
      </c>
      <c r="I466" s="3">
        <v>9576385.4340000004</v>
      </c>
    </row>
    <row r="467" spans="1:9" x14ac:dyDescent="0.25">
      <c r="A467" s="2" t="s">
        <v>92</v>
      </c>
      <c r="B467" s="2" t="s">
        <v>123</v>
      </c>
      <c r="C467" s="2" t="s">
        <v>123</v>
      </c>
      <c r="D467" s="8" t="s">
        <v>108</v>
      </c>
      <c r="E467" s="3">
        <v>21530712</v>
      </c>
      <c r="F467" s="3">
        <v>19427058</v>
      </c>
      <c r="G467" s="3">
        <v>33319888.730999999</v>
      </c>
      <c r="H467" s="3">
        <v>44993418.541000001</v>
      </c>
      <c r="I467" s="3">
        <v>46633737.406999998</v>
      </c>
    </row>
    <row r="468" spans="1:9" x14ac:dyDescent="0.25">
      <c r="A468" s="2" t="s">
        <v>92</v>
      </c>
      <c r="B468" s="2" t="s">
        <v>123</v>
      </c>
      <c r="C468" s="2" t="s">
        <v>123</v>
      </c>
      <c r="D468" s="8" t="s">
        <v>109</v>
      </c>
      <c r="E468" s="3">
        <v>15372448</v>
      </c>
      <c r="F468" s="3">
        <v>13415972</v>
      </c>
      <c r="G468" s="3">
        <v>21431493.987</v>
      </c>
      <c r="H468" s="3">
        <v>27680830.859000001</v>
      </c>
      <c r="I468" s="3">
        <v>29395865.660999998</v>
      </c>
    </row>
    <row r="469" spans="1:9" x14ac:dyDescent="0.25">
      <c r="A469" s="5" t="s">
        <v>92</v>
      </c>
      <c r="B469" s="5" t="s">
        <v>123</v>
      </c>
      <c r="C469" s="5" t="s">
        <v>123</v>
      </c>
      <c r="D469" s="5" t="s">
        <v>40</v>
      </c>
      <c r="E469" s="6"/>
      <c r="F469" s="6"/>
      <c r="G469" s="6"/>
      <c r="H469" s="6"/>
      <c r="I469" s="6"/>
    </row>
    <row r="470" spans="1:9" x14ac:dyDescent="0.25">
      <c r="A470" s="2" t="s">
        <v>92</v>
      </c>
      <c r="B470" s="2" t="s">
        <v>123</v>
      </c>
      <c r="C470" s="2" t="s">
        <v>123</v>
      </c>
      <c r="D470" s="8" t="s">
        <v>77</v>
      </c>
      <c r="E470" s="3">
        <v>3110176.1</v>
      </c>
      <c r="F470" s="3">
        <v>3911858.4</v>
      </c>
      <c r="G470" s="3">
        <v>4022807.7</v>
      </c>
      <c r="H470" s="3">
        <v>3987242.8</v>
      </c>
      <c r="I470" s="3">
        <v>4111247.6329999999</v>
      </c>
    </row>
    <row r="471" spans="1:9" x14ac:dyDescent="0.25">
      <c r="A471" s="2" t="s">
        <v>92</v>
      </c>
      <c r="B471" s="2" t="s">
        <v>123</v>
      </c>
      <c r="C471" s="2" t="s">
        <v>123</v>
      </c>
      <c r="D471" s="8" t="s">
        <v>78</v>
      </c>
      <c r="E471" s="99">
        <v>340.5</v>
      </c>
      <c r="F471" s="99">
        <v>364</v>
      </c>
      <c r="G471" s="99">
        <v>363.5</v>
      </c>
      <c r="H471" s="99">
        <v>470</v>
      </c>
      <c r="I471" s="99">
        <v>418</v>
      </c>
    </row>
    <row r="472" spans="1:9" x14ac:dyDescent="0.25">
      <c r="A472" s="2" t="s">
        <v>92</v>
      </c>
      <c r="B472" s="2" t="s">
        <v>123</v>
      </c>
      <c r="C472" s="2" t="s">
        <v>123</v>
      </c>
      <c r="D472" s="8" t="s">
        <v>79</v>
      </c>
      <c r="E472" s="99">
        <v>50</v>
      </c>
      <c r="F472" s="99">
        <v>57.5</v>
      </c>
      <c r="G472" s="99">
        <v>67.5</v>
      </c>
      <c r="H472" s="99">
        <v>86</v>
      </c>
      <c r="I472" s="99">
        <v>70</v>
      </c>
    </row>
    <row r="473" spans="1:9" x14ac:dyDescent="0.25">
      <c r="A473" s="2" t="s">
        <v>92</v>
      </c>
      <c r="B473" s="2" t="s">
        <v>123</v>
      </c>
      <c r="C473" s="2" t="s">
        <v>123</v>
      </c>
      <c r="D473" s="8" t="s">
        <v>80</v>
      </c>
      <c r="E473" s="3">
        <v>5239006</v>
      </c>
      <c r="F473" s="3">
        <v>10705233</v>
      </c>
      <c r="G473" s="3">
        <v>3525739.8169999998</v>
      </c>
      <c r="H473" s="3">
        <v>8614042.9100000001</v>
      </c>
      <c r="I473" s="3">
        <v>13378208.594000001</v>
      </c>
    </row>
    <row r="474" spans="1:9" x14ac:dyDescent="0.25">
      <c r="A474" s="5" t="s">
        <v>92</v>
      </c>
      <c r="B474" s="5" t="s">
        <v>123</v>
      </c>
      <c r="C474" s="5" t="s">
        <v>123</v>
      </c>
      <c r="D474" s="5" t="s">
        <v>43</v>
      </c>
      <c r="E474" s="74"/>
      <c r="F474" s="74"/>
      <c r="G474" s="74"/>
      <c r="H474" s="74"/>
      <c r="I474" s="74"/>
    </row>
    <row r="475" spans="1:9" x14ac:dyDescent="0.25">
      <c r="A475" s="2" t="s">
        <v>92</v>
      </c>
      <c r="B475" s="2" t="s">
        <v>123</v>
      </c>
      <c r="C475" s="2" t="s">
        <v>123</v>
      </c>
      <c r="D475" s="8" t="s">
        <v>546</v>
      </c>
      <c r="E475" s="9">
        <v>12.747390279999999</v>
      </c>
      <c r="F475" s="9">
        <v>11.143904220169452</v>
      </c>
      <c r="G475" s="9">
        <v>14.859125059005358</v>
      </c>
      <c r="H475" s="9">
        <v>14.993314449606254</v>
      </c>
      <c r="I475" s="9">
        <v>13.644742906946412</v>
      </c>
    </row>
    <row r="476" spans="1:9" x14ac:dyDescent="0.25">
      <c r="A476" s="2" t="s">
        <v>92</v>
      </c>
      <c r="B476" s="2" t="s">
        <v>123</v>
      </c>
      <c r="C476" s="2" t="s">
        <v>123</v>
      </c>
      <c r="D476" s="8" t="s">
        <v>110</v>
      </c>
      <c r="E476" s="9">
        <v>5.1615095259999997</v>
      </c>
      <c r="F476" s="9">
        <v>3.7480180420511235</v>
      </c>
      <c r="G476" s="9">
        <v>4.8197600270972103</v>
      </c>
      <c r="H476" s="9">
        <v>5.3698443209396798</v>
      </c>
      <c r="I476" s="9">
        <v>4.8719482732541284</v>
      </c>
    </row>
    <row r="477" spans="1:9" x14ac:dyDescent="0.25">
      <c r="A477" s="2" t="s">
        <v>92</v>
      </c>
      <c r="B477" s="2" t="s">
        <v>123</v>
      </c>
      <c r="C477" s="2" t="s">
        <v>123</v>
      </c>
      <c r="D477" s="8" t="s">
        <v>512</v>
      </c>
      <c r="E477" s="9">
        <v>4.9426294540000004</v>
      </c>
      <c r="F477" s="9">
        <v>3.42956483291931</v>
      </c>
      <c r="G477" s="9">
        <v>5.3274965112053456</v>
      </c>
      <c r="H477" s="9">
        <v>6.9423489482506557</v>
      </c>
      <c r="I477" s="9">
        <f>+I468/I470</f>
        <v>7.1501082603359682</v>
      </c>
    </row>
    <row r="478" spans="1:9" x14ac:dyDescent="0.25">
      <c r="A478" s="2" t="s">
        <v>92</v>
      </c>
      <c r="B478" s="2" t="s">
        <v>123</v>
      </c>
      <c r="C478" s="2" t="s">
        <v>123</v>
      </c>
      <c r="D478" s="8" t="s">
        <v>111</v>
      </c>
      <c r="E478" s="9">
        <v>49.118693620000002</v>
      </c>
      <c r="F478" s="9">
        <v>55.186787773675938</v>
      </c>
      <c r="G478" s="9">
        <v>52.647590346712093</v>
      </c>
      <c r="H478" s="9">
        <v>50.136388418212732</v>
      </c>
      <c r="I478" s="9">
        <v>54.946304844488658</v>
      </c>
    </row>
    <row r="479" spans="1:9" x14ac:dyDescent="0.25">
      <c r="A479" s="2" t="s">
        <v>92</v>
      </c>
      <c r="B479" s="2" t="s">
        <v>123</v>
      </c>
      <c r="C479" s="2" t="s">
        <v>123</v>
      </c>
      <c r="D479" s="8" t="s">
        <v>112</v>
      </c>
      <c r="E479" s="9">
        <v>50.164248399999998</v>
      </c>
      <c r="F479" s="9">
        <v>37.116848484776206</v>
      </c>
      <c r="G479" s="9">
        <v>31.601775154397686</v>
      </c>
      <c r="H479" s="9">
        <v>43.413968685454911</v>
      </c>
      <c r="I479" s="9">
        <v>32.577320717263838</v>
      </c>
    </row>
    <row r="480" spans="1:9" x14ac:dyDescent="0.25">
      <c r="A480" s="2" t="s">
        <v>92</v>
      </c>
      <c r="B480" s="2" t="s">
        <v>123</v>
      </c>
      <c r="C480" s="2" t="s">
        <v>123</v>
      </c>
      <c r="D480" s="8" t="s">
        <v>113</v>
      </c>
      <c r="E480" s="9">
        <v>18.398588480000001</v>
      </c>
      <c r="F480" s="9">
        <v>14.752056189815525</v>
      </c>
      <c r="G480" s="9">
        <v>24.254202016749527</v>
      </c>
      <c r="H480" s="9">
        <v>28.005758552855752</v>
      </c>
      <c r="I480" s="9">
        <v>28.665414356210292</v>
      </c>
    </row>
    <row r="481" spans="1:14" x14ac:dyDescent="0.25">
      <c r="A481" s="5" t="s">
        <v>92</v>
      </c>
      <c r="B481" s="5" t="s">
        <v>123</v>
      </c>
      <c r="C481" s="5" t="s">
        <v>123</v>
      </c>
      <c r="D481" s="5" t="s">
        <v>53</v>
      </c>
      <c r="E481" s="74"/>
      <c r="F481" s="74"/>
      <c r="G481" s="74"/>
      <c r="H481" s="74"/>
      <c r="I481" s="74"/>
    </row>
    <row r="482" spans="1:14" x14ac:dyDescent="0.25">
      <c r="A482" s="2" t="s">
        <v>92</v>
      </c>
      <c r="B482" s="2" t="s">
        <v>123</v>
      </c>
      <c r="C482" s="2" t="s">
        <v>123</v>
      </c>
      <c r="D482" s="8" t="s">
        <v>114</v>
      </c>
      <c r="E482" s="9">
        <v>4.4174407860000002</v>
      </c>
      <c r="F482" s="9">
        <v>5.910097883735137</v>
      </c>
      <c r="G482" s="9">
        <v>5.2577911676112361</v>
      </c>
      <c r="H482" s="9">
        <v>4.5363844315641604</v>
      </c>
      <c r="I482" s="9">
        <v>4.8407354989492424</v>
      </c>
    </row>
    <row r="483" spans="1:14" x14ac:dyDescent="0.25">
      <c r="A483" s="2" t="s">
        <v>92</v>
      </c>
      <c r="B483" s="2" t="s">
        <v>123</v>
      </c>
      <c r="C483" s="2" t="s">
        <v>123</v>
      </c>
      <c r="D483" s="8" t="s">
        <v>115</v>
      </c>
      <c r="E483" s="9">
        <v>47.689483109999998</v>
      </c>
      <c r="F483" s="9">
        <v>39.195229395567942</v>
      </c>
      <c r="G483" s="9">
        <v>39.36050743834609</v>
      </c>
      <c r="H483" s="9">
        <v>45.51361131402706</v>
      </c>
      <c r="I483" s="9">
        <v>47.603154033459802</v>
      </c>
    </row>
    <row r="484" spans="1:14" x14ac:dyDescent="0.25">
      <c r="A484" s="5" t="s">
        <v>92</v>
      </c>
      <c r="B484" s="5" t="s">
        <v>123</v>
      </c>
      <c r="C484" s="5" t="s">
        <v>123</v>
      </c>
      <c r="D484" s="5" t="s">
        <v>116</v>
      </c>
      <c r="E484" s="74"/>
      <c r="F484" s="74"/>
      <c r="G484" s="74"/>
      <c r="H484" s="74"/>
      <c r="I484" s="74"/>
    </row>
    <row r="485" spans="1:14" x14ac:dyDescent="0.25">
      <c r="A485" s="2" t="s">
        <v>92</v>
      </c>
      <c r="B485" s="2" t="s">
        <v>123</v>
      </c>
      <c r="C485" s="2" t="s">
        <v>123</v>
      </c>
      <c r="D485" s="8" t="s">
        <v>535</v>
      </c>
      <c r="E485" s="9">
        <v>40.490715440000002</v>
      </c>
      <c r="F485" s="9">
        <v>33.63289891946085</v>
      </c>
      <c r="G485" s="9">
        <v>32.436364913533048</v>
      </c>
      <c r="H485" s="9">
        <v>35.814924971981092</v>
      </c>
      <c r="I485" s="9">
        <v>35.705680249745598</v>
      </c>
    </row>
    <row r="486" spans="1:14" x14ac:dyDescent="0.25">
      <c r="A486" s="2" t="s">
        <v>92</v>
      </c>
      <c r="B486" s="2" t="s">
        <v>123</v>
      </c>
      <c r="C486" s="2" t="s">
        <v>123</v>
      </c>
      <c r="D486" s="8" t="s">
        <v>547</v>
      </c>
      <c r="E486" s="9">
        <v>38.773657540000002</v>
      </c>
      <c r="F486" s="9">
        <v>30.775254032712432</v>
      </c>
      <c r="G486" s="9">
        <v>35.853366130575914</v>
      </c>
      <c r="H486" s="9">
        <v>46.302963708154415</v>
      </c>
      <c r="I486" s="9">
        <f>+SUM(I446:I448)/I470</f>
        <v>52.401927314408503</v>
      </c>
    </row>
    <row r="487" spans="1:14" x14ac:dyDescent="0.25">
      <c r="A487" s="5" t="s">
        <v>92</v>
      </c>
      <c r="B487" s="5" t="s">
        <v>123</v>
      </c>
      <c r="C487" s="5" t="s">
        <v>123</v>
      </c>
      <c r="D487" s="5" t="s">
        <v>117</v>
      </c>
      <c r="E487" s="74"/>
      <c r="F487" s="74"/>
      <c r="G487" s="74"/>
      <c r="H487" s="74"/>
      <c r="I487" s="74"/>
    </row>
    <row r="488" spans="1:14" x14ac:dyDescent="0.25">
      <c r="A488" s="2" t="s">
        <v>92</v>
      </c>
      <c r="B488" s="2" t="s">
        <v>123</v>
      </c>
      <c r="C488" s="2" t="s">
        <v>123</v>
      </c>
      <c r="D488" s="8" t="s">
        <v>118</v>
      </c>
      <c r="E488" s="9">
        <v>34.080492579999998</v>
      </c>
      <c r="F488" s="9">
        <v>79.794688003224806</v>
      </c>
      <c r="G488" s="9">
        <v>16.451208763787804</v>
      </c>
      <c r="H488" s="9">
        <v>31.1191631272848</v>
      </c>
      <c r="I488" s="9">
        <v>45.510510723788954</v>
      </c>
    </row>
    <row r="489" spans="1:14" x14ac:dyDescent="0.25">
      <c r="A489" s="5" t="s">
        <v>92</v>
      </c>
      <c r="B489" s="5" t="s">
        <v>123</v>
      </c>
      <c r="C489" s="5" t="s">
        <v>616</v>
      </c>
      <c r="D489" s="5" t="s">
        <v>9</v>
      </c>
      <c r="E489" s="6">
        <v>25389764</v>
      </c>
      <c r="F489" s="6">
        <v>24918939</v>
      </c>
      <c r="G489" s="6">
        <v>30650823</v>
      </c>
      <c r="H489" s="6">
        <v>40655628</v>
      </c>
      <c r="I489" s="6">
        <v>48845434</v>
      </c>
      <c r="J489" s="1"/>
      <c r="K489" s="1"/>
      <c r="L489" s="1"/>
      <c r="M489" s="1"/>
      <c r="N489" s="1"/>
    </row>
    <row r="490" spans="1:14" x14ac:dyDescent="0.25">
      <c r="A490" s="2" t="s">
        <v>92</v>
      </c>
      <c r="B490" s="2" t="s">
        <v>123</v>
      </c>
      <c r="C490" s="2" t="s">
        <v>616</v>
      </c>
      <c r="D490" s="8" t="s">
        <v>76</v>
      </c>
      <c r="E490" s="3">
        <v>3500000</v>
      </c>
      <c r="F490" s="3">
        <v>3500000</v>
      </c>
      <c r="G490" s="3">
        <v>3500000</v>
      </c>
      <c r="H490" s="3">
        <v>3500000</v>
      </c>
      <c r="I490" s="3">
        <v>3500000</v>
      </c>
    </row>
    <row r="491" spans="1:14" x14ac:dyDescent="0.25">
      <c r="A491" s="2" t="s">
        <v>92</v>
      </c>
      <c r="B491" s="2" t="s">
        <v>123</v>
      </c>
      <c r="C491" s="2" t="s">
        <v>616</v>
      </c>
      <c r="D491" s="8" t="s">
        <v>11</v>
      </c>
      <c r="E491" s="3">
        <v>5486879</v>
      </c>
      <c r="F491" s="3">
        <v>3527175</v>
      </c>
      <c r="G491" s="3">
        <v>7963751</v>
      </c>
      <c r="H491" s="3">
        <v>14941400</v>
      </c>
      <c r="I491" s="3">
        <v>19243865</v>
      </c>
    </row>
    <row r="492" spans="1:14" x14ac:dyDescent="0.25">
      <c r="A492" s="2" t="s">
        <v>92</v>
      </c>
      <c r="B492" s="2" t="s">
        <v>123</v>
      </c>
      <c r="C492" s="2" t="s">
        <v>616</v>
      </c>
      <c r="D492" s="8" t="s">
        <v>12</v>
      </c>
      <c r="E492" s="3">
        <v>16402885</v>
      </c>
      <c r="F492" s="3">
        <v>17891764</v>
      </c>
      <c r="G492" s="3">
        <v>19156318</v>
      </c>
      <c r="H492" s="3">
        <v>22183838</v>
      </c>
      <c r="I492" s="3">
        <v>26071003</v>
      </c>
    </row>
    <row r="493" spans="1:14" x14ac:dyDescent="0.25">
      <c r="A493" s="2" t="s">
        <v>92</v>
      </c>
      <c r="B493" s="2" t="s">
        <v>123</v>
      </c>
      <c r="C493" s="2" t="s">
        <v>616</v>
      </c>
      <c r="D493" s="8" t="s">
        <v>13</v>
      </c>
      <c r="E493" s="3">
        <v>0</v>
      </c>
      <c r="F493" s="3">
        <v>0</v>
      </c>
      <c r="G493" s="3">
        <v>30754</v>
      </c>
      <c r="H493" s="3">
        <v>30390</v>
      </c>
      <c r="I493" s="3">
        <v>30566</v>
      </c>
    </row>
    <row r="494" spans="1:14" x14ac:dyDescent="0.25">
      <c r="A494" s="5" t="s">
        <v>92</v>
      </c>
      <c r="B494" s="5" t="s">
        <v>123</v>
      </c>
      <c r="C494" s="5" t="s">
        <v>616</v>
      </c>
      <c r="D494" s="5" t="s">
        <v>93</v>
      </c>
      <c r="E494" s="6">
        <v>36250819</v>
      </c>
      <c r="F494" s="6">
        <v>48846960</v>
      </c>
      <c r="G494" s="6">
        <v>61996071</v>
      </c>
      <c r="H494" s="6">
        <v>71840171</v>
      </c>
      <c r="I494" s="6">
        <v>85461625</v>
      </c>
    </row>
    <row r="495" spans="1:14" x14ac:dyDescent="0.25">
      <c r="A495" s="2" t="s">
        <v>92</v>
      </c>
      <c r="B495" s="2" t="s">
        <v>123</v>
      </c>
      <c r="C495" s="2" t="s">
        <v>616</v>
      </c>
      <c r="D495" s="8" t="s">
        <v>94</v>
      </c>
      <c r="E495" s="3">
        <v>0</v>
      </c>
      <c r="F495" s="3">
        <v>0</v>
      </c>
      <c r="G495" s="3">
        <v>0</v>
      </c>
      <c r="H495" s="3">
        <v>0</v>
      </c>
      <c r="I495" s="3">
        <v>0</v>
      </c>
    </row>
    <row r="496" spans="1:14" x14ac:dyDescent="0.25">
      <c r="A496" s="2" t="s">
        <v>92</v>
      </c>
      <c r="B496" s="2" t="s">
        <v>123</v>
      </c>
      <c r="C496" s="2" t="s">
        <v>616</v>
      </c>
      <c r="D496" s="8" t="s">
        <v>95</v>
      </c>
      <c r="E496" s="3">
        <v>29668880</v>
      </c>
      <c r="F496" s="3">
        <v>43688423</v>
      </c>
      <c r="G496" s="3">
        <v>50984433</v>
      </c>
      <c r="H496" s="3">
        <v>54626579</v>
      </c>
      <c r="I496" s="3">
        <v>64203672</v>
      </c>
    </row>
    <row r="497" spans="1:9" x14ac:dyDescent="0.25">
      <c r="A497" s="2" t="s">
        <v>92</v>
      </c>
      <c r="B497" s="2" t="s">
        <v>123</v>
      </c>
      <c r="C497" s="2" t="s">
        <v>616</v>
      </c>
      <c r="D497" s="8" t="s">
        <v>96</v>
      </c>
      <c r="E497" s="3">
        <v>6581939</v>
      </c>
      <c r="F497" s="3">
        <v>5158537</v>
      </c>
      <c r="G497" s="3">
        <v>11011638</v>
      </c>
      <c r="H497" s="3">
        <v>17213592</v>
      </c>
      <c r="I497" s="3">
        <v>21257953</v>
      </c>
    </row>
    <row r="498" spans="1:9" x14ac:dyDescent="0.25">
      <c r="A498" s="5" t="s">
        <v>92</v>
      </c>
      <c r="B498" s="5" t="s">
        <v>123</v>
      </c>
      <c r="C498" s="5" t="s">
        <v>616</v>
      </c>
      <c r="D498" s="5" t="s">
        <v>97</v>
      </c>
      <c r="E498" s="6">
        <v>61640583</v>
      </c>
      <c r="F498" s="6">
        <v>73765899</v>
      </c>
      <c r="G498" s="6">
        <v>92646894</v>
      </c>
      <c r="H498" s="6">
        <v>112495799</v>
      </c>
      <c r="I498" s="6">
        <v>134307059</v>
      </c>
    </row>
    <row r="499" spans="1:9" x14ac:dyDescent="0.25">
      <c r="A499" s="2" t="s">
        <v>92</v>
      </c>
      <c r="B499" s="2" t="s">
        <v>123</v>
      </c>
      <c r="C499" s="2" t="s">
        <v>616</v>
      </c>
      <c r="D499" s="8" t="s">
        <v>98</v>
      </c>
      <c r="E499" s="3">
        <v>2174053</v>
      </c>
      <c r="F499" s="3">
        <v>5276694</v>
      </c>
      <c r="G499" s="3">
        <v>5252776</v>
      </c>
      <c r="H499" s="3">
        <v>7023251</v>
      </c>
      <c r="I499" s="3">
        <v>10635719</v>
      </c>
    </row>
    <row r="500" spans="1:9" x14ac:dyDescent="0.25">
      <c r="A500" s="2" t="s">
        <v>92</v>
      </c>
      <c r="B500" s="2" t="s">
        <v>123</v>
      </c>
      <c r="C500" s="2" t="s">
        <v>616</v>
      </c>
      <c r="D500" s="8" t="s">
        <v>99</v>
      </c>
      <c r="E500" s="3">
        <v>177729</v>
      </c>
      <c r="F500" s="3">
        <v>373275</v>
      </c>
      <c r="G500" s="3">
        <v>378207</v>
      </c>
      <c r="H500" s="3">
        <v>304662</v>
      </c>
      <c r="I500" s="3">
        <v>162256</v>
      </c>
    </row>
    <row r="501" spans="1:9" x14ac:dyDescent="0.25">
      <c r="A501" s="2" t="s">
        <v>92</v>
      </c>
      <c r="B501" s="2" t="s">
        <v>123</v>
      </c>
      <c r="C501" s="2" t="s">
        <v>616</v>
      </c>
      <c r="D501" s="8" t="s">
        <v>100</v>
      </c>
      <c r="E501" s="3">
        <v>32701601</v>
      </c>
      <c r="F501" s="3">
        <v>29417889</v>
      </c>
      <c r="G501" s="3">
        <v>38953293</v>
      </c>
      <c r="H501" s="3">
        <v>58425199</v>
      </c>
      <c r="I501" s="3">
        <v>77636699</v>
      </c>
    </row>
    <row r="502" spans="1:9" x14ac:dyDescent="0.25">
      <c r="A502" s="2" t="s">
        <v>92</v>
      </c>
      <c r="B502" s="2" t="s">
        <v>123</v>
      </c>
      <c r="C502" s="2" t="s">
        <v>616</v>
      </c>
      <c r="D502" s="8" t="s">
        <v>101</v>
      </c>
      <c r="E502" s="3">
        <v>22248657</v>
      </c>
      <c r="F502" s="3">
        <v>34342339</v>
      </c>
      <c r="G502" s="3">
        <v>43754791</v>
      </c>
      <c r="H502" s="3">
        <v>42359664</v>
      </c>
      <c r="I502" s="3">
        <v>41186853</v>
      </c>
    </row>
    <row r="503" spans="1:9" x14ac:dyDescent="0.25">
      <c r="A503" s="2" t="s">
        <v>92</v>
      </c>
      <c r="B503" s="2" t="s">
        <v>123</v>
      </c>
      <c r="C503" s="2" t="s">
        <v>616</v>
      </c>
      <c r="D503" s="8" t="s">
        <v>511</v>
      </c>
      <c r="E503" s="3">
        <v>4338543</v>
      </c>
      <c r="F503" s="3">
        <v>4355702</v>
      </c>
      <c r="G503" s="3">
        <v>4307827</v>
      </c>
      <c r="H503" s="3">
        <v>4383023</v>
      </c>
      <c r="I503" s="3">
        <v>4685532</v>
      </c>
    </row>
    <row r="504" spans="1:9" x14ac:dyDescent="0.25">
      <c r="A504" s="5" t="s">
        <v>92</v>
      </c>
      <c r="B504" s="5" t="s">
        <v>123</v>
      </c>
      <c r="C504" s="5" t="s">
        <v>616</v>
      </c>
      <c r="D504" s="5" t="s">
        <v>29</v>
      </c>
      <c r="E504" s="6"/>
      <c r="F504" s="6"/>
      <c r="G504" s="6"/>
      <c r="H504" s="6"/>
      <c r="I504" s="6"/>
    </row>
    <row r="505" spans="1:9" x14ac:dyDescent="0.25">
      <c r="A505" s="2" t="s">
        <v>92</v>
      </c>
      <c r="B505" s="2" t="s">
        <v>123</v>
      </c>
      <c r="C505" s="2" t="s">
        <v>616</v>
      </c>
      <c r="D505" s="8" t="s">
        <v>102</v>
      </c>
      <c r="E505" s="3">
        <v>2469444</v>
      </c>
      <c r="F505" s="3">
        <v>2127600</v>
      </c>
      <c r="G505" s="3">
        <v>3902919</v>
      </c>
      <c r="H505" s="3">
        <v>5150931</v>
      </c>
      <c r="I505" s="3">
        <v>6664068</v>
      </c>
    </row>
    <row r="506" spans="1:9" x14ac:dyDescent="0.25">
      <c r="A506" s="2" t="s">
        <v>92</v>
      </c>
      <c r="B506" s="2" t="s">
        <v>123</v>
      </c>
      <c r="C506" s="2" t="s">
        <v>616</v>
      </c>
      <c r="D506" s="8" t="s">
        <v>103</v>
      </c>
      <c r="E506" s="3">
        <v>23319840</v>
      </c>
      <c r="F506" s="3">
        <v>32676780</v>
      </c>
      <c r="G506" s="3">
        <v>41441007</v>
      </c>
      <c r="H506" s="3">
        <v>54238871</v>
      </c>
      <c r="I506" s="3">
        <v>63143780</v>
      </c>
    </row>
    <row r="507" spans="1:9" x14ac:dyDescent="0.25">
      <c r="A507" s="2" t="s">
        <v>92</v>
      </c>
      <c r="B507" s="2" t="s">
        <v>123</v>
      </c>
      <c r="C507" s="2" t="s">
        <v>616</v>
      </c>
      <c r="D507" s="8" t="s">
        <v>104</v>
      </c>
      <c r="E507" s="3">
        <v>12552477</v>
      </c>
      <c r="F507" s="3">
        <v>16980105</v>
      </c>
      <c r="G507" s="3">
        <v>19319089</v>
      </c>
      <c r="H507" s="3">
        <v>26982765</v>
      </c>
      <c r="I507" s="3">
        <v>39554406</v>
      </c>
    </row>
    <row r="508" spans="1:9" x14ac:dyDescent="0.25">
      <c r="A508" s="2" t="s">
        <v>92</v>
      </c>
      <c r="B508" s="2" t="s">
        <v>123</v>
      </c>
      <c r="C508" s="2" t="s">
        <v>616</v>
      </c>
      <c r="D508" s="8" t="s">
        <v>105</v>
      </c>
      <c r="E508" s="3">
        <v>11343930</v>
      </c>
      <c r="F508" s="3">
        <v>19356834</v>
      </c>
      <c r="G508" s="3">
        <v>23719945</v>
      </c>
      <c r="H508" s="3">
        <v>29080716</v>
      </c>
      <c r="I508" s="3">
        <v>37897039</v>
      </c>
    </row>
    <row r="509" spans="1:9" x14ac:dyDescent="0.25">
      <c r="A509" s="2" t="s">
        <v>92</v>
      </c>
      <c r="B509" s="2" t="s">
        <v>123</v>
      </c>
      <c r="C509" s="2" t="s">
        <v>616</v>
      </c>
      <c r="D509" s="8" t="s">
        <v>106</v>
      </c>
      <c r="E509" s="3">
        <v>7203883</v>
      </c>
      <c r="F509" s="3">
        <v>11284674</v>
      </c>
      <c r="G509" s="3">
        <v>13606120</v>
      </c>
      <c r="H509" s="3">
        <v>17677066</v>
      </c>
      <c r="I509" s="3">
        <v>26080046</v>
      </c>
    </row>
    <row r="510" spans="1:9" x14ac:dyDescent="0.25">
      <c r="A510" s="2" t="s">
        <v>92</v>
      </c>
      <c r="B510" s="2" t="s">
        <v>123</v>
      </c>
      <c r="C510" s="2" t="s">
        <v>616</v>
      </c>
      <c r="D510" s="8" t="s">
        <v>107</v>
      </c>
      <c r="E510" s="3">
        <v>672263</v>
      </c>
      <c r="F510" s="3">
        <v>-209456</v>
      </c>
      <c r="G510" s="3">
        <v>-1365306</v>
      </c>
      <c r="H510" s="3">
        <v>151972</v>
      </c>
      <c r="I510" s="3">
        <v>399665</v>
      </c>
    </row>
    <row r="511" spans="1:9" x14ac:dyDescent="0.25">
      <c r="A511" s="2" t="s">
        <v>92</v>
      </c>
      <c r="B511" s="2" t="s">
        <v>123</v>
      </c>
      <c r="C511" s="2" t="s">
        <v>616</v>
      </c>
      <c r="D511" s="8" t="s">
        <v>108</v>
      </c>
      <c r="E511" s="3">
        <v>4405361</v>
      </c>
      <c r="F511" s="3">
        <v>3147208</v>
      </c>
      <c r="G511" s="3">
        <v>3912267</v>
      </c>
      <c r="H511" s="3">
        <v>6708543</v>
      </c>
      <c r="I511" s="3">
        <v>8354367</v>
      </c>
    </row>
    <row r="512" spans="1:9" x14ac:dyDescent="0.25">
      <c r="A512" s="2" t="s">
        <v>92</v>
      </c>
      <c r="B512" s="2" t="s">
        <v>123</v>
      </c>
      <c r="C512" s="2" t="s">
        <v>616</v>
      </c>
      <c r="D512" s="8" t="s">
        <v>109</v>
      </c>
      <c r="E512" s="3">
        <v>3136494</v>
      </c>
      <c r="F512" s="3">
        <v>2585013</v>
      </c>
      <c r="G512" s="3">
        <v>2262030</v>
      </c>
      <c r="H512" s="3">
        <v>4050202</v>
      </c>
      <c r="I512" s="3">
        <v>5132718</v>
      </c>
    </row>
    <row r="513" spans="1:9" x14ac:dyDescent="0.25">
      <c r="A513" s="5" t="s">
        <v>92</v>
      </c>
      <c r="B513" s="5" t="s">
        <v>123</v>
      </c>
      <c r="C513" s="5" t="s">
        <v>616</v>
      </c>
      <c r="D513" s="5" t="s">
        <v>40</v>
      </c>
      <c r="E513" s="6"/>
      <c r="F513" s="6"/>
      <c r="G513" s="6"/>
      <c r="H513" s="6"/>
      <c r="I513" s="6"/>
    </row>
    <row r="514" spans="1:9" x14ac:dyDescent="0.25">
      <c r="A514" s="2" t="s">
        <v>92</v>
      </c>
      <c r="B514" s="2" t="s">
        <v>123</v>
      </c>
      <c r="C514" s="2" t="s">
        <v>616</v>
      </c>
      <c r="D514" s="8" t="s">
        <v>77</v>
      </c>
      <c r="E514" s="3">
        <v>350000</v>
      </c>
      <c r="F514" s="3">
        <v>350000</v>
      </c>
      <c r="G514" s="3">
        <v>350000</v>
      </c>
      <c r="H514" s="3">
        <v>350000</v>
      </c>
      <c r="I514" s="3">
        <v>350000</v>
      </c>
    </row>
    <row r="515" spans="1:9" x14ac:dyDescent="0.25">
      <c r="A515" s="2" t="s">
        <v>92</v>
      </c>
      <c r="B515" s="2" t="s">
        <v>123</v>
      </c>
      <c r="C515" s="2" t="s">
        <v>616</v>
      </c>
      <c r="D515" s="8" t="s">
        <v>78</v>
      </c>
      <c r="E515" s="3">
        <v>30</v>
      </c>
      <c r="F515" s="3">
        <v>30</v>
      </c>
      <c r="G515" s="3">
        <v>30</v>
      </c>
      <c r="H515" s="3">
        <v>30</v>
      </c>
      <c r="I515" s="3">
        <v>40</v>
      </c>
    </row>
    <row r="516" spans="1:9" x14ac:dyDescent="0.25">
      <c r="A516" s="2" t="s">
        <v>92</v>
      </c>
      <c r="B516" s="2" t="s">
        <v>123</v>
      </c>
      <c r="C516" s="2" t="s">
        <v>616</v>
      </c>
      <c r="D516" s="8" t="s">
        <v>79</v>
      </c>
      <c r="E516" s="3">
        <v>0</v>
      </c>
      <c r="F516" s="3">
        <v>0</v>
      </c>
      <c r="G516" s="3">
        <v>0</v>
      </c>
      <c r="H516" s="3">
        <v>0</v>
      </c>
      <c r="I516" s="3">
        <v>0</v>
      </c>
    </row>
    <row r="517" spans="1:9" x14ac:dyDescent="0.25">
      <c r="A517" s="2" t="s">
        <v>92</v>
      </c>
      <c r="B517" s="2" t="s">
        <v>123</v>
      </c>
      <c r="C517" s="2" t="s">
        <v>616</v>
      </c>
      <c r="D517" s="8" t="s">
        <v>80</v>
      </c>
      <c r="E517" s="3">
        <v>1402481</v>
      </c>
      <c r="F517" s="3">
        <v>626821</v>
      </c>
      <c r="G517" s="3">
        <v>-2976419</v>
      </c>
      <c r="H517" s="3">
        <v>5123833</v>
      </c>
      <c r="I517" s="3">
        <v>9928334</v>
      </c>
    </row>
    <row r="518" spans="1:9" x14ac:dyDescent="0.25">
      <c r="A518" s="5" t="s">
        <v>92</v>
      </c>
      <c r="B518" s="5" t="s">
        <v>123</v>
      </c>
      <c r="C518" s="5" t="s">
        <v>616</v>
      </c>
      <c r="D518" s="5" t="s">
        <v>43</v>
      </c>
      <c r="E518" s="74"/>
      <c r="F518" s="74"/>
      <c r="G518" s="74"/>
      <c r="H518" s="74"/>
      <c r="I518" s="74"/>
    </row>
    <row r="519" spans="1:9" x14ac:dyDescent="0.25">
      <c r="A519" s="2" t="s">
        <v>92</v>
      </c>
      <c r="B519" s="2" t="s">
        <v>123</v>
      </c>
      <c r="C519" s="2" t="s">
        <v>616</v>
      </c>
      <c r="D519" s="8" t="s">
        <v>546</v>
      </c>
      <c r="E519" s="9">
        <v>12.353379889999999</v>
      </c>
      <c r="F519" s="9">
        <v>10.373688061116887</v>
      </c>
      <c r="G519" s="9">
        <v>7.3874098716106751</v>
      </c>
      <c r="H519" s="9">
        <v>9.969669593074137</v>
      </c>
      <c r="I519" s="9">
        <v>10.514661229853166</v>
      </c>
    </row>
    <row r="520" spans="1:9" x14ac:dyDescent="0.25">
      <c r="A520" s="2" t="s">
        <v>92</v>
      </c>
      <c r="B520" s="2" t="s">
        <v>123</v>
      </c>
      <c r="C520" s="2" t="s">
        <v>616</v>
      </c>
      <c r="D520" s="8" t="s">
        <v>110</v>
      </c>
      <c r="E520" s="9">
        <v>5.0883587520000004</v>
      </c>
      <c r="F520" s="9">
        <v>3.5043469069630668</v>
      </c>
      <c r="G520" s="9">
        <v>2.4415605341286453</v>
      </c>
      <c r="H520" s="9">
        <v>3.6003139992809863</v>
      </c>
      <c r="I520" s="9">
        <v>3.821629360523783</v>
      </c>
    </row>
    <row r="521" spans="1:9" x14ac:dyDescent="0.25">
      <c r="A521" s="2" t="s">
        <v>92</v>
      </c>
      <c r="B521" s="2" t="s">
        <v>123</v>
      </c>
      <c r="C521" s="2" t="s">
        <v>616</v>
      </c>
      <c r="D521" s="8" t="s">
        <v>512</v>
      </c>
      <c r="E521" s="9">
        <v>8.961411429</v>
      </c>
      <c r="F521" s="9">
        <v>7.385751428571429</v>
      </c>
      <c r="G521" s="9">
        <v>6.4629428571428571</v>
      </c>
      <c r="H521" s="9">
        <v>11.572005714285714</v>
      </c>
      <c r="I521" s="9">
        <f>+I512/I514</f>
        <v>14.664908571428571</v>
      </c>
    </row>
    <row r="522" spans="1:9" x14ac:dyDescent="0.25">
      <c r="A522" s="2" t="s">
        <v>92</v>
      </c>
      <c r="B522" s="2" t="s">
        <v>123</v>
      </c>
      <c r="C522" s="2" t="s">
        <v>616</v>
      </c>
      <c r="D522" s="8" t="s">
        <v>111</v>
      </c>
      <c r="E522" s="9">
        <v>57.390131050000001</v>
      </c>
      <c r="F522" s="9">
        <v>66.458210947458809</v>
      </c>
      <c r="G522" s="9">
        <v>70.428372683618775</v>
      </c>
      <c r="H522" s="9">
        <v>65.512433584919862</v>
      </c>
      <c r="I522" s="9">
        <v>65.934616740294373</v>
      </c>
    </row>
    <row r="523" spans="1:9" x14ac:dyDescent="0.25">
      <c r="A523" s="2" t="s">
        <v>92</v>
      </c>
      <c r="B523" s="2" t="s">
        <v>123</v>
      </c>
      <c r="C523" s="2" t="s">
        <v>616</v>
      </c>
      <c r="D523" s="8" t="s">
        <v>112</v>
      </c>
      <c r="E523" s="9">
        <v>21.433581570000001</v>
      </c>
      <c r="F523" s="9">
        <v>-8.1027058664695311</v>
      </c>
      <c r="G523" s="9">
        <v>-60.357554939589662</v>
      </c>
      <c r="H523" s="9">
        <v>3.7522079145682117</v>
      </c>
      <c r="I523" s="9">
        <v>7.7866152007571818</v>
      </c>
    </row>
    <row r="524" spans="1:9" x14ac:dyDescent="0.25">
      <c r="A524" s="2" t="s">
        <v>92</v>
      </c>
      <c r="B524" s="2" t="s">
        <v>123</v>
      </c>
      <c r="C524" s="2" t="s">
        <v>616</v>
      </c>
      <c r="D524" s="8" t="s">
        <v>113</v>
      </c>
      <c r="E524" s="9">
        <v>19.67296176</v>
      </c>
      <c r="F524" s="9">
        <v>12.529957853617512</v>
      </c>
      <c r="G524" s="9">
        <v>20.202396707215335</v>
      </c>
      <c r="H524" s="9">
        <v>19.089707819046712</v>
      </c>
      <c r="I524" s="9">
        <v>16.8478525502317</v>
      </c>
    </row>
    <row r="525" spans="1:9" x14ac:dyDescent="0.25">
      <c r="A525" s="5" t="s">
        <v>92</v>
      </c>
      <c r="B525" s="5" t="s">
        <v>123</v>
      </c>
      <c r="C525" s="5" t="s">
        <v>616</v>
      </c>
      <c r="D525" s="5" t="s">
        <v>53</v>
      </c>
      <c r="E525" s="74"/>
      <c r="F525" s="74"/>
      <c r="G525" s="74"/>
      <c r="H525" s="74"/>
      <c r="I525" s="74"/>
    </row>
    <row r="526" spans="1:9" x14ac:dyDescent="0.25">
      <c r="A526" s="2" t="s">
        <v>92</v>
      </c>
      <c r="B526" s="2" t="s">
        <v>123</v>
      </c>
      <c r="C526" s="2" t="s">
        <v>616</v>
      </c>
      <c r="D526" s="8" t="s">
        <v>114</v>
      </c>
      <c r="E526" s="9">
        <v>3.5269831890000001</v>
      </c>
      <c r="F526" s="9">
        <v>7.1532972166447806</v>
      </c>
      <c r="G526" s="9">
        <v>5.6696730707453611</v>
      </c>
      <c r="H526" s="9">
        <v>6.2431229098608387</v>
      </c>
      <c r="I526" s="9">
        <v>7.9189575582918543</v>
      </c>
    </row>
    <row r="527" spans="1:9" x14ac:dyDescent="0.25">
      <c r="A527" s="2" t="s">
        <v>92</v>
      </c>
      <c r="B527" s="2" t="s">
        <v>123</v>
      </c>
      <c r="C527" s="2" t="s">
        <v>616</v>
      </c>
      <c r="D527" s="8" t="s">
        <v>115</v>
      </c>
      <c r="E527" s="9">
        <v>53.05206312</v>
      </c>
      <c r="F527" s="9">
        <v>39.880065719798253</v>
      </c>
      <c r="G527" s="9">
        <v>42.04489899035363</v>
      </c>
      <c r="H527" s="9">
        <v>51.935449607322667</v>
      </c>
      <c r="I527" s="9">
        <v>57.805374920762731</v>
      </c>
    </row>
    <row r="528" spans="1:9" x14ac:dyDescent="0.25">
      <c r="A528" s="5" t="s">
        <v>92</v>
      </c>
      <c r="B528" s="5" t="s">
        <v>123</v>
      </c>
      <c r="C528" s="5" t="s">
        <v>616</v>
      </c>
      <c r="D528" s="5" t="s">
        <v>116</v>
      </c>
      <c r="E528" s="74"/>
      <c r="F528" s="74"/>
      <c r="G528" s="74"/>
      <c r="H528" s="74"/>
      <c r="I528" s="74"/>
    </row>
    <row r="529" spans="1:14" x14ac:dyDescent="0.25">
      <c r="A529" s="2" t="s">
        <v>92</v>
      </c>
      <c r="B529" s="2" t="s">
        <v>123</v>
      </c>
      <c r="C529" s="2" t="s">
        <v>616</v>
      </c>
      <c r="D529" s="8" t="s">
        <v>535</v>
      </c>
      <c r="E529" s="9">
        <v>41.190012760000002</v>
      </c>
      <c r="F529" s="9">
        <v>33.781109344305555</v>
      </c>
      <c r="G529" s="9">
        <v>33.050292004392503</v>
      </c>
      <c r="H529" s="9">
        <v>36.11267119405943</v>
      </c>
      <c r="I529" s="9">
        <v>36.345720294567691</v>
      </c>
    </row>
    <row r="530" spans="1:14" x14ac:dyDescent="0.25">
      <c r="A530" s="2" t="s">
        <v>92</v>
      </c>
      <c r="B530" s="2" t="s">
        <v>123</v>
      </c>
      <c r="C530" s="2" t="s">
        <v>616</v>
      </c>
      <c r="D530" s="8" t="s">
        <v>547</v>
      </c>
      <c r="E530" s="9">
        <v>72.542182859999997</v>
      </c>
      <c r="F530" s="9">
        <v>71.19696857142857</v>
      </c>
      <c r="G530" s="9">
        <v>87.485911428571427</v>
      </c>
      <c r="H530" s="9">
        <v>116.07210857142857</v>
      </c>
      <c r="I530" s="9">
        <f>+SUM(I490:I492)/I514</f>
        <v>139.47105142857143</v>
      </c>
    </row>
    <row r="531" spans="1:14" x14ac:dyDescent="0.25">
      <c r="A531" s="5" t="s">
        <v>92</v>
      </c>
      <c r="B531" s="5" t="s">
        <v>123</v>
      </c>
      <c r="C531" s="5" t="s">
        <v>616</v>
      </c>
      <c r="D531" s="5" t="s">
        <v>117</v>
      </c>
      <c r="E531" s="74"/>
      <c r="F531" s="74"/>
      <c r="G531" s="74"/>
      <c r="H531" s="74"/>
      <c r="I531" s="74"/>
    </row>
    <row r="532" spans="1:14" x14ac:dyDescent="0.25">
      <c r="A532" s="2" t="s">
        <v>92</v>
      </c>
      <c r="B532" s="2" t="s">
        <v>123</v>
      </c>
      <c r="C532" s="2" t="s">
        <v>616</v>
      </c>
      <c r="D532" s="8" t="s">
        <v>118</v>
      </c>
      <c r="E532" s="9">
        <v>44.714926920000003</v>
      </c>
      <c r="F532" s="9">
        <v>24.248272639247848</v>
      </c>
      <c r="G532" s="9">
        <v>-131.58176505174555</v>
      </c>
      <c r="H532" s="9">
        <v>126.50808527574674</v>
      </c>
      <c r="I532" s="9">
        <v>193.43229064990518</v>
      </c>
    </row>
    <row r="533" spans="1:14" x14ac:dyDescent="0.25">
      <c r="A533" s="5" t="s">
        <v>92</v>
      </c>
      <c r="B533" s="5" t="s">
        <v>123</v>
      </c>
      <c r="C533" s="5" t="s">
        <v>617</v>
      </c>
      <c r="D533" s="5" t="s">
        <v>9</v>
      </c>
      <c r="E533" s="6">
        <v>532361</v>
      </c>
      <c r="F533" s="6">
        <v>620157</v>
      </c>
      <c r="G533" s="6">
        <v>620157</v>
      </c>
      <c r="H533" s="6">
        <v>0</v>
      </c>
      <c r="I533" s="6">
        <v>0</v>
      </c>
      <c r="J533" s="1"/>
      <c r="K533" s="1"/>
      <c r="L533" s="1"/>
      <c r="M533" s="1"/>
      <c r="N533" s="1"/>
    </row>
    <row r="534" spans="1:14" x14ac:dyDescent="0.25">
      <c r="A534" s="2" t="s">
        <v>92</v>
      </c>
      <c r="B534" s="2" t="s">
        <v>123</v>
      </c>
      <c r="C534" s="2" t="s">
        <v>617</v>
      </c>
      <c r="D534" s="8" t="s">
        <v>76</v>
      </c>
      <c r="E534" s="3">
        <v>500000</v>
      </c>
      <c r="F534" s="3">
        <v>500000</v>
      </c>
      <c r="G534" s="3">
        <v>500000</v>
      </c>
      <c r="H534" s="3"/>
      <c r="I534" s="3"/>
    </row>
    <row r="535" spans="1:14" x14ac:dyDescent="0.25">
      <c r="A535" s="2" t="s">
        <v>92</v>
      </c>
      <c r="B535" s="2" t="s">
        <v>123</v>
      </c>
      <c r="C535" s="2" t="s">
        <v>617</v>
      </c>
      <c r="D535" s="8" t="s">
        <v>11</v>
      </c>
      <c r="E535" s="3">
        <v>-12871</v>
      </c>
      <c r="F535" s="3">
        <v>-1016</v>
      </c>
      <c r="G535" s="3">
        <v>-1016</v>
      </c>
      <c r="H535" s="3"/>
      <c r="I535" s="3"/>
    </row>
    <row r="536" spans="1:14" x14ac:dyDescent="0.25">
      <c r="A536" s="2" t="s">
        <v>92</v>
      </c>
      <c r="B536" s="2" t="s">
        <v>123</v>
      </c>
      <c r="C536" s="2" t="s">
        <v>617</v>
      </c>
      <c r="D536" s="8" t="s">
        <v>12</v>
      </c>
      <c r="E536" s="3">
        <v>45232</v>
      </c>
      <c r="F536" s="3">
        <v>121173</v>
      </c>
      <c r="G536" s="3">
        <v>121173</v>
      </c>
      <c r="H536" s="3"/>
      <c r="I536" s="3"/>
    </row>
    <row r="537" spans="1:14" x14ac:dyDescent="0.25">
      <c r="A537" s="2" t="s">
        <v>92</v>
      </c>
      <c r="B537" s="2" t="s">
        <v>123</v>
      </c>
      <c r="C537" s="2" t="s">
        <v>617</v>
      </c>
      <c r="D537" s="8" t="s">
        <v>13</v>
      </c>
      <c r="E537" s="3">
        <v>0</v>
      </c>
      <c r="F537" s="3">
        <v>0</v>
      </c>
      <c r="G537" s="3">
        <v>0</v>
      </c>
      <c r="H537" s="3"/>
      <c r="I537" s="3"/>
    </row>
    <row r="538" spans="1:14" x14ac:dyDescent="0.25">
      <c r="A538" s="5" t="s">
        <v>92</v>
      </c>
      <c r="B538" s="5" t="s">
        <v>123</v>
      </c>
      <c r="C538" s="5" t="s">
        <v>617</v>
      </c>
      <c r="D538" s="5" t="s">
        <v>93</v>
      </c>
      <c r="E538" s="6">
        <v>1332977</v>
      </c>
      <c r="F538" s="6">
        <v>1660244</v>
      </c>
      <c r="G538" s="6">
        <v>1660244</v>
      </c>
      <c r="H538" s="6"/>
      <c r="I538" s="6"/>
    </row>
    <row r="539" spans="1:14" x14ac:dyDescent="0.25">
      <c r="A539" s="2" t="s">
        <v>92</v>
      </c>
      <c r="B539" s="2" t="s">
        <v>123</v>
      </c>
      <c r="C539" s="2" t="s">
        <v>617</v>
      </c>
      <c r="D539" s="8" t="s">
        <v>94</v>
      </c>
      <c r="E539" s="3">
        <v>0</v>
      </c>
      <c r="F539" s="3">
        <v>0</v>
      </c>
      <c r="G539" s="3">
        <v>0</v>
      </c>
      <c r="H539" s="3"/>
      <c r="I539" s="3"/>
    </row>
    <row r="540" spans="1:14" x14ac:dyDescent="0.25">
      <c r="A540" s="2" t="s">
        <v>92</v>
      </c>
      <c r="B540" s="2" t="s">
        <v>123</v>
      </c>
      <c r="C540" s="2" t="s">
        <v>617</v>
      </c>
      <c r="D540" s="8" t="s">
        <v>95</v>
      </c>
      <c r="E540" s="3">
        <v>1117088</v>
      </c>
      <c r="F540" s="3">
        <v>1424363</v>
      </c>
      <c r="G540" s="3">
        <v>1424363</v>
      </c>
      <c r="H540" s="3"/>
      <c r="I540" s="3"/>
    </row>
    <row r="541" spans="1:14" x14ac:dyDescent="0.25">
      <c r="A541" s="2" t="s">
        <v>92</v>
      </c>
      <c r="B541" s="2" t="s">
        <v>123</v>
      </c>
      <c r="C541" s="2" t="s">
        <v>617</v>
      </c>
      <c r="D541" s="8" t="s">
        <v>96</v>
      </c>
      <c r="E541" s="3">
        <v>215889</v>
      </c>
      <c r="F541" s="3">
        <v>235881</v>
      </c>
      <c r="G541" s="3">
        <v>235881</v>
      </c>
      <c r="H541" s="3"/>
      <c r="I541" s="3"/>
    </row>
    <row r="542" spans="1:14" x14ac:dyDescent="0.25">
      <c r="A542" s="5" t="s">
        <v>92</v>
      </c>
      <c r="B542" s="5" t="s">
        <v>123</v>
      </c>
      <c r="C542" s="5" t="s">
        <v>617</v>
      </c>
      <c r="D542" s="5" t="s">
        <v>97</v>
      </c>
      <c r="E542" s="6">
        <v>1865338</v>
      </c>
      <c r="F542" s="6">
        <v>2280401</v>
      </c>
      <c r="G542" s="6">
        <v>2280401</v>
      </c>
      <c r="H542" s="6"/>
      <c r="I542" s="6"/>
    </row>
    <row r="543" spans="1:14" x14ac:dyDescent="0.25">
      <c r="A543" s="2" t="s">
        <v>92</v>
      </c>
      <c r="B543" s="2" t="s">
        <v>123</v>
      </c>
      <c r="C543" s="2" t="s">
        <v>617</v>
      </c>
      <c r="D543" s="8" t="s">
        <v>98</v>
      </c>
      <c r="E543" s="3">
        <v>62525</v>
      </c>
      <c r="F543" s="3">
        <v>65135</v>
      </c>
      <c r="G543" s="3">
        <v>65135</v>
      </c>
      <c r="H543" s="3"/>
      <c r="I543" s="3"/>
    </row>
    <row r="544" spans="1:14" x14ac:dyDescent="0.25">
      <c r="A544" s="2" t="s">
        <v>92</v>
      </c>
      <c r="B544" s="2" t="s">
        <v>123</v>
      </c>
      <c r="C544" s="2" t="s">
        <v>617</v>
      </c>
      <c r="D544" s="8" t="s">
        <v>99</v>
      </c>
      <c r="E544" s="3">
        <v>0</v>
      </c>
      <c r="F544" s="3">
        <v>0</v>
      </c>
      <c r="G544" s="3">
        <v>0</v>
      </c>
      <c r="H544" s="3"/>
      <c r="I544" s="3"/>
    </row>
    <row r="545" spans="1:9" x14ac:dyDescent="0.25">
      <c r="A545" s="2" t="s">
        <v>92</v>
      </c>
      <c r="B545" s="2" t="s">
        <v>123</v>
      </c>
      <c r="C545" s="2" t="s">
        <v>617</v>
      </c>
      <c r="D545" s="8" t="s">
        <v>100</v>
      </c>
      <c r="E545" s="3">
        <v>760300</v>
      </c>
      <c r="F545" s="3">
        <v>1107771</v>
      </c>
      <c r="G545" s="3">
        <v>1107771</v>
      </c>
      <c r="H545" s="3"/>
      <c r="I545" s="3"/>
    </row>
    <row r="546" spans="1:9" x14ac:dyDescent="0.25">
      <c r="A546" s="2" t="s">
        <v>92</v>
      </c>
      <c r="B546" s="2" t="s">
        <v>123</v>
      </c>
      <c r="C546" s="2" t="s">
        <v>617</v>
      </c>
      <c r="D546" s="8" t="s">
        <v>101</v>
      </c>
      <c r="E546" s="3">
        <v>929039</v>
      </c>
      <c r="F546" s="3">
        <v>999421</v>
      </c>
      <c r="G546" s="3">
        <v>999421</v>
      </c>
      <c r="H546" s="3"/>
      <c r="I546" s="3"/>
    </row>
    <row r="547" spans="1:9" x14ac:dyDescent="0.25">
      <c r="A547" s="2" t="s">
        <v>92</v>
      </c>
      <c r="B547" s="2" t="s">
        <v>123</v>
      </c>
      <c r="C547" s="2" t="s">
        <v>617</v>
      </c>
      <c r="D547" s="8" t="s">
        <v>511</v>
      </c>
      <c r="E547" s="3">
        <v>113474</v>
      </c>
      <c r="F547" s="3">
        <v>108074</v>
      </c>
      <c r="G547" s="3">
        <v>108074</v>
      </c>
      <c r="H547" s="3"/>
      <c r="I547" s="3"/>
    </row>
    <row r="548" spans="1:9" x14ac:dyDescent="0.25">
      <c r="A548" s="5" t="s">
        <v>92</v>
      </c>
      <c r="B548" s="5" t="s">
        <v>123</v>
      </c>
      <c r="C548" s="5" t="s">
        <v>617</v>
      </c>
      <c r="D548" s="5" t="s">
        <v>29</v>
      </c>
      <c r="E548" s="6"/>
      <c r="F548" s="6"/>
      <c r="G548" s="6"/>
      <c r="H548" s="6"/>
      <c r="I548" s="6"/>
    </row>
    <row r="549" spans="1:9" x14ac:dyDescent="0.25">
      <c r="A549" s="2" t="s">
        <v>92</v>
      </c>
      <c r="B549" s="2" t="s">
        <v>123</v>
      </c>
      <c r="C549" s="2" t="s">
        <v>617</v>
      </c>
      <c r="D549" s="8" t="s">
        <v>102</v>
      </c>
      <c r="E549" s="3">
        <v>73404</v>
      </c>
      <c r="F549" s="3">
        <v>129936</v>
      </c>
      <c r="G549" s="3">
        <v>129936</v>
      </c>
      <c r="H549" s="3"/>
      <c r="I549" s="3"/>
    </row>
    <row r="550" spans="1:9" x14ac:dyDescent="0.25">
      <c r="A550" s="2" t="s">
        <v>92</v>
      </c>
      <c r="B550" s="2" t="s">
        <v>123</v>
      </c>
      <c r="C550" s="2" t="s">
        <v>617</v>
      </c>
      <c r="D550" s="8" t="s">
        <v>103</v>
      </c>
      <c r="E550" s="3">
        <v>2578067</v>
      </c>
      <c r="F550" s="3">
        <v>3215099</v>
      </c>
      <c r="G550" s="3">
        <v>3215099</v>
      </c>
      <c r="H550" s="3"/>
      <c r="I550" s="3"/>
    </row>
    <row r="551" spans="1:9" x14ac:dyDescent="0.25">
      <c r="A551" s="2" t="s">
        <v>92</v>
      </c>
      <c r="B551" s="2" t="s">
        <v>123</v>
      </c>
      <c r="C551" s="2" t="s">
        <v>617</v>
      </c>
      <c r="D551" s="8" t="s">
        <v>104</v>
      </c>
      <c r="E551" s="3">
        <v>1739488</v>
      </c>
      <c r="F551" s="3">
        <v>1965876</v>
      </c>
      <c r="G551" s="3">
        <v>1965876</v>
      </c>
      <c r="H551" s="3"/>
      <c r="I551" s="3"/>
    </row>
    <row r="552" spans="1:9" x14ac:dyDescent="0.25">
      <c r="A552" s="2" t="s">
        <v>92</v>
      </c>
      <c r="B552" s="2" t="s">
        <v>123</v>
      </c>
      <c r="C552" s="2" t="s">
        <v>617</v>
      </c>
      <c r="D552" s="8" t="s">
        <v>105</v>
      </c>
      <c r="E552" s="3">
        <v>2297694</v>
      </c>
      <c r="F552" s="3">
        <v>2438804</v>
      </c>
      <c r="G552" s="3">
        <v>2438804</v>
      </c>
      <c r="H552" s="3"/>
      <c r="I552" s="3"/>
    </row>
    <row r="553" spans="1:9" x14ac:dyDescent="0.25">
      <c r="A553" s="2" t="s">
        <v>92</v>
      </c>
      <c r="B553" s="2" t="s">
        <v>123</v>
      </c>
      <c r="C553" s="2" t="s">
        <v>617</v>
      </c>
      <c r="D553" s="8" t="s">
        <v>106</v>
      </c>
      <c r="E553" s="3">
        <v>1504641</v>
      </c>
      <c r="F553" s="3">
        <v>1636278</v>
      </c>
      <c r="G553" s="3">
        <v>1636278</v>
      </c>
      <c r="H553" s="3"/>
      <c r="I553" s="3"/>
    </row>
    <row r="554" spans="1:9" x14ac:dyDescent="0.25">
      <c r="A554" s="2" t="s">
        <v>92</v>
      </c>
      <c r="B554" s="2" t="s">
        <v>123</v>
      </c>
      <c r="C554" s="2" t="s">
        <v>617</v>
      </c>
      <c r="D554" s="8" t="s">
        <v>107</v>
      </c>
      <c r="E554" s="3">
        <v>-87727</v>
      </c>
      <c r="F554" s="3">
        <v>-57959</v>
      </c>
      <c r="G554" s="3">
        <v>-57959</v>
      </c>
      <c r="H554" s="3"/>
      <c r="I554" s="3"/>
    </row>
    <row r="555" spans="1:9" x14ac:dyDescent="0.25">
      <c r="A555" s="2" t="s">
        <v>92</v>
      </c>
      <c r="B555" s="2" t="s">
        <v>123</v>
      </c>
      <c r="C555" s="2" t="s">
        <v>617</v>
      </c>
      <c r="D555" s="8" t="s">
        <v>108</v>
      </c>
      <c r="E555" s="3">
        <v>7247</v>
      </c>
      <c r="F555" s="3">
        <v>107430</v>
      </c>
      <c r="G555" s="3">
        <v>107430</v>
      </c>
      <c r="H555" s="3"/>
      <c r="I555" s="3"/>
    </row>
    <row r="556" spans="1:9" x14ac:dyDescent="0.25">
      <c r="A556" s="2" t="s">
        <v>92</v>
      </c>
      <c r="B556" s="2" t="s">
        <v>123</v>
      </c>
      <c r="C556" s="2" t="s">
        <v>617</v>
      </c>
      <c r="D556" s="8" t="s">
        <v>109</v>
      </c>
      <c r="E556" s="3">
        <v>3894</v>
      </c>
      <c r="F556" s="3">
        <v>75941</v>
      </c>
      <c r="G556" s="3">
        <v>75941</v>
      </c>
      <c r="H556" s="3"/>
      <c r="I556" s="3"/>
    </row>
    <row r="557" spans="1:9" x14ac:dyDescent="0.25">
      <c r="A557" s="5" t="s">
        <v>92</v>
      </c>
      <c r="B557" s="5" t="s">
        <v>123</v>
      </c>
      <c r="C557" s="5" t="s">
        <v>617</v>
      </c>
      <c r="D557" s="5" t="s">
        <v>40</v>
      </c>
      <c r="E557" s="6"/>
      <c r="F557" s="6"/>
      <c r="G557" s="6"/>
      <c r="H557" s="6"/>
      <c r="I557" s="6"/>
    </row>
    <row r="558" spans="1:9" x14ac:dyDescent="0.25">
      <c r="A558" s="2" t="s">
        <v>92</v>
      </c>
      <c r="B558" s="2" t="s">
        <v>123</v>
      </c>
      <c r="C558" s="2" t="s">
        <v>617</v>
      </c>
      <c r="D558" s="8" t="s">
        <v>77</v>
      </c>
      <c r="E558" s="3">
        <v>50000</v>
      </c>
      <c r="F558" s="3">
        <v>50000</v>
      </c>
      <c r="G558" s="3">
        <v>50000</v>
      </c>
      <c r="H558" s="3"/>
      <c r="I558" s="3"/>
    </row>
    <row r="559" spans="1:9" x14ac:dyDescent="0.25">
      <c r="A559" s="2" t="s">
        <v>92</v>
      </c>
      <c r="B559" s="2" t="s">
        <v>123</v>
      </c>
      <c r="C559" s="2" t="s">
        <v>617</v>
      </c>
      <c r="D559" s="8" t="s">
        <v>78</v>
      </c>
      <c r="E559" s="3">
        <v>0</v>
      </c>
      <c r="F559" s="3">
        <v>0</v>
      </c>
      <c r="G559" s="3">
        <v>0</v>
      </c>
      <c r="H559" s="3"/>
      <c r="I559" s="3"/>
    </row>
    <row r="560" spans="1:9" x14ac:dyDescent="0.25">
      <c r="A560" s="2" t="s">
        <v>92</v>
      </c>
      <c r="B560" s="2" t="s">
        <v>123</v>
      </c>
      <c r="C560" s="2" t="s">
        <v>617</v>
      </c>
      <c r="D560" s="8" t="s">
        <v>79</v>
      </c>
      <c r="E560" s="3">
        <v>0</v>
      </c>
      <c r="F560" s="3">
        <v>0</v>
      </c>
      <c r="G560" s="3">
        <v>0</v>
      </c>
      <c r="H560" s="3"/>
      <c r="I560" s="3"/>
    </row>
    <row r="561" spans="1:9" x14ac:dyDescent="0.25">
      <c r="A561" s="2" t="s">
        <v>92</v>
      </c>
      <c r="B561" s="2" t="s">
        <v>123</v>
      </c>
      <c r="C561" s="2" t="s">
        <v>617</v>
      </c>
      <c r="D561" s="8" t="s">
        <v>80</v>
      </c>
      <c r="E561" s="3">
        <v>-37985</v>
      </c>
      <c r="F561" s="3">
        <v>250424</v>
      </c>
      <c r="G561" s="3">
        <v>250424</v>
      </c>
      <c r="H561" s="3"/>
      <c r="I561" s="3"/>
    </row>
    <row r="562" spans="1:9" x14ac:dyDescent="0.25">
      <c r="A562" s="5" t="s">
        <v>92</v>
      </c>
      <c r="B562" s="5" t="s">
        <v>123</v>
      </c>
      <c r="C562" s="5" t="s">
        <v>617</v>
      </c>
      <c r="D562" s="5" t="s">
        <v>43</v>
      </c>
      <c r="E562" s="74"/>
      <c r="F562" s="74"/>
      <c r="G562" s="74"/>
      <c r="H562" s="74"/>
      <c r="I562" s="74"/>
    </row>
    <row r="563" spans="1:9" x14ac:dyDescent="0.25">
      <c r="A563" s="2" t="s">
        <v>92</v>
      </c>
      <c r="B563" s="2" t="s">
        <v>123</v>
      </c>
      <c r="C563" s="2" t="s">
        <v>617</v>
      </c>
      <c r="D563" s="8" t="s">
        <v>546</v>
      </c>
      <c r="E563" s="9">
        <v>0.73145853999999999</v>
      </c>
      <c r="F563" s="9">
        <v>12.245447523772206</v>
      </c>
      <c r="G563" s="9">
        <v>12.245447523772206</v>
      </c>
      <c r="H563" s="9"/>
      <c r="I563" s="9"/>
    </row>
    <row r="564" spans="1:9" x14ac:dyDescent="0.25">
      <c r="A564" s="2" t="s">
        <v>92</v>
      </c>
      <c r="B564" s="2" t="s">
        <v>123</v>
      </c>
      <c r="C564" s="2" t="s">
        <v>617</v>
      </c>
      <c r="D564" s="8" t="s">
        <v>110</v>
      </c>
      <c r="E564" s="9">
        <v>0.208755732</v>
      </c>
      <c r="F564" s="9">
        <v>3.33015991485708</v>
      </c>
      <c r="G564" s="9">
        <v>3.33015991485708</v>
      </c>
      <c r="H564" s="9"/>
      <c r="I564" s="9"/>
    </row>
    <row r="565" spans="1:9" x14ac:dyDescent="0.25">
      <c r="A565" s="2" t="s">
        <v>92</v>
      </c>
      <c r="B565" s="2" t="s">
        <v>123</v>
      </c>
      <c r="C565" s="2" t="s">
        <v>617</v>
      </c>
      <c r="D565" s="8" t="s">
        <v>512</v>
      </c>
      <c r="E565" s="9">
        <v>7.7880000000000005E-2</v>
      </c>
      <c r="F565" s="9">
        <v>1.5188200000000001</v>
      </c>
      <c r="G565" s="9">
        <v>1.5188200000000001</v>
      </c>
      <c r="H565" s="9"/>
      <c r="I565" s="9"/>
    </row>
    <row r="566" spans="1:9" x14ac:dyDescent="0.25">
      <c r="A566" s="2" t="s">
        <v>92</v>
      </c>
      <c r="B566" s="2" t="s">
        <v>123</v>
      </c>
      <c r="C566" s="2" t="s">
        <v>617</v>
      </c>
      <c r="D566" s="8" t="s">
        <v>111</v>
      </c>
      <c r="E566" s="9">
        <v>86.499073289999998</v>
      </c>
      <c r="F566" s="9">
        <v>83.234039176428212</v>
      </c>
      <c r="G566" s="9">
        <v>83.234039176428212</v>
      </c>
      <c r="H566" s="9"/>
      <c r="I566" s="9"/>
    </row>
    <row r="567" spans="1:9" x14ac:dyDescent="0.25">
      <c r="A567" s="2" t="s">
        <v>92</v>
      </c>
      <c r="B567" s="2" t="s">
        <v>123</v>
      </c>
      <c r="C567" s="2" t="s">
        <v>617</v>
      </c>
      <c r="D567" s="8" t="s">
        <v>112</v>
      </c>
      <c r="E567" s="9">
        <v>-2252.8762200000001</v>
      </c>
      <c r="F567" s="9">
        <v>-76.321091373566318</v>
      </c>
      <c r="G567" s="9">
        <v>-76.321091373566318</v>
      </c>
      <c r="H567" s="9"/>
      <c r="I567" s="9"/>
    </row>
    <row r="568" spans="1:9" x14ac:dyDescent="0.25">
      <c r="A568" s="2" t="s">
        <v>92</v>
      </c>
      <c r="B568" s="2" t="s">
        <v>123</v>
      </c>
      <c r="C568" s="2" t="s">
        <v>617</v>
      </c>
      <c r="D568" s="8" t="s">
        <v>113</v>
      </c>
      <c r="E568" s="9">
        <v>4.2198623959999999</v>
      </c>
      <c r="F568" s="9">
        <v>6.6095725264462253</v>
      </c>
      <c r="G568" s="9">
        <v>6.6095725264462253</v>
      </c>
      <c r="H568" s="9"/>
      <c r="I568" s="9"/>
    </row>
    <row r="569" spans="1:9" x14ac:dyDescent="0.25">
      <c r="A569" s="5" t="s">
        <v>92</v>
      </c>
      <c r="B569" s="5" t="s">
        <v>123</v>
      </c>
      <c r="C569" s="5" t="s">
        <v>617</v>
      </c>
      <c r="D569" s="5" t="s">
        <v>53</v>
      </c>
      <c r="E569" s="74"/>
      <c r="F569" s="74"/>
      <c r="G569" s="74"/>
      <c r="H569" s="74"/>
      <c r="I569" s="74"/>
    </row>
    <row r="570" spans="1:9" x14ac:dyDescent="0.25">
      <c r="A570" s="2" t="s">
        <v>92</v>
      </c>
      <c r="B570" s="2" t="s">
        <v>123</v>
      </c>
      <c r="C570" s="2" t="s">
        <v>617</v>
      </c>
      <c r="D570" s="8" t="s">
        <v>114</v>
      </c>
      <c r="E570" s="9">
        <v>3.3519394340000002</v>
      </c>
      <c r="F570" s="9">
        <v>2.8562958883108718</v>
      </c>
      <c r="G570" s="9">
        <v>2.8562958883108718</v>
      </c>
      <c r="H570" s="9"/>
      <c r="I570" s="9"/>
    </row>
    <row r="571" spans="1:9" x14ac:dyDescent="0.25">
      <c r="A571" s="2" t="s">
        <v>92</v>
      </c>
      <c r="B571" s="2" t="s">
        <v>123</v>
      </c>
      <c r="C571" s="2" t="s">
        <v>617</v>
      </c>
      <c r="D571" s="8" t="s">
        <v>115</v>
      </c>
      <c r="E571" s="9">
        <v>40.759369079999999</v>
      </c>
      <c r="F571" s="9">
        <v>48.577903623090855</v>
      </c>
      <c r="G571" s="9">
        <v>48.577903623090855</v>
      </c>
      <c r="H571" s="9"/>
      <c r="I571" s="9"/>
    </row>
    <row r="572" spans="1:9" x14ac:dyDescent="0.25">
      <c r="A572" s="5" t="s">
        <v>92</v>
      </c>
      <c r="B572" s="5" t="s">
        <v>123</v>
      </c>
      <c r="C572" s="5" t="s">
        <v>617</v>
      </c>
      <c r="D572" s="5" t="s">
        <v>116</v>
      </c>
      <c r="E572" s="74"/>
      <c r="F572" s="74"/>
      <c r="G572" s="74"/>
      <c r="H572" s="74"/>
      <c r="I572" s="74"/>
    </row>
    <row r="573" spans="1:9" x14ac:dyDescent="0.25">
      <c r="A573" s="2" t="s">
        <v>92</v>
      </c>
      <c r="B573" s="2" t="s">
        <v>123</v>
      </c>
      <c r="C573" s="2" t="s">
        <v>617</v>
      </c>
      <c r="D573" s="8" t="s">
        <v>535</v>
      </c>
      <c r="E573" s="9">
        <v>28.539653399999999</v>
      </c>
      <c r="F573" s="9">
        <v>27.195085425765029</v>
      </c>
      <c r="G573" s="9">
        <v>27.195085425765029</v>
      </c>
      <c r="H573" s="9"/>
      <c r="I573" s="9"/>
    </row>
    <row r="574" spans="1:9" x14ac:dyDescent="0.25">
      <c r="A574" s="2" t="s">
        <v>92</v>
      </c>
      <c r="B574" s="2" t="s">
        <v>123</v>
      </c>
      <c r="C574" s="2" t="s">
        <v>617</v>
      </c>
      <c r="D574" s="8" t="s">
        <v>547</v>
      </c>
      <c r="E574" s="9">
        <v>10.647220000000001</v>
      </c>
      <c r="F574" s="9">
        <v>12.40314</v>
      </c>
      <c r="G574" s="9">
        <v>12.40314</v>
      </c>
      <c r="H574" s="9"/>
      <c r="I574" s="9"/>
    </row>
    <row r="575" spans="1:9" x14ac:dyDescent="0.25">
      <c r="A575" s="5" t="s">
        <v>92</v>
      </c>
      <c r="B575" s="5" t="s">
        <v>123</v>
      </c>
      <c r="C575" s="5" t="s">
        <v>617</v>
      </c>
      <c r="D575" s="5" t="s">
        <v>117</v>
      </c>
      <c r="E575" s="74"/>
      <c r="F575" s="74"/>
      <c r="G575" s="74"/>
      <c r="H575" s="74"/>
      <c r="I575" s="74"/>
    </row>
    <row r="576" spans="1:9" x14ac:dyDescent="0.25">
      <c r="A576" s="2" t="s">
        <v>92</v>
      </c>
      <c r="B576" s="2" t="s">
        <v>123</v>
      </c>
      <c r="C576" s="2" t="s">
        <v>617</v>
      </c>
      <c r="D576" s="8" t="s">
        <v>118</v>
      </c>
      <c r="E576" s="9">
        <v>-975.47508989999994</v>
      </c>
      <c r="F576" s="9">
        <v>329.76126203236726</v>
      </c>
      <c r="G576" s="9">
        <v>329.76126203236726</v>
      </c>
      <c r="H576" s="9"/>
      <c r="I576" s="9"/>
    </row>
    <row r="577" spans="1:14" x14ac:dyDescent="0.25">
      <c r="A577" s="5" t="s">
        <v>92</v>
      </c>
      <c r="B577" s="5" t="s">
        <v>123</v>
      </c>
      <c r="C577" s="5" t="s">
        <v>618</v>
      </c>
      <c r="D577" s="5" t="s">
        <v>9</v>
      </c>
      <c r="E577" s="6">
        <v>1833502</v>
      </c>
      <c r="F577" s="6">
        <v>1993898</v>
      </c>
      <c r="G577" s="6">
        <v>2513325</v>
      </c>
      <c r="H577" s="6">
        <v>3295390</v>
      </c>
      <c r="I577" s="6">
        <v>3642490</v>
      </c>
      <c r="J577" s="1"/>
      <c r="K577" s="1"/>
      <c r="L577" s="1"/>
      <c r="M577" s="1"/>
      <c r="N577" s="1"/>
    </row>
    <row r="578" spans="1:14" x14ac:dyDescent="0.25">
      <c r="A578" s="2" t="s">
        <v>92</v>
      </c>
      <c r="B578" s="2" t="s">
        <v>123</v>
      </c>
      <c r="C578" s="2" t="s">
        <v>618</v>
      </c>
      <c r="D578" s="8" t="s">
        <v>76</v>
      </c>
      <c r="E578" s="3">
        <v>500000</v>
      </c>
      <c r="F578" s="3">
        <v>500000</v>
      </c>
      <c r="G578" s="3">
        <v>500000</v>
      </c>
      <c r="H578" s="3">
        <v>500000</v>
      </c>
      <c r="I578" s="3">
        <v>500000</v>
      </c>
    </row>
    <row r="579" spans="1:14" x14ac:dyDescent="0.25">
      <c r="A579" s="2" t="s">
        <v>92</v>
      </c>
      <c r="B579" s="2" t="s">
        <v>123</v>
      </c>
      <c r="C579" s="2" t="s">
        <v>618</v>
      </c>
      <c r="D579" s="8" t="s">
        <v>11</v>
      </c>
      <c r="E579" s="3">
        <v>160591</v>
      </c>
      <c r="F579" s="3">
        <v>116436</v>
      </c>
      <c r="G579" s="3">
        <v>213196</v>
      </c>
      <c r="H579" s="3">
        <v>467609</v>
      </c>
      <c r="I579" s="3">
        <v>333191</v>
      </c>
    </row>
    <row r="580" spans="1:14" x14ac:dyDescent="0.25">
      <c r="A580" s="2" t="s">
        <v>92</v>
      </c>
      <c r="B580" s="2" t="s">
        <v>123</v>
      </c>
      <c r="C580" s="2" t="s">
        <v>618</v>
      </c>
      <c r="D580" s="8" t="s">
        <v>12</v>
      </c>
      <c r="E580" s="3">
        <v>1172911</v>
      </c>
      <c r="F580" s="3">
        <v>1377462</v>
      </c>
      <c r="G580" s="3">
        <v>1800129</v>
      </c>
      <c r="H580" s="3">
        <v>2327781</v>
      </c>
      <c r="I580" s="3">
        <v>2809299</v>
      </c>
    </row>
    <row r="581" spans="1:14" x14ac:dyDescent="0.25">
      <c r="A581" s="2" t="s">
        <v>92</v>
      </c>
      <c r="B581" s="2" t="s">
        <v>123</v>
      </c>
      <c r="C581" s="2" t="s">
        <v>618</v>
      </c>
      <c r="D581" s="8" t="s">
        <v>13</v>
      </c>
      <c r="E581" s="3">
        <v>0</v>
      </c>
      <c r="F581" s="3">
        <v>0</v>
      </c>
      <c r="G581" s="3">
        <v>0</v>
      </c>
      <c r="H581" s="3">
        <v>0</v>
      </c>
      <c r="I581" s="3">
        <v>0</v>
      </c>
    </row>
    <row r="582" spans="1:14" x14ac:dyDescent="0.25">
      <c r="A582" s="5" t="s">
        <v>92</v>
      </c>
      <c r="B582" s="5" t="s">
        <v>123</v>
      </c>
      <c r="C582" s="5" t="s">
        <v>618</v>
      </c>
      <c r="D582" s="5" t="s">
        <v>93</v>
      </c>
      <c r="E582" s="6">
        <v>3192045</v>
      </c>
      <c r="F582" s="6">
        <v>3950503</v>
      </c>
      <c r="G582" s="6">
        <v>5715114</v>
      </c>
      <c r="H582" s="6">
        <v>5281537</v>
      </c>
      <c r="I582" s="6">
        <v>7168687</v>
      </c>
    </row>
    <row r="583" spans="1:14" x14ac:dyDescent="0.25">
      <c r="A583" s="2" t="s">
        <v>92</v>
      </c>
      <c r="B583" s="2" t="s">
        <v>123</v>
      </c>
      <c r="C583" s="2" t="s">
        <v>618</v>
      </c>
      <c r="D583" s="8" t="s">
        <v>94</v>
      </c>
      <c r="E583" s="3">
        <v>0</v>
      </c>
      <c r="F583" s="3">
        <v>0</v>
      </c>
      <c r="G583" s="3">
        <v>0</v>
      </c>
      <c r="H583" s="3">
        <v>0</v>
      </c>
      <c r="I583" s="3">
        <v>0</v>
      </c>
    </row>
    <row r="584" spans="1:14" x14ac:dyDescent="0.25">
      <c r="A584" s="2" t="s">
        <v>92</v>
      </c>
      <c r="B584" s="2" t="s">
        <v>123</v>
      </c>
      <c r="C584" s="2" t="s">
        <v>618</v>
      </c>
      <c r="D584" s="8" t="s">
        <v>95</v>
      </c>
      <c r="E584" s="3">
        <v>2373702</v>
      </c>
      <c r="F584" s="3">
        <v>2903831</v>
      </c>
      <c r="G584" s="3">
        <v>3360012</v>
      </c>
      <c r="H584" s="3">
        <v>2910018</v>
      </c>
      <c r="I584" s="3">
        <v>2910018</v>
      </c>
    </row>
    <row r="585" spans="1:14" x14ac:dyDescent="0.25">
      <c r="A585" s="2" t="s">
        <v>92</v>
      </c>
      <c r="B585" s="2" t="s">
        <v>123</v>
      </c>
      <c r="C585" s="2" t="s">
        <v>618</v>
      </c>
      <c r="D585" s="8" t="s">
        <v>96</v>
      </c>
      <c r="E585" s="3">
        <v>818343</v>
      </c>
      <c r="F585" s="3">
        <v>1046672</v>
      </c>
      <c r="G585" s="3">
        <v>2355102</v>
      </c>
      <c r="H585" s="3">
        <v>2371519</v>
      </c>
      <c r="I585" s="3">
        <v>4258669</v>
      </c>
    </row>
    <row r="586" spans="1:14" x14ac:dyDescent="0.25">
      <c r="A586" s="5" t="s">
        <v>92</v>
      </c>
      <c r="B586" s="5" t="s">
        <v>123</v>
      </c>
      <c r="C586" s="5" t="s">
        <v>618</v>
      </c>
      <c r="D586" s="5" t="s">
        <v>97</v>
      </c>
      <c r="E586" s="6">
        <v>5025547</v>
      </c>
      <c r="F586" s="6">
        <v>5944401</v>
      </c>
      <c r="G586" s="6">
        <v>8228439</v>
      </c>
      <c r="H586" s="6">
        <v>8576927</v>
      </c>
      <c r="I586" s="6">
        <v>10811177</v>
      </c>
    </row>
    <row r="587" spans="1:14" x14ac:dyDescent="0.25">
      <c r="A587" s="2" t="s">
        <v>92</v>
      </c>
      <c r="B587" s="2" t="s">
        <v>123</v>
      </c>
      <c r="C587" s="2" t="s">
        <v>618</v>
      </c>
      <c r="D587" s="8" t="s">
        <v>98</v>
      </c>
      <c r="E587" s="3">
        <v>344658</v>
      </c>
      <c r="F587" s="3">
        <v>538463</v>
      </c>
      <c r="G587" s="3">
        <v>474829</v>
      </c>
      <c r="H587" s="3">
        <v>422823</v>
      </c>
      <c r="I587" s="3">
        <v>422823</v>
      </c>
    </row>
    <row r="588" spans="1:14" x14ac:dyDescent="0.25">
      <c r="A588" s="2" t="s">
        <v>92</v>
      </c>
      <c r="B588" s="2" t="s">
        <v>123</v>
      </c>
      <c r="C588" s="2" t="s">
        <v>618</v>
      </c>
      <c r="D588" s="8" t="s">
        <v>99</v>
      </c>
      <c r="E588" s="3">
        <v>4701</v>
      </c>
      <c r="F588" s="3">
        <v>6190</v>
      </c>
      <c r="G588" s="3">
        <v>8861</v>
      </c>
      <c r="H588" s="3">
        <v>12334</v>
      </c>
      <c r="I588" s="3">
        <v>23553</v>
      </c>
    </row>
    <row r="589" spans="1:14" x14ac:dyDescent="0.25">
      <c r="A589" s="2" t="s">
        <v>92</v>
      </c>
      <c r="B589" s="2" t="s">
        <v>123</v>
      </c>
      <c r="C589" s="2" t="s">
        <v>618</v>
      </c>
      <c r="D589" s="8" t="s">
        <v>100</v>
      </c>
      <c r="E589" s="3">
        <v>2137107</v>
      </c>
      <c r="F589" s="3">
        <v>2224512</v>
      </c>
      <c r="G589" s="3">
        <v>2696780</v>
      </c>
      <c r="H589" s="3">
        <v>3891918</v>
      </c>
      <c r="I589" s="3">
        <v>4146081</v>
      </c>
    </row>
    <row r="590" spans="1:14" x14ac:dyDescent="0.25">
      <c r="A590" s="2" t="s">
        <v>92</v>
      </c>
      <c r="B590" s="2" t="s">
        <v>123</v>
      </c>
      <c r="C590" s="2" t="s">
        <v>618</v>
      </c>
      <c r="D590" s="8" t="s">
        <v>101</v>
      </c>
      <c r="E590" s="3">
        <v>2363221</v>
      </c>
      <c r="F590" s="3">
        <v>2985302</v>
      </c>
      <c r="G590" s="3">
        <v>4758595</v>
      </c>
      <c r="H590" s="3">
        <v>3817149</v>
      </c>
      <c r="I590" s="3">
        <v>5687248</v>
      </c>
    </row>
    <row r="591" spans="1:14" x14ac:dyDescent="0.25">
      <c r="A591" s="2" t="s">
        <v>92</v>
      </c>
      <c r="B591" s="2" t="s">
        <v>123</v>
      </c>
      <c r="C591" s="2" t="s">
        <v>618</v>
      </c>
      <c r="D591" s="8" t="s">
        <v>511</v>
      </c>
      <c r="E591" s="3">
        <v>175860</v>
      </c>
      <c r="F591" s="3">
        <v>189934</v>
      </c>
      <c r="G591" s="3">
        <v>289374</v>
      </c>
      <c r="H591" s="3">
        <v>432703</v>
      </c>
      <c r="I591" s="3">
        <v>531472</v>
      </c>
    </row>
    <row r="592" spans="1:14" x14ac:dyDescent="0.25">
      <c r="A592" s="5" t="s">
        <v>92</v>
      </c>
      <c r="B592" s="5" t="s">
        <v>123</v>
      </c>
      <c r="C592" s="5" t="s">
        <v>618</v>
      </c>
      <c r="D592" s="5" t="s">
        <v>29</v>
      </c>
      <c r="E592" s="6"/>
      <c r="F592" s="6"/>
      <c r="G592" s="6"/>
      <c r="H592" s="6"/>
      <c r="I592" s="6"/>
    </row>
    <row r="593" spans="1:9" x14ac:dyDescent="0.25">
      <c r="A593" s="2" t="s">
        <v>92</v>
      </c>
      <c r="B593" s="2" t="s">
        <v>123</v>
      </c>
      <c r="C593" s="2" t="s">
        <v>618</v>
      </c>
      <c r="D593" s="8" t="s">
        <v>102</v>
      </c>
      <c r="E593" s="3">
        <v>189081</v>
      </c>
      <c r="F593" s="3">
        <v>232436</v>
      </c>
      <c r="G593" s="3">
        <v>479039</v>
      </c>
      <c r="H593" s="3">
        <v>807083</v>
      </c>
      <c r="I593" s="3">
        <v>1098411</v>
      </c>
    </row>
    <row r="594" spans="1:9" x14ac:dyDescent="0.25">
      <c r="A594" s="2" t="s">
        <v>92</v>
      </c>
      <c r="B594" s="2" t="s">
        <v>123</v>
      </c>
      <c r="C594" s="2" t="s">
        <v>618</v>
      </c>
      <c r="D594" s="8" t="s">
        <v>103</v>
      </c>
      <c r="E594" s="3">
        <v>3499285</v>
      </c>
      <c r="F594" s="3">
        <v>4374858</v>
      </c>
      <c r="G594" s="3">
        <v>4166123</v>
      </c>
      <c r="H594" s="3">
        <v>4458154</v>
      </c>
      <c r="I594" s="3">
        <v>5870343</v>
      </c>
    </row>
    <row r="595" spans="1:9" x14ac:dyDescent="0.25">
      <c r="A595" s="2" t="s">
        <v>92</v>
      </c>
      <c r="B595" s="2" t="s">
        <v>123</v>
      </c>
      <c r="C595" s="2" t="s">
        <v>618</v>
      </c>
      <c r="D595" s="8" t="s">
        <v>104</v>
      </c>
      <c r="E595" s="3">
        <v>1934765</v>
      </c>
      <c r="F595" s="3">
        <v>2218696</v>
      </c>
      <c r="G595" s="3">
        <v>1685318</v>
      </c>
      <c r="H595" s="3">
        <v>1896689</v>
      </c>
      <c r="I595" s="3">
        <v>2898837</v>
      </c>
    </row>
    <row r="596" spans="1:9" x14ac:dyDescent="0.25">
      <c r="A596" s="2" t="s">
        <v>92</v>
      </c>
      <c r="B596" s="2" t="s">
        <v>123</v>
      </c>
      <c r="C596" s="2" t="s">
        <v>618</v>
      </c>
      <c r="D596" s="8" t="s">
        <v>105</v>
      </c>
      <c r="E596" s="3">
        <v>1313298</v>
      </c>
      <c r="F596" s="3">
        <v>1823908</v>
      </c>
      <c r="G596" s="3">
        <v>1800848</v>
      </c>
      <c r="H596" s="3">
        <v>1857049</v>
      </c>
      <c r="I596" s="3">
        <v>3126776</v>
      </c>
    </row>
    <row r="597" spans="1:9" x14ac:dyDescent="0.25">
      <c r="A597" s="2" t="s">
        <v>92</v>
      </c>
      <c r="B597" s="2" t="s">
        <v>123</v>
      </c>
      <c r="C597" s="2" t="s">
        <v>618</v>
      </c>
      <c r="D597" s="8" t="s">
        <v>106</v>
      </c>
      <c r="E597" s="3">
        <v>978950</v>
      </c>
      <c r="F597" s="3">
        <v>1198482</v>
      </c>
      <c r="G597" s="3">
        <v>1152221</v>
      </c>
      <c r="H597" s="3">
        <v>1239324</v>
      </c>
      <c r="I597" s="3">
        <v>2287261</v>
      </c>
    </row>
    <row r="598" spans="1:9" x14ac:dyDescent="0.25">
      <c r="A598" s="2" t="s">
        <v>92</v>
      </c>
      <c r="B598" s="2" t="s">
        <v>123</v>
      </c>
      <c r="C598" s="2" t="s">
        <v>618</v>
      </c>
      <c r="D598" s="8" t="s">
        <v>107</v>
      </c>
      <c r="E598" s="3">
        <v>117661</v>
      </c>
      <c r="F598" s="3">
        <v>37094</v>
      </c>
      <c r="G598" s="3">
        <v>50978</v>
      </c>
      <c r="H598" s="3">
        <v>27946</v>
      </c>
      <c r="I598" s="3">
        <v>-200734</v>
      </c>
    </row>
    <row r="599" spans="1:9" x14ac:dyDescent="0.25">
      <c r="A599" s="2" t="s">
        <v>92</v>
      </c>
      <c r="B599" s="2" t="s">
        <v>123</v>
      </c>
      <c r="C599" s="2" t="s">
        <v>618</v>
      </c>
      <c r="D599" s="8" t="s">
        <v>108</v>
      </c>
      <c r="E599" s="3">
        <v>365422</v>
      </c>
      <c r="F599" s="3">
        <v>457099</v>
      </c>
      <c r="G599" s="3">
        <v>863650</v>
      </c>
      <c r="H599" s="3">
        <v>1109611</v>
      </c>
      <c r="I599" s="3">
        <v>1033244</v>
      </c>
    </row>
    <row r="600" spans="1:9" x14ac:dyDescent="0.25">
      <c r="A600" s="2" t="s">
        <v>92</v>
      </c>
      <c r="B600" s="2" t="s">
        <v>123</v>
      </c>
      <c r="C600" s="2" t="s">
        <v>618</v>
      </c>
      <c r="D600" s="8" t="s">
        <v>109</v>
      </c>
      <c r="E600" s="3">
        <v>265840</v>
      </c>
      <c r="F600" s="3">
        <v>303352</v>
      </c>
      <c r="G600" s="3">
        <v>531684</v>
      </c>
      <c r="H600" s="3">
        <v>680814</v>
      </c>
      <c r="I600" s="3">
        <v>637844</v>
      </c>
    </row>
    <row r="601" spans="1:9" x14ac:dyDescent="0.25">
      <c r="A601" s="5" t="s">
        <v>92</v>
      </c>
      <c r="B601" s="5" t="s">
        <v>123</v>
      </c>
      <c r="C601" s="5" t="s">
        <v>618</v>
      </c>
      <c r="D601" s="5" t="s">
        <v>40</v>
      </c>
      <c r="E601" s="6"/>
      <c r="F601" s="6"/>
      <c r="G601" s="6"/>
      <c r="H601" s="6"/>
      <c r="I601" s="6"/>
    </row>
    <row r="602" spans="1:9" x14ac:dyDescent="0.25">
      <c r="A602" s="2" t="s">
        <v>92</v>
      </c>
      <c r="B602" s="2" t="s">
        <v>123</v>
      </c>
      <c r="C602" s="2" t="s">
        <v>618</v>
      </c>
      <c r="D602" s="8" t="s">
        <v>77</v>
      </c>
      <c r="E602" s="3">
        <v>50000</v>
      </c>
      <c r="F602" s="3">
        <v>50000</v>
      </c>
      <c r="G602" s="3">
        <v>50000</v>
      </c>
      <c r="H602" s="3">
        <v>50000</v>
      </c>
      <c r="I602" s="3">
        <v>50000</v>
      </c>
    </row>
    <row r="603" spans="1:9" x14ac:dyDescent="0.25">
      <c r="A603" s="2" t="s">
        <v>92</v>
      </c>
      <c r="B603" s="2" t="s">
        <v>123</v>
      </c>
      <c r="C603" s="2" t="s">
        <v>618</v>
      </c>
      <c r="D603" s="8" t="s">
        <v>78</v>
      </c>
      <c r="E603" s="3">
        <v>0</v>
      </c>
      <c r="F603" s="3">
        <v>0</v>
      </c>
      <c r="G603" s="3">
        <v>0</v>
      </c>
      <c r="H603" s="3">
        <v>0</v>
      </c>
      <c r="I603" s="3">
        <v>0</v>
      </c>
    </row>
    <row r="604" spans="1:9" x14ac:dyDescent="0.25">
      <c r="A604" s="2" t="s">
        <v>92</v>
      </c>
      <c r="B604" s="2" t="s">
        <v>123</v>
      </c>
      <c r="C604" s="2" t="s">
        <v>618</v>
      </c>
      <c r="D604" s="8" t="s">
        <v>79</v>
      </c>
      <c r="E604" s="3">
        <v>0</v>
      </c>
      <c r="F604" s="3">
        <v>0</v>
      </c>
      <c r="G604" s="3">
        <v>0</v>
      </c>
      <c r="H604" s="3">
        <v>0</v>
      </c>
      <c r="I604" s="3">
        <v>0</v>
      </c>
    </row>
    <row r="605" spans="1:9" x14ac:dyDescent="0.25">
      <c r="A605" s="2" t="s">
        <v>92</v>
      </c>
      <c r="B605" s="2" t="s">
        <v>123</v>
      </c>
      <c r="C605" s="2" t="s">
        <v>618</v>
      </c>
      <c r="D605" s="8" t="s">
        <v>80</v>
      </c>
      <c r="E605" s="3">
        <v>288565</v>
      </c>
      <c r="F605" s="3">
        <v>216661</v>
      </c>
      <c r="G605" s="3">
        <v>-220441</v>
      </c>
      <c r="H605" s="3">
        <v>193653</v>
      </c>
      <c r="I605" s="3">
        <v>-121517</v>
      </c>
    </row>
    <row r="606" spans="1:9" x14ac:dyDescent="0.25">
      <c r="A606" s="5" t="s">
        <v>92</v>
      </c>
      <c r="B606" s="5" t="s">
        <v>123</v>
      </c>
      <c r="C606" s="5" t="s">
        <v>618</v>
      </c>
      <c r="D606" s="5" t="s">
        <v>43</v>
      </c>
      <c r="E606" s="74"/>
      <c r="F606" s="74"/>
      <c r="G606" s="74"/>
      <c r="H606" s="74"/>
      <c r="I606" s="74"/>
    </row>
    <row r="607" spans="1:9" x14ac:dyDescent="0.25">
      <c r="A607" s="2" t="s">
        <v>92</v>
      </c>
      <c r="B607" s="2" t="s">
        <v>123</v>
      </c>
      <c r="C607" s="2" t="s">
        <v>618</v>
      </c>
      <c r="D607" s="8" t="s">
        <v>546</v>
      </c>
      <c r="E607" s="9">
        <v>14.49902973</v>
      </c>
      <c r="F607" s="9">
        <v>15.214017968822878</v>
      </c>
      <c r="G607" s="9">
        <v>21.154605950284981</v>
      </c>
      <c r="H607" s="9">
        <v>20.659588091242615</v>
      </c>
      <c r="I607" s="9">
        <v>17.511207992334914</v>
      </c>
    </row>
    <row r="608" spans="1:9" x14ac:dyDescent="0.25">
      <c r="A608" s="2" t="s">
        <v>92</v>
      </c>
      <c r="B608" s="2" t="s">
        <v>123</v>
      </c>
      <c r="C608" s="2" t="s">
        <v>618</v>
      </c>
      <c r="D608" s="8" t="s">
        <v>110</v>
      </c>
      <c r="E608" s="9">
        <v>5.2897724369999999</v>
      </c>
      <c r="F608" s="9">
        <v>5.1031550529649667</v>
      </c>
      <c r="G608" s="9">
        <v>6.4615414904333619</v>
      </c>
      <c r="H608" s="9">
        <v>7.937738073321599</v>
      </c>
      <c r="I608" s="9">
        <v>5.8998571570884462</v>
      </c>
    </row>
    <row r="609" spans="1:14" x14ac:dyDescent="0.25">
      <c r="A609" s="2" t="s">
        <v>92</v>
      </c>
      <c r="B609" s="2" t="s">
        <v>123</v>
      </c>
      <c r="C609" s="2" t="s">
        <v>618</v>
      </c>
      <c r="D609" s="8" t="s">
        <v>512</v>
      </c>
      <c r="E609" s="9">
        <v>5.3167999999999997</v>
      </c>
      <c r="F609" s="9">
        <v>6.0670400000000004</v>
      </c>
      <c r="G609" s="9">
        <v>10.63368</v>
      </c>
      <c r="H609" s="9">
        <v>13.61628</v>
      </c>
      <c r="I609" s="9">
        <f>+I600/I602</f>
        <v>12.756880000000001</v>
      </c>
    </row>
    <row r="610" spans="1:14" x14ac:dyDescent="0.25">
      <c r="A610" s="2" t="s">
        <v>92</v>
      </c>
      <c r="B610" s="2" t="s">
        <v>123</v>
      </c>
      <c r="C610" s="2" t="s">
        <v>618</v>
      </c>
      <c r="D610" s="8" t="s">
        <v>111</v>
      </c>
      <c r="E610" s="9">
        <v>50.597876229999997</v>
      </c>
      <c r="F610" s="9">
        <v>54.017404817965144</v>
      </c>
      <c r="G610" s="9">
        <v>68.368165533151611</v>
      </c>
      <c r="H610" s="9">
        <v>65.341445012861882</v>
      </c>
      <c r="I610" s="9">
        <v>78.902711673681551</v>
      </c>
    </row>
    <row r="611" spans="1:14" x14ac:dyDescent="0.25">
      <c r="A611" s="2" t="s">
        <v>92</v>
      </c>
      <c r="B611" s="2" t="s">
        <v>123</v>
      </c>
      <c r="C611" s="2" t="s">
        <v>618</v>
      </c>
      <c r="D611" s="8" t="s">
        <v>112</v>
      </c>
      <c r="E611" s="9">
        <v>44.260081249999999</v>
      </c>
      <c r="F611" s="9">
        <v>12.22803871410111</v>
      </c>
      <c r="G611" s="9">
        <v>9.5880259703131934</v>
      </c>
      <c r="H611" s="9">
        <v>4.1047922046256389</v>
      </c>
      <c r="I611" s="9">
        <v>-31.470704435567317</v>
      </c>
    </row>
    <row r="612" spans="1:14" x14ac:dyDescent="0.25">
      <c r="A612" s="2" t="s">
        <v>92</v>
      </c>
      <c r="B612" s="2" t="s">
        <v>123</v>
      </c>
      <c r="C612" s="2" t="s">
        <v>618</v>
      </c>
      <c r="D612" s="8" t="s">
        <v>113</v>
      </c>
      <c r="E612" s="9">
        <v>9.7728147859999996</v>
      </c>
      <c r="F612" s="9">
        <v>10.476243703508727</v>
      </c>
      <c r="G612" s="9">
        <v>28.424249904172388</v>
      </c>
      <c r="H612" s="9">
        <v>42.55220544854744</v>
      </c>
      <c r="I612" s="9">
        <v>37.891437152209662</v>
      </c>
    </row>
    <row r="613" spans="1:14" x14ac:dyDescent="0.25">
      <c r="A613" s="5" t="s">
        <v>92</v>
      </c>
      <c r="B613" s="5" t="s">
        <v>123</v>
      </c>
      <c r="C613" s="5" t="s">
        <v>618</v>
      </c>
      <c r="D613" s="5" t="s">
        <v>53</v>
      </c>
      <c r="E613" s="74"/>
      <c r="F613" s="74"/>
      <c r="G613" s="74"/>
      <c r="H613" s="74"/>
      <c r="I613" s="74"/>
    </row>
    <row r="614" spans="1:14" x14ac:dyDescent="0.25">
      <c r="A614" s="2" t="s">
        <v>92</v>
      </c>
      <c r="B614" s="2" t="s">
        <v>123</v>
      </c>
      <c r="C614" s="2" t="s">
        <v>618</v>
      </c>
      <c r="D614" s="8" t="s">
        <v>114</v>
      </c>
      <c r="E614" s="9">
        <v>6.8581191260000001</v>
      </c>
      <c r="F614" s="9">
        <v>9.0583222767104701</v>
      </c>
      <c r="G614" s="9">
        <v>5.7705841897837491</v>
      </c>
      <c r="H614" s="9">
        <v>4.9297726330187954</v>
      </c>
      <c r="I614" s="9">
        <v>3.9109802753206244</v>
      </c>
    </row>
    <row r="615" spans="1:14" x14ac:dyDescent="0.25">
      <c r="A615" s="2" t="s">
        <v>92</v>
      </c>
      <c r="B615" s="2" t="s">
        <v>123</v>
      </c>
      <c r="C615" s="2" t="s">
        <v>618</v>
      </c>
      <c r="D615" s="8" t="s">
        <v>115</v>
      </c>
      <c r="E615" s="9">
        <v>42.524863459999999</v>
      </c>
      <c r="F615" s="9">
        <v>37.421970691411971</v>
      </c>
      <c r="G615" s="9">
        <v>32.773895510436425</v>
      </c>
      <c r="H615" s="9">
        <v>45.376601666307756</v>
      </c>
      <c r="I615" s="9">
        <v>38.349950241310452</v>
      </c>
    </row>
    <row r="616" spans="1:14" x14ac:dyDescent="0.25">
      <c r="A616" s="5" t="s">
        <v>92</v>
      </c>
      <c r="B616" s="5" t="s">
        <v>123</v>
      </c>
      <c r="C616" s="5" t="s">
        <v>618</v>
      </c>
      <c r="D616" s="5" t="s">
        <v>116</v>
      </c>
      <c r="E616" s="74"/>
      <c r="F616" s="74"/>
      <c r="G616" s="74"/>
      <c r="H616" s="74"/>
      <c r="I616" s="74"/>
    </row>
    <row r="617" spans="1:14" x14ac:dyDescent="0.25">
      <c r="A617" s="2" t="s">
        <v>92</v>
      </c>
      <c r="B617" s="2" t="s">
        <v>123</v>
      </c>
      <c r="C617" s="2" t="s">
        <v>618</v>
      </c>
      <c r="D617" s="8" t="s">
        <v>535</v>
      </c>
      <c r="E617" s="9">
        <v>36.48363054</v>
      </c>
      <c r="F617" s="9">
        <v>33.54245448784495</v>
      </c>
      <c r="G617" s="9">
        <v>30.544371781816697</v>
      </c>
      <c r="H617" s="9">
        <v>38.421569869954588</v>
      </c>
      <c r="I617" s="9">
        <v>33.691891271412906</v>
      </c>
    </row>
    <row r="618" spans="1:14" x14ac:dyDescent="0.25">
      <c r="A618" s="2" t="s">
        <v>92</v>
      </c>
      <c r="B618" s="2" t="s">
        <v>123</v>
      </c>
      <c r="C618" s="2" t="s">
        <v>618</v>
      </c>
      <c r="D618" s="8" t="s">
        <v>547</v>
      </c>
      <c r="E618" s="9">
        <v>36.67004</v>
      </c>
      <c r="F618" s="9">
        <v>39.877960000000002</v>
      </c>
      <c r="G618" s="9">
        <v>50.266500000000001</v>
      </c>
      <c r="H618" s="9">
        <v>65.907799999999995</v>
      </c>
      <c r="I618" s="9">
        <f>+SUM(I578:I580)/I602</f>
        <v>72.849800000000002</v>
      </c>
    </row>
    <row r="619" spans="1:14" x14ac:dyDescent="0.25">
      <c r="A619" s="5" t="s">
        <v>92</v>
      </c>
      <c r="B619" s="5" t="s">
        <v>123</v>
      </c>
      <c r="C619" s="5" t="s">
        <v>618</v>
      </c>
      <c r="D619" s="5" t="s">
        <v>117</v>
      </c>
      <c r="E619" s="74"/>
      <c r="F619" s="74"/>
      <c r="G619" s="74"/>
      <c r="H619" s="74"/>
      <c r="I619" s="74"/>
    </row>
    <row r="620" spans="1:14" x14ac:dyDescent="0.25">
      <c r="A620" s="2" t="s">
        <v>92</v>
      </c>
      <c r="B620" s="2" t="s">
        <v>123</v>
      </c>
      <c r="C620" s="2" t="s">
        <v>618</v>
      </c>
      <c r="D620" s="8" t="s">
        <v>118</v>
      </c>
      <c r="E620" s="9">
        <v>108.54837499999999</v>
      </c>
      <c r="F620" s="9">
        <v>71.42230807774466</v>
      </c>
      <c r="G620" s="9">
        <v>-41.460905349794238</v>
      </c>
      <c r="H620" s="9">
        <v>28.444332813367527</v>
      </c>
      <c r="I620" s="9">
        <v>-19.051210013733765</v>
      </c>
    </row>
    <row r="621" spans="1:14" x14ac:dyDescent="0.25">
      <c r="A621" s="5" t="s">
        <v>92</v>
      </c>
      <c r="B621" s="5" t="s">
        <v>123</v>
      </c>
      <c r="C621" s="5" t="s">
        <v>619</v>
      </c>
      <c r="D621" s="5" t="s">
        <v>9</v>
      </c>
      <c r="E621" s="6">
        <v>713041</v>
      </c>
      <c r="F621" s="6">
        <v>688200</v>
      </c>
      <c r="G621" s="6">
        <v>718139.34100000001</v>
      </c>
      <c r="H621" s="6">
        <v>826855.83499999996</v>
      </c>
      <c r="I621" s="6">
        <v>835945.473</v>
      </c>
      <c r="J621" s="1"/>
      <c r="K621" s="1"/>
      <c r="L621" s="1"/>
      <c r="M621" s="1"/>
      <c r="N621" s="1"/>
    </row>
    <row r="622" spans="1:14" x14ac:dyDescent="0.25">
      <c r="A622" s="2" t="s">
        <v>92</v>
      </c>
      <c r="B622" s="2" t="s">
        <v>123</v>
      </c>
      <c r="C622" s="2" t="s">
        <v>619</v>
      </c>
      <c r="D622" s="8" t="s">
        <v>76</v>
      </c>
      <c r="E622" s="3">
        <v>500000</v>
      </c>
      <c r="F622" s="3">
        <v>500000</v>
      </c>
      <c r="G622" s="3">
        <v>500000</v>
      </c>
      <c r="H622" s="3">
        <v>500000</v>
      </c>
      <c r="I622" s="3">
        <v>500000</v>
      </c>
    </row>
    <row r="623" spans="1:14" x14ac:dyDescent="0.25">
      <c r="A623" s="2" t="s">
        <v>92</v>
      </c>
      <c r="B623" s="2" t="s">
        <v>123</v>
      </c>
      <c r="C623" s="2" t="s">
        <v>619</v>
      </c>
      <c r="D623" s="8" t="s">
        <v>11</v>
      </c>
      <c r="E623" s="3">
        <v>92611</v>
      </c>
      <c r="F623" s="3">
        <v>81799</v>
      </c>
      <c r="G623" s="3">
        <v>61726.567000000003</v>
      </c>
      <c r="H623" s="3">
        <v>132521.921</v>
      </c>
      <c r="I623" s="3">
        <v>119055.568</v>
      </c>
    </row>
    <row r="624" spans="1:14" x14ac:dyDescent="0.25">
      <c r="A624" s="2" t="s">
        <v>92</v>
      </c>
      <c r="B624" s="2" t="s">
        <v>123</v>
      </c>
      <c r="C624" s="2" t="s">
        <v>619</v>
      </c>
      <c r="D624" s="8" t="s">
        <v>12</v>
      </c>
      <c r="E624" s="3">
        <v>120430</v>
      </c>
      <c r="F624" s="3">
        <v>106401</v>
      </c>
      <c r="G624" s="3">
        <v>156412.774</v>
      </c>
      <c r="H624" s="3">
        <v>194333.91399999999</v>
      </c>
      <c r="I624" s="3">
        <v>216889.905</v>
      </c>
    </row>
    <row r="625" spans="1:9" x14ac:dyDescent="0.25">
      <c r="A625" s="2" t="s">
        <v>92</v>
      </c>
      <c r="B625" s="2" t="s">
        <v>123</v>
      </c>
      <c r="C625" s="2" t="s">
        <v>619</v>
      </c>
      <c r="D625" s="8" t="s">
        <v>13</v>
      </c>
      <c r="E625" s="3">
        <v>0</v>
      </c>
      <c r="F625" s="3">
        <v>0</v>
      </c>
      <c r="G625" s="3">
        <v>0</v>
      </c>
      <c r="H625" s="3">
        <v>0</v>
      </c>
      <c r="I625" s="3">
        <v>0</v>
      </c>
    </row>
    <row r="626" spans="1:9" x14ac:dyDescent="0.25">
      <c r="A626" s="5" t="s">
        <v>92</v>
      </c>
      <c r="B626" s="5" t="s">
        <v>123</v>
      </c>
      <c r="C626" s="5" t="s">
        <v>619</v>
      </c>
      <c r="D626" s="5" t="s">
        <v>93</v>
      </c>
      <c r="E626" s="6">
        <v>364564</v>
      </c>
      <c r="F626" s="6">
        <v>466485</v>
      </c>
      <c r="G626" s="6">
        <v>552803.09199999995</v>
      </c>
      <c r="H626" s="6">
        <v>917874.15099999995</v>
      </c>
      <c r="I626" s="6">
        <v>1190794.6383</v>
      </c>
    </row>
    <row r="627" spans="1:9" x14ac:dyDescent="0.25">
      <c r="A627" s="2" t="s">
        <v>92</v>
      </c>
      <c r="B627" s="2" t="s">
        <v>123</v>
      </c>
      <c r="C627" s="2" t="s">
        <v>619</v>
      </c>
      <c r="D627" s="8" t="s">
        <v>94</v>
      </c>
      <c r="E627" s="3">
        <v>0</v>
      </c>
      <c r="F627" s="3">
        <v>0</v>
      </c>
      <c r="G627" s="3">
        <v>0</v>
      </c>
      <c r="H627" s="3">
        <v>0</v>
      </c>
      <c r="I627" s="3">
        <v>0</v>
      </c>
    </row>
    <row r="628" spans="1:9" x14ac:dyDescent="0.25">
      <c r="A628" s="2" t="s">
        <v>92</v>
      </c>
      <c r="B628" s="2" t="s">
        <v>123</v>
      </c>
      <c r="C628" s="2" t="s">
        <v>619</v>
      </c>
      <c r="D628" s="8" t="s">
        <v>95</v>
      </c>
      <c r="E628" s="3">
        <v>274193</v>
      </c>
      <c r="F628" s="3">
        <v>374032</v>
      </c>
      <c r="G628" s="3">
        <v>353050.01899999997</v>
      </c>
      <c r="H628" s="3">
        <v>651209.48400000005</v>
      </c>
      <c r="I628" s="3">
        <v>788690.54099999997</v>
      </c>
    </row>
    <row r="629" spans="1:9" x14ac:dyDescent="0.25">
      <c r="A629" s="2" t="s">
        <v>92</v>
      </c>
      <c r="B629" s="2" t="s">
        <v>123</v>
      </c>
      <c r="C629" s="2" t="s">
        <v>619</v>
      </c>
      <c r="D629" s="8" t="s">
        <v>96</v>
      </c>
      <c r="E629" s="3">
        <v>90371</v>
      </c>
      <c r="F629" s="3">
        <v>92453</v>
      </c>
      <c r="G629" s="3">
        <v>199753.073</v>
      </c>
      <c r="H629" s="3">
        <v>266664.66700000002</v>
      </c>
      <c r="I629" s="3">
        <v>402104.09730000002</v>
      </c>
    </row>
    <row r="630" spans="1:9" x14ac:dyDescent="0.25">
      <c r="A630" s="5" t="s">
        <v>92</v>
      </c>
      <c r="B630" s="5" t="s">
        <v>123</v>
      </c>
      <c r="C630" s="5" t="s">
        <v>619</v>
      </c>
      <c r="D630" s="5" t="s">
        <v>97</v>
      </c>
      <c r="E630" s="6">
        <v>1077605</v>
      </c>
      <c r="F630" s="6">
        <v>1154685</v>
      </c>
      <c r="G630" s="6">
        <v>1270942.433</v>
      </c>
      <c r="H630" s="6">
        <v>1744729.986</v>
      </c>
      <c r="I630" s="6">
        <v>2026739.8559999999</v>
      </c>
    </row>
    <row r="631" spans="1:9" x14ac:dyDescent="0.25">
      <c r="A631" s="2" t="s">
        <v>92</v>
      </c>
      <c r="B631" s="2" t="s">
        <v>123</v>
      </c>
      <c r="C631" s="2" t="s">
        <v>619</v>
      </c>
      <c r="D631" s="8" t="s">
        <v>98</v>
      </c>
      <c r="E631" s="3">
        <v>69483</v>
      </c>
      <c r="F631" s="3">
        <v>125446</v>
      </c>
      <c r="G631" s="3">
        <v>315367.62599999999</v>
      </c>
      <c r="H631" s="3">
        <v>99403.199999999997</v>
      </c>
      <c r="I631" s="3">
        <v>36724.834999999999</v>
      </c>
    </row>
    <row r="632" spans="1:9" x14ac:dyDescent="0.25">
      <c r="A632" s="2" t="s">
        <v>92</v>
      </c>
      <c r="B632" s="2" t="s">
        <v>123</v>
      </c>
      <c r="C632" s="2" t="s">
        <v>619</v>
      </c>
      <c r="D632" s="8" t="s">
        <v>99</v>
      </c>
      <c r="E632" s="3">
        <v>0</v>
      </c>
      <c r="F632" s="3">
        <v>0</v>
      </c>
      <c r="G632" s="3">
        <v>0</v>
      </c>
      <c r="H632" s="3">
        <v>0</v>
      </c>
      <c r="I632" s="3">
        <v>0</v>
      </c>
    </row>
    <row r="633" spans="1:9" x14ac:dyDescent="0.25">
      <c r="A633" s="2" t="s">
        <v>92</v>
      </c>
      <c r="B633" s="2" t="s">
        <v>123</v>
      </c>
      <c r="C633" s="2" t="s">
        <v>619</v>
      </c>
      <c r="D633" s="8" t="s">
        <v>100</v>
      </c>
      <c r="E633" s="3">
        <v>664257</v>
      </c>
      <c r="F633" s="3">
        <v>682908</v>
      </c>
      <c r="G633" s="3">
        <v>702731.29700000002</v>
      </c>
      <c r="H633" s="3">
        <v>848996.83</v>
      </c>
      <c r="I633" s="3">
        <v>932736.52399999998</v>
      </c>
    </row>
    <row r="634" spans="1:9" x14ac:dyDescent="0.25">
      <c r="A634" s="2" t="s">
        <v>92</v>
      </c>
      <c r="B634" s="2" t="s">
        <v>123</v>
      </c>
      <c r="C634" s="2" t="s">
        <v>619</v>
      </c>
      <c r="D634" s="8" t="s">
        <v>101</v>
      </c>
      <c r="E634" s="3">
        <v>332322</v>
      </c>
      <c r="F634" s="3">
        <v>338692</v>
      </c>
      <c r="G634" s="3">
        <v>234917.47</v>
      </c>
      <c r="H634" s="3">
        <v>770398.39599999995</v>
      </c>
      <c r="I634" s="3">
        <v>1036039.958</v>
      </c>
    </row>
    <row r="635" spans="1:9" x14ac:dyDescent="0.25">
      <c r="A635" s="2" t="s">
        <v>92</v>
      </c>
      <c r="B635" s="2" t="s">
        <v>123</v>
      </c>
      <c r="C635" s="2" t="s">
        <v>619</v>
      </c>
      <c r="D635" s="8" t="s">
        <v>511</v>
      </c>
      <c r="E635" s="3">
        <v>11543</v>
      </c>
      <c r="F635" s="3">
        <v>7639</v>
      </c>
      <c r="G635" s="3">
        <v>17926.04</v>
      </c>
      <c r="H635" s="3">
        <v>25931.56</v>
      </c>
      <c r="I635" s="3">
        <v>21238.539000000001</v>
      </c>
    </row>
    <row r="636" spans="1:9" x14ac:dyDescent="0.25">
      <c r="A636" s="5" t="s">
        <v>92</v>
      </c>
      <c r="B636" s="5" t="s">
        <v>123</v>
      </c>
      <c r="C636" s="5" t="s">
        <v>619</v>
      </c>
      <c r="D636" s="5" t="s">
        <v>29</v>
      </c>
      <c r="E636" s="6"/>
      <c r="F636" s="6"/>
      <c r="G636" s="6"/>
      <c r="H636" s="6"/>
      <c r="I636" s="6"/>
    </row>
    <row r="637" spans="1:9" x14ac:dyDescent="0.25">
      <c r="A637" s="2" t="s">
        <v>92</v>
      </c>
      <c r="B637" s="2" t="s">
        <v>123</v>
      </c>
      <c r="C637" s="2" t="s">
        <v>619</v>
      </c>
      <c r="D637" s="8" t="s">
        <v>102</v>
      </c>
      <c r="E637" s="3">
        <v>55387</v>
      </c>
      <c r="F637" s="3">
        <v>48055</v>
      </c>
      <c r="G637" s="3">
        <v>136870.125</v>
      </c>
      <c r="H637" s="3">
        <v>159373</v>
      </c>
      <c r="I637" s="3">
        <v>167841.82699999999</v>
      </c>
    </row>
    <row r="638" spans="1:9" x14ac:dyDescent="0.25">
      <c r="A638" s="2" t="s">
        <v>92</v>
      </c>
      <c r="B638" s="2" t="s">
        <v>123</v>
      </c>
      <c r="C638" s="2" t="s">
        <v>619</v>
      </c>
      <c r="D638" s="8" t="s">
        <v>103</v>
      </c>
      <c r="E638" s="3">
        <v>174121</v>
      </c>
      <c r="F638" s="3">
        <v>255507</v>
      </c>
      <c r="G638" s="3">
        <v>350777.63099999999</v>
      </c>
      <c r="H638" s="3">
        <v>527274.06999999995</v>
      </c>
      <c r="I638" s="3">
        <v>446991.625</v>
      </c>
    </row>
    <row r="639" spans="1:9" x14ac:dyDescent="0.25">
      <c r="A639" s="2" t="s">
        <v>92</v>
      </c>
      <c r="B639" s="2" t="s">
        <v>123</v>
      </c>
      <c r="C639" s="2" t="s">
        <v>619</v>
      </c>
      <c r="D639" s="8" t="s">
        <v>104</v>
      </c>
      <c r="E639" s="3">
        <v>102878</v>
      </c>
      <c r="F639" s="3">
        <v>182580</v>
      </c>
      <c r="G639" s="3">
        <v>246991.671</v>
      </c>
      <c r="H639" s="3">
        <v>369971.28200000001</v>
      </c>
      <c r="I639" s="3">
        <v>329146.24599999998</v>
      </c>
    </row>
    <row r="640" spans="1:9" x14ac:dyDescent="0.25">
      <c r="A640" s="2" t="s">
        <v>92</v>
      </c>
      <c r="B640" s="2" t="s">
        <v>123</v>
      </c>
      <c r="C640" s="2" t="s">
        <v>619</v>
      </c>
      <c r="D640" s="8" t="s">
        <v>105</v>
      </c>
      <c r="E640" s="3">
        <v>93434</v>
      </c>
      <c r="F640" s="3">
        <v>138632</v>
      </c>
      <c r="G640" s="3">
        <v>197631.33499999999</v>
      </c>
      <c r="H640" s="3">
        <v>213851.198</v>
      </c>
      <c r="I640" s="3">
        <v>270887.42099999997</v>
      </c>
    </row>
    <row r="641" spans="1:9" x14ac:dyDescent="0.25">
      <c r="A641" s="2" t="s">
        <v>92</v>
      </c>
      <c r="B641" s="2" t="s">
        <v>123</v>
      </c>
      <c r="C641" s="2" t="s">
        <v>619</v>
      </c>
      <c r="D641" s="8" t="s">
        <v>106</v>
      </c>
      <c r="E641" s="3">
        <v>26270</v>
      </c>
      <c r="F641" s="3">
        <v>116577</v>
      </c>
      <c r="G641" s="3">
        <v>144839.791</v>
      </c>
      <c r="H641" s="3">
        <v>226208.49799999999</v>
      </c>
      <c r="I641" s="3">
        <v>222004.22200000001</v>
      </c>
    </row>
    <row r="642" spans="1:9" x14ac:dyDescent="0.25">
      <c r="A642" s="2" t="s">
        <v>92</v>
      </c>
      <c r="B642" s="2" t="s">
        <v>123</v>
      </c>
      <c r="C642" s="2" t="s">
        <v>619</v>
      </c>
      <c r="D642" s="8" t="s">
        <v>107</v>
      </c>
      <c r="E642" s="3">
        <v>-35717</v>
      </c>
      <c r="F642" s="3">
        <v>-68100</v>
      </c>
      <c r="G642" s="3">
        <v>-78894.682000000001</v>
      </c>
      <c r="H642" s="3">
        <v>-127879.351</v>
      </c>
      <c r="I642" s="3">
        <v>-134937.89499999999</v>
      </c>
    </row>
    <row r="643" spans="1:9" x14ac:dyDescent="0.25">
      <c r="A643" s="2" t="s">
        <v>92</v>
      </c>
      <c r="B643" s="2" t="s">
        <v>123</v>
      </c>
      <c r="C643" s="2" t="s">
        <v>619</v>
      </c>
      <c r="D643" s="8" t="s">
        <v>108</v>
      </c>
      <c r="E643" s="3">
        <v>27763</v>
      </c>
      <c r="F643" s="3">
        <v>-11083</v>
      </c>
      <c r="G643" s="3">
        <v>85387.835000000006</v>
      </c>
      <c r="H643" s="3">
        <v>55079.402000000002</v>
      </c>
      <c r="I643" s="3">
        <v>34626.934999999998</v>
      </c>
    </row>
    <row r="644" spans="1:9" x14ac:dyDescent="0.25">
      <c r="A644" s="2" t="s">
        <v>92</v>
      </c>
      <c r="B644" s="2" t="s">
        <v>123</v>
      </c>
      <c r="C644" s="2" t="s">
        <v>619</v>
      </c>
      <c r="D644" s="8" t="s">
        <v>109</v>
      </c>
      <c r="E644" s="3">
        <v>18256</v>
      </c>
      <c r="F644" s="3">
        <v>-14283</v>
      </c>
      <c r="G644" s="3">
        <v>49570.987000000001</v>
      </c>
      <c r="H644" s="3">
        <v>38597.491000000002</v>
      </c>
      <c r="I644" s="3">
        <v>22406.846000000001</v>
      </c>
    </row>
    <row r="645" spans="1:9" x14ac:dyDescent="0.25">
      <c r="A645" s="5" t="s">
        <v>92</v>
      </c>
      <c r="B645" s="5" t="s">
        <v>123</v>
      </c>
      <c r="C645" s="5" t="s">
        <v>619</v>
      </c>
      <c r="D645" s="5" t="s">
        <v>40</v>
      </c>
      <c r="E645" s="6"/>
      <c r="F645" s="6"/>
      <c r="G645" s="6"/>
      <c r="H645" s="6"/>
      <c r="I645" s="6"/>
    </row>
    <row r="646" spans="1:9" x14ac:dyDescent="0.25">
      <c r="A646" s="2" t="s">
        <v>92</v>
      </c>
      <c r="B646" s="2" t="s">
        <v>123</v>
      </c>
      <c r="C646" s="2" t="s">
        <v>619</v>
      </c>
      <c r="D646" s="8" t="s">
        <v>77</v>
      </c>
      <c r="E646" s="3">
        <v>50000</v>
      </c>
      <c r="F646" s="3">
        <v>50000</v>
      </c>
      <c r="G646" s="3">
        <v>50000</v>
      </c>
      <c r="H646" s="3">
        <v>50000</v>
      </c>
      <c r="I646" s="3">
        <v>50000</v>
      </c>
    </row>
    <row r="647" spans="1:9" x14ac:dyDescent="0.25">
      <c r="A647" s="2" t="s">
        <v>92</v>
      </c>
      <c r="B647" s="2" t="s">
        <v>123</v>
      </c>
      <c r="C647" s="2" t="s">
        <v>619</v>
      </c>
      <c r="D647" s="8" t="s">
        <v>78</v>
      </c>
      <c r="E647" s="3">
        <v>0</v>
      </c>
      <c r="F647" s="3">
        <v>0</v>
      </c>
      <c r="G647" s="3">
        <v>0</v>
      </c>
      <c r="H647" s="3">
        <v>0</v>
      </c>
      <c r="I647" s="3">
        <v>0</v>
      </c>
    </row>
    <row r="648" spans="1:9" x14ac:dyDescent="0.25">
      <c r="A648" s="2" t="s">
        <v>92</v>
      </c>
      <c r="B648" s="2" t="s">
        <v>123</v>
      </c>
      <c r="C648" s="2" t="s">
        <v>619</v>
      </c>
      <c r="D648" s="8" t="s">
        <v>79</v>
      </c>
      <c r="E648" s="3">
        <v>0</v>
      </c>
      <c r="F648" s="3">
        <v>0</v>
      </c>
      <c r="G648" s="3">
        <v>0</v>
      </c>
      <c r="H648" s="3">
        <v>0</v>
      </c>
      <c r="I648" s="3">
        <v>0</v>
      </c>
    </row>
    <row r="649" spans="1:9" x14ac:dyDescent="0.25">
      <c r="A649" s="2" t="s">
        <v>92</v>
      </c>
      <c r="B649" s="2" t="s">
        <v>123</v>
      </c>
      <c r="C649" s="2" t="s">
        <v>619</v>
      </c>
      <c r="D649" s="8" t="s">
        <v>80</v>
      </c>
      <c r="E649" s="3">
        <v>-113427</v>
      </c>
      <c r="F649" s="3">
        <v>-19033</v>
      </c>
      <c r="G649" s="3">
        <v>-146507.18299999999</v>
      </c>
      <c r="H649" s="3">
        <v>-58762.409</v>
      </c>
      <c r="I649" s="3">
        <v>-124317.46</v>
      </c>
    </row>
    <row r="650" spans="1:9" x14ac:dyDescent="0.25">
      <c r="A650" s="5" t="s">
        <v>92</v>
      </c>
      <c r="B650" s="5" t="s">
        <v>123</v>
      </c>
      <c r="C650" s="5" t="s">
        <v>619</v>
      </c>
      <c r="D650" s="5" t="s">
        <v>43</v>
      </c>
      <c r="E650" s="74"/>
      <c r="F650" s="74"/>
      <c r="G650" s="74"/>
      <c r="H650" s="74"/>
      <c r="I650" s="74"/>
    </row>
    <row r="651" spans="1:9" x14ac:dyDescent="0.25">
      <c r="A651" s="2" t="s">
        <v>92</v>
      </c>
      <c r="B651" s="2" t="s">
        <v>123</v>
      </c>
      <c r="C651" s="2" t="s">
        <v>619</v>
      </c>
      <c r="D651" s="8" t="s">
        <v>546</v>
      </c>
      <c r="E651" s="9">
        <v>2.5603015820000001</v>
      </c>
      <c r="F651" s="9">
        <v>-2.0754141238012207</v>
      </c>
      <c r="G651" s="9">
        <v>6.9026975922211733</v>
      </c>
      <c r="H651" s="9">
        <v>4.6679831436395443</v>
      </c>
      <c r="I651" s="9">
        <v>2.6804195636812786</v>
      </c>
    </row>
    <row r="652" spans="1:9" x14ac:dyDescent="0.25">
      <c r="A652" s="2" t="s">
        <v>92</v>
      </c>
      <c r="B652" s="2" t="s">
        <v>123</v>
      </c>
      <c r="C652" s="2" t="s">
        <v>619</v>
      </c>
      <c r="D652" s="8" t="s">
        <v>110</v>
      </c>
      <c r="E652" s="9">
        <v>1.6941272540000001</v>
      </c>
      <c r="F652" s="9">
        <v>-1.2369607295496174</v>
      </c>
      <c r="G652" s="9">
        <v>3.9003329901410253</v>
      </c>
      <c r="H652" s="9">
        <v>2.2122329133856016</v>
      </c>
      <c r="I652" s="9">
        <v>1.1055610286473787</v>
      </c>
    </row>
    <row r="653" spans="1:9" x14ac:dyDescent="0.25">
      <c r="A653" s="2" t="s">
        <v>92</v>
      </c>
      <c r="B653" s="2" t="s">
        <v>123</v>
      </c>
      <c r="C653" s="2" t="s">
        <v>619</v>
      </c>
      <c r="D653" s="8" t="s">
        <v>512</v>
      </c>
      <c r="E653" s="9">
        <v>0.36512</v>
      </c>
      <c r="F653" s="9">
        <v>-0.28566000000000003</v>
      </c>
      <c r="G653" s="9">
        <v>0.99141973999999999</v>
      </c>
      <c r="H653" s="9">
        <v>0.77194982000000001</v>
      </c>
      <c r="I653" s="9">
        <f>+I644/I646</f>
        <v>0.44813692000000005</v>
      </c>
    </row>
    <row r="654" spans="1:9" x14ac:dyDescent="0.25">
      <c r="A654" s="2" t="s">
        <v>92</v>
      </c>
      <c r="B654" s="2" t="s">
        <v>123</v>
      </c>
      <c r="C654" s="2" t="s">
        <v>619</v>
      </c>
      <c r="D654" s="8" t="s">
        <v>111</v>
      </c>
      <c r="E654" s="9">
        <v>25.53509983</v>
      </c>
      <c r="F654" s="9">
        <v>63.849819257311864</v>
      </c>
      <c r="G654" s="9">
        <v>58.641568929666455</v>
      </c>
      <c r="H654" s="9">
        <v>61.142177516361933</v>
      </c>
      <c r="I654" s="9">
        <v>67.448504942085833</v>
      </c>
    </row>
    <row r="655" spans="1:9" x14ac:dyDescent="0.25">
      <c r="A655" s="2" t="s">
        <v>92</v>
      </c>
      <c r="B655" s="2" t="s">
        <v>123</v>
      </c>
      <c r="C655" s="2" t="s">
        <v>619</v>
      </c>
      <c r="D655" s="8" t="s">
        <v>112</v>
      </c>
      <c r="E655" s="9">
        <v>-195.6452673</v>
      </c>
      <c r="F655" s="9">
        <v>476.79059021214033</v>
      </c>
      <c r="G655" s="9">
        <v>-159.15495489327256</v>
      </c>
      <c r="H655" s="9">
        <v>-331.3151909278248</v>
      </c>
      <c r="I655" s="9">
        <v>-602.21726431288005</v>
      </c>
    </row>
    <row r="656" spans="1:9" x14ac:dyDescent="0.25">
      <c r="A656" s="2" t="s">
        <v>92</v>
      </c>
      <c r="B656" s="2" t="s">
        <v>123</v>
      </c>
      <c r="C656" s="2" t="s">
        <v>619</v>
      </c>
      <c r="D656" s="8" t="s">
        <v>113</v>
      </c>
      <c r="E656" s="9">
        <v>53.837555160000001</v>
      </c>
      <c r="F656" s="9">
        <v>26.31996932851353</v>
      </c>
      <c r="G656" s="9">
        <v>55.414874698345599</v>
      </c>
      <c r="H656" s="9">
        <v>43.077127267407747</v>
      </c>
      <c r="I656" s="9">
        <v>50.993085608517013</v>
      </c>
    </row>
    <row r="657" spans="1:14" x14ac:dyDescent="0.25">
      <c r="A657" s="5" t="s">
        <v>92</v>
      </c>
      <c r="B657" s="5" t="s">
        <v>123</v>
      </c>
      <c r="C657" s="5" t="s">
        <v>619</v>
      </c>
      <c r="D657" s="5" t="s">
        <v>53</v>
      </c>
      <c r="E657" s="74"/>
      <c r="F657" s="74"/>
      <c r="G657" s="74"/>
      <c r="H657" s="74"/>
      <c r="I657" s="74"/>
    </row>
    <row r="658" spans="1:14" x14ac:dyDescent="0.25">
      <c r="A658" s="2" t="s">
        <v>92</v>
      </c>
      <c r="B658" s="2" t="s">
        <v>123</v>
      </c>
      <c r="C658" s="2" t="s">
        <v>619</v>
      </c>
      <c r="D658" s="8" t="s">
        <v>114</v>
      </c>
      <c r="E658" s="9">
        <v>6.4479099480000004</v>
      </c>
      <c r="F658" s="9">
        <v>10.864088474345817</v>
      </c>
      <c r="G658" s="9">
        <v>24.813682965607615</v>
      </c>
      <c r="H658" s="9">
        <v>5.6973400352849781</v>
      </c>
      <c r="I658" s="9">
        <v>1.8120152367497528</v>
      </c>
    </row>
    <row r="659" spans="1:14" x14ac:dyDescent="0.25">
      <c r="A659" s="2" t="s">
        <v>92</v>
      </c>
      <c r="B659" s="2" t="s">
        <v>123</v>
      </c>
      <c r="C659" s="2" t="s">
        <v>619</v>
      </c>
      <c r="D659" s="8" t="s">
        <v>115</v>
      </c>
      <c r="E659" s="9">
        <v>61.641974560000001</v>
      </c>
      <c r="F659" s="9">
        <v>59.142363501734238</v>
      </c>
      <c r="G659" s="9">
        <v>55.292142173680972</v>
      </c>
      <c r="H659" s="9">
        <v>48.660643011382277</v>
      </c>
      <c r="I659" s="9">
        <v>46.021521767517854</v>
      </c>
    </row>
    <row r="660" spans="1:14" x14ac:dyDescent="0.25">
      <c r="A660" s="5" t="s">
        <v>92</v>
      </c>
      <c r="B660" s="5" t="s">
        <v>123</v>
      </c>
      <c r="C660" s="5" t="s">
        <v>619</v>
      </c>
      <c r="D660" s="5" t="s">
        <v>116</v>
      </c>
      <c r="E660" s="74"/>
      <c r="F660" s="74"/>
      <c r="G660" s="74"/>
      <c r="H660" s="74"/>
      <c r="I660" s="74"/>
    </row>
    <row r="661" spans="1:14" x14ac:dyDescent="0.25">
      <c r="A661" s="2" t="s">
        <v>92</v>
      </c>
      <c r="B661" s="2" t="s">
        <v>123</v>
      </c>
      <c r="C661" s="2" t="s">
        <v>619</v>
      </c>
      <c r="D661" s="8" t="s">
        <v>535</v>
      </c>
      <c r="E661" s="9">
        <v>66.169050810000002</v>
      </c>
      <c r="F661" s="9">
        <v>59.600670312682681</v>
      </c>
      <c r="G661" s="9">
        <v>56.504474345456053</v>
      </c>
      <c r="H661" s="9">
        <v>47.391621719969685</v>
      </c>
      <c r="I661" s="9">
        <v>41.245820006215936</v>
      </c>
    </row>
    <row r="662" spans="1:14" x14ac:dyDescent="0.25">
      <c r="A662" s="2" t="s">
        <v>92</v>
      </c>
      <c r="B662" s="2" t="s">
        <v>123</v>
      </c>
      <c r="C662" s="2" t="s">
        <v>619</v>
      </c>
      <c r="D662" s="8" t="s">
        <v>547</v>
      </c>
      <c r="E662" s="9">
        <v>14.260820000000001</v>
      </c>
      <c r="F662" s="9">
        <v>13.763999999999999</v>
      </c>
      <c r="G662" s="9">
        <v>14.36278682</v>
      </c>
      <c r="H662" s="9">
        <v>16.537116699999999</v>
      </c>
      <c r="I662" s="9">
        <f>+SUM(I622:I624)/I646</f>
        <v>16.718909459999999</v>
      </c>
    </row>
    <row r="663" spans="1:14" x14ac:dyDescent="0.25">
      <c r="A663" s="5" t="s">
        <v>92</v>
      </c>
      <c r="B663" s="5" t="s">
        <v>123</v>
      </c>
      <c r="C663" s="5" t="s">
        <v>619</v>
      </c>
      <c r="D663" s="5" t="s">
        <v>117</v>
      </c>
      <c r="E663" s="74"/>
      <c r="F663" s="74"/>
      <c r="G663" s="74"/>
      <c r="H663" s="74"/>
      <c r="I663" s="74"/>
    </row>
    <row r="664" spans="1:14" x14ac:dyDescent="0.25">
      <c r="A664" s="2" t="s">
        <v>92</v>
      </c>
      <c r="B664" s="2" t="s">
        <v>123</v>
      </c>
      <c r="C664" s="2" t="s">
        <v>619</v>
      </c>
      <c r="D664" s="8" t="s">
        <v>118</v>
      </c>
      <c r="E664" s="9">
        <v>-621.31354080000006</v>
      </c>
      <c r="F664" s="9">
        <v>133.25631870055309</v>
      </c>
      <c r="G664" s="9">
        <v>-295.55026410912495</v>
      </c>
      <c r="H664" s="9">
        <v>-152.24411607479874</v>
      </c>
      <c r="I664" s="9">
        <v>-554.81909412864263</v>
      </c>
    </row>
    <row r="665" spans="1:14" x14ac:dyDescent="0.25">
      <c r="A665" s="5" t="s">
        <v>92</v>
      </c>
      <c r="B665" s="5" t="s">
        <v>123</v>
      </c>
      <c r="C665" s="5" t="s">
        <v>620</v>
      </c>
      <c r="D665" s="5" t="s">
        <v>9</v>
      </c>
      <c r="E665" s="6">
        <v>951363</v>
      </c>
      <c r="F665" s="6">
        <v>837620</v>
      </c>
      <c r="G665" s="6">
        <v>905319</v>
      </c>
      <c r="H665" s="6">
        <v>1037202</v>
      </c>
      <c r="I665" s="6">
        <v>1215532.233</v>
      </c>
      <c r="J665" s="1"/>
      <c r="K665" s="1"/>
      <c r="L665" s="1"/>
      <c r="M665" s="1"/>
      <c r="N665" s="1"/>
    </row>
    <row r="666" spans="1:14" x14ac:dyDescent="0.25">
      <c r="A666" s="2" t="s">
        <v>92</v>
      </c>
      <c r="B666" s="2" t="s">
        <v>123</v>
      </c>
      <c r="C666" s="2" t="s">
        <v>620</v>
      </c>
      <c r="D666" s="8" t="s">
        <v>76</v>
      </c>
      <c r="E666" s="3">
        <v>663711</v>
      </c>
      <c r="F666" s="3">
        <v>730082</v>
      </c>
      <c r="G666" s="3">
        <v>730082</v>
      </c>
      <c r="H666" s="3">
        <v>730082</v>
      </c>
      <c r="I666" s="3">
        <v>730082.43</v>
      </c>
    </row>
    <row r="667" spans="1:14" x14ac:dyDescent="0.25">
      <c r="A667" s="2" t="s">
        <v>92</v>
      </c>
      <c r="B667" s="2" t="s">
        <v>123</v>
      </c>
      <c r="C667" s="2" t="s">
        <v>620</v>
      </c>
      <c r="D667" s="8" t="s">
        <v>11</v>
      </c>
      <c r="E667" s="3">
        <v>138789</v>
      </c>
      <c r="F667" s="3">
        <v>72418</v>
      </c>
      <c r="G667" s="3">
        <v>72418</v>
      </c>
      <c r="H667" s="3">
        <v>72418</v>
      </c>
      <c r="I667" s="3">
        <v>72417.570000000007</v>
      </c>
    </row>
    <row r="668" spans="1:14" x14ac:dyDescent="0.25">
      <c r="A668" s="2" t="s">
        <v>92</v>
      </c>
      <c r="B668" s="2" t="s">
        <v>123</v>
      </c>
      <c r="C668" s="2" t="s">
        <v>620</v>
      </c>
      <c r="D668" s="8" t="s">
        <v>12</v>
      </c>
      <c r="E668" s="3">
        <v>148863</v>
      </c>
      <c r="F668" s="3">
        <v>35120</v>
      </c>
      <c r="G668" s="3">
        <v>102819</v>
      </c>
      <c r="H668" s="3">
        <v>234702</v>
      </c>
      <c r="I668" s="3">
        <v>413032.23300000001</v>
      </c>
    </row>
    <row r="669" spans="1:14" x14ac:dyDescent="0.25">
      <c r="A669" s="2" t="s">
        <v>92</v>
      </c>
      <c r="B669" s="2" t="s">
        <v>123</v>
      </c>
      <c r="C669" s="2" t="s">
        <v>620</v>
      </c>
      <c r="D669" s="8" t="s">
        <v>13</v>
      </c>
      <c r="E669" s="3">
        <v>0</v>
      </c>
      <c r="F669" s="3">
        <v>0</v>
      </c>
      <c r="G669" s="3">
        <v>0</v>
      </c>
      <c r="H669" s="3">
        <v>0</v>
      </c>
      <c r="I669" s="3">
        <v>0</v>
      </c>
    </row>
    <row r="670" spans="1:14" x14ac:dyDescent="0.25">
      <c r="A670" s="5" t="s">
        <v>92</v>
      </c>
      <c r="B670" s="5" t="s">
        <v>123</v>
      </c>
      <c r="C670" s="5" t="s">
        <v>620</v>
      </c>
      <c r="D670" s="5" t="s">
        <v>93</v>
      </c>
      <c r="E670" s="6">
        <v>919444</v>
      </c>
      <c r="F670" s="6">
        <v>1235736</v>
      </c>
      <c r="G670" s="6">
        <v>1195494</v>
      </c>
      <c r="H670" s="6">
        <v>1635689.138</v>
      </c>
      <c r="I670" s="6">
        <v>2270166.4279999998</v>
      </c>
    </row>
    <row r="671" spans="1:14" x14ac:dyDescent="0.25">
      <c r="A671" s="2" t="s">
        <v>92</v>
      </c>
      <c r="B671" s="2" t="s">
        <v>123</v>
      </c>
      <c r="C671" s="2" t="s">
        <v>620</v>
      </c>
      <c r="D671" s="8" t="s">
        <v>94</v>
      </c>
      <c r="E671" s="3">
        <v>0</v>
      </c>
      <c r="F671" s="3">
        <v>0</v>
      </c>
      <c r="G671" s="3">
        <v>0</v>
      </c>
      <c r="H671" s="3">
        <v>0</v>
      </c>
      <c r="I671" s="3">
        <v>0</v>
      </c>
    </row>
    <row r="672" spans="1:14" x14ac:dyDescent="0.25">
      <c r="A672" s="2" t="s">
        <v>92</v>
      </c>
      <c r="B672" s="2" t="s">
        <v>123</v>
      </c>
      <c r="C672" s="2" t="s">
        <v>620</v>
      </c>
      <c r="D672" s="8" t="s">
        <v>95</v>
      </c>
      <c r="E672" s="3">
        <v>692803</v>
      </c>
      <c r="F672" s="3">
        <v>968833</v>
      </c>
      <c r="G672" s="3">
        <v>922408</v>
      </c>
      <c r="H672" s="3">
        <v>1026952</v>
      </c>
      <c r="I672" s="3">
        <v>1438818.4639999999</v>
      </c>
    </row>
    <row r="673" spans="1:9" x14ac:dyDescent="0.25">
      <c r="A673" s="2" t="s">
        <v>92</v>
      </c>
      <c r="B673" s="2" t="s">
        <v>123</v>
      </c>
      <c r="C673" s="2" t="s">
        <v>620</v>
      </c>
      <c r="D673" s="8" t="s">
        <v>96</v>
      </c>
      <c r="E673" s="3">
        <v>226641</v>
      </c>
      <c r="F673" s="3">
        <v>266903</v>
      </c>
      <c r="G673" s="3">
        <v>273086</v>
      </c>
      <c r="H673" s="3">
        <v>608737.13800000004</v>
      </c>
      <c r="I673" s="3">
        <v>831347.96400000004</v>
      </c>
    </row>
    <row r="674" spans="1:9" x14ac:dyDescent="0.25">
      <c r="A674" s="5" t="s">
        <v>92</v>
      </c>
      <c r="B674" s="5" t="s">
        <v>123</v>
      </c>
      <c r="C674" s="5" t="s">
        <v>620</v>
      </c>
      <c r="D674" s="5" t="s">
        <v>97</v>
      </c>
      <c r="E674" s="6">
        <v>1870807</v>
      </c>
      <c r="F674" s="6">
        <v>2073356</v>
      </c>
      <c r="G674" s="6">
        <v>2100813</v>
      </c>
      <c r="H674" s="6">
        <v>2672891.58</v>
      </c>
      <c r="I674" s="6">
        <v>3485698.6609999998</v>
      </c>
    </row>
    <row r="675" spans="1:9" x14ac:dyDescent="0.25">
      <c r="A675" s="2" t="s">
        <v>92</v>
      </c>
      <c r="B675" s="2" t="s">
        <v>123</v>
      </c>
      <c r="C675" s="2" t="s">
        <v>620</v>
      </c>
      <c r="D675" s="8" t="s">
        <v>98</v>
      </c>
      <c r="E675" s="3">
        <v>275208</v>
      </c>
      <c r="F675" s="3">
        <v>437421</v>
      </c>
      <c r="G675" s="3">
        <v>399943</v>
      </c>
      <c r="H675" s="3">
        <v>61.56</v>
      </c>
      <c r="I675" s="3">
        <v>77706.210999999996</v>
      </c>
    </row>
    <row r="676" spans="1:9" x14ac:dyDescent="0.25">
      <c r="A676" s="2" t="s">
        <v>92</v>
      </c>
      <c r="B676" s="2" t="s">
        <v>123</v>
      </c>
      <c r="C676" s="2" t="s">
        <v>620</v>
      </c>
      <c r="D676" s="8" t="s">
        <v>99</v>
      </c>
      <c r="E676" s="3">
        <v>0</v>
      </c>
      <c r="F676" s="3">
        <v>0</v>
      </c>
      <c r="G676" s="3">
        <v>0</v>
      </c>
      <c r="H676" s="3">
        <v>0</v>
      </c>
      <c r="I676" s="3">
        <v>0</v>
      </c>
    </row>
    <row r="677" spans="1:9" x14ac:dyDescent="0.25">
      <c r="A677" s="2" t="s">
        <v>92</v>
      </c>
      <c r="B677" s="2" t="s">
        <v>123</v>
      </c>
      <c r="C677" s="2" t="s">
        <v>620</v>
      </c>
      <c r="D677" s="8" t="s">
        <v>100</v>
      </c>
      <c r="E677" s="3">
        <v>504499</v>
      </c>
      <c r="F677" s="3">
        <v>300492</v>
      </c>
      <c r="G677" s="3">
        <v>361311</v>
      </c>
      <c r="H677" s="3">
        <v>771734</v>
      </c>
      <c r="I677" s="3">
        <v>824332.07700000005</v>
      </c>
    </row>
    <row r="678" spans="1:9" x14ac:dyDescent="0.25">
      <c r="A678" s="2" t="s">
        <v>92</v>
      </c>
      <c r="B678" s="2" t="s">
        <v>123</v>
      </c>
      <c r="C678" s="2" t="s">
        <v>620</v>
      </c>
      <c r="D678" s="8" t="s">
        <v>101</v>
      </c>
      <c r="E678" s="3">
        <v>958112</v>
      </c>
      <c r="F678" s="3">
        <v>1150417</v>
      </c>
      <c r="G678" s="3">
        <v>1183561</v>
      </c>
      <c r="H678" s="3">
        <v>1723335.02</v>
      </c>
      <c r="I678" s="3">
        <v>2385619.4819999998</v>
      </c>
    </row>
    <row r="679" spans="1:9" x14ac:dyDescent="0.25">
      <c r="A679" s="2" t="s">
        <v>92</v>
      </c>
      <c r="B679" s="2" t="s">
        <v>123</v>
      </c>
      <c r="C679" s="2" t="s">
        <v>620</v>
      </c>
      <c r="D679" s="8" t="s">
        <v>511</v>
      </c>
      <c r="E679" s="3">
        <v>132988</v>
      </c>
      <c r="F679" s="3">
        <v>185026</v>
      </c>
      <c r="G679" s="3">
        <v>155998</v>
      </c>
      <c r="H679" s="3">
        <v>177761</v>
      </c>
      <c r="I679" s="3">
        <v>198040.891</v>
      </c>
    </row>
    <row r="680" spans="1:9" x14ac:dyDescent="0.25">
      <c r="A680" s="5" t="s">
        <v>92</v>
      </c>
      <c r="B680" s="5" t="s">
        <v>123</v>
      </c>
      <c r="C680" s="5" t="s">
        <v>620</v>
      </c>
      <c r="D680" s="5" t="s">
        <v>29</v>
      </c>
      <c r="E680" s="6"/>
      <c r="F680" s="6"/>
      <c r="G680" s="6"/>
      <c r="H680" s="6"/>
      <c r="I680" s="6"/>
    </row>
    <row r="681" spans="1:9" x14ac:dyDescent="0.25">
      <c r="A681" s="2" t="s">
        <v>92</v>
      </c>
      <c r="B681" s="2" t="s">
        <v>123</v>
      </c>
      <c r="C681" s="2" t="s">
        <v>620</v>
      </c>
      <c r="D681" s="8" t="s">
        <v>102</v>
      </c>
      <c r="E681" s="3">
        <v>19259</v>
      </c>
      <c r="F681" s="3">
        <v>-29044</v>
      </c>
      <c r="G681" s="3">
        <v>53804</v>
      </c>
      <c r="H681" s="3">
        <v>151570</v>
      </c>
      <c r="I681" s="3">
        <v>188836.80799999999</v>
      </c>
    </row>
    <row r="682" spans="1:9" x14ac:dyDescent="0.25">
      <c r="A682" s="2" t="s">
        <v>92</v>
      </c>
      <c r="B682" s="2" t="s">
        <v>123</v>
      </c>
      <c r="C682" s="2" t="s">
        <v>620</v>
      </c>
      <c r="D682" s="8" t="s">
        <v>103</v>
      </c>
      <c r="E682" s="3">
        <v>923509</v>
      </c>
      <c r="F682" s="3">
        <v>1001553</v>
      </c>
      <c r="G682" s="3">
        <v>1219521</v>
      </c>
      <c r="H682" s="3">
        <v>1234774</v>
      </c>
      <c r="I682" s="3">
        <v>1575444.8929999999</v>
      </c>
    </row>
    <row r="683" spans="1:9" x14ac:dyDescent="0.25">
      <c r="A683" s="2" t="s">
        <v>92</v>
      </c>
      <c r="B683" s="2" t="s">
        <v>123</v>
      </c>
      <c r="C683" s="2" t="s">
        <v>620</v>
      </c>
      <c r="D683" s="8" t="s">
        <v>104</v>
      </c>
      <c r="E683" s="3">
        <v>593676</v>
      </c>
      <c r="F683" s="3">
        <v>735275</v>
      </c>
      <c r="G683" s="3">
        <v>827146</v>
      </c>
      <c r="H683" s="3">
        <v>990880</v>
      </c>
      <c r="I683" s="3">
        <v>1090544.1140000001</v>
      </c>
    </row>
    <row r="684" spans="1:9" x14ac:dyDescent="0.25">
      <c r="A684" s="2" t="s">
        <v>92</v>
      </c>
      <c r="B684" s="2" t="s">
        <v>123</v>
      </c>
      <c r="C684" s="2" t="s">
        <v>620</v>
      </c>
      <c r="D684" s="8" t="s">
        <v>105</v>
      </c>
      <c r="E684" s="3">
        <v>248575</v>
      </c>
      <c r="F684" s="3">
        <v>368589</v>
      </c>
      <c r="G684" s="3">
        <v>543533</v>
      </c>
      <c r="H684" s="3">
        <v>452526</v>
      </c>
      <c r="I684" s="3">
        <v>586226.03799999994</v>
      </c>
    </row>
    <row r="685" spans="1:9" x14ac:dyDescent="0.25">
      <c r="A685" s="2" t="s">
        <v>92</v>
      </c>
      <c r="B685" s="2" t="s">
        <v>123</v>
      </c>
      <c r="C685" s="2" t="s">
        <v>620</v>
      </c>
      <c r="D685" s="8" t="s">
        <v>106</v>
      </c>
      <c r="E685" s="3">
        <v>166803</v>
      </c>
      <c r="F685" s="3">
        <v>293086</v>
      </c>
      <c r="G685" s="3">
        <v>278741</v>
      </c>
      <c r="H685" s="3">
        <v>365787</v>
      </c>
      <c r="I685" s="3">
        <v>412988.60499999998</v>
      </c>
    </row>
    <row r="686" spans="1:9" x14ac:dyDescent="0.25">
      <c r="A686" s="2" t="s">
        <v>92</v>
      </c>
      <c r="B686" s="2" t="s">
        <v>123</v>
      </c>
      <c r="C686" s="2" t="s">
        <v>620</v>
      </c>
      <c r="D686" s="8" t="s">
        <v>107</v>
      </c>
      <c r="E686" s="3">
        <v>6503</v>
      </c>
      <c r="F686" s="3">
        <v>-74575</v>
      </c>
      <c r="G686" s="3">
        <v>7272</v>
      </c>
      <c r="H686" s="3">
        <v>15952</v>
      </c>
      <c r="I686" s="3">
        <v>36004.273999999998</v>
      </c>
    </row>
    <row r="687" spans="1:9" x14ac:dyDescent="0.25">
      <c r="A687" s="2" t="s">
        <v>92</v>
      </c>
      <c r="B687" s="2" t="s">
        <v>123</v>
      </c>
      <c r="C687" s="2" t="s">
        <v>620</v>
      </c>
      <c r="D687" s="8" t="s">
        <v>108</v>
      </c>
      <c r="E687" s="3">
        <v>37340</v>
      </c>
      <c r="F687" s="3">
        <v>-91229</v>
      </c>
      <c r="G687" s="3">
        <v>157406</v>
      </c>
      <c r="H687" s="3">
        <v>243084</v>
      </c>
      <c r="I687" s="3">
        <v>257944.68599999999</v>
      </c>
    </row>
    <row r="688" spans="1:9" x14ac:dyDescent="0.25">
      <c r="A688" s="2" t="s">
        <v>92</v>
      </c>
      <c r="B688" s="2" t="s">
        <v>123</v>
      </c>
      <c r="C688" s="2" t="s">
        <v>620</v>
      </c>
      <c r="D688" s="8" t="s">
        <v>109</v>
      </c>
      <c r="E688" s="3">
        <v>26813</v>
      </c>
      <c r="F688" s="3">
        <v>-73831</v>
      </c>
      <c r="G688" s="3">
        <v>85699</v>
      </c>
      <c r="H688" s="3">
        <v>168387</v>
      </c>
      <c r="I688" s="3">
        <v>178329.791</v>
      </c>
    </row>
    <row r="689" spans="1:9" x14ac:dyDescent="0.25">
      <c r="A689" s="5" t="s">
        <v>92</v>
      </c>
      <c r="B689" s="5" t="s">
        <v>123</v>
      </c>
      <c r="C689" s="5" t="s">
        <v>620</v>
      </c>
      <c r="D689" s="5" t="s">
        <v>40</v>
      </c>
      <c r="E689" s="6"/>
      <c r="F689" s="6"/>
      <c r="G689" s="6"/>
      <c r="H689" s="6"/>
      <c r="I689" s="6"/>
    </row>
    <row r="690" spans="1:9" x14ac:dyDescent="0.25">
      <c r="A690" s="2" t="s">
        <v>92</v>
      </c>
      <c r="B690" s="2" t="s">
        <v>123</v>
      </c>
      <c r="C690" s="2" t="s">
        <v>620</v>
      </c>
      <c r="D690" s="8" t="s">
        <v>77</v>
      </c>
      <c r="E690" s="3">
        <v>66371.100000000006</v>
      </c>
      <c r="F690" s="3">
        <v>73008.2</v>
      </c>
      <c r="G690" s="3">
        <v>73008.2</v>
      </c>
      <c r="H690" s="3">
        <v>73008.2</v>
      </c>
      <c r="I690" s="3">
        <v>73008.243000000002</v>
      </c>
    </row>
    <row r="691" spans="1:9" x14ac:dyDescent="0.25">
      <c r="A691" s="2" t="s">
        <v>92</v>
      </c>
      <c r="B691" s="2" t="s">
        <v>123</v>
      </c>
      <c r="C691" s="2" t="s">
        <v>620</v>
      </c>
      <c r="D691" s="8" t="s">
        <v>78</v>
      </c>
      <c r="E691" s="3">
        <v>3</v>
      </c>
      <c r="F691" s="3">
        <v>0</v>
      </c>
      <c r="G691" s="3">
        <v>5</v>
      </c>
      <c r="H691" s="3">
        <v>0</v>
      </c>
      <c r="I691" s="3">
        <v>0</v>
      </c>
    </row>
    <row r="692" spans="1:9" x14ac:dyDescent="0.25">
      <c r="A692" s="2" t="s">
        <v>92</v>
      </c>
      <c r="B692" s="2" t="s">
        <v>123</v>
      </c>
      <c r="C692" s="2" t="s">
        <v>620</v>
      </c>
      <c r="D692" s="8" t="s">
        <v>79</v>
      </c>
      <c r="E692" s="3">
        <v>10</v>
      </c>
      <c r="F692" s="3">
        <v>0</v>
      </c>
      <c r="G692" s="3">
        <v>0</v>
      </c>
      <c r="H692" s="3">
        <v>0</v>
      </c>
      <c r="I692" s="3">
        <v>0</v>
      </c>
    </row>
    <row r="693" spans="1:9" x14ac:dyDescent="0.25">
      <c r="A693" s="2" t="s">
        <v>92</v>
      </c>
      <c r="B693" s="2" t="s">
        <v>123</v>
      </c>
      <c r="C693" s="2" t="s">
        <v>620</v>
      </c>
      <c r="D693" s="8" t="s">
        <v>80</v>
      </c>
      <c r="E693" s="3">
        <v>86700</v>
      </c>
      <c r="F693" s="3">
        <v>62295</v>
      </c>
      <c r="G693" s="3">
        <v>28048</v>
      </c>
      <c r="H693" s="3">
        <v>32489</v>
      </c>
      <c r="I693" s="3">
        <v>-66724.403999999995</v>
      </c>
    </row>
    <row r="694" spans="1:9" x14ac:dyDescent="0.25">
      <c r="A694" s="5" t="s">
        <v>92</v>
      </c>
      <c r="B694" s="5" t="s">
        <v>123</v>
      </c>
      <c r="C694" s="5" t="s">
        <v>620</v>
      </c>
      <c r="D694" s="5" t="s">
        <v>43</v>
      </c>
      <c r="E694" s="74"/>
      <c r="F694" s="74"/>
      <c r="G694" s="74"/>
      <c r="H694" s="74"/>
      <c r="I694" s="74"/>
    </row>
    <row r="695" spans="1:9" x14ac:dyDescent="0.25">
      <c r="A695" s="2" t="s">
        <v>92</v>
      </c>
      <c r="B695" s="2" t="s">
        <v>123</v>
      </c>
      <c r="C695" s="2" t="s">
        <v>620</v>
      </c>
      <c r="D695" s="8" t="s">
        <v>546</v>
      </c>
      <c r="E695" s="9">
        <v>2.8183774229999998</v>
      </c>
      <c r="F695" s="9">
        <v>-8.8143788352713646</v>
      </c>
      <c r="G695" s="9">
        <v>9.4661660696395415</v>
      </c>
      <c r="H695" s="9">
        <v>16.23473537459434</v>
      </c>
      <c r="I695" s="9">
        <v>14.670922428759649</v>
      </c>
    </row>
    <row r="696" spans="1:9" x14ac:dyDescent="0.25">
      <c r="A696" s="2" t="s">
        <v>92</v>
      </c>
      <c r="B696" s="2" t="s">
        <v>123</v>
      </c>
      <c r="C696" s="2" t="s">
        <v>620</v>
      </c>
      <c r="D696" s="8" t="s">
        <v>110</v>
      </c>
      <c r="E696" s="9">
        <v>1.433231755</v>
      </c>
      <c r="F696" s="9">
        <v>-3.5609417774853909</v>
      </c>
      <c r="G696" s="9">
        <v>4.0793254801831482</v>
      </c>
      <c r="H696" s="9">
        <v>6.2998065937264842</v>
      </c>
      <c r="I696" s="9">
        <v>5.1160415269184396</v>
      </c>
    </row>
    <row r="697" spans="1:9" x14ac:dyDescent="0.25">
      <c r="A697" s="2" t="s">
        <v>92</v>
      </c>
      <c r="B697" s="2" t="s">
        <v>123</v>
      </c>
      <c r="C697" s="2" t="s">
        <v>620</v>
      </c>
      <c r="D697" s="8" t="s">
        <v>512</v>
      </c>
      <c r="E697" s="9">
        <v>0.40398607199999997</v>
      </c>
      <c r="F697" s="9">
        <v>-1.011269966935221</v>
      </c>
      <c r="G697" s="9">
        <v>1.1738270495642955</v>
      </c>
      <c r="H697" s="9">
        <v>2.3064121564427009</v>
      </c>
      <c r="I697" s="9">
        <f>+I688/I690</f>
        <v>2.4425980364984263</v>
      </c>
    </row>
    <row r="698" spans="1:9" x14ac:dyDescent="0.25">
      <c r="A698" s="2" t="s">
        <v>92</v>
      </c>
      <c r="B698" s="2" t="s">
        <v>123</v>
      </c>
      <c r="C698" s="2" t="s">
        <v>620</v>
      </c>
      <c r="D698" s="8" t="s">
        <v>111</v>
      </c>
      <c r="E698" s="9">
        <v>28.09663857</v>
      </c>
      <c r="F698" s="9">
        <v>39.860732379041856</v>
      </c>
      <c r="G698" s="9">
        <v>33.699129295190936</v>
      </c>
      <c r="H698" s="9">
        <v>36.915368157597285</v>
      </c>
      <c r="I698" s="9">
        <v>37.869958647083209</v>
      </c>
    </row>
    <row r="699" spans="1:9" x14ac:dyDescent="0.25">
      <c r="A699" s="2" t="s">
        <v>92</v>
      </c>
      <c r="B699" s="2" t="s">
        <v>123</v>
      </c>
      <c r="C699" s="2" t="s">
        <v>620</v>
      </c>
      <c r="D699" s="8" t="s">
        <v>112</v>
      </c>
      <c r="E699" s="9">
        <v>24.253160780000002</v>
      </c>
      <c r="F699" s="9">
        <v>101.00770678983083</v>
      </c>
      <c r="G699" s="9">
        <v>8.4855132498628922</v>
      </c>
      <c r="H699" s="9">
        <v>9.4734154061774358</v>
      </c>
      <c r="I699" s="9">
        <v>20.18971356277763</v>
      </c>
    </row>
    <row r="700" spans="1:9" x14ac:dyDescent="0.25">
      <c r="A700" s="2" t="s">
        <v>92</v>
      </c>
      <c r="B700" s="2" t="s">
        <v>123</v>
      </c>
      <c r="C700" s="2" t="s">
        <v>620</v>
      </c>
      <c r="D700" s="8" t="s">
        <v>113</v>
      </c>
      <c r="E700" s="9">
        <v>3.2440253609999998</v>
      </c>
      <c r="F700" s="9">
        <v>-3.9500867022542585</v>
      </c>
      <c r="G700" s="9">
        <v>6.5047766657881434</v>
      </c>
      <c r="H700" s="9">
        <v>15.296504117552075</v>
      </c>
      <c r="I700" s="9">
        <v>17.315833956259379</v>
      </c>
    </row>
    <row r="701" spans="1:9" x14ac:dyDescent="0.25">
      <c r="A701" s="5" t="s">
        <v>92</v>
      </c>
      <c r="B701" s="5" t="s">
        <v>123</v>
      </c>
      <c r="C701" s="5" t="s">
        <v>620</v>
      </c>
      <c r="D701" s="5" t="s">
        <v>53</v>
      </c>
      <c r="E701" s="74"/>
      <c r="F701" s="74"/>
      <c r="G701" s="74"/>
      <c r="H701" s="74"/>
      <c r="I701" s="74"/>
    </row>
    <row r="702" spans="1:9" x14ac:dyDescent="0.25">
      <c r="A702" s="2" t="s">
        <v>92</v>
      </c>
      <c r="B702" s="2" t="s">
        <v>123</v>
      </c>
      <c r="C702" s="2" t="s">
        <v>620</v>
      </c>
      <c r="D702" s="8" t="s">
        <v>114</v>
      </c>
      <c r="E702" s="9">
        <v>14.710656950000001</v>
      </c>
      <c r="F702" s="9">
        <v>21.097245239119573</v>
      </c>
      <c r="G702" s="9">
        <v>19.037534516399127</v>
      </c>
      <c r="H702" s="9">
        <v>2.3031237204166732E-3</v>
      </c>
      <c r="I702" s="9">
        <v>2.2292865378588731</v>
      </c>
    </row>
    <row r="703" spans="1:9" x14ac:dyDescent="0.25">
      <c r="A703" s="2" t="s">
        <v>92</v>
      </c>
      <c r="B703" s="2" t="s">
        <v>123</v>
      </c>
      <c r="C703" s="2" t="s">
        <v>620</v>
      </c>
      <c r="D703" s="8" t="s">
        <v>115</v>
      </c>
      <c r="E703" s="9">
        <v>26.966918549999999</v>
      </c>
      <c r="F703" s="9">
        <v>14.493024835098266</v>
      </c>
      <c r="G703" s="9">
        <v>17.198627388539581</v>
      </c>
      <c r="H703" s="9">
        <v>28.872626401105279</v>
      </c>
      <c r="I703" s="9">
        <v>23.648977068015117</v>
      </c>
    </row>
    <row r="704" spans="1:9" x14ac:dyDescent="0.25">
      <c r="A704" s="5" t="s">
        <v>92</v>
      </c>
      <c r="B704" s="5" t="s">
        <v>123</v>
      </c>
      <c r="C704" s="5" t="s">
        <v>620</v>
      </c>
      <c r="D704" s="5" t="s">
        <v>116</v>
      </c>
      <c r="E704" s="74"/>
      <c r="F704" s="74"/>
      <c r="G704" s="74"/>
      <c r="H704" s="74"/>
      <c r="I704" s="74"/>
    </row>
    <row r="705" spans="1:14" x14ac:dyDescent="0.25">
      <c r="A705" s="2" t="s">
        <v>92</v>
      </c>
      <c r="B705" s="2" t="s">
        <v>123</v>
      </c>
      <c r="C705" s="2" t="s">
        <v>620</v>
      </c>
      <c r="D705" s="8" t="s">
        <v>535</v>
      </c>
      <c r="E705" s="9">
        <v>50.85308105</v>
      </c>
      <c r="F705" s="9">
        <v>40.399236792909662</v>
      </c>
      <c r="G705" s="9">
        <v>43.093745135811709</v>
      </c>
      <c r="H705" s="9">
        <v>38.804492025074957</v>
      </c>
      <c r="I705" s="9">
        <v>34.871982670219694</v>
      </c>
    </row>
    <row r="706" spans="1:14" x14ac:dyDescent="0.25">
      <c r="A706" s="2" t="s">
        <v>92</v>
      </c>
      <c r="B706" s="2" t="s">
        <v>123</v>
      </c>
      <c r="C706" s="2" t="s">
        <v>620</v>
      </c>
      <c r="D706" s="8" t="s">
        <v>547</v>
      </c>
      <c r="E706" s="9">
        <v>14.33399477</v>
      </c>
      <c r="F706" s="9">
        <v>11.472957832133925</v>
      </c>
      <c r="G706" s="9">
        <v>12.400237233625813</v>
      </c>
      <c r="H706" s="9">
        <v>14.206650759777668</v>
      </c>
      <c r="I706" s="9">
        <f>+SUM(I666:I668)/I690</f>
        <v>16.649246483030691</v>
      </c>
    </row>
    <row r="707" spans="1:14" x14ac:dyDescent="0.25">
      <c r="A707" s="5" t="s">
        <v>92</v>
      </c>
      <c r="B707" s="5" t="s">
        <v>123</v>
      </c>
      <c r="C707" s="5" t="s">
        <v>620</v>
      </c>
      <c r="D707" s="5" t="s">
        <v>117</v>
      </c>
      <c r="E707" s="74"/>
      <c r="F707" s="74"/>
      <c r="G707" s="74"/>
      <c r="H707" s="74"/>
      <c r="I707" s="74"/>
    </row>
    <row r="708" spans="1:14" x14ac:dyDescent="0.25">
      <c r="A708" s="2" t="s">
        <v>92</v>
      </c>
      <c r="B708" s="2" t="s">
        <v>123</v>
      </c>
      <c r="C708" s="2" t="s">
        <v>620</v>
      </c>
      <c r="D708" s="8" t="s">
        <v>118</v>
      </c>
      <c r="E708" s="9">
        <v>323.35061350000001</v>
      </c>
      <c r="F708" s="9">
        <v>-84.375126979182184</v>
      </c>
      <c r="G708" s="9">
        <v>32.728503249746204</v>
      </c>
      <c r="H708" s="9">
        <v>19.294244805121537</v>
      </c>
      <c r="I708" s="9">
        <v>-37.416296865395864</v>
      </c>
    </row>
    <row r="709" spans="1:14" x14ac:dyDescent="0.25">
      <c r="A709" s="5" t="s">
        <v>92</v>
      </c>
      <c r="B709" s="5" t="s">
        <v>123</v>
      </c>
      <c r="C709" s="5" t="s">
        <v>621</v>
      </c>
      <c r="D709" s="5" t="s">
        <v>9</v>
      </c>
      <c r="E709" s="6">
        <v>2316327</v>
      </c>
      <c r="F709" s="6">
        <v>2462109</v>
      </c>
      <c r="G709" s="6">
        <v>2748615</v>
      </c>
      <c r="H709" s="6">
        <v>3172190</v>
      </c>
      <c r="I709" s="6">
        <v>4295306</v>
      </c>
      <c r="J709" s="1"/>
      <c r="K709" s="1"/>
      <c r="L709" s="1"/>
      <c r="M709" s="1"/>
      <c r="N709" s="1"/>
    </row>
    <row r="710" spans="1:14" x14ac:dyDescent="0.25">
      <c r="A710" s="2" t="s">
        <v>92</v>
      </c>
      <c r="B710" s="2" t="s">
        <v>123</v>
      </c>
      <c r="C710" s="2" t="s">
        <v>621</v>
      </c>
      <c r="D710" s="8" t="s">
        <v>76</v>
      </c>
      <c r="E710" s="3">
        <v>719019</v>
      </c>
      <c r="F710" s="3">
        <v>719019</v>
      </c>
      <c r="G710" s="3">
        <v>719019</v>
      </c>
      <c r="H710" s="3">
        <v>719019</v>
      </c>
      <c r="I710" s="3">
        <v>1006627</v>
      </c>
    </row>
    <row r="711" spans="1:14" x14ac:dyDescent="0.25">
      <c r="A711" s="2" t="s">
        <v>92</v>
      </c>
      <c r="B711" s="2" t="s">
        <v>123</v>
      </c>
      <c r="C711" s="2" t="s">
        <v>621</v>
      </c>
      <c r="D711" s="8" t="s">
        <v>11</v>
      </c>
      <c r="E711" s="3">
        <v>172274</v>
      </c>
      <c r="F711" s="3">
        <v>167238</v>
      </c>
      <c r="G711" s="3">
        <v>223813</v>
      </c>
      <c r="H711" s="3">
        <v>367340</v>
      </c>
      <c r="I711" s="3">
        <v>874245</v>
      </c>
    </row>
    <row r="712" spans="1:14" x14ac:dyDescent="0.25">
      <c r="A712" s="2" t="s">
        <v>92</v>
      </c>
      <c r="B712" s="2" t="s">
        <v>123</v>
      </c>
      <c r="C712" s="2" t="s">
        <v>621</v>
      </c>
      <c r="D712" s="8" t="s">
        <v>12</v>
      </c>
      <c r="E712" s="3">
        <v>1425034</v>
      </c>
      <c r="F712" s="3">
        <v>1575852</v>
      </c>
      <c r="G712" s="3">
        <v>1805783</v>
      </c>
      <c r="H712" s="3">
        <v>2085831</v>
      </c>
      <c r="I712" s="3">
        <v>2414434</v>
      </c>
    </row>
    <row r="713" spans="1:14" x14ac:dyDescent="0.25">
      <c r="A713" s="2" t="s">
        <v>92</v>
      </c>
      <c r="B713" s="2" t="s">
        <v>123</v>
      </c>
      <c r="C713" s="2" t="s">
        <v>621</v>
      </c>
      <c r="D713" s="8" t="s">
        <v>13</v>
      </c>
      <c r="E713" s="3">
        <v>0</v>
      </c>
      <c r="F713" s="3">
        <v>0</v>
      </c>
      <c r="G713" s="3">
        <v>0</v>
      </c>
      <c r="H713" s="3">
        <v>0</v>
      </c>
      <c r="I713" s="3">
        <v>0</v>
      </c>
    </row>
    <row r="714" spans="1:14" x14ac:dyDescent="0.25">
      <c r="A714" s="5" t="s">
        <v>92</v>
      </c>
      <c r="B714" s="5" t="s">
        <v>123</v>
      </c>
      <c r="C714" s="5" t="s">
        <v>621</v>
      </c>
      <c r="D714" s="5" t="s">
        <v>93</v>
      </c>
      <c r="E714" s="6">
        <v>3970773</v>
      </c>
      <c r="F714" s="6">
        <v>4542100</v>
      </c>
      <c r="G714" s="6">
        <v>5534575</v>
      </c>
      <c r="H714" s="6">
        <v>6572577</v>
      </c>
      <c r="I714" s="6">
        <v>7402175</v>
      </c>
    </row>
    <row r="715" spans="1:14" x14ac:dyDescent="0.25">
      <c r="A715" s="2" t="s">
        <v>92</v>
      </c>
      <c r="B715" s="2" t="s">
        <v>123</v>
      </c>
      <c r="C715" s="2" t="s">
        <v>621</v>
      </c>
      <c r="D715" s="8" t="s">
        <v>94</v>
      </c>
      <c r="E715" s="3">
        <v>0</v>
      </c>
      <c r="F715" s="3">
        <v>0</v>
      </c>
      <c r="G715" s="3">
        <v>0</v>
      </c>
      <c r="H715" s="3">
        <v>0</v>
      </c>
      <c r="I715" s="3">
        <v>0</v>
      </c>
    </row>
    <row r="716" spans="1:14" x14ac:dyDescent="0.25">
      <c r="A716" s="2" t="s">
        <v>92</v>
      </c>
      <c r="B716" s="2" t="s">
        <v>123</v>
      </c>
      <c r="C716" s="2" t="s">
        <v>621</v>
      </c>
      <c r="D716" s="8" t="s">
        <v>95</v>
      </c>
      <c r="E716" s="3">
        <v>3239747</v>
      </c>
      <c r="F716" s="3">
        <v>3684383</v>
      </c>
      <c r="G716" s="3">
        <v>4597529</v>
      </c>
      <c r="H716" s="3">
        <v>4220090</v>
      </c>
      <c r="I716" s="3">
        <v>4693787</v>
      </c>
    </row>
    <row r="717" spans="1:14" x14ac:dyDescent="0.25">
      <c r="A717" s="2" t="s">
        <v>92</v>
      </c>
      <c r="B717" s="2" t="s">
        <v>123</v>
      </c>
      <c r="C717" s="2" t="s">
        <v>621</v>
      </c>
      <c r="D717" s="8" t="s">
        <v>96</v>
      </c>
      <c r="E717" s="3">
        <v>731026</v>
      </c>
      <c r="F717" s="3">
        <v>857717</v>
      </c>
      <c r="G717" s="3">
        <v>937046</v>
      </c>
      <c r="H717" s="3">
        <v>2352487</v>
      </c>
      <c r="I717" s="3">
        <v>2708388</v>
      </c>
    </row>
    <row r="718" spans="1:14" x14ac:dyDescent="0.25">
      <c r="A718" s="5" t="s">
        <v>92</v>
      </c>
      <c r="B718" s="5" t="s">
        <v>123</v>
      </c>
      <c r="C718" s="5" t="s">
        <v>621</v>
      </c>
      <c r="D718" s="5" t="s">
        <v>97</v>
      </c>
      <c r="E718" s="6">
        <v>6287100</v>
      </c>
      <c r="F718" s="6">
        <v>7004209</v>
      </c>
      <c r="G718" s="6">
        <v>8283190</v>
      </c>
      <c r="H718" s="6">
        <v>9744767</v>
      </c>
      <c r="I718" s="6">
        <v>11697481</v>
      </c>
    </row>
    <row r="719" spans="1:14" x14ac:dyDescent="0.25">
      <c r="A719" s="2" t="s">
        <v>92</v>
      </c>
      <c r="B719" s="2" t="s">
        <v>123</v>
      </c>
      <c r="C719" s="2" t="s">
        <v>621</v>
      </c>
      <c r="D719" s="8" t="s">
        <v>98</v>
      </c>
      <c r="E719" s="3">
        <v>196392</v>
      </c>
      <c r="F719" s="3">
        <v>291610</v>
      </c>
      <c r="G719" s="3">
        <v>314999</v>
      </c>
      <c r="H719" s="3">
        <v>430664</v>
      </c>
      <c r="I719" s="3">
        <v>824247</v>
      </c>
    </row>
    <row r="720" spans="1:14" x14ac:dyDescent="0.25">
      <c r="A720" s="2" t="s">
        <v>92</v>
      </c>
      <c r="B720" s="2" t="s">
        <v>123</v>
      </c>
      <c r="C720" s="2" t="s">
        <v>621</v>
      </c>
      <c r="D720" s="8" t="s">
        <v>99</v>
      </c>
      <c r="E720" s="3">
        <v>4369</v>
      </c>
      <c r="F720" s="3">
        <v>3471</v>
      </c>
      <c r="G720" s="3">
        <v>3452</v>
      </c>
      <c r="H720" s="3">
        <v>3170</v>
      </c>
      <c r="I720" s="3">
        <v>9487</v>
      </c>
    </row>
    <row r="721" spans="1:9" x14ac:dyDescent="0.25">
      <c r="A721" s="2" t="s">
        <v>92</v>
      </c>
      <c r="B721" s="2" t="s">
        <v>123</v>
      </c>
      <c r="C721" s="2" t="s">
        <v>621</v>
      </c>
      <c r="D721" s="8" t="s">
        <v>100</v>
      </c>
      <c r="E721" s="3">
        <v>2813013</v>
      </c>
      <c r="F721" s="3">
        <v>3138404</v>
      </c>
      <c r="G721" s="3">
        <v>3762199</v>
      </c>
      <c r="H721" s="3">
        <v>3774841</v>
      </c>
      <c r="I721" s="3">
        <v>4598214</v>
      </c>
    </row>
    <row r="722" spans="1:9" x14ac:dyDescent="0.25">
      <c r="A722" s="2" t="s">
        <v>92</v>
      </c>
      <c r="B722" s="2" t="s">
        <v>123</v>
      </c>
      <c r="C722" s="2" t="s">
        <v>621</v>
      </c>
      <c r="D722" s="8" t="s">
        <v>101</v>
      </c>
      <c r="E722" s="3">
        <v>2868191</v>
      </c>
      <c r="F722" s="3">
        <v>3165588</v>
      </c>
      <c r="G722" s="3">
        <v>3870909</v>
      </c>
      <c r="H722" s="3">
        <v>5174930</v>
      </c>
      <c r="I722" s="3">
        <v>5777591</v>
      </c>
    </row>
    <row r="723" spans="1:9" x14ac:dyDescent="0.25">
      <c r="A723" s="2" t="s">
        <v>92</v>
      </c>
      <c r="B723" s="2" t="s">
        <v>123</v>
      </c>
      <c r="C723" s="2" t="s">
        <v>621</v>
      </c>
      <c r="D723" s="8" t="s">
        <v>511</v>
      </c>
      <c r="E723" s="3">
        <v>405135</v>
      </c>
      <c r="F723" s="3">
        <v>405136</v>
      </c>
      <c r="G723" s="3">
        <v>331631</v>
      </c>
      <c r="H723" s="3">
        <v>361162</v>
      </c>
      <c r="I723" s="3">
        <v>487942</v>
      </c>
    </row>
    <row r="724" spans="1:9" x14ac:dyDescent="0.25">
      <c r="A724" s="5" t="s">
        <v>92</v>
      </c>
      <c r="B724" s="5" t="s">
        <v>123</v>
      </c>
      <c r="C724" s="5" t="s">
        <v>621</v>
      </c>
      <c r="D724" s="5" t="s">
        <v>29</v>
      </c>
      <c r="E724" s="6"/>
      <c r="F724" s="6"/>
      <c r="G724" s="6"/>
      <c r="H724" s="6"/>
      <c r="I724" s="6"/>
    </row>
    <row r="725" spans="1:9" x14ac:dyDescent="0.25">
      <c r="A725" s="2" t="s">
        <v>92</v>
      </c>
      <c r="B725" s="2" t="s">
        <v>123</v>
      </c>
      <c r="C725" s="2" t="s">
        <v>621</v>
      </c>
      <c r="D725" s="8" t="s">
        <v>102</v>
      </c>
      <c r="E725" s="3">
        <v>252402</v>
      </c>
      <c r="F725" s="3">
        <v>267960</v>
      </c>
      <c r="G725" s="3">
        <v>449855</v>
      </c>
      <c r="H725" s="3">
        <v>660067</v>
      </c>
      <c r="I725" s="3">
        <v>720805</v>
      </c>
    </row>
    <row r="726" spans="1:9" x14ac:dyDescent="0.25">
      <c r="A726" s="2" t="s">
        <v>92</v>
      </c>
      <c r="B726" s="2" t="s">
        <v>123</v>
      </c>
      <c r="C726" s="2" t="s">
        <v>621</v>
      </c>
      <c r="D726" s="8" t="s">
        <v>103</v>
      </c>
      <c r="E726" s="3">
        <v>3606497</v>
      </c>
      <c r="F726" s="3">
        <v>4042262</v>
      </c>
      <c r="G726" s="3">
        <v>4907753</v>
      </c>
      <c r="H726" s="3">
        <v>5429444</v>
      </c>
      <c r="I726" s="3">
        <v>6338247</v>
      </c>
    </row>
    <row r="727" spans="1:9" x14ac:dyDescent="0.25">
      <c r="A727" s="2" t="s">
        <v>92</v>
      </c>
      <c r="B727" s="2" t="s">
        <v>123</v>
      </c>
      <c r="C727" s="2" t="s">
        <v>621</v>
      </c>
      <c r="D727" s="8" t="s">
        <v>104</v>
      </c>
      <c r="E727" s="3">
        <v>2172782</v>
      </c>
      <c r="F727" s="3">
        <v>2427948</v>
      </c>
      <c r="G727" s="3">
        <v>2851209</v>
      </c>
      <c r="H727" s="3">
        <v>3403927</v>
      </c>
      <c r="I727" s="3">
        <v>3810789</v>
      </c>
    </row>
    <row r="728" spans="1:9" x14ac:dyDescent="0.25">
      <c r="A728" s="2" t="s">
        <v>92</v>
      </c>
      <c r="B728" s="2" t="s">
        <v>123</v>
      </c>
      <c r="C728" s="2" t="s">
        <v>621</v>
      </c>
      <c r="D728" s="8" t="s">
        <v>105</v>
      </c>
      <c r="E728" s="3">
        <v>1887268</v>
      </c>
      <c r="F728" s="3">
        <v>1889692</v>
      </c>
      <c r="G728" s="3">
        <v>2476418</v>
      </c>
      <c r="H728" s="3">
        <v>3464080</v>
      </c>
      <c r="I728" s="3">
        <v>3448379</v>
      </c>
    </row>
    <row r="729" spans="1:9" x14ac:dyDescent="0.25">
      <c r="A729" s="2" t="s">
        <v>92</v>
      </c>
      <c r="B729" s="2" t="s">
        <v>123</v>
      </c>
      <c r="C729" s="2" t="s">
        <v>621</v>
      </c>
      <c r="D729" s="8" t="s">
        <v>106</v>
      </c>
      <c r="E729" s="3">
        <v>1377015</v>
      </c>
      <c r="F729" s="3">
        <v>1548190</v>
      </c>
      <c r="G729" s="3">
        <v>1794055</v>
      </c>
      <c r="H729" s="3">
        <v>2334715</v>
      </c>
      <c r="I729" s="3">
        <v>2684303</v>
      </c>
    </row>
    <row r="730" spans="1:9" x14ac:dyDescent="0.25">
      <c r="A730" s="2" t="s">
        <v>92</v>
      </c>
      <c r="B730" s="2" t="s">
        <v>123</v>
      </c>
      <c r="C730" s="2" t="s">
        <v>621</v>
      </c>
      <c r="D730" s="8" t="s">
        <v>107</v>
      </c>
      <c r="E730" s="3">
        <v>193743</v>
      </c>
      <c r="F730" s="3">
        <v>186438</v>
      </c>
      <c r="G730" s="3">
        <v>173233</v>
      </c>
      <c r="H730" s="3">
        <v>197531</v>
      </c>
      <c r="I730" s="3">
        <v>221265</v>
      </c>
    </row>
    <row r="731" spans="1:9" x14ac:dyDescent="0.25">
      <c r="A731" s="2" t="s">
        <v>92</v>
      </c>
      <c r="B731" s="2" t="s">
        <v>123</v>
      </c>
      <c r="C731" s="2" t="s">
        <v>621</v>
      </c>
      <c r="D731" s="8" t="s">
        <v>108</v>
      </c>
      <c r="E731" s="3">
        <v>504234</v>
      </c>
      <c r="F731" s="3">
        <v>540031</v>
      </c>
      <c r="G731" s="3">
        <v>772426</v>
      </c>
      <c r="H731" s="3">
        <v>1060091</v>
      </c>
      <c r="I731" s="3">
        <v>1116507</v>
      </c>
    </row>
    <row r="732" spans="1:9" x14ac:dyDescent="0.25">
      <c r="A732" s="2" t="s">
        <v>92</v>
      </c>
      <c r="B732" s="2" t="s">
        <v>123</v>
      </c>
      <c r="C732" s="2" t="s">
        <v>621</v>
      </c>
      <c r="D732" s="8" t="s">
        <v>109</v>
      </c>
      <c r="E732" s="3">
        <v>366879</v>
      </c>
      <c r="F732" s="3">
        <v>346590</v>
      </c>
      <c r="G732" s="3">
        <v>432518</v>
      </c>
      <c r="H732" s="3">
        <v>655900</v>
      </c>
      <c r="I732" s="3">
        <v>694672</v>
      </c>
    </row>
    <row r="733" spans="1:9" x14ac:dyDescent="0.25">
      <c r="A733" s="5" t="s">
        <v>92</v>
      </c>
      <c r="B733" s="5" t="s">
        <v>123</v>
      </c>
      <c r="C733" s="5" t="s">
        <v>621</v>
      </c>
      <c r="D733" s="5" t="s">
        <v>40</v>
      </c>
      <c r="E733" s="6"/>
      <c r="F733" s="6"/>
      <c r="G733" s="6"/>
      <c r="H733" s="6"/>
      <c r="I733" s="6"/>
    </row>
    <row r="734" spans="1:9" x14ac:dyDescent="0.25">
      <c r="A734" s="2" t="s">
        <v>92</v>
      </c>
      <c r="B734" s="2" t="s">
        <v>123</v>
      </c>
      <c r="C734" s="2" t="s">
        <v>621</v>
      </c>
      <c r="D734" s="8" t="s">
        <v>77</v>
      </c>
      <c r="E734" s="3">
        <v>71901.899999999994</v>
      </c>
      <c r="F734" s="3">
        <v>71901.899999999994</v>
      </c>
      <c r="G734" s="3">
        <v>71901.899999999994</v>
      </c>
      <c r="H734" s="3">
        <v>71901.899999999994</v>
      </c>
      <c r="I734" s="3">
        <v>100662.7</v>
      </c>
    </row>
    <row r="735" spans="1:9" x14ac:dyDescent="0.25">
      <c r="A735" s="2" t="s">
        <v>92</v>
      </c>
      <c r="B735" s="2" t="s">
        <v>123</v>
      </c>
      <c r="C735" s="2" t="s">
        <v>621</v>
      </c>
      <c r="D735" s="8" t="s">
        <v>78</v>
      </c>
      <c r="E735" s="3">
        <v>27.5</v>
      </c>
      <c r="F735" s="3">
        <v>29</v>
      </c>
      <c r="G735" s="3">
        <v>32.5</v>
      </c>
      <c r="H735" s="3">
        <v>45</v>
      </c>
      <c r="I735" s="3">
        <v>50</v>
      </c>
    </row>
    <row r="736" spans="1:9" x14ac:dyDescent="0.25">
      <c r="A736" s="2" t="s">
        <v>92</v>
      </c>
      <c r="B736" s="2" t="s">
        <v>123</v>
      </c>
      <c r="C736" s="2" t="s">
        <v>621</v>
      </c>
      <c r="D736" s="8" t="s">
        <v>79</v>
      </c>
      <c r="E736" s="3">
        <v>0</v>
      </c>
      <c r="F736" s="3">
        <v>0</v>
      </c>
      <c r="G736" s="3">
        <v>0</v>
      </c>
      <c r="H736" s="3">
        <v>0</v>
      </c>
      <c r="I736" s="3">
        <v>0</v>
      </c>
    </row>
    <row r="737" spans="1:9" x14ac:dyDescent="0.25">
      <c r="A737" s="2" t="s">
        <v>92</v>
      </c>
      <c r="B737" s="2" t="s">
        <v>123</v>
      </c>
      <c r="C737" s="2" t="s">
        <v>621</v>
      </c>
      <c r="D737" s="8" t="s">
        <v>80</v>
      </c>
      <c r="E737" s="3">
        <v>255669</v>
      </c>
      <c r="F737" s="3">
        <v>460209</v>
      </c>
      <c r="G737" s="3">
        <v>281816</v>
      </c>
      <c r="H737" s="3">
        <v>-344193</v>
      </c>
      <c r="I737" s="3">
        <v>-34687</v>
      </c>
    </row>
    <row r="738" spans="1:9" x14ac:dyDescent="0.25">
      <c r="A738" s="5" t="s">
        <v>92</v>
      </c>
      <c r="B738" s="5" t="s">
        <v>123</v>
      </c>
      <c r="C738" s="5" t="s">
        <v>621</v>
      </c>
      <c r="D738" s="5" t="s">
        <v>43</v>
      </c>
      <c r="E738" s="74"/>
      <c r="F738" s="74"/>
      <c r="G738" s="74"/>
      <c r="H738" s="74"/>
      <c r="I738" s="74"/>
    </row>
    <row r="739" spans="1:9" x14ac:dyDescent="0.25">
      <c r="A739" s="2" t="s">
        <v>92</v>
      </c>
      <c r="B739" s="2" t="s">
        <v>123</v>
      </c>
      <c r="C739" s="2" t="s">
        <v>621</v>
      </c>
      <c r="D739" s="8" t="s">
        <v>546</v>
      </c>
      <c r="E739" s="9">
        <v>15.838825870000001</v>
      </c>
      <c r="F739" s="9">
        <v>14.076955975547792</v>
      </c>
      <c r="G739" s="9">
        <v>15.73585242021891</v>
      </c>
      <c r="H739" s="9">
        <v>20.676567292627492</v>
      </c>
      <c r="I739" s="9">
        <v>16.172817489603766</v>
      </c>
    </row>
    <row r="740" spans="1:9" x14ac:dyDescent="0.25">
      <c r="A740" s="2" t="s">
        <v>92</v>
      </c>
      <c r="B740" s="2" t="s">
        <v>123</v>
      </c>
      <c r="C740" s="2" t="s">
        <v>621</v>
      </c>
      <c r="D740" s="8" t="s">
        <v>110</v>
      </c>
      <c r="E740" s="9">
        <v>5.8354249180000002</v>
      </c>
      <c r="F740" s="9">
        <v>4.9483103659528149</v>
      </c>
      <c r="G740" s="9">
        <v>5.2216356258880943</v>
      </c>
      <c r="H740" s="9">
        <v>6.7307920240678918</v>
      </c>
      <c r="I740" s="9">
        <v>5.938646106798549</v>
      </c>
    </row>
    <row r="741" spans="1:9" x14ac:dyDescent="0.25">
      <c r="A741" s="2" t="s">
        <v>92</v>
      </c>
      <c r="B741" s="2" t="s">
        <v>123</v>
      </c>
      <c r="C741" s="2" t="s">
        <v>621</v>
      </c>
      <c r="D741" s="8" t="s">
        <v>512</v>
      </c>
      <c r="E741" s="9">
        <v>5.1024938139999998</v>
      </c>
      <c r="F741" s="9">
        <v>4.8203176828428731</v>
      </c>
      <c r="G741" s="9">
        <v>6.0153904138833605</v>
      </c>
      <c r="H741" s="9">
        <v>9.1221511531684136</v>
      </c>
      <c r="I741" s="9">
        <f>+I732/I734</f>
        <v>6.9009871581032503</v>
      </c>
    </row>
    <row r="742" spans="1:9" x14ac:dyDescent="0.25">
      <c r="A742" s="2" t="s">
        <v>92</v>
      </c>
      <c r="B742" s="2" t="s">
        <v>123</v>
      </c>
      <c r="C742" s="2" t="s">
        <v>621</v>
      </c>
      <c r="D742" s="8" t="s">
        <v>111</v>
      </c>
      <c r="E742" s="9">
        <v>63.375663090000003</v>
      </c>
      <c r="F742" s="9">
        <v>63.765368945298661</v>
      </c>
      <c r="G742" s="9">
        <v>62.922605813884566</v>
      </c>
      <c r="H742" s="9">
        <v>68.588868092647104</v>
      </c>
      <c r="I742" s="9">
        <v>70.439559891665482</v>
      </c>
    </row>
    <row r="743" spans="1:9" x14ac:dyDescent="0.25">
      <c r="A743" s="2" t="s">
        <v>92</v>
      </c>
      <c r="B743" s="2" t="s">
        <v>123</v>
      </c>
      <c r="C743" s="2" t="s">
        <v>621</v>
      </c>
      <c r="D743" s="8" t="s">
        <v>112</v>
      </c>
      <c r="E743" s="9">
        <v>52.808419120000003</v>
      </c>
      <c r="F743" s="9">
        <v>53.792088634986584</v>
      </c>
      <c r="G743" s="9">
        <v>40.052205919753632</v>
      </c>
      <c r="H743" s="9">
        <v>30.11602378411343</v>
      </c>
      <c r="I743" s="9">
        <v>31.851722827463895</v>
      </c>
    </row>
    <row r="744" spans="1:9" x14ac:dyDescent="0.25">
      <c r="A744" s="2" t="s">
        <v>92</v>
      </c>
      <c r="B744" s="2" t="s">
        <v>123</v>
      </c>
      <c r="C744" s="2" t="s">
        <v>621</v>
      </c>
      <c r="D744" s="8" t="s">
        <v>113</v>
      </c>
      <c r="E744" s="9">
        <v>11.61653585</v>
      </c>
      <c r="F744" s="9">
        <v>11.036480188208314</v>
      </c>
      <c r="G744" s="9">
        <v>15.777692901502485</v>
      </c>
      <c r="H744" s="9">
        <v>19.391338298383015</v>
      </c>
      <c r="I744" s="9">
        <v>18.914849392081273</v>
      </c>
    </row>
    <row r="745" spans="1:9" x14ac:dyDescent="0.25">
      <c r="A745" s="5" t="s">
        <v>92</v>
      </c>
      <c r="B745" s="5" t="s">
        <v>123</v>
      </c>
      <c r="C745" s="5" t="s">
        <v>621</v>
      </c>
      <c r="D745" s="5" t="s">
        <v>53</v>
      </c>
      <c r="E745" s="74"/>
      <c r="F745" s="74"/>
      <c r="G745" s="74"/>
      <c r="H745" s="74"/>
      <c r="I745" s="74"/>
    </row>
    <row r="746" spans="1:9" x14ac:dyDescent="0.25">
      <c r="A746" s="2" t="s">
        <v>92</v>
      </c>
      <c r="B746" s="2" t="s">
        <v>123</v>
      </c>
      <c r="C746" s="2" t="s">
        <v>621</v>
      </c>
      <c r="D746" s="8" t="s">
        <v>114</v>
      </c>
      <c r="E746" s="9">
        <v>3.1237295409999999</v>
      </c>
      <c r="F746" s="9">
        <v>4.1633537777070897</v>
      </c>
      <c r="G746" s="9">
        <v>3.8028706331739341</v>
      </c>
      <c r="H746" s="9">
        <v>4.4194386587180583</v>
      </c>
      <c r="I746" s="9">
        <v>7.0463632298270031</v>
      </c>
    </row>
    <row r="747" spans="1:9" x14ac:dyDescent="0.25">
      <c r="A747" s="2" t="s">
        <v>92</v>
      </c>
      <c r="B747" s="2" t="s">
        <v>123</v>
      </c>
      <c r="C747" s="2" t="s">
        <v>621</v>
      </c>
      <c r="D747" s="8" t="s">
        <v>115</v>
      </c>
      <c r="E747" s="9">
        <v>44.742615829999998</v>
      </c>
      <c r="F747" s="9">
        <v>44.807400807143246</v>
      </c>
      <c r="G747" s="9">
        <v>45.419687342678365</v>
      </c>
      <c r="H747" s="9">
        <v>38.737108850319359</v>
      </c>
      <c r="I747" s="9">
        <v>39.309437647302012</v>
      </c>
    </row>
    <row r="748" spans="1:9" x14ac:dyDescent="0.25">
      <c r="A748" s="5" t="s">
        <v>92</v>
      </c>
      <c r="B748" s="5" t="s">
        <v>123</v>
      </c>
      <c r="C748" s="5" t="s">
        <v>621</v>
      </c>
      <c r="D748" s="5" t="s">
        <v>116</v>
      </c>
      <c r="E748" s="74"/>
      <c r="F748" s="74"/>
      <c r="G748" s="74"/>
      <c r="H748" s="74"/>
      <c r="I748" s="74"/>
    </row>
    <row r="749" spans="1:9" x14ac:dyDescent="0.25">
      <c r="A749" s="2" t="s">
        <v>92</v>
      </c>
      <c r="B749" s="2" t="s">
        <v>123</v>
      </c>
      <c r="C749" s="2" t="s">
        <v>621</v>
      </c>
      <c r="D749" s="8" t="s">
        <v>535</v>
      </c>
      <c r="E749" s="9">
        <v>36.842534710000002</v>
      </c>
      <c r="F749" s="9">
        <v>35.151849409405116</v>
      </c>
      <c r="G749" s="9">
        <v>33.183049042699736</v>
      </c>
      <c r="H749" s="9">
        <v>32.552753698472216</v>
      </c>
      <c r="I749" s="9">
        <v>36.719922862024738</v>
      </c>
    </row>
    <row r="750" spans="1:9" x14ac:dyDescent="0.25">
      <c r="A750" s="2" t="s">
        <v>92</v>
      </c>
      <c r="B750" s="2" t="s">
        <v>123</v>
      </c>
      <c r="C750" s="2" t="s">
        <v>621</v>
      </c>
      <c r="D750" s="8" t="s">
        <v>547</v>
      </c>
      <c r="E750" s="9">
        <v>32.215101410000003</v>
      </c>
      <c r="F750" s="9">
        <v>34.242613894764951</v>
      </c>
      <c r="G750" s="9">
        <v>38.227293020073184</v>
      </c>
      <c r="H750" s="9">
        <v>44.11830563587332</v>
      </c>
      <c r="I750" s="9">
        <f>+SUM(I710:I712)/I734</f>
        <v>42.670284027748117</v>
      </c>
    </row>
    <row r="751" spans="1:9" x14ac:dyDescent="0.25">
      <c r="A751" s="5" t="s">
        <v>92</v>
      </c>
      <c r="B751" s="5" t="s">
        <v>123</v>
      </c>
      <c r="C751" s="5" t="s">
        <v>621</v>
      </c>
      <c r="D751" s="5" t="s">
        <v>117</v>
      </c>
      <c r="E751" s="74"/>
      <c r="F751" s="74"/>
      <c r="G751" s="74"/>
      <c r="H751" s="74"/>
      <c r="I751" s="74"/>
    </row>
    <row r="752" spans="1:9" x14ac:dyDescent="0.25">
      <c r="A752" s="2" t="s">
        <v>92</v>
      </c>
      <c r="B752" s="2" t="s">
        <v>123</v>
      </c>
      <c r="C752" s="2" t="s">
        <v>621</v>
      </c>
      <c r="D752" s="8" t="s">
        <v>118</v>
      </c>
      <c r="E752" s="9">
        <v>69.687553660000006</v>
      </c>
      <c r="F752" s="9">
        <v>132.78196139530857</v>
      </c>
      <c r="G752" s="9">
        <v>65.157057047336764</v>
      </c>
      <c r="H752" s="9">
        <v>-52.476444579966461</v>
      </c>
      <c r="I752" s="9">
        <v>-4.9932917981435843</v>
      </c>
    </row>
    <row r="753" spans="1:14" x14ac:dyDescent="0.25">
      <c r="A753" s="5" t="s">
        <v>92</v>
      </c>
      <c r="B753" s="5" t="s">
        <v>123</v>
      </c>
      <c r="C753" s="5" t="s">
        <v>622</v>
      </c>
      <c r="D753" s="5" t="s">
        <v>9</v>
      </c>
      <c r="E753" s="6">
        <v>4176463</v>
      </c>
      <c r="F753" s="6">
        <v>3585192</v>
      </c>
      <c r="G753" s="6">
        <v>4770941</v>
      </c>
      <c r="H753" s="6">
        <v>8167386</v>
      </c>
      <c r="I753" s="6">
        <v>10985642</v>
      </c>
      <c r="J753" s="1"/>
      <c r="K753" s="1"/>
      <c r="L753" s="1"/>
      <c r="M753" s="1"/>
      <c r="N753" s="1"/>
    </row>
    <row r="754" spans="1:14" x14ac:dyDescent="0.25">
      <c r="A754" s="2" t="s">
        <v>92</v>
      </c>
      <c r="B754" s="2" t="s">
        <v>123</v>
      </c>
      <c r="C754" s="2" t="s">
        <v>622</v>
      </c>
      <c r="D754" s="8" t="s">
        <v>76</v>
      </c>
      <c r="E754" s="3">
        <v>848953</v>
      </c>
      <c r="F754" s="3">
        <v>933848</v>
      </c>
      <c r="G754" s="3">
        <v>1494157</v>
      </c>
      <c r="H754" s="3">
        <v>1494157</v>
      </c>
      <c r="I754" s="3">
        <v>1494157</v>
      </c>
    </row>
    <row r="755" spans="1:14" x14ac:dyDescent="0.25">
      <c r="A755" s="2" t="s">
        <v>92</v>
      </c>
      <c r="B755" s="2" t="s">
        <v>123</v>
      </c>
      <c r="C755" s="2" t="s">
        <v>622</v>
      </c>
      <c r="D755" s="8" t="s">
        <v>11</v>
      </c>
      <c r="E755" s="3">
        <v>2705977</v>
      </c>
      <c r="F755" s="3">
        <v>2174865</v>
      </c>
      <c r="G755" s="3">
        <v>2419880</v>
      </c>
      <c r="H755" s="3">
        <v>5145622</v>
      </c>
      <c r="I755" s="3">
        <v>7773085</v>
      </c>
    </row>
    <row r="756" spans="1:14" x14ac:dyDescent="0.25">
      <c r="A756" s="2" t="s">
        <v>92</v>
      </c>
      <c r="B756" s="2" t="s">
        <v>123</v>
      </c>
      <c r="C756" s="2" t="s">
        <v>622</v>
      </c>
      <c r="D756" s="8" t="s">
        <v>12</v>
      </c>
      <c r="E756" s="3">
        <v>621533</v>
      </c>
      <c r="F756" s="3">
        <v>476479</v>
      </c>
      <c r="G756" s="3">
        <v>856904</v>
      </c>
      <c r="H756" s="3">
        <v>1527607</v>
      </c>
      <c r="I756" s="3">
        <v>1718400</v>
      </c>
    </row>
    <row r="757" spans="1:14" x14ac:dyDescent="0.25">
      <c r="A757" s="2" t="s">
        <v>92</v>
      </c>
      <c r="B757" s="2" t="s">
        <v>123</v>
      </c>
      <c r="C757" s="2" t="s">
        <v>622</v>
      </c>
      <c r="D757" s="8" t="s">
        <v>13</v>
      </c>
      <c r="E757" s="3">
        <v>0</v>
      </c>
      <c r="F757" s="3">
        <v>0</v>
      </c>
      <c r="G757" s="3">
        <v>0</v>
      </c>
      <c r="H757" s="3">
        <v>0</v>
      </c>
      <c r="I757" s="3">
        <v>0</v>
      </c>
    </row>
    <row r="758" spans="1:14" x14ac:dyDescent="0.25">
      <c r="A758" s="5" t="s">
        <v>92</v>
      </c>
      <c r="B758" s="5" t="s">
        <v>123</v>
      </c>
      <c r="C758" s="5" t="s">
        <v>622</v>
      </c>
      <c r="D758" s="5" t="s">
        <v>93</v>
      </c>
      <c r="E758" s="6">
        <v>5141333</v>
      </c>
      <c r="F758" s="6">
        <v>5948951</v>
      </c>
      <c r="G758" s="6">
        <v>9528499</v>
      </c>
      <c r="H758" s="6">
        <v>11322347</v>
      </c>
      <c r="I758" s="6">
        <v>13380671</v>
      </c>
    </row>
    <row r="759" spans="1:14" x14ac:dyDescent="0.25">
      <c r="A759" s="2" t="s">
        <v>92</v>
      </c>
      <c r="B759" s="2" t="s">
        <v>123</v>
      </c>
      <c r="C759" s="2" t="s">
        <v>622</v>
      </c>
      <c r="D759" s="8" t="s">
        <v>94</v>
      </c>
      <c r="E759" s="3">
        <v>0</v>
      </c>
      <c r="F759" s="3">
        <v>0</v>
      </c>
      <c r="G759" s="3">
        <v>0</v>
      </c>
      <c r="H759" s="3">
        <v>0</v>
      </c>
      <c r="I759" s="3">
        <v>0</v>
      </c>
    </row>
    <row r="760" spans="1:14" x14ac:dyDescent="0.25">
      <c r="A760" s="2" t="s">
        <v>92</v>
      </c>
      <c r="B760" s="2" t="s">
        <v>123</v>
      </c>
      <c r="C760" s="2" t="s">
        <v>622</v>
      </c>
      <c r="D760" s="8" t="s">
        <v>95</v>
      </c>
      <c r="E760" s="3">
        <v>3517874</v>
      </c>
      <c r="F760" s="3">
        <v>3983281</v>
      </c>
      <c r="G760" s="3">
        <v>5989774</v>
      </c>
      <c r="H760" s="3">
        <v>5202984</v>
      </c>
      <c r="I760" s="3">
        <v>5419630</v>
      </c>
    </row>
    <row r="761" spans="1:14" x14ac:dyDescent="0.25">
      <c r="A761" s="2" t="s">
        <v>92</v>
      </c>
      <c r="B761" s="2" t="s">
        <v>123</v>
      </c>
      <c r="C761" s="2" t="s">
        <v>622</v>
      </c>
      <c r="D761" s="8" t="s">
        <v>96</v>
      </c>
      <c r="E761" s="3">
        <v>1623459</v>
      </c>
      <c r="F761" s="3">
        <v>1965670</v>
      </c>
      <c r="G761" s="3">
        <v>3538725</v>
      </c>
      <c r="H761" s="3">
        <v>6119363</v>
      </c>
      <c r="I761" s="3">
        <v>7961041</v>
      </c>
    </row>
    <row r="762" spans="1:14" x14ac:dyDescent="0.25">
      <c r="A762" s="5" t="s">
        <v>92</v>
      </c>
      <c r="B762" s="5" t="s">
        <v>123</v>
      </c>
      <c r="C762" s="5" t="s">
        <v>622</v>
      </c>
      <c r="D762" s="5" t="s">
        <v>97</v>
      </c>
      <c r="E762" s="6">
        <v>9317796</v>
      </c>
      <c r="F762" s="6">
        <v>9534143</v>
      </c>
      <c r="G762" s="6">
        <v>14299440</v>
      </c>
      <c r="H762" s="6">
        <v>19489733</v>
      </c>
      <c r="I762" s="6">
        <v>24366313</v>
      </c>
    </row>
    <row r="763" spans="1:14" x14ac:dyDescent="0.25">
      <c r="A763" s="2" t="s">
        <v>92</v>
      </c>
      <c r="B763" s="2" t="s">
        <v>123</v>
      </c>
      <c r="C763" s="2" t="s">
        <v>622</v>
      </c>
      <c r="D763" s="8" t="s">
        <v>98</v>
      </c>
      <c r="E763" s="3">
        <v>974543</v>
      </c>
      <c r="F763" s="3">
        <v>1553708</v>
      </c>
      <c r="G763" s="3">
        <v>1544843</v>
      </c>
      <c r="H763" s="3">
        <v>1531222</v>
      </c>
      <c r="I763" s="3">
        <v>1179328</v>
      </c>
    </row>
    <row r="764" spans="1:14" x14ac:dyDescent="0.25">
      <c r="A764" s="2" t="s">
        <v>92</v>
      </c>
      <c r="B764" s="2" t="s">
        <v>123</v>
      </c>
      <c r="C764" s="2" t="s">
        <v>622</v>
      </c>
      <c r="D764" s="8" t="s">
        <v>99</v>
      </c>
      <c r="E764" s="3">
        <v>0</v>
      </c>
      <c r="F764" s="3">
        <v>0</v>
      </c>
      <c r="G764" s="3">
        <v>0</v>
      </c>
      <c r="H764" s="3">
        <v>0</v>
      </c>
      <c r="I764" s="3">
        <v>0</v>
      </c>
    </row>
    <row r="765" spans="1:14" x14ac:dyDescent="0.25">
      <c r="A765" s="2" t="s">
        <v>92</v>
      </c>
      <c r="B765" s="2" t="s">
        <v>123</v>
      </c>
      <c r="C765" s="2" t="s">
        <v>622</v>
      </c>
      <c r="D765" s="8" t="s">
        <v>100</v>
      </c>
      <c r="E765" s="3">
        <v>5861569</v>
      </c>
      <c r="F765" s="3">
        <v>4642090</v>
      </c>
      <c r="G765" s="3">
        <v>6806600</v>
      </c>
      <c r="H765" s="3">
        <v>11974752</v>
      </c>
      <c r="I765" s="3">
        <v>16052497</v>
      </c>
    </row>
    <row r="766" spans="1:14" x14ac:dyDescent="0.25">
      <c r="A766" s="2" t="s">
        <v>92</v>
      </c>
      <c r="B766" s="2" t="s">
        <v>123</v>
      </c>
      <c r="C766" s="2" t="s">
        <v>622</v>
      </c>
      <c r="D766" s="8" t="s">
        <v>101</v>
      </c>
      <c r="E766" s="3">
        <v>2334058</v>
      </c>
      <c r="F766" s="3">
        <v>3117030</v>
      </c>
      <c r="G766" s="3">
        <v>5717861</v>
      </c>
      <c r="H766" s="3">
        <v>5652694</v>
      </c>
      <c r="I766" s="3">
        <v>6606758</v>
      </c>
    </row>
    <row r="767" spans="1:14" x14ac:dyDescent="0.25">
      <c r="A767" s="2" t="s">
        <v>92</v>
      </c>
      <c r="B767" s="2" t="s">
        <v>123</v>
      </c>
      <c r="C767" s="2" t="s">
        <v>622</v>
      </c>
      <c r="D767" s="8" t="s">
        <v>511</v>
      </c>
      <c r="E767" s="3">
        <v>147626</v>
      </c>
      <c r="F767" s="3">
        <v>221315</v>
      </c>
      <c r="G767" s="3">
        <v>230136</v>
      </c>
      <c r="H767" s="3">
        <v>331065</v>
      </c>
      <c r="I767" s="3">
        <v>527730</v>
      </c>
    </row>
    <row r="768" spans="1:14" x14ac:dyDescent="0.25">
      <c r="A768" s="5" t="s">
        <v>92</v>
      </c>
      <c r="B768" s="5" t="s">
        <v>123</v>
      </c>
      <c r="C768" s="5" t="s">
        <v>622</v>
      </c>
      <c r="D768" s="5" t="s">
        <v>29</v>
      </c>
      <c r="E768" s="6"/>
      <c r="F768" s="6"/>
      <c r="G768" s="6"/>
      <c r="H768" s="6"/>
      <c r="I768" s="6"/>
    </row>
    <row r="769" spans="1:9" x14ac:dyDescent="0.25">
      <c r="A769" s="2" t="s">
        <v>92</v>
      </c>
      <c r="B769" s="2" t="s">
        <v>123</v>
      </c>
      <c r="C769" s="2" t="s">
        <v>622</v>
      </c>
      <c r="D769" s="8" t="s">
        <v>102</v>
      </c>
      <c r="E769" s="3">
        <v>330420</v>
      </c>
      <c r="F769" s="3">
        <v>2449</v>
      </c>
      <c r="G769" s="3">
        <v>603075</v>
      </c>
      <c r="H769" s="3">
        <v>1892122</v>
      </c>
      <c r="I769" s="3">
        <v>2079955</v>
      </c>
    </row>
    <row r="770" spans="1:9" x14ac:dyDescent="0.25">
      <c r="A770" s="2" t="s">
        <v>92</v>
      </c>
      <c r="B770" s="2" t="s">
        <v>123</v>
      </c>
      <c r="C770" s="2" t="s">
        <v>622</v>
      </c>
      <c r="D770" s="8" t="s">
        <v>103</v>
      </c>
      <c r="E770" s="3">
        <v>3739638</v>
      </c>
      <c r="F770" s="3">
        <v>4697393</v>
      </c>
      <c r="G770" s="3">
        <v>5862022</v>
      </c>
      <c r="H770" s="3">
        <v>6545434</v>
      </c>
      <c r="I770" s="3">
        <v>7056146</v>
      </c>
    </row>
    <row r="771" spans="1:9" x14ac:dyDescent="0.25">
      <c r="A771" s="2" t="s">
        <v>92</v>
      </c>
      <c r="B771" s="2" t="s">
        <v>123</v>
      </c>
      <c r="C771" s="2" t="s">
        <v>622</v>
      </c>
      <c r="D771" s="8" t="s">
        <v>104</v>
      </c>
      <c r="E771" s="3">
        <v>1830688</v>
      </c>
      <c r="F771" s="3">
        <v>2132895</v>
      </c>
      <c r="G771" s="3">
        <v>2382207</v>
      </c>
      <c r="H771" s="3">
        <v>2884308</v>
      </c>
      <c r="I771" s="3">
        <v>3543594</v>
      </c>
    </row>
    <row r="772" spans="1:9" x14ac:dyDescent="0.25">
      <c r="A772" s="2" t="s">
        <v>92</v>
      </c>
      <c r="B772" s="2" t="s">
        <v>123</v>
      </c>
      <c r="C772" s="2" t="s">
        <v>622</v>
      </c>
      <c r="D772" s="8" t="s">
        <v>105</v>
      </c>
      <c r="E772" s="3">
        <v>1092598</v>
      </c>
      <c r="F772" s="3">
        <v>1652478</v>
      </c>
      <c r="G772" s="3">
        <v>1653912</v>
      </c>
      <c r="H772" s="3">
        <v>2376941</v>
      </c>
      <c r="I772" s="3">
        <v>2319632</v>
      </c>
    </row>
    <row r="773" spans="1:9" x14ac:dyDescent="0.25">
      <c r="A773" s="2" t="s">
        <v>92</v>
      </c>
      <c r="B773" s="2" t="s">
        <v>123</v>
      </c>
      <c r="C773" s="2" t="s">
        <v>622</v>
      </c>
      <c r="D773" s="8" t="s">
        <v>106</v>
      </c>
      <c r="E773" s="3">
        <v>622186</v>
      </c>
      <c r="F773" s="3">
        <v>721228</v>
      </c>
      <c r="G773" s="3">
        <v>702549</v>
      </c>
      <c r="H773" s="3">
        <v>777217</v>
      </c>
      <c r="I773" s="3">
        <v>1053706</v>
      </c>
    </row>
    <row r="774" spans="1:9" x14ac:dyDescent="0.25">
      <c r="A774" s="2" t="s">
        <v>92</v>
      </c>
      <c r="B774" s="2" t="s">
        <v>123</v>
      </c>
      <c r="C774" s="2" t="s">
        <v>622</v>
      </c>
      <c r="D774" s="8" t="s">
        <v>107</v>
      </c>
      <c r="E774" s="3">
        <v>772885</v>
      </c>
      <c r="F774" s="3">
        <v>915827</v>
      </c>
      <c r="G774" s="3">
        <v>921189</v>
      </c>
      <c r="H774" s="3">
        <v>1034705</v>
      </c>
      <c r="I774" s="3">
        <v>1205226</v>
      </c>
    </row>
    <row r="775" spans="1:9" x14ac:dyDescent="0.25">
      <c r="A775" s="2" t="s">
        <v>92</v>
      </c>
      <c r="B775" s="2" t="s">
        <v>123</v>
      </c>
      <c r="C775" s="2" t="s">
        <v>622</v>
      </c>
      <c r="D775" s="8" t="s">
        <v>108</v>
      </c>
      <c r="E775" s="3">
        <v>1181508</v>
      </c>
      <c r="F775" s="3">
        <v>1095627</v>
      </c>
      <c r="G775" s="3">
        <v>1822621</v>
      </c>
      <c r="H775" s="3">
        <v>3111206</v>
      </c>
      <c r="I775" s="3">
        <v>3393428</v>
      </c>
    </row>
    <row r="776" spans="1:9" x14ac:dyDescent="0.25">
      <c r="A776" s="2" t="s">
        <v>92</v>
      </c>
      <c r="B776" s="2" t="s">
        <v>123</v>
      </c>
      <c r="C776" s="2" t="s">
        <v>622</v>
      </c>
      <c r="D776" s="8" t="s">
        <v>109</v>
      </c>
      <c r="E776" s="3">
        <v>835376</v>
      </c>
      <c r="F776" s="3">
        <v>719314</v>
      </c>
      <c r="G776" s="3">
        <v>1007167</v>
      </c>
      <c r="H776" s="3">
        <v>1888762</v>
      </c>
      <c r="I776" s="3">
        <v>2076787</v>
      </c>
    </row>
    <row r="777" spans="1:9" x14ac:dyDescent="0.25">
      <c r="A777" s="5" t="s">
        <v>92</v>
      </c>
      <c r="B777" s="5" t="s">
        <v>123</v>
      </c>
      <c r="C777" s="5" t="s">
        <v>622</v>
      </c>
      <c r="D777" s="5" t="s">
        <v>40</v>
      </c>
      <c r="E777" s="6"/>
      <c r="F777" s="6"/>
      <c r="G777" s="6"/>
      <c r="H777" s="6"/>
      <c r="I777" s="6"/>
    </row>
    <row r="778" spans="1:9" x14ac:dyDescent="0.25">
      <c r="A778" s="2" t="s">
        <v>92</v>
      </c>
      <c r="B778" s="2" t="s">
        <v>123</v>
      </c>
      <c r="C778" s="2" t="s">
        <v>622</v>
      </c>
      <c r="D778" s="8" t="s">
        <v>77</v>
      </c>
      <c r="E778" s="3">
        <v>84895.3</v>
      </c>
      <c r="F778" s="3">
        <v>93384.8</v>
      </c>
      <c r="G778" s="3">
        <v>149415.70000000001</v>
      </c>
      <c r="H778" s="3">
        <v>149415.70000000001</v>
      </c>
      <c r="I778" s="3">
        <v>149415.70000000001</v>
      </c>
    </row>
    <row r="779" spans="1:9" x14ac:dyDescent="0.25">
      <c r="A779" s="2" t="s">
        <v>92</v>
      </c>
      <c r="B779" s="2" t="s">
        <v>123</v>
      </c>
      <c r="C779" s="2" t="s">
        <v>622</v>
      </c>
      <c r="D779" s="8" t="s">
        <v>78</v>
      </c>
      <c r="E779" s="3">
        <v>70</v>
      </c>
      <c r="F779" s="3">
        <v>70</v>
      </c>
      <c r="G779" s="3">
        <v>46</v>
      </c>
      <c r="H779" s="3">
        <v>85</v>
      </c>
      <c r="I779" s="3">
        <v>85</v>
      </c>
    </row>
    <row r="780" spans="1:9" x14ac:dyDescent="0.25">
      <c r="A780" s="2" t="s">
        <v>92</v>
      </c>
      <c r="B780" s="2" t="s">
        <v>123</v>
      </c>
      <c r="C780" s="2" t="s">
        <v>622</v>
      </c>
      <c r="D780" s="8" t="s">
        <v>79</v>
      </c>
      <c r="E780" s="3">
        <v>10</v>
      </c>
      <c r="F780" s="3">
        <v>0</v>
      </c>
      <c r="G780" s="3">
        <v>60</v>
      </c>
      <c r="H780" s="3">
        <v>0</v>
      </c>
      <c r="I780" s="3">
        <v>0</v>
      </c>
    </row>
    <row r="781" spans="1:9" x14ac:dyDescent="0.25">
      <c r="A781" s="2" t="s">
        <v>92</v>
      </c>
      <c r="B781" s="2" t="s">
        <v>123</v>
      </c>
      <c r="C781" s="2" t="s">
        <v>622</v>
      </c>
      <c r="D781" s="8" t="s">
        <v>80</v>
      </c>
      <c r="E781" s="3">
        <v>1060583</v>
      </c>
      <c r="F781" s="3">
        <v>828678</v>
      </c>
      <c r="G781" s="3">
        <v>589704</v>
      </c>
      <c r="H781" s="3">
        <v>247806</v>
      </c>
      <c r="I781" s="3">
        <v>-225983</v>
      </c>
    </row>
    <row r="782" spans="1:9" x14ac:dyDescent="0.25">
      <c r="A782" s="5" t="s">
        <v>92</v>
      </c>
      <c r="B782" s="5" t="s">
        <v>123</v>
      </c>
      <c r="C782" s="5" t="s">
        <v>622</v>
      </c>
      <c r="D782" s="5" t="s">
        <v>43</v>
      </c>
      <c r="E782" s="74"/>
      <c r="F782" s="74"/>
      <c r="G782" s="74"/>
      <c r="H782" s="74"/>
      <c r="I782" s="74"/>
    </row>
    <row r="783" spans="1:9" x14ac:dyDescent="0.25">
      <c r="A783" s="2" t="s">
        <v>92</v>
      </c>
      <c r="B783" s="2" t="s">
        <v>123</v>
      </c>
      <c r="C783" s="2" t="s">
        <v>622</v>
      </c>
      <c r="D783" s="8" t="s">
        <v>546</v>
      </c>
      <c r="E783" s="9">
        <v>20.001996909999999</v>
      </c>
      <c r="F783" s="9">
        <v>20.063472193399964</v>
      </c>
      <c r="G783" s="9">
        <v>21.110447603523077</v>
      </c>
      <c r="H783" s="9">
        <v>23.125661013205448</v>
      </c>
      <c r="I783" s="9">
        <v>18.904557421405141</v>
      </c>
    </row>
    <row r="784" spans="1:9" x14ac:dyDescent="0.25">
      <c r="A784" s="2" t="s">
        <v>92</v>
      </c>
      <c r="B784" s="2" t="s">
        <v>123</v>
      </c>
      <c r="C784" s="2" t="s">
        <v>622</v>
      </c>
      <c r="D784" s="8" t="s">
        <v>110</v>
      </c>
      <c r="E784" s="9">
        <v>8.9653819420000005</v>
      </c>
      <c r="F784" s="9">
        <v>7.5446109839132891</v>
      </c>
      <c r="G784" s="9">
        <v>7.0434016996469788</v>
      </c>
      <c r="H784" s="9">
        <v>9.6910614424528028</v>
      </c>
      <c r="I784" s="9">
        <v>8.5231893721467014</v>
      </c>
    </row>
    <row r="785" spans="1:14" x14ac:dyDescent="0.25">
      <c r="A785" s="2" t="s">
        <v>92</v>
      </c>
      <c r="B785" s="2" t="s">
        <v>123</v>
      </c>
      <c r="C785" s="2" t="s">
        <v>622</v>
      </c>
      <c r="D785" s="8" t="s">
        <v>512</v>
      </c>
      <c r="E785" s="9">
        <v>9.8400735969999999</v>
      </c>
      <c r="F785" s="9">
        <v>7.7026882319178283</v>
      </c>
      <c r="G785" s="9">
        <v>6.7407039554745589</v>
      </c>
      <c r="H785" s="9">
        <v>12.640987526745851</v>
      </c>
      <c r="I785" s="9">
        <f>+I776/I778</f>
        <v>13.899389421593579</v>
      </c>
    </row>
    <row r="786" spans="1:14" x14ac:dyDescent="0.25">
      <c r="A786" s="2" t="s">
        <v>92</v>
      </c>
      <c r="B786" s="2" t="s">
        <v>123</v>
      </c>
      <c r="C786" s="2" t="s">
        <v>622</v>
      </c>
      <c r="D786" s="8" t="s">
        <v>111</v>
      </c>
      <c r="E786" s="9">
        <v>33.986457549999997</v>
      </c>
      <c r="F786" s="9">
        <v>33.814510325168378</v>
      </c>
      <c r="G786" s="9">
        <v>29.491517739642273</v>
      </c>
      <c r="H786" s="9">
        <v>26.946394074419235</v>
      </c>
      <c r="I786" s="9">
        <v>29.73551710495051</v>
      </c>
    </row>
    <row r="787" spans="1:14" x14ac:dyDescent="0.25">
      <c r="A787" s="2" t="s">
        <v>92</v>
      </c>
      <c r="B787" s="2" t="s">
        <v>123</v>
      </c>
      <c r="C787" s="2" t="s">
        <v>622</v>
      </c>
      <c r="D787" s="8" t="s">
        <v>112</v>
      </c>
      <c r="E787" s="9">
        <v>92.519416410000005</v>
      </c>
      <c r="F787" s="9">
        <v>127.31950163628123</v>
      </c>
      <c r="G787" s="9">
        <v>91.463381941624377</v>
      </c>
      <c r="H787" s="9">
        <v>54.782180073508471</v>
      </c>
      <c r="I787" s="9">
        <v>58.033202249436272</v>
      </c>
    </row>
    <row r="788" spans="1:14" x14ac:dyDescent="0.25">
      <c r="A788" s="2" t="s">
        <v>92</v>
      </c>
      <c r="B788" s="2" t="s">
        <v>123</v>
      </c>
      <c r="C788" s="2" t="s">
        <v>622</v>
      </c>
      <c r="D788" s="8" t="s">
        <v>113</v>
      </c>
      <c r="E788" s="9">
        <v>18.04895209</v>
      </c>
      <c r="F788" s="9">
        <v>0.11482046701783256</v>
      </c>
      <c r="G788" s="9">
        <v>25.315810087032737</v>
      </c>
      <c r="H788" s="9">
        <v>65.600553061600905</v>
      </c>
      <c r="I788" s="9">
        <v>58.696199395303189</v>
      </c>
    </row>
    <row r="789" spans="1:14" x14ac:dyDescent="0.25">
      <c r="A789" s="5" t="s">
        <v>92</v>
      </c>
      <c r="B789" s="5" t="s">
        <v>123</v>
      </c>
      <c r="C789" s="5" t="s">
        <v>622</v>
      </c>
      <c r="D789" s="5" t="s">
        <v>53</v>
      </c>
      <c r="E789" s="74"/>
      <c r="F789" s="74"/>
      <c r="G789" s="74"/>
      <c r="H789" s="74"/>
      <c r="I789" s="74"/>
    </row>
    <row r="790" spans="1:14" x14ac:dyDescent="0.25">
      <c r="A790" s="2" t="s">
        <v>92</v>
      </c>
      <c r="B790" s="2" t="s">
        <v>123</v>
      </c>
      <c r="C790" s="2" t="s">
        <v>622</v>
      </c>
      <c r="D790" s="8" t="s">
        <v>114</v>
      </c>
      <c r="E790" s="9">
        <v>10.4589433</v>
      </c>
      <c r="F790" s="9">
        <v>16.296252321787076</v>
      </c>
      <c r="G790" s="9">
        <v>10.803520977045254</v>
      </c>
      <c r="H790" s="9">
        <v>7.8565570908539382</v>
      </c>
      <c r="I790" s="9">
        <v>4.8399936420417813</v>
      </c>
    </row>
    <row r="791" spans="1:14" x14ac:dyDescent="0.25">
      <c r="A791" s="2" t="s">
        <v>92</v>
      </c>
      <c r="B791" s="2" t="s">
        <v>123</v>
      </c>
      <c r="C791" s="2" t="s">
        <v>622</v>
      </c>
      <c r="D791" s="8" t="s">
        <v>115</v>
      </c>
      <c r="E791" s="9">
        <v>62.907247589999997</v>
      </c>
      <c r="F791" s="9">
        <v>48.689116578175927</v>
      </c>
      <c r="G791" s="9">
        <v>47.600465472773756</v>
      </c>
      <c r="H791" s="9">
        <v>61.441334265584857</v>
      </c>
      <c r="I791" s="9">
        <v>65.879876861140218</v>
      </c>
    </row>
    <row r="792" spans="1:14" x14ac:dyDescent="0.25">
      <c r="A792" s="5" t="s">
        <v>92</v>
      </c>
      <c r="B792" s="5" t="s">
        <v>123</v>
      </c>
      <c r="C792" s="5" t="s">
        <v>622</v>
      </c>
      <c r="D792" s="5" t="s">
        <v>116</v>
      </c>
      <c r="E792" s="74"/>
      <c r="F792" s="74"/>
      <c r="G792" s="74"/>
      <c r="H792" s="74"/>
      <c r="I792" s="74"/>
    </row>
    <row r="793" spans="1:14" x14ac:dyDescent="0.25">
      <c r="A793" s="2" t="s">
        <v>92</v>
      </c>
      <c r="B793" s="2" t="s">
        <v>123</v>
      </c>
      <c r="C793" s="2" t="s">
        <v>622</v>
      </c>
      <c r="D793" s="8" t="s">
        <v>535</v>
      </c>
      <c r="E793" s="9">
        <v>44.822434399999999</v>
      </c>
      <c r="F793" s="9">
        <v>37.603715404730139</v>
      </c>
      <c r="G793" s="9">
        <v>33.364530359230848</v>
      </c>
      <c r="H793" s="9">
        <v>41.906094865435044</v>
      </c>
      <c r="I793" s="9">
        <v>45.085368475731229</v>
      </c>
    </row>
    <row r="794" spans="1:14" x14ac:dyDescent="0.25">
      <c r="A794" s="2" t="s">
        <v>92</v>
      </c>
      <c r="B794" s="2" t="s">
        <v>123</v>
      </c>
      <c r="C794" s="2" t="s">
        <v>622</v>
      </c>
      <c r="D794" s="8" t="s">
        <v>547</v>
      </c>
      <c r="E794" s="9">
        <v>49.195456049999997</v>
      </c>
      <c r="F794" s="9">
        <v>38.39160120276533</v>
      </c>
      <c r="G794" s="9">
        <v>31.930653873722775</v>
      </c>
      <c r="H794" s="9">
        <v>54.662167362599781</v>
      </c>
      <c r="I794" s="9">
        <f>+SUM(I754:I756)/I778</f>
        <v>73.524013875382565</v>
      </c>
    </row>
    <row r="795" spans="1:14" x14ac:dyDescent="0.25">
      <c r="A795" s="5" t="s">
        <v>92</v>
      </c>
      <c r="B795" s="5" t="s">
        <v>123</v>
      </c>
      <c r="C795" s="5" t="s">
        <v>622</v>
      </c>
      <c r="D795" s="5" t="s">
        <v>117</v>
      </c>
      <c r="E795" s="74"/>
      <c r="F795" s="74"/>
      <c r="G795" s="74"/>
      <c r="H795" s="74"/>
      <c r="I795" s="74"/>
    </row>
    <row r="796" spans="1:14" x14ac:dyDescent="0.25">
      <c r="A796" s="2" t="s">
        <v>92</v>
      </c>
      <c r="B796" s="2" t="s">
        <v>123</v>
      </c>
      <c r="C796" s="2" t="s">
        <v>622</v>
      </c>
      <c r="D796" s="8" t="s">
        <v>118</v>
      </c>
      <c r="E796" s="9">
        <v>126.9587587</v>
      </c>
      <c r="F796" s="9">
        <v>115.20393041147538</v>
      </c>
      <c r="G796" s="9">
        <v>58.550766655380883</v>
      </c>
      <c r="H796" s="9">
        <v>13.120022533278412</v>
      </c>
      <c r="I796" s="9">
        <v>-10.88137589459102</v>
      </c>
    </row>
    <row r="797" spans="1:14" x14ac:dyDescent="0.25">
      <c r="A797" s="5" t="s">
        <v>92</v>
      </c>
      <c r="B797" s="5" t="s">
        <v>123</v>
      </c>
      <c r="C797" s="5" t="s">
        <v>623</v>
      </c>
      <c r="D797" s="5" t="s">
        <v>9</v>
      </c>
      <c r="E797" s="6">
        <v>2264976</v>
      </c>
      <c r="F797" s="6">
        <v>2429007</v>
      </c>
      <c r="G797" s="6">
        <v>2823067</v>
      </c>
      <c r="H797" s="6">
        <v>3262725</v>
      </c>
      <c r="I797" s="6">
        <v>3451461.2820000001</v>
      </c>
      <c r="J797" s="1"/>
      <c r="K797" s="1"/>
      <c r="L797" s="1"/>
      <c r="M797" s="1"/>
      <c r="N797" s="1"/>
    </row>
    <row r="798" spans="1:14" x14ac:dyDescent="0.25">
      <c r="A798" s="2" t="s">
        <v>92</v>
      </c>
      <c r="B798" s="2" t="s">
        <v>123</v>
      </c>
      <c r="C798" s="2" t="s">
        <v>623</v>
      </c>
      <c r="D798" s="8" t="s">
        <v>76</v>
      </c>
      <c r="E798" s="3">
        <v>502968</v>
      </c>
      <c r="F798" s="3">
        <v>553265</v>
      </c>
      <c r="G798" s="3">
        <v>553265</v>
      </c>
      <c r="H798" s="3">
        <v>553265</v>
      </c>
      <c r="I798" s="3">
        <v>553264.84</v>
      </c>
    </row>
    <row r="799" spans="1:14" x14ac:dyDescent="0.25">
      <c r="A799" s="2" t="s">
        <v>92</v>
      </c>
      <c r="B799" s="2" t="s">
        <v>123</v>
      </c>
      <c r="C799" s="2" t="s">
        <v>623</v>
      </c>
      <c r="D799" s="8" t="s">
        <v>11</v>
      </c>
      <c r="E799" s="3">
        <v>479258</v>
      </c>
      <c r="F799" s="3">
        <v>456032</v>
      </c>
      <c r="G799" s="3">
        <v>470487</v>
      </c>
      <c r="H799" s="3">
        <v>565420</v>
      </c>
      <c r="I799" s="3">
        <v>539709.25699999998</v>
      </c>
    </row>
    <row r="800" spans="1:14" x14ac:dyDescent="0.25">
      <c r="A800" s="2" t="s">
        <v>92</v>
      </c>
      <c r="B800" s="2" t="s">
        <v>123</v>
      </c>
      <c r="C800" s="2" t="s">
        <v>623</v>
      </c>
      <c r="D800" s="8" t="s">
        <v>12</v>
      </c>
      <c r="E800" s="3">
        <v>1282750</v>
      </c>
      <c r="F800" s="3">
        <v>1419710</v>
      </c>
      <c r="G800" s="3">
        <v>1799315</v>
      </c>
      <c r="H800" s="3">
        <v>2144040</v>
      </c>
      <c r="I800" s="3">
        <v>2358487.1850000001</v>
      </c>
    </row>
    <row r="801" spans="1:9" x14ac:dyDescent="0.25">
      <c r="A801" s="2" t="s">
        <v>92</v>
      </c>
      <c r="B801" s="2" t="s">
        <v>123</v>
      </c>
      <c r="C801" s="2" t="s">
        <v>623</v>
      </c>
      <c r="D801" s="8" t="s">
        <v>13</v>
      </c>
      <c r="E801" s="3">
        <v>0</v>
      </c>
      <c r="F801" s="3">
        <v>0</v>
      </c>
      <c r="G801" s="3">
        <v>0</v>
      </c>
      <c r="H801" s="3">
        <v>0</v>
      </c>
      <c r="I801" s="3">
        <v>0</v>
      </c>
    </row>
    <row r="802" spans="1:9" x14ac:dyDescent="0.25">
      <c r="A802" s="5" t="s">
        <v>92</v>
      </c>
      <c r="B802" s="5" t="s">
        <v>123</v>
      </c>
      <c r="C802" s="5" t="s">
        <v>623</v>
      </c>
      <c r="D802" s="5" t="s">
        <v>93</v>
      </c>
      <c r="E802" s="6">
        <v>1585500</v>
      </c>
      <c r="F802" s="6">
        <v>1853353</v>
      </c>
      <c r="G802" s="6">
        <v>2581517.3220000002</v>
      </c>
      <c r="H802" s="6">
        <v>3122659.3480000002</v>
      </c>
      <c r="I802" s="6">
        <v>3530235.1770000001</v>
      </c>
    </row>
    <row r="803" spans="1:9" x14ac:dyDescent="0.25">
      <c r="A803" s="2" t="s">
        <v>92</v>
      </c>
      <c r="B803" s="2" t="s">
        <v>123</v>
      </c>
      <c r="C803" s="2" t="s">
        <v>623</v>
      </c>
      <c r="D803" s="8" t="s">
        <v>94</v>
      </c>
      <c r="E803" s="3">
        <v>0</v>
      </c>
      <c r="F803" s="3">
        <v>0</v>
      </c>
      <c r="G803" s="3">
        <v>0</v>
      </c>
      <c r="H803" s="3">
        <v>0</v>
      </c>
      <c r="I803" s="3">
        <v>0</v>
      </c>
    </row>
    <row r="804" spans="1:9" x14ac:dyDescent="0.25">
      <c r="A804" s="2" t="s">
        <v>92</v>
      </c>
      <c r="B804" s="2" t="s">
        <v>123</v>
      </c>
      <c r="C804" s="2" t="s">
        <v>623</v>
      </c>
      <c r="D804" s="8" t="s">
        <v>95</v>
      </c>
      <c r="E804" s="3">
        <v>1245024</v>
      </c>
      <c r="F804" s="3">
        <v>1450869</v>
      </c>
      <c r="G804" s="3">
        <v>1868278.321</v>
      </c>
      <c r="H804" s="3">
        <v>2104386.8790000002</v>
      </c>
      <c r="I804" s="3">
        <v>2336532.0129999998</v>
      </c>
    </row>
    <row r="805" spans="1:9" x14ac:dyDescent="0.25">
      <c r="A805" s="2" t="s">
        <v>92</v>
      </c>
      <c r="B805" s="2" t="s">
        <v>123</v>
      </c>
      <c r="C805" s="2" t="s">
        <v>623</v>
      </c>
      <c r="D805" s="8" t="s">
        <v>96</v>
      </c>
      <c r="E805" s="3">
        <v>340476</v>
      </c>
      <c r="F805" s="3">
        <v>402484</v>
      </c>
      <c r="G805" s="3">
        <v>713239.00100000005</v>
      </c>
      <c r="H805" s="3">
        <v>1018272.469</v>
      </c>
      <c r="I805" s="3">
        <v>1193703.1640000001</v>
      </c>
    </row>
    <row r="806" spans="1:9" x14ac:dyDescent="0.25">
      <c r="A806" s="5" t="s">
        <v>92</v>
      </c>
      <c r="B806" s="5" t="s">
        <v>123</v>
      </c>
      <c r="C806" s="5" t="s">
        <v>623</v>
      </c>
      <c r="D806" s="5" t="s">
        <v>97</v>
      </c>
      <c r="E806" s="6">
        <v>3850476</v>
      </c>
      <c r="F806" s="6">
        <v>4282360</v>
      </c>
      <c r="G806" s="6">
        <v>5404585.2240000004</v>
      </c>
      <c r="H806" s="6">
        <v>6385384.1109999996</v>
      </c>
      <c r="I806" s="6">
        <v>6981696.4589999998</v>
      </c>
    </row>
    <row r="807" spans="1:9" x14ac:dyDescent="0.25">
      <c r="A807" s="2" t="s">
        <v>92</v>
      </c>
      <c r="B807" s="2" t="s">
        <v>123</v>
      </c>
      <c r="C807" s="2" t="s">
        <v>623</v>
      </c>
      <c r="D807" s="8" t="s">
        <v>98</v>
      </c>
      <c r="E807" s="3">
        <v>725475</v>
      </c>
      <c r="F807" s="3">
        <v>426476</v>
      </c>
      <c r="G807" s="3">
        <v>436348</v>
      </c>
      <c r="H807" s="3">
        <v>265532</v>
      </c>
      <c r="I807" s="3">
        <v>240708.03700000001</v>
      </c>
    </row>
    <row r="808" spans="1:9" x14ac:dyDescent="0.25">
      <c r="A808" s="2" t="s">
        <v>92</v>
      </c>
      <c r="B808" s="2" t="s">
        <v>123</v>
      </c>
      <c r="C808" s="2" t="s">
        <v>623</v>
      </c>
      <c r="D808" s="8" t="s">
        <v>99</v>
      </c>
      <c r="E808" s="3">
        <v>3770</v>
      </c>
      <c r="F808" s="3">
        <v>4226</v>
      </c>
      <c r="G808" s="3">
        <v>7102</v>
      </c>
      <c r="H808" s="3">
        <v>6774</v>
      </c>
      <c r="I808" s="3">
        <v>4984.1930000000002</v>
      </c>
    </row>
    <row r="809" spans="1:9" x14ac:dyDescent="0.25">
      <c r="A809" s="2" t="s">
        <v>92</v>
      </c>
      <c r="B809" s="2" t="s">
        <v>123</v>
      </c>
      <c r="C809" s="2" t="s">
        <v>623</v>
      </c>
      <c r="D809" s="8" t="s">
        <v>100</v>
      </c>
      <c r="E809" s="3">
        <v>1868484</v>
      </c>
      <c r="F809" s="3">
        <v>2243262</v>
      </c>
      <c r="G809" s="3">
        <v>2866962</v>
      </c>
      <c r="H809" s="3">
        <v>3399932</v>
      </c>
      <c r="I809" s="3">
        <v>3821090.4139999999</v>
      </c>
    </row>
    <row r="810" spans="1:9" x14ac:dyDescent="0.25">
      <c r="A810" s="2" t="s">
        <v>92</v>
      </c>
      <c r="B810" s="2" t="s">
        <v>123</v>
      </c>
      <c r="C810" s="2" t="s">
        <v>623</v>
      </c>
      <c r="D810" s="8" t="s">
        <v>101</v>
      </c>
      <c r="E810" s="3">
        <v>1127179</v>
      </c>
      <c r="F810" s="3">
        <v>1485712</v>
      </c>
      <c r="G810" s="3">
        <v>1992536.2239999999</v>
      </c>
      <c r="H810" s="3">
        <v>2547189.111</v>
      </c>
      <c r="I810" s="3">
        <v>2738798.6630000002</v>
      </c>
    </row>
    <row r="811" spans="1:9" x14ac:dyDescent="0.25">
      <c r="A811" s="2" t="s">
        <v>92</v>
      </c>
      <c r="B811" s="2" t="s">
        <v>123</v>
      </c>
      <c r="C811" s="2" t="s">
        <v>623</v>
      </c>
      <c r="D811" s="8" t="s">
        <v>511</v>
      </c>
      <c r="E811" s="3">
        <v>125568</v>
      </c>
      <c r="F811" s="3">
        <v>122684</v>
      </c>
      <c r="G811" s="3">
        <v>101637</v>
      </c>
      <c r="H811" s="3">
        <v>165957</v>
      </c>
      <c r="I811" s="3">
        <v>176115.152</v>
      </c>
    </row>
    <row r="812" spans="1:9" x14ac:dyDescent="0.25">
      <c r="A812" s="5" t="s">
        <v>92</v>
      </c>
      <c r="B812" s="5" t="s">
        <v>123</v>
      </c>
      <c r="C812" s="5" t="s">
        <v>623</v>
      </c>
      <c r="D812" s="5" t="s">
        <v>29</v>
      </c>
      <c r="E812" s="6"/>
      <c r="F812" s="6"/>
      <c r="G812" s="6"/>
      <c r="H812" s="6"/>
      <c r="I812" s="6"/>
    </row>
    <row r="813" spans="1:9" x14ac:dyDescent="0.25">
      <c r="A813" s="2" t="s">
        <v>92</v>
      </c>
      <c r="B813" s="2" t="s">
        <v>123</v>
      </c>
      <c r="C813" s="2" t="s">
        <v>623</v>
      </c>
      <c r="D813" s="8" t="s">
        <v>102</v>
      </c>
      <c r="E813" s="3">
        <v>116009</v>
      </c>
      <c r="F813" s="3">
        <v>182150</v>
      </c>
      <c r="G813" s="3">
        <v>449940</v>
      </c>
      <c r="H813" s="3">
        <v>572377</v>
      </c>
      <c r="I813" s="3">
        <v>552812.27099999995</v>
      </c>
    </row>
    <row r="814" spans="1:9" x14ac:dyDescent="0.25">
      <c r="A814" s="2" t="s">
        <v>92</v>
      </c>
      <c r="B814" s="2" t="s">
        <v>123</v>
      </c>
      <c r="C814" s="2" t="s">
        <v>623</v>
      </c>
      <c r="D814" s="8" t="s">
        <v>103</v>
      </c>
      <c r="E814" s="3">
        <v>1601304</v>
      </c>
      <c r="F814" s="3">
        <v>1847249</v>
      </c>
      <c r="G814" s="3">
        <v>1969053</v>
      </c>
      <c r="H814" s="3">
        <v>2362181</v>
      </c>
      <c r="I814" s="3">
        <v>2633789.2790000001</v>
      </c>
    </row>
    <row r="815" spans="1:9" x14ac:dyDescent="0.25">
      <c r="A815" s="2" t="s">
        <v>92</v>
      </c>
      <c r="B815" s="2" t="s">
        <v>123</v>
      </c>
      <c r="C815" s="2" t="s">
        <v>623</v>
      </c>
      <c r="D815" s="8" t="s">
        <v>104</v>
      </c>
      <c r="E815" s="3">
        <v>897582</v>
      </c>
      <c r="F815" s="3">
        <v>1072368</v>
      </c>
      <c r="G815" s="3">
        <v>1197153</v>
      </c>
      <c r="H815" s="3">
        <v>1359543</v>
      </c>
      <c r="I815" s="3">
        <v>1650495.936</v>
      </c>
    </row>
    <row r="816" spans="1:9" x14ac:dyDescent="0.25">
      <c r="A816" s="2" t="s">
        <v>92</v>
      </c>
      <c r="B816" s="2" t="s">
        <v>123</v>
      </c>
      <c r="C816" s="2" t="s">
        <v>623</v>
      </c>
      <c r="D816" s="8" t="s">
        <v>105</v>
      </c>
      <c r="E816" s="3">
        <v>606769</v>
      </c>
      <c r="F816" s="3">
        <v>1088150</v>
      </c>
      <c r="G816" s="3">
        <v>809048</v>
      </c>
      <c r="H816" s="3">
        <v>1090508</v>
      </c>
      <c r="I816" s="3">
        <v>1297748.774</v>
      </c>
    </row>
    <row r="817" spans="1:9" x14ac:dyDescent="0.25">
      <c r="A817" s="2" t="s">
        <v>92</v>
      </c>
      <c r="B817" s="2" t="s">
        <v>123</v>
      </c>
      <c r="C817" s="2" t="s">
        <v>623</v>
      </c>
      <c r="D817" s="8" t="s">
        <v>106</v>
      </c>
      <c r="E817" s="3">
        <v>449748</v>
      </c>
      <c r="F817" s="3">
        <v>561535</v>
      </c>
      <c r="G817" s="3">
        <v>618518</v>
      </c>
      <c r="H817" s="3">
        <v>760639</v>
      </c>
      <c r="I817" s="3">
        <v>926006.04700000002</v>
      </c>
    </row>
    <row r="818" spans="1:9" x14ac:dyDescent="0.25">
      <c r="A818" s="2" t="s">
        <v>92</v>
      </c>
      <c r="B818" s="2" t="s">
        <v>123</v>
      </c>
      <c r="C818" s="2" t="s">
        <v>623</v>
      </c>
      <c r="D818" s="8" t="s">
        <v>107</v>
      </c>
      <c r="E818" s="3">
        <v>207306</v>
      </c>
      <c r="F818" s="3">
        <v>220972</v>
      </c>
      <c r="G818" s="3">
        <v>251913</v>
      </c>
      <c r="H818" s="3">
        <v>211130</v>
      </c>
      <c r="I818" s="3">
        <v>278406.60600000003</v>
      </c>
    </row>
    <row r="819" spans="1:9" x14ac:dyDescent="0.25">
      <c r="A819" s="2" t="s">
        <v>92</v>
      </c>
      <c r="B819" s="2" t="s">
        <v>123</v>
      </c>
      <c r="C819" s="2" t="s">
        <v>623</v>
      </c>
      <c r="D819" s="8" t="s">
        <v>108</v>
      </c>
      <c r="E819" s="3">
        <v>389628</v>
      </c>
      <c r="F819" s="3">
        <v>495181</v>
      </c>
      <c r="G819" s="3">
        <v>830075</v>
      </c>
      <c r="H819" s="3">
        <v>941907</v>
      </c>
      <c r="I819" s="3">
        <v>909927.56200000003</v>
      </c>
    </row>
    <row r="820" spans="1:9" x14ac:dyDescent="0.25">
      <c r="A820" s="2" t="s">
        <v>92</v>
      </c>
      <c r="B820" s="2" t="s">
        <v>123</v>
      </c>
      <c r="C820" s="2" t="s">
        <v>623</v>
      </c>
      <c r="D820" s="8" t="s">
        <v>109</v>
      </c>
      <c r="E820" s="3">
        <v>277526</v>
      </c>
      <c r="F820" s="3">
        <v>313354</v>
      </c>
      <c r="G820" s="3">
        <v>496869</v>
      </c>
      <c r="H820" s="3">
        <v>584672</v>
      </c>
      <c r="I820" s="3">
        <v>549564.91</v>
      </c>
    </row>
    <row r="821" spans="1:9" x14ac:dyDescent="0.25">
      <c r="A821" s="5" t="s">
        <v>92</v>
      </c>
      <c r="B821" s="5" t="s">
        <v>123</v>
      </c>
      <c r="C821" s="5" t="s">
        <v>623</v>
      </c>
      <c r="D821" s="5" t="s">
        <v>40</v>
      </c>
      <c r="E821" s="6"/>
      <c r="F821" s="6"/>
      <c r="G821" s="6"/>
      <c r="H821" s="6"/>
      <c r="I821" s="6"/>
    </row>
    <row r="822" spans="1:9" x14ac:dyDescent="0.25">
      <c r="A822" s="2" t="s">
        <v>92</v>
      </c>
      <c r="B822" s="2" t="s">
        <v>123</v>
      </c>
      <c r="C822" s="2" t="s">
        <v>623</v>
      </c>
      <c r="D822" s="8" t="s">
        <v>77</v>
      </c>
      <c r="E822" s="3">
        <v>50296.800000000003</v>
      </c>
      <c r="F822" s="3">
        <v>55326.5</v>
      </c>
      <c r="G822" s="3">
        <v>55326.5</v>
      </c>
      <c r="H822" s="3">
        <v>55326.5</v>
      </c>
      <c r="I822" s="3">
        <v>55326.483999999997</v>
      </c>
    </row>
    <row r="823" spans="1:9" x14ac:dyDescent="0.25">
      <c r="A823" s="2" t="s">
        <v>92</v>
      </c>
      <c r="B823" s="2" t="s">
        <v>123</v>
      </c>
      <c r="C823" s="2" t="s">
        <v>623</v>
      </c>
      <c r="D823" s="8" t="s">
        <v>78</v>
      </c>
      <c r="E823" s="3">
        <v>22.5</v>
      </c>
      <c r="F823" s="3">
        <v>25</v>
      </c>
      <c r="G823" s="3">
        <v>0</v>
      </c>
      <c r="H823" s="3">
        <v>60</v>
      </c>
      <c r="I823" s="3">
        <v>60</v>
      </c>
    </row>
    <row r="824" spans="1:9" x14ac:dyDescent="0.25">
      <c r="A824" s="2" t="s">
        <v>92</v>
      </c>
      <c r="B824" s="2" t="s">
        <v>123</v>
      </c>
      <c r="C824" s="2" t="s">
        <v>623</v>
      </c>
      <c r="D824" s="8" t="s">
        <v>79</v>
      </c>
      <c r="E824" s="3">
        <v>10</v>
      </c>
      <c r="F824" s="3">
        <v>0</v>
      </c>
      <c r="G824" s="3">
        <v>0</v>
      </c>
      <c r="H824" s="3">
        <v>0</v>
      </c>
      <c r="I824" s="3">
        <v>0</v>
      </c>
    </row>
    <row r="825" spans="1:9" x14ac:dyDescent="0.25">
      <c r="A825" s="2" t="s">
        <v>92</v>
      </c>
      <c r="B825" s="2" t="s">
        <v>123</v>
      </c>
      <c r="C825" s="2" t="s">
        <v>623</v>
      </c>
      <c r="D825" s="8" t="s">
        <v>80</v>
      </c>
      <c r="E825" s="3">
        <v>300794</v>
      </c>
      <c r="F825" s="3">
        <v>1772</v>
      </c>
      <c r="G825" s="3">
        <v>269713</v>
      </c>
      <c r="H825" s="3">
        <v>127563</v>
      </c>
      <c r="I825" s="3">
        <v>115500.36</v>
      </c>
    </row>
    <row r="826" spans="1:9" x14ac:dyDescent="0.25">
      <c r="A826" s="5" t="s">
        <v>92</v>
      </c>
      <c r="B826" s="5" t="s">
        <v>123</v>
      </c>
      <c r="C826" s="5" t="s">
        <v>623</v>
      </c>
      <c r="D826" s="5" t="s">
        <v>43</v>
      </c>
      <c r="E826" s="74"/>
      <c r="F826" s="74"/>
      <c r="G826" s="74"/>
      <c r="H826" s="74"/>
      <c r="I826" s="74"/>
    </row>
    <row r="827" spans="1:9" x14ac:dyDescent="0.25">
      <c r="A827" s="2" t="s">
        <v>92</v>
      </c>
      <c r="B827" s="2" t="s">
        <v>123</v>
      </c>
      <c r="C827" s="2" t="s">
        <v>623</v>
      </c>
      <c r="D827" s="8" t="s">
        <v>546</v>
      </c>
      <c r="E827" s="9">
        <v>12.25293336</v>
      </c>
      <c r="F827" s="9">
        <v>12.900498022442916</v>
      </c>
      <c r="G827" s="9">
        <v>17.600326170083815</v>
      </c>
      <c r="H827" s="9">
        <v>17.919744998429227</v>
      </c>
      <c r="I827" s="9">
        <v>15.92267347358295</v>
      </c>
    </row>
    <row r="828" spans="1:9" x14ac:dyDescent="0.25">
      <c r="A828" s="2" t="s">
        <v>92</v>
      </c>
      <c r="B828" s="2" t="s">
        <v>123</v>
      </c>
      <c r="C828" s="2" t="s">
        <v>623</v>
      </c>
      <c r="D828" s="8" t="s">
        <v>110</v>
      </c>
      <c r="E828" s="9">
        <v>7.207576414</v>
      </c>
      <c r="F828" s="9">
        <v>7.3173203560653475</v>
      </c>
      <c r="G828" s="9">
        <v>9.1934714581531036</v>
      </c>
      <c r="H828" s="9">
        <v>9.1564107943450868</v>
      </c>
      <c r="I828" s="9">
        <v>7.8715096427826525</v>
      </c>
    </row>
    <row r="829" spans="1:9" x14ac:dyDescent="0.25">
      <c r="A829" s="2" t="s">
        <v>92</v>
      </c>
      <c r="B829" s="2" t="s">
        <v>123</v>
      </c>
      <c r="C829" s="2" t="s">
        <v>623</v>
      </c>
      <c r="D829" s="8" t="s">
        <v>512</v>
      </c>
      <c r="E829" s="9">
        <v>5.5177665380000001</v>
      </c>
      <c r="F829" s="9">
        <v>5.6637235321229431</v>
      </c>
      <c r="G829" s="9">
        <v>8.9806692995219297</v>
      </c>
      <c r="H829" s="9">
        <v>10.567666488933874</v>
      </c>
      <c r="I829" s="9">
        <f>+I820/I822</f>
        <v>9.9331255172477633</v>
      </c>
    </row>
    <row r="830" spans="1:9" x14ac:dyDescent="0.25">
      <c r="A830" s="2" t="s">
        <v>92</v>
      </c>
      <c r="B830" s="2" t="s">
        <v>123</v>
      </c>
      <c r="C830" s="2" t="s">
        <v>623</v>
      </c>
      <c r="D830" s="8" t="s">
        <v>111</v>
      </c>
      <c r="E830" s="9">
        <v>50.106619790000003</v>
      </c>
      <c r="F830" s="9">
        <v>52.364020560106233</v>
      </c>
      <c r="G830" s="9">
        <v>51.665743643460779</v>
      </c>
      <c r="H830" s="9">
        <v>55.948138455348598</v>
      </c>
      <c r="I830" s="9">
        <v>56.104715364776276</v>
      </c>
    </row>
    <row r="831" spans="1:9" x14ac:dyDescent="0.25">
      <c r="A831" s="2" t="s">
        <v>92</v>
      </c>
      <c r="B831" s="2" t="s">
        <v>123</v>
      </c>
      <c r="C831" s="2" t="s">
        <v>623</v>
      </c>
      <c r="D831" s="8" t="s">
        <v>112</v>
      </c>
      <c r="E831" s="9">
        <v>74.697866149999996</v>
      </c>
      <c r="F831" s="9">
        <v>70.518327514568185</v>
      </c>
      <c r="G831" s="9">
        <v>50.70008392554174</v>
      </c>
      <c r="H831" s="9">
        <v>36.1108450550052</v>
      </c>
      <c r="I831" s="9">
        <v>50.659458224871017</v>
      </c>
    </row>
    <row r="832" spans="1:9" x14ac:dyDescent="0.25">
      <c r="A832" s="2" t="s">
        <v>92</v>
      </c>
      <c r="B832" s="2" t="s">
        <v>123</v>
      </c>
      <c r="C832" s="2" t="s">
        <v>623</v>
      </c>
      <c r="D832" s="8" t="s">
        <v>113</v>
      </c>
      <c r="E832" s="9">
        <v>12.924613020000001</v>
      </c>
      <c r="F832" s="9">
        <v>16.985773540426422</v>
      </c>
      <c r="G832" s="9">
        <v>37.584168439623006</v>
      </c>
      <c r="H832" s="9">
        <v>42.100691188141894</v>
      </c>
      <c r="I832" s="9">
        <v>33.493706887867184</v>
      </c>
    </row>
    <row r="833" spans="1:14" x14ac:dyDescent="0.25">
      <c r="A833" s="5" t="s">
        <v>92</v>
      </c>
      <c r="B833" s="5" t="s">
        <v>123</v>
      </c>
      <c r="C833" s="5" t="s">
        <v>623</v>
      </c>
      <c r="D833" s="5" t="s">
        <v>53</v>
      </c>
      <c r="E833" s="74"/>
      <c r="F833" s="74"/>
      <c r="G833" s="74"/>
      <c r="H833" s="74"/>
      <c r="I833" s="74"/>
    </row>
    <row r="834" spans="1:14" x14ac:dyDescent="0.25">
      <c r="A834" s="2" t="s">
        <v>92</v>
      </c>
      <c r="B834" s="2" t="s">
        <v>123</v>
      </c>
      <c r="C834" s="2" t="s">
        <v>623</v>
      </c>
      <c r="D834" s="8" t="s">
        <v>114</v>
      </c>
      <c r="E834" s="9">
        <v>18.841177040000002</v>
      </c>
      <c r="F834" s="9">
        <v>9.9589011666464291</v>
      </c>
      <c r="G834" s="9">
        <v>8.0736630456361542</v>
      </c>
      <c r="H834" s="9">
        <v>4.1584342521003901</v>
      </c>
      <c r="I834" s="9">
        <v>3.4477012630605972</v>
      </c>
    </row>
    <row r="835" spans="1:14" x14ac:dyDescent="0.25">
      <c r="A835" s="2" t="s">
        <v>92</v>
      </c>
      <c r="B835" s="2" t="s">
        <v>123</v>
      </c>
      <c r="C835" s="2" t="s">
        <v>623</v>
      </c>
      <c r="D835" s="8" t="s">
        <v>115</v>
      </c>
      <c r="E835" s="9">
        <v>48.526052360000001</v>
      </c>
      <c r="F835" s="9">
        <v>52.38377903772686</v>
      </c>
      <c r="G835" s="9">
        <v>53.046845986788348</v>
      </c>
      <c r="H835" s="9">
        <v>53.245536069521506</v>
      </c>
      <c r="I835" s="9">
        <v>54.730113754434136</v>
      </c>
    </row>
    <row r="836" spans="1:14" x14ac:dyDescent="0.25">
      <c r="A836" s="5" t="s">
        <v>92</v>
      </c>
      <c r="B836" s="5" t="s">
        <v>123</v>
      </c>
      <c r="C836" s="5" t="s">
        <v>623</v>
      </c>
      <c r="D836" s="5" t="s">
        <v>116</v>
      </c>
      <c r="E836" s="74"/>
      <c r="F836" s="74"/>
      <c r="G836" s="74"/>
      <c r="H836" s="74"/>
      <c r="I836" s="74"/>
    </row>
    <row r="837" spans="1:14" x14ac:dyDescent="0.25">
      <c r="A837" s="2" t="s">
        <v>92</v>
      </c>
      <c r="B837" s="2" t="s">
        <v>123</v>
      </c>
      <c r="C837" s="2" t="s">
        <v>623</v>
      </c>
      <c r="D837" s="8" t="s">
        <v>535</v>
      </c>
      <c r="E837" s="9">
        <v>58.823272760000002</v>
      </c>
      <c r="F837" s="9">
        <v>56.721223811169544</v>
      </c>
      <c r="G837" s="9">
        <v>52.234665251714048</v>
      </c>
      <c r="H837" s="9">
        <v>51.096769486104293</v>
      </c>
      <c r="I837" s="9">
        <v>49.435854197739765</v>
      </c>
    </row>
    <row r="838" spans="1:14" x14ac:dyDescent="0.25">
      <c r="A838" s="2" t="s">
        <v>92</v>
      </c>
      <c r="B838" s="2" t="s">
        <v>123</v>
      </c>
      <c r="C838" s="2" t="s">
        <v>623</v>
      </c>
      <c r="D838" s="8" t="s">
        <v>547</v>
      </c>
      <c r="E838" s="9">
        <v>45.03220881</v>
      </c>
      <c r="F838" s="9">
        <v>43.903138640615254</v>
      </c>
      <c r="G838" s="9">
        <v>51.025584484830958</v>
      </c>
      <c r="H838" s="9">
        <v>58.972192349055156</v>
      </c>
      <c r="I838" s="9">
        <f>+SUM(I798:I800)/I822</f>
        <v>62.383528329759763</v>
      </c>
    </row>
    <row r="839" spans="1:14" x14ac:dyDescent="0.25">
      <c r="A839" s="5" t="s">
        <v>92</v>
      </c>
      <c r="B839" s="5" t="s">
        <v>123</v>
      </c>
      <c r="C839" s="5" t="s">
        <v>623</v>
      </c>
      <c r="D839" s="5" t="s">
        <v>117</v>
      </c>
      <c r="E839" s="74"/>
      <c r="F839" s="74"/>
      <c r="G839" s="74"/>
      <c r="H839" s="74"/>
      <c r="I839" s="74"/>
    </row>
    <row r="840" spans="1:14" x14ac:dyDescent="0.25">
      <c r="A840" s="2" t="s">
        <v>92</v>
      </c>
      <c r="B840" s="2" t="s">
        <v>123</v>
      </c>
      <c r="C840" s="2" t="s">
        <v>623</v>
      </c>
      <c r="D840" s="8" t="s">
        <v>118</v>
      </c>
      <c r="E840" s="9">
        <v>108.3840793</v>
      </c>
      <c r="F840" s="9">
        <v>0.56549461631254105</v>
      </c>
      <c r="G840" s="9">
        <v>54.282517122219339</v>
      </c>
      <c r="H840" s="9">
        <v>21.817873953259262</v>
      </c>
      <c r="I840" s="9">
        <v>21.016691185760024</v>
      </c>
    </row>
    <row r="841" spans="1:14" x14ac:dyDescent="0.25">
      <c r="A841" s="5" t="s">
        <v>92</v>
      </c>
      <c r="B841" s="5" t="s">
        <v>123</v>
      </c>
      <c r="C841" s="5" t="s">
        <v>624</v>
      </c>
      <c r="D841" s="5" t="s">
        <v>9</v>
      </c>
      <c r="E841" s="6">
        <v>2355783</v>
      </c>
      <c r="F841" s="6">
        <v>2337387</v>
      </c>
      <c r="G841" s="6">
        <v>2481059</v>
      </c>
      <c r="H841" s="6">
        <v>2516653.8289999999</v>
      </c>
      <c r="I841" s="6">
        <v>0</v>
      </c>
      <c r="J841" s="1"/>
      <c r="K841" s="1"/>
      <c r="L841" s="1"/>
      <c r="M841" s="1"/>
      <c r="N841" s="1"/>
    </row>
    <row r="842" spans="1:14" x14ac:dyDescent="0.25">
      <c r="A842" s="2" t="s">
        <v>92</v>
      </c>
      <c r="B842" s="2" t="s">
        <v>123</v>
      </c>
      <c r="C842" s="2" t="s">
        <v>624</v>
      </c>
      <c r="D842" s="8" t="s">
        <v>76</v>
      </c>
      <c r="E842" s="3">
        <v>500032</v>
      </c>
      <c r="F842" s="3">
        <v>500032</v>
      </c>
      <c r="G842" s="3">
        <v>500032</v>
      </c>
      <c r="H842" s="3">
        <v>500032</v>
      </c>
      <c r="I842" s="3"/>
    </row>
    <row r="843" spans="1:14" x14ac:dyDescent="0.25">
      <c r="A843" s="2" t="s">
        <v>92</v>
      </c>
      <c r="B843" s="2" t="s">
        <v>123</v>
      </c>
      <c r="C843" s="2" t="s">
        <v>624</v>
      </c>
      <c r="D843" s="8" t="s">
        <v>11</v>
      </c>
      <c r="E843" s="3">
        <v>1774321</v>
      </c>
      <c r="F843" s="3">
        <v>1752768</v>
      </c>
      <c r="G843" s="3">
        <v>1889629</v>
      </c>
      <c r="H843" s="3">
        <v>1919633.7560000001</v>
      </c>
      <c r="I843" s="3"/>
    </row>
    <row r="844" spans="1:14" x14ac:dyDescent="0.25">
      <c r="A844" s="2" t="s">
        <v>92</v>
      </c>
      <c r="B844" s="2" t="s">
        <v>123</v>
      </c>
      <c r="C844" s="2" t="s">
        <v>624</v>
      </c>
      <c r="D844" s="8" t="s">
        <v>12</v>
      </c>
      <c r="E844" s="3">
        <v>81430</v>
      </c>
      <c r="F844" s="3">
        <v>84587</v>
      </c>
      <c r="G844" s="3">
        <v>91398</v>
      </c>
      <c r="H844" s="3">
        <v>96988.073000000004</v>
      </c>
      <c r="I844" s="3"/>
    </row>
    <row r="845" spans="1:14" x14ac:dyDescent="0.25">
      <c r="A845" s="2" t="s">
        <v>92</v>
      </c>
      <c r="B845" s="2" t="s">
        <v>123</v>
      </c>
      <c r="C845" s="2" t="s">
        <v>624</v>
      </c>
      <c r="D845" s="8" t="s">
        <v>13</v>
      </c>
      <c r="E845" s="3">
        <v>0</v>
      </c>
      <c r="F845" s="3">
        <v>0</v>
      </c>
      <c r="G845" s="3">
        <v>0</v>
      </c>
      <c r="H845" s="3">
        <v>0</v>
      </c>
      <c r="I845" s="3"/>
    </row>
    <row r="846" spans="1:14" x14ac:dyDescent="0.25">
      <c r="A846" s="5" t="s">
        <v>92</v>
      </c>
      <c r="B846" s="5" t="s">
        <v>123</v>
      </c>
      <c r="C846" s="5" t="s">
        <v>624</v>
      </c>
      <c r="D846" s="5" t="s">
        <v>93</v>
      </c>
      <c r="E846" s="6">
        <v>63680</v>
      </c>
      <c r="F846" s="6">
        <v>61445</v>
      </c>
      <c r="G846" s="6">
        <v>75373</v>
      </c>
      <c r="H846" s="6">
        <v>87480.289000000004</v>
      </c>
      <c r="I846" s="6"/>
    </row>
    <row r="847" spans="1:14" x14ac:dyDescent="0.25">
      <c r="A847" s="2" t="s">
        <v>92</v>
      </c>
      <c r="B847" s="2" t="s">
        <v>123</v>
      </c>
      <c r="C847" s="2" t="s">
        <v>624</v>
      </c>
      <c r="D847" s="8" t="s">
        <v>94</v>
      </c>
      <c r="E847" s="3">
        <v>0</v>
      </c>
      <c r="F847" s="3">
        <v>0</v>
      </c>
      <c r="G847" s="3">
        <v>0</v>
      </c>
      <c r="H847" s="3">
        <v>0</v>
      </c>
      <c r="I847" s="3"/>
    </row>
    <row r="848" spans="1:14" x14ac:dyDescent="0.25">
      <c r="A848" s="2" t="s">
        <v>92</v>
      </c>
      <c r="B848" s="2" t="s">
        <v>123</v>
      </c>
      <c r="C848" s="2" t="s">
        <v>624</v>
      </c>
      <c r="D848" s="8" t="s">
        <v>95</v>
      </c>
      <c r="E848" s="3">
        <v>10441</v>
      </c>
      <c r="F848" s="3">
        <v>17858</v>
      </c>
      <c r="G848" s="3">
        <v>19124</v>
      </c>
      <c r="H848" s="3">
        <v>19483.429</v>
      </c>
      <c r="I848" s="3"/>
    </row>
    <row r="849" spans="1:9" x14ac:dyDescent="0.25">
      <c r="A849" s="2" t="s">
        <v>92</v>
      </c>
      <c r="B849" s="2" t="s">
        <v>123</v>
      </c>
      <c r="C849" s="2" t="s">
        <v>624</v>
      </c>
      <c r="D849" s="8" t="s">
        <v>96</v>
      </c>
      <c r="E849" s="3">
        <v>53239</v>
      </c>
      <c r="F849" s="3">
        <v>43587</v>
      </c>
      <c r="G849" s="3">
        <v>56249</v>
      </c>
      <c r="H849" s="3">
        <v>67996.86</v>
      </c>
      <c r="I849" s="3"/>
    </row>
    <row r="850" spans="1:9" x14ac:dyDescent="0.25">
      <c r="A850" s="5" t="s">
        <v>92</v>
      </c>
      <c r="B850" s="5" t="s">
        <v>123</v>
      </c>
      <c r="C850" s="5" t="s">
        <v>624</v>
      </c>
      <c r="D850" s="5" t="s">
        <v>97</v>
      </c>
      <c r="E850" s="6">
        <v>2419463</v>
      </c>
      <c r="F850" s="6">
        <v>2398832</v>
      </c>
      <c r="G850" s="6">
        <v>2556432</v>
      </c>
      <c r="H850" s="6">
        <v>2604134.5180000002</v>
      </c>
      <c r="I850" s="6"/>
    </row>
    <row r="851" spans="1:9" x14ac:dyDescent="0.25">
      <c r="A851" s="2" t="s">
        <v>92</v>
      </c>
      <c r="B851" s="2" t="s">
        <v>123</v>
      </c>
      <c r="C851" s="2" t="s">
        <v>624</v>
      </c>
      <c r="D851" s="8" t="s">
        <v>98</v>
      </c>
      <c r="E851" s="3">
        <v>12286</v>
      </c>
      <c r="F851" s="3">
        <v>15804</v>
      </c>
      <c r="G851" s="3">
        <v>12059</v>
      </c>
      <c r="H851" s="3">
        <v>7612.0259999999998</v>
      </c>
      <c r="I851" s="3"/>
    </row>
    <row r="852" spans="1:9" x14ac:dyDescent="0.25">
      <c r="A852" s="2" t="s">
        <v>92</v>
      </c>
      <c r="B852" s="2" t="s">
        <v>123</v>
      </c>
      <c r="C852" s="2" t="s">
        <v>624</v>
      </c>
      <c r="D852" s="8" t="s">
        <v>99</v>
      </c>
      <c r="E852" s="3">
        <v>0</v>
      </c>
      <c r="F852" s="3">
        <v>0</v>
      </c>
      <c r="G852" s="3">
        <v>0</v>
      </c>
      <c r="H852" s="3">
        <v>0</v>
      </c>
      <c r="I852" s="3"/>
    </row>
    <row r="853" spans="1:9" x14ac:dyDescent="0.25">
      <c r="A853" s="2" t="s">
        <v>92</v>
      </c>
      <c r="B853" s="2" t="s">
        <v>123</v>
      </c>
      <c r="C853" s="2" t="s">
        <v>624</v>
      </c>
      <c r="D853" s="8" t="s">
        <v>100</v>
      </c>
      <c r="E853" s="3">
        <v>165952</v>
      </c>
      <c r="F853" s="3">
        <v>142704</v>
      </c>
      <c r="G853" s="3">
        <v>176368</v>
      </c>
      <c r="H853" s="3">
        <v>232268.62</v>
      </c>
      <c r="I853" s="3"/>
    </row>
    <row r="854" spans="1:9" x14ac:dyDescent="0.25">
      <c r="A854" s="2" t="s">
        <v>92</v>
      </c>
      <c r="B854" s="2" t="s">
        <v>123</v>
      </c>
      <c r="C854" s="2" t="s">
        <v>624</v>
      </c>
      <c r="D854" s="8" t="s">
        <v>101</v>
      </c>
      <c r="E854" s="3">
        <v>8562</v>
      </c>
      <c r="F854" s="3">
        <v>12201</v>
      </c>
      <c r="G854" s="3">
        <v>14970</v>
      </c>
      <c r="H854" s="3">
        <v>14567.342000000001</v>
      </c>
      <c r="I854" s="3"/>
    </row>
    <row r="855" spans="1:9" x14ac:dyDescent="0.25">
      <c r="A855" s="2" t="s">
        <v>92</v>
      </c>
      <c r="B855" s="2" t="s">
        <v>123</v>
      </c>
      <c r="C855" s="2" t="s">
        <v>624</v>
      </c>
      <c r="D855" s="8" t="s">
        <v>511</v>
      </c>
      <c r="E855" s="3">
        <v>2232663</v>
      </c>
      <c r="F855" s="3">
        <v>2228123</v>
      </c>
      <c r="G855" s="3">
        <v>2353035</v>
      </c>
      <c r="H855" s="3">
        <v>2349686.5299999998</v>
      </c>
      <c r="I855" s="3"/>
    </row>
    <row r="856" spans="1:9" x14ac:dyDescent="0.25">
      <c r="A856" s="5" t="s">
        <v>92</v>
      </c>
      <c r="B856" s="5" t="s">
        <v>123</v>
      </c>
      <c r="C856" s="5" t="s">
        <v>624</v>
      </c>
      <c r="D856" s="5" t="s">
        <v>29</v>
      </c>
      <c r="E856" s="6"/>
      <c r="F856" s="6"/>
      <c r="G856" s="6"/>
      <c r="H856" s="6"/>
      <c r="I856" s="6"/>
    </row>
    <row r="857" spans="1:9" x14ac:dyDescent="0.25">
      <c r="A857" s="2" t="s">
        <v>92</v>
      </c>
      <c r="B857" s="2" t="s">
        <v>123</v>
      </c>
      <c r="C857" s="2" t="s">
        <v>624</v>
      </c>
      <c r="D857" s="8" t="s">
        <v>102</v>
      </c>
      <c r="E857" s="3">
        <v>3957</v>
      </c>
      <c r="F857" s="3">
        <v>2607</v>
      </c>
      <c r="G857" s="3">
        <v>1826</v>
      </c>
      <c r="H857" s="3">
        <v>3315.0929999999998</v>
      </c>
      <c r="I857" s="3"/>
    </row>
    <row r="858" spans="1:9" x14ac:dyDescent="0.25">
      <c r="A858" s="2" t="s">
        <v>92</v>
      </c>
      <c r="B858" s="2" t="s">
        <v>123</v>
      </c>
      <c r="C858" s="2" t="s">
        <v>624</v>
      </c>
      <c r="D858" s="8" t="s">
        <v>103</v>
      </c>
      <c r="E858" s="3">
        <v>18677</v>
      </c>
      <c r="F858" s="3">
        <v>26356</v>
      </c>
      <c r="G858" s="3">
        <v>32934</v>
      </c>
      <c r="H858" s="3">
        <v>30581.213</v>
      </c>
      <c r="I858" s="3"/>
    </row>
    <row r="859" spans="1:9" x14ac:dyDescent="0.25">
      <c r="A859" s="2" t="s">
        <v>92</v>
      </c>
      <c r="B859" s="2" t="s">
        <v>123</v>
      </c>
      <c r="C859" s="2" t="s">
        <v>624</v>
      </c>
      <c r="D859" s="8" t="s">
        <v>104</v>
      </c>
      <c r="E859" s="3">
        <v>17243</v>
      </c>
      <c r="F859" s="3">
        <v>16745</v>
      </c>
      <c r="G859" s="3">
        <v>25263</v>
      </c>
      <c r="H859" s="3">
        <v>24628.791000000001</v>
      </c>
      <c r="I859" s="3"/>
    </row>
    <row r="860" spans="1:9" x14ac:dyDescent="0.25">
      <c r="A860" s="2" t="s">
        <v>92</v>
      </c>
      <c r="B860" s="2" t="s">
        <v>123</v>
      </c>
      <c r="C860" s="2" t="s">
        <v>624</v>
      </c>
      <c r="D860" s="8" t="s">
        <v>105</v>
      </c>
      <c r="E860" s="3">
        <v>577</v>
      </c>
      <c r="F860" s="3">
        <v>799</v>
      </c>
      <c r="G860" s="3">
        <v>780.16600000000005</v>
      </c>
      <c r="H860" s="3">
        <v>1082.81</v>
      </c>
      <c r="I860" s="3"/>
    </row>
    <row r="861" spans="1:9" x14ac:dyDescent="0.25">
      <c r="A861" s="2" t="s">
        <v>92</v>
      </c>
      <c r="B861" s="2" t="s">
        <v>123</v>
      </c>
      <c r="C861" s="2" t="s">
        <v>624</v>
      </c>
      <c r="D861" s="8" t="s">
        <v>106</v>
      </c>
      <c r="E861" s="3">
        <v>64</v>
      </c>
      <c r="F861" s="3">
        <v>698</v>
      </c>
      <c r="G861" s="3">
        <v>1041</v>
      </c>
      <c r="H861" s="3">
        <v>719.28899999999999</v>
      </c>
      <c r="I861" s="3"/>
    </row>
    <row r="862" spans="1:9" x14ac:dyDescent="0.25">
      <c r="A862" s="2" t="s">
        <v>92</v>
      </c>
      <c r="B862" s="2" t="s">
        <v>123</v>
      </c>
      <c r="C862" s="2" t="s">
        <v>624</v>
      </c>
      <c r="D862" s="8" t="s">
        <v>107</v>
      </c>
      <c r="E862" s="3">
        <v>1181</v>
      </c>
      <c r="F862" s="3">
        <v>-3971</v>
      </c>
      <c r="G862" s="3">
        <v>-3879.7759999999998</v>
      </c>
      <c r="H862" s="3">
        <v>-2496.4650000000001</v>
      </c>
      <c r="I862" s="3"/>
    </row>
    <row r="863" spans="1:9" x14ac:dyDescent="0.25">
      <c r="A863" s="2" t="s">
        <v>92</v>
      </c>
      <c r="B863" s="2" t="s">
        <v>123</v>
      </c>
      <c r="C863" s="2" t="s">
        <v>624</v>
      </c>
      <c r="D863" s="8" t="s">
        <v>108</v>
      </c>
      <c r="E863" s="3">
        <v>1646</v>
      </c>
      <c r="F863" s="3">
        <v>-2588</v>
      </c>
      <c r="G863" s="3">
        <v>4902.8959999999997</v>
      </c>
      <c r="H863" s="3">
        <v>2066.1390000000001</v>
      </c>
      <c r="I863" s="3"/>
    </row>
    <row r="864" spans="1:9" x14ac:dyDescent="0.25">
      <c r="A864" s="2" t="s">
        <v>92</v>
      </c>
      <c r="B864" s="2" t="s">
        <v>123</v>
      </c>
      <c r="C864" s="2" t="s">
        <v>624</v>
      </c>
      <c r="D864" s="8" t="s">
        <v>109</v>
      </c>
      <c r="E864" s="3">
        <v>-985</v>
      </c>
      <c r="F864" s="3">
        <v>818</v>
      </c>
      <c r="G864" s="3">
        <v>5903</v>
      </c>
      <c r="H864" s="3">
        <v>3325.3679999999999</v>
      </c>
      <c r="I864" s="3"/>
    </row>
    <row r="865" spans="1:9" x14ac:dyDescent="0.25">
      <c r="A865" s="5" t="s">
        <v>92</v>
      </c>
      <c r="B865" s="5" t="s">
        <v>123</v>
      </c>
      <c r="C865" s="5" t="s">
        <v>624</v>
      </c>
      <c r="D865" s="5" t="s">
        <v>40</v>
      </c>
      <c r="E865" s="6"/>
      <c r="F865" s="6"/>
      <c r="G865" s="6"/>
      <c r="H865" s="6"/>
      <c r="I865" s="6"/>
    </row>
    <row r="866" spans="1:9" x14ac:dyDescent="0.25">
      <c r="A866" s="2" t="s">
        <v>92</v>
      </c>
      <c r="B866" s="2" t="s">
        <v>123</v>
      </c>
      <c r="C866" s="2" t="s">
        <v>624</v>
      </c>
      <c r="D866" s="8" t="s">
        <v>77</v>
      </c>
      <c r="E866" s="3">
        <v>50003.199999999997</v>
      </c>
      <c r="F866" s="3">
        <v>50003.199999999997</v>
      </c>
      <c r="G866" s="3">
        <v>50003.199999999997</v>
      </c>
      <c r="H866" s="3">
        <v>50003.199999999997</v>
      </c>
      <c r="I866" s="3"/>
    </row>
    <row r="867" spans="1:9" x14ac:dyDescent="0.25">
      <c r="A867" s="2" t="s">
        <v>92</v>
      </c>
      <c r="B867" s="2" t="s">
        <v>123</v>
      </c>
      <c r="C867" s="2" t="s">
        <v>624</v>
      </c>
      <c r="D867" s="8" t="s">
        <v>78</v>
      </c>
      <c r="E867" s="3">
        <v>0</v>
      </c>
      <c r="F867" s="3">
        <v>0</v>
      </c>
      <c r="G867" s="3">
        <v>0</v>
      </c>
      <c r="H867" s="3">
        <v>0</v>
      </c>
      <c r="I867" s="3"/>
    </row>
    <row r="868" spans="1:9" x14ac:dyDescent="0.25">
      <c r="A868" s="2" t="s">
        <v>92</v>
      </c>
      <c r="B868" s="2" t="s">
        <v>123</v>
      </c>
      <c r="C868" s="2" t="s">
        <v>624</v>
      </c>
      <c r="D868" s="8" t="s">
        <v>79</v>
      </c>
      <c r="E868" s="3">
        <v>0</v>
      </c>
      <c r="F868" s="3">
        <v>0</v>
      </c>
      <c r="G868" s="3">
        <v>0</v>
      </c>
      <c r="H868" s="3">
        <v>0</v>
      </c>
      <c r="I868" s="3"/>
    </row>
    <row r="869" spans="1:9" x14ac:dyDescent="0.25">
      <c r="A869" s="2" t="s">
        <v>92</v>
      </c>
      <c r="B869" s="2" t="s">
        <v>123</v>
      </c>
      <c r="C869" s="2" t="s">
        <v>624</v>
      </c>
      <c r="D869" s="8" t="s">
        <v>80</v>
      </c>
      <c r="E869" s="3">
        <v>-10512</v>
      </c>
      <c r="F869" s="3">
        <v>-8508</v>
      </c>
      <c r="G869" s="3">
        <v>-16493</v>
      </c>
      <c r="H869" s="3">
        <v>-14924.545</v>
      </c>
      <c r="I869" s="3"/>
    </row>
    <row r="870" spans="1:9" x14ac:dyDescent="0.25">
      <c r="A870" s="5" t="s">
        <v>92</v>
      </c>
      <c r="B870" s="5" t="s">
        <v>123</v>
      </c>
      <c r="C870" s="5" t="s">
        <v>624</v>
      </c>
      <c r="D870" s="5" t="s">
        <v>43</v>
      </c>
      <c r="E870" s="74"/>
      <c r="F870" s="74"/>
      <c r="G870" s="74"/>
      <c r="H870" s="74"/>
      <c r="I870" s="74"/>
    </row>
    <row r="871" spans="1:9" x14ac:dyDescent="0.25">
      <c r="A871" s="2" t="s">
        <v>92</v>
      </c>
      <c r="B871" s="2" t="s">
        <v>123</v>
      </c>
      <c r="C871" s="2" t="s">
        <v>624</v>
      </c>
      <c r="D871" s="8" t="s">
        <v>546</v>
      </c>
      <c r="E871" s="9">
        <v>-4.1812001000000001E-2</v>
      </c>
      <c r="F871" s="9">
        <v>3.4996344208297558E-2</v>
      </c>
      <c r="G871" s="9">
        <v>0.23792259676210845</v>
      </c>
      <c r="H871" s="9">
        <v>0.13213450184053899</v>
      </c>
      <c r="I871" s="9"/>
    </row>
    <row r="872" spans="1:9" x14ac:dyDescent="0.25">
      <c r="A872" s="2" t="s">
        <v>92</v>
      </c>
      <c r="B872" s="2" t="s">
        <v>123</v>
      </c>
      <c r="C872" s="2" t="s">
        <v>624</v>
      </c>
      <c r="D872" s="8" t="s">
        <v>110</v>
      </c>
      <c r="E872" s="9">
        <v>-4.0711512999999998E-2</v>
      </c>
      <c r="F872" s="9">
        <v>3.4099928631934208E-2</v>
      </c>
      <c r="G872" s="9">
        <v>0.23090776519774436</v>
      </c>
      <c r="H872" s="9">
        <v>0.12769570761474772</v>
      </c>
      <c r="I872" s="9"/>
    </row>
    <row r="873" spans="1:9" x14ac:dyDescent="0.25">
      <c r="A873" s="2" t="s">
        <v>92</v>
      </c>
      <c r="B873" s="2" t="s">
        <v>123</v>
      </c>
      <c r="C873" s="2" t="s">
        <v>624</v>
      </c>
      <c r="D873" s="8" t="s">
        <v>512</v>
      </c>
      <c r="E873" s="9">
        <v>-1.9698739E-2</v>
      </c>
      <c r="F873" s="9">
        <v>1.6358953027006271E-2</v>
      </c>
      <c r="G873" s="9">
        <v>0.11805244464354281</v>
      </c>
      <c r="H873" s="9">
        <v>6.6503103801356711E-2</v>
      </c>
      <c r="I873" s="9"/>
    </row>
    <row r="874" spans="1:9" x14ac:dyDescent="0.25">
      <c r="A874" s="2" t="s">
        <v>92</v>
      </c>
      <c r="B874" s="2" t="s">
        <v>123</v>
      </c>
      <c r="C874" s="2" t="s">
        <v>624</v>
      </c>
      <c r="D874" s="8" t="s">
        <v>111</v>
      </c>
      <c r="E874" s="9">
        <v>0.37116511000000002</v>
      </c>
      <c r="F874" s="9">
        <v>4.1684084801433263</v>
      </c>
      <c r="G874" s="9">
        <v>4.1206507540672126</v>
      </c>
      <c r="H874" s="9">
        <v>2.9205209463996833</v>
      </c>
      <c r="I874" s="9"/>
    </row>
    <row r="875" spans="1:9" x14ac:dyDescent="0.25">
      <c r="A875" s="2" t="s">
        <v>92</v>
      </c>
      <c r="B875" s="2" t="s">
        <v>123</v>
      </c>
      <c r="C875" s="2" t="s">
        <v>624</v>
      </c>
      <c r="D875" s="8" t="s">
        <v>112</v>
      </c>
      <c r="E875" s="9">
        <v>-119.8984772</v>
      </c>
      <c r="F875" s="9">
        <v>-485.45232273838633</v>
      </c>
      <c r="G875" s="9">
        <v>-65.725495510757241</v>
      </c>
      <c r="H875" s="9">
        <v>-75.073345265847266</v>
      </c>
      <c r="I875" s="9"/>
    </row>
    <row r="876" spans="1:9" x14ac:dyDescent="0.25">
      <c r="A876" s="2" t="s">
        <v>92</v>
      </c>
      <c r="B876" s="2" t="s">
        <v>123</v>
      </c>
      <c r="C876" s="2" t="s">
        <v>624</v>
      </c>
      <c r="D876" s="8" t="s">
        <v>113</v>
      </c>
      <c r="E876" s="9">
        <v>22.948442849999999</v>
      </c>
      <c r="F876" s="9">
        <v>15.568826515377724</v>
      </c>
      <c r="G876" s="9">
        <v>7.2279618414281757</v>
      </c>
      <c r="H876" s="9">
        <v>13.460234406146855</v>
      </c>
      <c r="I876" s="9"/>
    </row>
    <row r="877" spans="1:9" x14ac:dyDescent="0.25">
      <c r="A877" s="5" t="s">
        <v>92</v>
      </c>
      <c r="B877" s="5" t="s">
        <v>123</v>
      </c>
      <c r="C877" s="5" t="s">
        <v>624</v>
      </c>
      <c r="D877" s="5" t="s">
        <v>53</v>
      </c>
      <c r="E877" s="74"/>
      <c r="F877" s="74"/>
      <c r="G877" s="74"/>
      <c r="H877" s="74"/>
      <c r="I877" s="74"/>
    </row>
    <row r="878" spans="1:9" x14ac:dyDescent="0.25">
      <c r="A878" s="2" t="s">
        <v>92</v>
      </c>
      <c r="B878" s="2" t="s">
        <v>123</v>
      </c>
      <c r="C878" s="2" t="s">
        <v>624</v>
      </c>
      <c r="D878" s="8" t="s">
        <v>114</v>
      </c>
      <c r="E878" s="9">
        <v>0.507798631</v>
      </c>
      <c r="F878" s="9">
        <v>0.65882062603800517</v>
      </c>
      <c r="G878" s="9">
        <v>0.47171213628995412</v>
      </c>
      <c r="H878" s="9">
        <v>0.29230540693597151</v>
      </c>
      <c r="I878" s="9"/>
    </row>
    <row r="879" spans="1:9" x14ac:dyDescent="0.25">
      <c r="A879" s="2" t="s">
        <v>92</v>
      </c>
      <c r="B879" s="2" t="s">
        <v>123</v>
      </c>
      <c r="C879" s="2" t="s">
        <v>624</v>
      </c>
      <c r="D879" s="8" t="s">
        <v>115</v>
      </c>
      <c r="E879" s="9">
        <v>6.8590426879999997</v>
      </c>
      <c r="F879" s="9">
        <v>5.9488951289627616</v>
      </c>
      <c r="G879" s="9">
        <v>6.898990467964726</v>
      </c>
      <c r="H879" s="9">
        <v>8.9192251166189571</v>
      </c>
      <c r="I879" s="9"/>
    </row>
    <row r="880" spans="1:9" x14ac:dyDescent="0.25">
      <c r="A880" s="5" t="s">
        <v>92</v>
      </c>
      <c r="B880" s="5" t="s">
        <v>123</v>
      </c>
      <c r="C880" s="5" t="s">
        <v>624</v>
      </c>
      <c r="D880" s="5" t="s">
        <v>116</v>
      </c>
      <c r="E880" s="74"/>
      <c r="F880" s="74"/>
      <c r="G880" s="74"/>
      <c r="H880" s="74"/>
      <c r="I880" s="74"/>
    </row>
    <row r="881" spans="1:14" x14ac:dyDescent="0.25">
      <c r="A881" s="2" t="s">
        <v>92</v>
      </c>
      <c r="B881" s="2" t="s">
        <v>123</v>
      </c>
      <c r="C881" s="2" t="s">
        <v>624</v>
      </c>
      <c r="D881" s="8" t="s">
        <v>535</v>
      </c>
      <c r="E881" s="9">
        <v>97.368010999999996</v>
      </c>
      <c r="F881" s="9">
        <v>97.438545091944746</v>
      </c>
      <c r="G881" s="9">
        <v>97.051632900855566</v>
      </c>
      <c r="H881" s="9">
        <v>96.64070007154676</v>
      </c>
      <c r="I881" s="9"/>
    </row>
    <row r="882" spans="1:14" x14ac:dyDescent="0.25">
      <c r="A882" s="2" t="s">
        <v>92</v>
      </c>
      <c r="B882" s="2" t="s">
        <v>123</v>
      </c>
      <c r="C882" s="2" t="s">
        <v>624</v>
      </c>
      <c r="D882" s="8" t="s">
        <v>547</v>
      </c>
      <c r="E882" s="9">
        <v>47.112644789999997</v>
      </c>
      <c r="F882" s="9">
        <v>46.74474833610649</v>
      </c>
      <c r="G882" s="9">
        <v>49.618004447715343</v>
      </c>
      <c r="H882" s="9">
        <v>50.329855469249971</v>
      </c>
      <c r="I882" s="9"/>
    </row>
    <row r="883" spans="1:14" x14ac:dyDescent="0.25">
      <c r="A883" s="5" t="s">
        <v>92</v>
      </c>
      <c r="B883" s="5" t="s">
        <v>123</v>
      </c>
      <c r="C883" s="5" t="s">
        <v>624</v>
      </c>
      <c r="D883" s="5" t="s">
        <v>117</v>
      </c>
      <c r="E883" s="74"/>
      <c r="F883" s="74"/>
      <c r="G883" s="74"/>
      <c r="H883" s="74"/>
      <c r="I883" s="74"/>
    </row>
    <row r="884" spans="1:14" x14ac:dyDescent="0.25">
      <c r="A884" s="2" t="s">
        <v>92</v>
      </c>
      <c r="B884" s="2" t="s">
        <v>123</v>
      </c>
      <c r="C884" s="2" t="s">
        <v>624</v>
      </c>
      <c r="D884" s="8" t="s">
        <v>118</v>
      </c>
      <c r="E884" s="9">
        <v>1067.208122</v>
      </c>
      <c r="F884" s="9">
        <v>-1040.0977995110024</v>
      </c>
      <c r="G884" s="9">
        <v>-279.40030492969674</v>
      </c>
      <c r="H884" s="9">
        <v>-448.80882356479043</v>
      </c>
      <c r="I884" s="9"/>
    </row>
    <row r="885" spans="1:14" x14ac:dyDescent="0.25">
      <c r="A885" s="5" t="s">
        <v>92</v>
      </c>
      <c r="B885" s="5" t="s">
        <v>123</v>
      </c>
      <c r="C885" s="5" t="s">
        <v>625</v>
      </c>
      <c r="D885" s="5" t="s">
        <v>9</v>
      </c>
      <c r="E885" s="6">
        <v>1078602</v>
      </c>
      <c r="F885" s="6">
        <v>1109417</v>
      </c>
      <c r="G885" s="6">
        <v>1183654</v>
      </c>
      <c r="H885" s="6">
        <v>1269163</v>
      </c>
      <c r="I885" s="6">
        <v>1337680.95</v>
      </c>
      <c r="J885" s="1"/>
      <c r="K885" s="1"/>
      <c r="L885" s="1"/>
      <c r="M885" s="1"/>
      <c r="N885" s="1"/>
    </row>
    <row r="886" spans="1:14" x14ac:dyDescent="0.25">
      <c r="A886" s="2" t="s">
        <v>92</v>
      </c>
      <c r="B886" s="2" t="s">
        <v>123</v>
      </c>
      <c r="C886" s="2" t="s">
        <v>625</v>
      </c>
      <c r="D886" s="8" t="s">
        <v>76</v>
      </c>
      <c r="E886" s="3">
        <v>1076950</v>
      </c>
      <c r="F886" s="3">
        <v>1076950</v>
      </c>
      <c r="G886" s="3">
        <v>1076950</v>
      </c>
      <c r="H886" s="3">
        <v>1076950</v>
      </c>
      <c r="I886" s="3">
        <v>1076950.4099999999</v>
      </c>
    </row>
    <row r="887" spans="1:14" x14ac:dyDescent="0.25">
      <c r="A887" s="2" t="s">
        <v>92</v>
      </c>
      <c r="B887" s="2" t="s">
        <v>123</v>
      </c>
      <c r="C887" s="2" t="s">
        <v>625</v>
      </c>
      <c r="D887" s="8" t="s">
        <v>11</v>
      </c>
      <c r="E887" s="3">
        <v>29780</v>
      </c>
      <c r="F887" s="3">
        <v>33663</v>
      </c>
      <c r="G887" s="3">
        <v>39797</v>
      </c>
      <c r="H887" s="3">
        <v>40652</v>
      </c>
      <c r="I887" s="3">
        <v>88233.566999999995</v>
      </c>
    </row>
    <row r="888" spans="1:14" x14ac:dyDescent="0.25">
      <c r="A888" s="2" t="s">
        <v>92</v>
      </c>
      <c r="B888" s="2" t="s">
        <v>123</v>
      </c>
      <c r="C888" s="2" t="s">
        <v>625</v>
      </c>
      <c r="D888" s="8" t="s">
        <v>12</v>
      </c>
      <c r="E888" s="3">
        <v>171522</v>
      </c>
      <c r="F888" s="3">
        <v>198454</v>
      </c>
      <c r="G888" s="3">
        <v>266557</v>
      </c>
      <c r="H888" s="3">
        <v>351211</v>
      </c>
      <c r="I888" s="3">
        <v>372146.973</v>
      </c>
    </row>
    <row r="889" spans="1:14" x14ac:dyDescent="0.25">
      <c r="A889" s="2" t="s">
        <v>92</v>
      </c>
      <c r="B889" s="2" t="s">
        <v>123</v>
      </c>
      <c r="C889" s="2" t="s">
        <v>625</v>
      </c>
      <c r="D889" s="8" t="s">
        <v>13</v>
      </c>
      <c r="E889" s="3">
        <v>-199650</v>
      </c>
      <c r="F889" s="3">
        <v>-199650</v>
      </c>
      <c r="G889" s="3">
        <v>-199650</v>
      </c>
      <c r="H889" s="3">
        <v>-199650</v>
      </c>
      <c r="I889" s="3">
        <v>-199650</v>
      </c>
    </row>
    <row r="890" spans="1:14" x14ac:dyDescent="0.25">
      <c r="A890" s="5" t="s">
        <v>92</v>
      </c>
      <c r="B890" s="5" t="s">
        <v>123</v>
      </c>
      <c r="C890" s="5" t="s">
        <v>625</v>
      </c>
      <c r="D890" s="5" t="s">
        <v>93</v>
      </c>
      <c r="E890" s="6">
        <v>325964</v>
      </c>
      <c r="F890" s="6">
        <v>357674</v>
      </c>
      <c r="G890" s="6">
        <v>404788</v>
      </c>
      <c r="H890" s="6">
        <v>253361</v>
      </c>
      <c r="I890" s="6">
        <v>300693.00900000002</v>
      </c>
    </row>
    <row r="891" spans="1:14" x14ac:dyDescent="0.25">
      <c r="A891" s="2" t="s">
        <v>92</v>
      </c>
      <c r="B891" s="2" t="s">
        <v>123</v>
      </c>
      <c r="C891" s="2" t="s">
        <v>625</v>
      </c>
      <c r="D891" s="8" t="s">
        <v>94</v>
      </c>
      <c r="E891" s="3">
        <v>0</v>
      </c>
      <c r="F891" s="3">
        <v>0</v>
      </c>
      <c r="G891" s="3">
        <v>0</v>
      </c>
      <c r="H891" s="3">
        <v>0</v>
      </c>
      <c r="I891" s="3">
        <v>0</v>
      </c>
    </row>
    <row r="892" spans="1:14" x14ac:dyDescent="0.25">
      <c r="A892" s="2" t="s">
        <v>92</v>
      </c>
      <c r="B892" s="2" t="s">
        <v>123</v>
      </c>
      <c r="C892" s="2" t="s">
        <v>625</v>
      </c>
      <c r="D892" s="8" t="s">
        <v>95</v>
      </c>
      <c r="E892" s="3">
        <v>110826</v>
      </c>
      <c r="F892" s="3">
        <v>167284</v>
      </c>
      <c r="G892" s="3">
        <v>265351</v>
      </c>
      <c r="H892" s="3">
        <v>251353</v>
      </c>
      <c r="I892" s="3">
        <v>292777.17499999999</v>
      </c>
    </row>
    <row r="893" spans="1:14" x14ac:dyDescent="0.25">
      <c r="A893" s="2" t="s">
        <v>92</v>
      </c>
      <c r="B893" s="2" t="s">
        <v>123</v>
      </c>
      <c r="C893" s="2" t="s">
        <v>625</v>
      </c>
      <c r="D893" s="8" t="s">
        <v>96</v>
      </c>
      <c r="E893" s="3">
        <v>215138</v>
      </c>
      <c r="F893" s="3">
        <v>190390</v>
      </c>
      <c r="G893" s="3">
        <v>139437</v>
      </c>
      <c r="H893" s="3">
        <v>2008</v>
      </c>
      <c r="I893" s="3">
        <v>7915.8339999999998</v>
      </c>
    </row>
    <row r="894" spans="1:14" x14ac:dyDescent="0.25">
      <c r="A894" s="5" t="s">
        <v>92</v>
      </c>
      <c r="B894" s="5" t="s">
        <v>123</v>
      </c>
      <c r="C894" s="5" t="s">
        <v>625</v>
      </c>
      <c r="D894" s="5" t="s">
        <v>97</v>
      </c>
      <c r="E894" s="6">
        <v>1404566</v>
      </c>
      <c r="F894" s="6">
        <v>1467091</v>
      </c>
      <c r="G894" s="6">
        <v>1588442</v>
      </c>
      <c r="H894" s="6">
        <v>1522524</v>
      </c>
      <c r="I894" s="6">
        <v>1638373.959</v>
      </c>
    </row>
    <row r="895" spans="1:14" x14ac:dyDescent="0.25">
      <c r="A895" s="2" t="s">
        <v>92</v>
      </c>
      <c r="B895" s="2" t="s">
        <v>123</v>
      </c>
      <c r="C895" s="2" t="s">
        <v>625</v>
      </c>
      <c r="D895" s="8" t="s">
        <v>98</v>
      </c>
      <c r="E895" s="3">
        <v>13868</v>
      </c>
      <c r="F895" s="3">
        <v>5606</v>
      </c>
      <c r="G895" s="3">
        <v>4441</v>
      </c>
      <c r="H895" s="3">
        <v>26720</v>
      </c>
      <c r="I895" s="3">
        <v>2686.386</v>
      </c>
    </row>
    <row r="896" spans="1:14" x14ac:dyDescent="0.25">
      <c r="A896" s="2" t="s">
        <v>92</v>
      </c>
      <c r="B896" s="2" t="s">
        <v>123</v>
      </c>
      <c r="C896" s="2" t="s">
        <v>625</v>
      </c>
      <c r="D896" s="8" t="s">
        <v>99</v>
      </c>
      <c r="E896" s="3">
        <v>77</v>
      </c>
      <c r="F896" s="3">
        <v>39</v>
      </c>
      <c r="G896" s="3">
        <v>132</v>
      </c>
      <c r="H896" s="3">
        <v>88</v>
      </c>
      <c r="I896" s="3">
        <v>105</v>
      </c>
    </row>
    <row r="897" spans="1:9" x14ac:dyDescent="0.25">
      <c r="A897" s="2" t="s">
        <v>92</v>
      </c>
      <c r="B897" s="2" t="s">
        <v>123</v>
      </c>
      <c r="C897" s="2" t="s">
        <v>625</v>
      </c>
      <c r="D897" s="8" t="s">
        <v>100</v>
      </c>
      <c r="E897" s="3">
        <v>247517</v>
      </c>
      <c r="F897" s="3">
        <v>259623</v>
      </c>
      <c r="G897" s="3">
        <v>429608</v>
      </c>
      <c r="H897" s="3">
        <v>405672</v>
      </c>
      <c r="I897" s="3">
        <v>474883.52799999999</v>
      </c>
    </row>
    <row r="898" spans="1:9" x14ac:dyDescent="0.25">
      <c r="A898" s="2" t="s">
        <v>92</v>
      </c>
      <c r="B898" s="2" t="s">
        <v>123</v>
      </c>
      <c r="C898" s="2" t="s">
        <v>625</v>
      </c>
      <c r="D898" s="8" t="s">
        <v>101</v>
      </c>
      <c r="E898" s="3">
        <v>1131768</v>
      </c>
      <c r="F898" s="3">
        <v>1192065</v>
      </c>
      <c r="G898" s="3">
        <v>1145327</v>
      </c>
      <c r="H898" s="3">
        <v>1073026</v>
      </c>
      <c r="I898" s="3">
        <v>1127805.477</v>
      </c>
    </row>
    <row r="899" spans="1:9" x14ac:dyDescent="0.25">
      <c r="A899" s="2" t="s">
        <v>92</v>
      </c>
      <c r="B899" s="2" t="s">
        <v>123</v>
      </c>
      <c r="C899" s="2" t="s">
        <v>625</v>
      </c>
      <c r="D899" s="8" t="s">
        <v>511</v>
      </c>
      <c r="E899" s="3">
        <v>11336</v>
      </c>
      <c r="F899" s="3">
        <v>9758</v>
      </c>
      <c r="G899" s="3">
        <v>8934</v>
      </c>
      <c r="H899" s="3">
        <v>17018</v>
      </c>
      <c r="I899" s="3">
        <v>32893.567999999999</v>
      </c>
    </row>
    <row r="900" spans="1:9" x14ac:dyDescent="0.25">
      <c r="A900" s="5" t="s">
        <v>92</v>
      </c>
      <c r="B900" s="5" t="s">
        <v>123</v>
      </c>
      <c r="C900" s="5" t="s">
        <v>625</v>
      </c>
      <c r="D900" s="5" t="s">
        <v>29</v>
      </c>
      <c r="E900" s="6"/>
      <c r="F900" s="6"/>
      <c r="G900" s="6"/>
      <c r="H900" s="6"/>
      <c r="I900" s="6"/>
    </row>
    <row r="901" spans="1:9" x14ac:dyDescent="0.25">
      <c r="A901" s="2" t="s">
        <v>92</v>
      </c>
      <c r="B901" s="2" t="s">
        <v>123</v>
      </c>
      <c r="C901" s="2" t="s">
        <v>625</v>
      </c>
      <c r="D901" s="8" t="s">
        <v>102</v>
      </c>
      <c r="E901" s="3">
        <v>4694</v>
      </c>
      <c r="F901" s="3">
        <v>9070</v>
      </c>
      <c r="G901" s="3">
        <v>21153</v>
      </c>
      <c r="H901" s="3">
        <v>29487.522000000001</v>
      </c>
      <c r="I901" s="3">
        <v>68174.759000000005</v>
      </c>
    </row>
    <row r="902" spans="1:9" x14ac:dyDescent="0.25">
      <c r="A902" s="2" t="s">
        <v>92</v>
      </c>
      <c r="B902" s="2" t="s">
        <v>123</v>
      </c>
      <c r="C902" s="2" t="s">
        <v>625</v>
      </c>
      <c r="D902" s="8" t="s">
        <v>103</v>
      </c>
      <c r="E902" s="3">
        <v>91612</v>
      </c>
      <c r="F902" s="3">
        <v>177076</v>
      </c>
      <c r="G902" s="3">
        <v>359258</v>
      </c>
      <c r="H902" s="3">
        <v>79725</v>
      </c>
      <c r="I902" s="3">
        <v>79287.687000000005</v>
      </c>
    </row>
    <row r="903" spans="1:9" x14ac:dyDescent="0.25">
      <c r="A903" s="2" t="s">
        <v>92</v>
      </c>
      <c r="B903" s="2" t="s">
        <v>123</v>
      </c>
      <c r="C903" s="2" t="s">
        <v>625</v>
      </c>
      <c r="D903" s="8" t="s">
        <v>104</v>
      </c>
      <c r="E903" s="3">
        <v>95588</v>
      </c>
      <c r="F903" s="3">
        <v>118287</v>
      </c>
      <c r="G903" s="3">
        <v>277821</v>
      </c>
      <c r="H903" s="3">
        <v>224369</v>
      </c>
      <c r="I903" s="3">
        <v>97785.687999999995</v>
      </c>
    </row>
    <row r="904" spans="1:9" x14ac:dyDescent="0.25">
      <c r="A904" s="2" t="s">
        <v>92</v>
      </c>
      <c r="B904" s="2" t="s">
        <v>123</v>
      </c>
      <c r="C904" s="2" t="s">
        <v>625</v>
      </c>
      <c r="D904" s="8" t="s">
        <v>105</v>
      </c>
      <c r="E904" s="3">
        <v>9827</v>
      </c>
      <c r="F904" s="3">
        <v>3576</v>
      </c>
      <c r="G904" s="3">
        <v>130472</v>
      </c>
      <c r="H904" s="3">
        <v>4276</v>
      </c>
      <c r="I904" s="3">
        <v>4483.1679999999997</v>
      </c>
    </row>
    <row r="905" spans="1:9" x14ac:dyDescent="0.25">
      <c r="A905" s="2" t="s">
        <v>92</v>
      </c>
      <c r="B905" s="2" t="s">
        <v>123</v>
      </c>
      <c r="C905" s="2" t="s">
        <v>625</v>
      </c>
      <c r="D905" s="8" t="s">
        <v>106</v>
      </c>
      <c r="E905" s="3">
        <v>9827</v>
      </c>
      <c r="F905" s="3">
        <v>4034</v>
      </c>
      <c r="G905" s="3">
        <v>129907</v>
      </c>
      <c r="H905" s="3">
        <v>3021</v>
      </c>
      <c r="I905" s="3">
        <v>1262.367</v>
      </c>
    </row>
    <row r="906" spans="1:9" x14ac:dyDescent="0.25">
      <c r="A906" s="2" t="s">
        <v>92</v>
      </c>
      <c r="B906" s="2" t="s">
        <v>123</v>
      </c>
      <c r="C906" s="2" t="s">
        <v>625</v>
      </c>
      <c r="D906" s="8" t="s">
        <v>107</v>
      </c>
      <c r="E906" s="3">
        <v>191</v>
      </c>
      <c r="F906" s="3">
        <v>-35014</v>
      </c>
      <c r="G906" s="3">
        <v>651</v>
      </c>
      <c r="H906" s="3">
        <v>65761.057000000001</v>
      </c>
      <c r="I906" s="3">
        <v>49460.207999999999</v>
      </c>
    </row>
    <row r="907" spans="1:9" x14ac:dyDescent="0.25">
      <c r="A907" s="2" t="s">
        <v>92</v>
      </c>
      <c r="B907" s="2" t="s">
        <v>123</v>
      </c>
      <c r="C907" s="2" t="s">
        <v>625</v>
      </c>
      <c r="D907" s="8" t="s">
        <v>108</v>
      </c>
      <c r="E907" s="3">
        <v>51884</v>
      </c>
      <c r="F907" s="3">
        <v>35675</v>
      </c>
      <c r="G907" s="3">
        <v>39742</v>
      </c>
      <c r="H907" s="3">
        <v>94793</v>
      </c>
      <c r="I907" s="3">
        <v>34273.656000000003</v>
      </c>
    </row>
    <row r="908" spans="1:9" x14ac:dyDescent="0.25">
      <c r="A908" s="2" t="s">
        <v>92</v>
      </c>
      <c r="B908" s="2" t="s">
        <v>123</v>
      </c>
      <c r="C908" s="2" t="s">
        <v>625</v>
      </c>
      <c r="D908" s="8" t="s">
        <v>109</v>
      </c>
      <c r="E908" s="3">
        <v>46844</v>
      </c>
      <c r="F908" s="3">
        <v>26933</v>
      </c>
      <c r="G908" s="3">
        <v>68103</v>
      </c>
      <c r="H908" s="3">
        <v>87159</v>
      </c>
      <c r="I908" s="3">
        <v>20935.771000000001</v>
      </c>
    </row>
    <row r="909" spans="1:9" x14ac:dyDescent="0.25">
      <c r="A909" s="5" t="s">
        <v>92</v>
      </c>
      <c r="B909" s="5" t="s">
        <v>123</v>
      </c>
      <c r="C909" s="5" t="s">
        <v>625</v>
      </c>
      <c r="D909" s="5" t="s">
        <v>40</v>
      </c>
      <c r="E909" s="6"/>
      <c r="F909" s="6"/>
      <c r="G909" s="6"/>
      <c r="H909" s="6"/>
      <c r="I909" s="6"/>
    </row>
    <row r="910" spans="1:9" x14ac:dyDescent="0.25">
      <c r="A910" s="2" t="s">
        <v>92</v>
      </c>
      <c r="B910" s="2" t="s">
        <v>123</v>
      </c>
      <c r="C910" s="2" t="s">
        <v>625</v>
      </c>
      <c r="D910" s="8" t="s">
        <v>77</v>
      </c>
      <c r="E910" s="3">
        <v>107695</v>
      </c>
      <c r="F910" s="3">
        <v>107695</v>
      </c>
      <c r="G910" s="3">
        <v>107695</v>
      </c>
      <c r="H910" s="3">
        <v>107695</v>
      </c>
      <c r="I910" s="3">
        <v>107695.041</v>
      </c>
    </row>
    <row r="911" spans="1:9" x14ac:dyDescent="0.25">
      <c r="A911" s="2" t="s">
        <v>92</v>
      </c>
      <c r="B911" s="2" t="s">
        <v>123</v>
      </c>
      <c r="C911" s="2" t="s">
        <v>625</v>
      </c>
      <c r="D911" s="8" t="s">
        <v>78</v>
      </c>
      <c r="E911" s="3">
        <v>0</v>
      </c>
      <c r="F911" s="3">
        <v>0</v>
      </c>
      <c r="G911" s="3">
        <v>0</v>
      </c>
      <c r="H911" s="3">
        <v>0</v>
      </c>
      <c r="I911" s="3">
        <v>0</v>
      </c>
    </row>
    <row r="912" spans="1:9" x14ac:dyDescent="0.25">
      <c r="A912" s="2" t="s">
        <v>92</v>
      </c>
      <c r="B912" s="2" t="s">
        <v>123</v>
      </c>
      <c r="C912" s="2" t="s">
        <v>625</v>
      </c>
      <c r="D912" s="8" t="s">
        <v>79</v>
      </c>
      <c r="E912" s="3">
        <v>0</v>
      </c>
      <c r="F912" s="3">
        <v>0</v>
      </c>
      <c r="G912" s="3">
        <v>0</v>
      </c>
      <c r="H912" s="3">
        <v>0</v>
      </c>
      <c r="I912" s="3">
        <v>0</v>
      </c>
    </row>
    <row r="913" spans="1:9" x14ac:dyDescent="0.25">
      <c r="A913" s="2" t="s">
        <v>92</v>
      </c>
      <c r="B913" s="2" t="s">
        <v>123</v>
      </c>
      <c r="C913" s="2" t="s">
        <v>625</v>
      </c>
      <c r="D913" s="8" t="s">
        <v>80</v>
      </c>
      <c r="E913" s="3">
        <v>2373</v>
      </c>
      <c r="F913" s="3">
        <v>-9063</v>
      </c>
      <c r="G913" s="3">
        <v>142146</v>
      </c>
      <c r="H913" s="3">
        <v>-21903.11</v>
      </c>
      <c r="I913" s="3">
        <v>-51638.038</v>
      </c>
    </row>
    <row r="914" spans="1:9" x14ac:dyDescent="0.25">
      <c r="A914" s="5" t="s">
        <v>92</v>
      </c>
      <c r="B914" s="5" t="s">
        <v>123</v>
      </c>
      <c r="C914" s="5" t="s">
        <v>625</v>
      </c>
      <c r="D914" s="5" t="s">
        <v>43</v>
      </c>
      <c r="E914" s="74"/>
      <c r="F914" s="74"/>
      <c r="G914" s="74"/>
      <c r="H914" s="74"/>
      <c r="I914" s="74"/>
    </row>
    <row r="915" spans="1:9" x14ac:dyDescent="0.25">
      <c r="A915" s="2" t="s">
        <v>92</v>
      </c>
      <c r="B915" s="2" t="s">
        <v>123</v>
      </c>
      <c r="C915" s="2" t="s">
        <v>625</v>
      </c>
      <c r="D915" s="8" t="s">
        <v>546</v>
      </c>
      <c r="E915" s="9">
        <v>3.6646920949999999</v>
      </c>
      <c r="F915" s="9">
        <v>2.0574195209259725</v>
      </c>
      <c r="G915" s="9">
        <v>4.923212829573254</v>
      </c>
      <c r="H915" s="9">
        <v>5.9339752575719302</v>
      </c>
      <c r="I915" s="9">
        <v>1.3618258970197665</v>
      </c>
    </row>
    <row r="916" spans="1:9" x14ac:dyDescent="0.25">
      <c r="A916" s="2" t="s">
        <v>92</v>
      </c>
      <c r="B916" s="2" t="s">
        <v>123</v>
      </c>
      <c r="C916" s="2" t="s">
        <v>625</v>
      </c>
      <c r="D916" s="8" t="s">
        <v>110</v>
      </c>
      <c r="E916" s="9">
        <v>3.3351227350000001</v>
      </c>
      <c r="F916" s="9">
        <v>1.8358097759443688</v>
      </c>
      <c r="G916" s="9">
        <v>4.2874086683681245</v>
      </c>
      <c r="H916" s="9">
        <v>5.7246388234274139</v>
      </c>
      <c r="I916" s="9">
        <v>1.2778383643730753</v>
      </c>
    </row>
    <row r="917" spans="1:9" x14ac:dyDescent="0.25">
      <c r="A917" s="2" t="s">
        <v>92</v>
      </c>
      <c r="B917" s="2" t="s">
        <v>123</v>
      </c>
      <c r="C917" s="2" t="s">
        <v>625</v>
      </c>
      <c r="D917" s="8" t="s">
        <v>512</v>
      </c>
      <c r="E917" s="9">
        <v>0.43496912599999998</v>
      </c>
      <c r="F917" s="9">
        <v>0.25008589070987514</v>
      </c>
      <c r="G917" s="9">
        <v>0.63236919077023079</v>
      </c>
      <c r="H917" s="9">
        <v>0.80931333859510657</v>
      </c>
      <c r="I917" s="9">
        <f>+I908/I910</f>
        <v>0.19439865388045119</v>
      </c>
    </row>
    <row r="918" spans="1:9" x14ac:dyDescent="0.25">
      <c r="A918" s="2" t="s">
        <v>92</v>
      </c>
      <c r="B918" s="2" t="s">
        <v>123</v>
      </c>
      <c r="C918" s="2" t="s">
        <v>625</v>
      </c>
      <c r="D918" s="8" t="s">
        <v>111</v>
      </c>
      <c r="E918" s="9">
        <v>10.280579149999999</v>
      </c>
      <c r="F918" s="9">
        <v>3.4103494044146863</v>
      </c>
      <c r="G918" s="9">
        <v>46.759244261592897</v>
      </c>
      <c r="H918" s="9">
        <v>1.3464426903894924</v>
      </c>
      <c r="I918" s="9">
        <v>1.290952721015779</v>
      </c>
    </row>
    <row r="919" spans="1:9" x14ac:dyDescent="0.25">
      <c r="A919" s="2" t="s">
        <v>92</v>
      </c>
      <c r="B919" s="2" t="s">
        <v>123</v>
      </c>
      <c r="C919" s="2" t="s">
        <v>625</v>
      </c>
      <c r="D919" s="8" t="s">
        <v>112</v>
      </c>
      <c r="E919" s="9">
        <v>0.40773631599999999</v>
      </c>
      <c r="F919" s="9">
        <v>-130.00408420896298</v>
      </c>
      <c r="G919" s="9">
        <v>0.95590502621029916</v>
      </c>
      <c r="H919" s="9">
        <v>75.449531316329924</v>
      </c>
      <c r="I919" s="9">
        <v>236.24736820057882</v>
      </c>
    </row>
    <row r="920" spans="1:9" x14ac:dyDescent="0.25">
      <c r="A920" s="2" t="s">
        <v>92</v>
      </c>
      <c r="B920" s="2" t="s">
        <v>123</v>
      </c>
      <c r="C920" s="2" t="s">
        <v>625</v>
      </c>
      <c r="D920" s="8" t="s">
        <v>113</v>
      </c>
      <c r="E920" s="9">
        <v>4.9106582420000002</v>
      </c>
      <c r="F920" s="9">
        <v>7.6677910505803677</v>
      </c>
      <c r="G920" s="9">
        <v>7.6138952778947599</v>
      </c>
      <c r="H920" s="9">
        <v>13.142422527176214</v>
      </c>
      <c r="I920" s="9">
        <v>69.718545110609639</v>
      </c>
    </row>
    <row r="921" spans="1:9" x14ac:dyDescent="0.25">
      <c r="A921" s="5" t="s">
        <v>92</v>
      </c>
      <c r="B921" s="5" t="s">
        <v>123</v>
      </c>
      <c r="C921" s="5" t="s">
        <v>625</v>
      </c>
      <c r="D921" s="5" t="s">
        <v>53</v>
      </c>
      <c r="E921" s="74"/>
      <c r="F921" s="74"/>
      <c r="G921" s="74"/>
      <c r="H921" s="74"/>
      <c r="I921" s="74"/>
    </row>
    <row r="922" spans="1:9" x14ac:dyDescent="0.25">
      <c r="A922" s="2" t="s">
        <v>92</v>
      </c>
      <c r="B922" s="2" t="s">
        <v>123</v>
      </c>
      <c r="C922" s="2" t="s">
        <v>625</v>
      </c>
      <c r="D922" s="8" t="s">
        <v>114</v>
      </c>
      <c r="E922" s="9">
        <v>0.98735125300000004</v>
      </c>
      <c r="F922" s="9">
        <v>0.38211671941276992</v>
      </c>
      <c r="G922" s="9">
        <v>0.27958213142185867</v>
      </c>
      <c r="H922" s="9">
        <v>1.7549805454626659</v>
      </c>
      <c r="I922" s="9">
        <v>0.16396659536994021</v>
      </c>
    </row>
    <row r="923" spans="1:9" x14ac:dyDescent="0.25">
      <c r="A923" s="2" t="s">
        <v>92</v>
      </c>
      <c r="B923" s="2" t="s">
        <v>123</v>
      </c>
      <c r="C923" s="2" t="s">
        <v>625</v>
      </c>
      <c r="D923" s="8" t="s">
        <v>115</v>
      </c>
      <c r="E923" s="9">
        <v>17.622311799999999</v>
      </c>
      <c r="F923" s="9">
        <v>17.696448277577872</v>
      </c>
      <c r="G923" s="9">
        <v>27.045872622355741</v>
      </c>
      <c r="H923" s="9">
        <v>26.64470313768453</v>
      </c>
      <c r="I923" s="9">
        <v>28.98505102521591</v>
      </c>
    </row>
    <row r="924" spans="1:9" x14ac:dyDescent="0.25">
      <c r="A924" s="5" t="s">
        <v>92</v>
      </c>
      <c r="B924" s="5" t="s">
        <v>123</v>
      </c>
      <c r="C924" s="5" t="s">
        <v>625</v>
      </c>
      <c r="D924" s="5" t="s">
        <v>116</v>
      </c>
      <c r="E924" s="74"/>
      <c r="F924" s="74"/>
      <c r="G924" s="74"/>
      <c r="H924" s="74"/>
      <c r="I924" s="74"/>
    </row>
    <row r="925" spans="1:9" x14ac:dyDescent="0.25">
      <c r="A925" s="2" t="s">
        <v>92</v>
      </c>
      <c r="B925" s="2" t="s">
        <v>123</v>
      </c>
      <c r="C925" s="2" t="s">
        <v>625</v>
      </c>
      <c r="D925" s="8" t="s">
        <v>535</v>
      </c>
      <c r="E925" s="9">
        <v>91.006901780000007</v>
      </c>
      <c r="F925" s="9">
        <v>89.228752681326512</v>
      </c>
      <c r="G925" s="9">
        <v>87.085584490966625</v>
      </c>
      <c r="H925" s="9">
        <v>96.472239518063432</v>
      </c>
      <c r="I925" s="9">
        <v>93.832726134046183</v>
      </c>
    </row>
    <row r="926" spans="1:9" x14ac:dyDescent="0.25">
      <c r="A926" s="2" t="s">
        <v>92</v>
      </c>
      <c r="B926" s="2" t="s">
        <v>123</v>
      </c>
      <c r="C926" s="2" t="s">
        <v>625</v>
      </c>
      <c r="D926" s="8" t="s">
        <v>547</v>
      </c>
      <c r="E926" s="9">
        <v>11.869186129999999</v>
      </c>
      <c r="F926" s="9">
        <v>12.155318259900646</v>
      </c>
      <c r="G926" s="9">
        <v>12.84464459817076</v>
      </c>
      <c r="H926" s="9">
        <v>13.638636891220576</v>
      </c>
      <c r="I926" s="9">
        <f>+SUM(I886:I888)/I910</f>
        <v>14.274853658303542</v>
      </c>
    </row>
    <row r="927" spans="1:9" x14ac:dyDescent="0.25">
      <c r="A927" s="5" t="s">
        <v>92</v>
      </c>
      <c r="B927" s="5" t="s">
        <v>123</v>
      </c>
      <c r="C927" s="5" t="s">
        <v>625</v>
      </c>
      <c r="D927" s="5" t="s">
        <v>117</v>
      </c>
      <c r="E927" s="74"/>
      <c r="F927" s="74"/>
      <c r="G927" s="74"/>
      <c r="H927" s="74"/>
      <c r="I927" s="74"/>
    </row>
    <row r="928" spans="1:9" x14ac:dyDescent="0.25">
      <c r="A928" s="2" t="s">
        <v>92</v>
      </c>
      <c r="B928" s="2" t="s">
        <v>123</v>
      </c>
      <c r="C928" s="2" t="s">
        <v>625</v>
      </c>
      <c r="D928" s="8" t="s">
        <v>118</v>
      </c>
      <c r="E928" s="9">
        <v>5.0657501490000003</v>
      </c>
      <c r="F928" s="9">
        <v>-33.650168937734378</v>
      </c>
      <c r="G928" s="9">
        <v>208.72208272763314</v>
      </c>
      <c r="H928" s="9">
        <v>-25.130061152606157</v>
      </c>
      <c r="I928" s="9">
        <v>-246.64980334376031</v>
      </c>
    </row>
    <row r="929" spans="1:14" x14ac:dyDescent="0.25">
      <c r="A929" s="5" t="s">
        <v>92</v>
      </c>
      <c r="B929" s="5" t="s">
        <v>123</v>
      </c>
      <c r="C929" s="5" t="s">
        <v>626</v>
      </c>
      <c r="D929" s="5" t="s">
        <v>9</v>
      </c>
      <c r="E929" s="6">
        <v>20350731</v>
      </c>
      <c r="F929" s="6">
        <v>19559814</v>
      </c>
      <c r="G929" s="6">
        <v>21547301</v>
      </c>
      <c r="H929" s="6">
        <v>25437842</v>
      </c>
      <c r="I929" s="6">
        <v>28757039</v>
      </c>
      <c r="J929" s="1"/>
      <c r="K929" s="1"/>
      <c r="L929" s="1"/>
      <c r="M929" s="1"/>
      <c r="N929" s="1"/>
    </row>
    <row r="930" spans="1:14" x14ac:dyDescent="0.25">
      <c r="A930" s="2" t="s">
        <v>92</v>
      </c>
      <c r="B930" s="2" t="s">
        <v>123</v>
      </c>
      <c r="C930" s="2" t="s">
        <v>626</v>
      </c>
      <c r="D930" s="8" t="s">
        <v>76</v>
      </c>
      <c r="E930" s="3">
        <v>2000000</v>
      </c>
      <c r="F930" s="3">
        <v>2000000</v>
      </c>
      <c r="G930" s="3">
        <v>2000000</v>
      </c>
      <c r="H930" s="3">
        <v>2000000</v>
      </c>
      <c r="I930" s="3">
        <v>2000000</v>
      </c>
    </row>
    <row r="931" spans="1:14" x14ac:dyDescent="0.25">
      <c r="A931" s="2" t="s">
        <v>92</v>
      </c>
      <c r="B931" s="2" t="s">
        <v>123</v>
      </c>
      <c r="C931" s="2" t="s">
        <v>626</v>
      </c>
      <c r="D931" s="8" t="s">
        <v>11</v>
      </c>
      <c r="E931" s="3">
        <v>18384411</v>
      </c>
      <c r="F931" s="3">
        <v>15099111</v>
      </c>
      <c r="G931" s="3">
        <v>15674047</v>
      </c>
      <c r="H931" s="3">
        <v>18964631</v>
      </c>
      <c r="I931" s="3">
        <v>20138685</v>
      </c>
    </row>
    <row r="932" spans="1:14" x14ac:dyDescent="0.25">
      <c r="A932" s="2" t="s">
        <v>92</v>
      </c>
      <c r="B932" s="2" t="s">
        <v>123</v>
      </c>
      <c r="C932" s="2" t="s">
        <v>626</v>
      </c>
      <c r="D932" s="8" t="s">
        <v>12</v>
      </c>
      <c r="E932" s="3">
        <v>-1110599</v>
      </c>
      <c r="F932" s="3">
        <v>1327614</v>
      </c>
      <c r="G932" s="3">
        <v>2733704</v>
      </c>
      <c r="H932" s="3">
        <v>3205197</v>
      </c>
      <c r="I932" s="3">
        <v>5251713</v>
      </c>
    </row>
    <row r="933" spans="1:14" x14ac:dyDescent="0.25">
      <c r="A933" s="2" t="s">
        <v>92</v>
      </c>
      <c r="B933" s="2" t="s">
        <v>123</v>
      </c>
      <c r="C933" s="2" t="s">
        <v>626</v>
      </c>
      <c r="D933" s="8" t="s">
        <v>13</v>
      </c>
      <c r="E933" s="3">
        <v>1076919</v>
      </c>
      <c r="F933" s="3">
        <v>1133089</v>
      </c>
      <c r="G933" s="3">
        <v>1139550</v>
      </c>
      <c r="H933" s="3">
        <v>1268014</v>
      </c>
      <c r="I933" s="3">
        <v>1366641</v>
      </c>
    </row>
    <row r="934" spans="1:14" x14ac:dyDescent="0.25">
      <c r="A934" s="5" t="s">
        <v>92</v>
      </c>
      <c r="B934" s="5" t="s">
        <v>123</v>
      </c>
      <c r="C934" s="5" t="s">
        <v>626</v>
      </c>
      <c r="D934" s="5" t="s">
        <v>93</v>
      </c>
      <c r="E934" s="6">
        <v>26649601</v>
      </c>
      <c r="F934" s="6">
        <v>37059674</v>
      </c>
      <c r="G934" s="6">
        <v>46001988</v>
      </c>
      <c r="H934" s="6">
        <v>52929258</v>
      </c>
      <c r="I934" s="6">
        <v>56869219</v>
      </c>
    </row>
    <row r="935" spans="1:14" x14ac:dyDescent="0.25">
      <c r="A935" s="2" t="s">
        <v>92</v>
      </c>
      <c r="B935" s="2" t="s">
        <v>123</v>
      </c>
      <c r="C935" s="2" t="s">
        <v>626</v>
      </c>
      <c r="D935" s="8" t="s">
        <v>94</v>
      </c>
      <c r="E935" s="3">
        <v>0</v>
      </c>
      <c r="F935" s="3">
        <v>0</v>
      </c>
      <c r="G935" s="3">
        <v>0</v>
      </c>
      <c r="H935" s="3">
        <v>0</v>
      </c>
      <c r="I935" s="3">
        <v>0</v>
      </c>
    </row>
    <row r="936" spans="1:14" x14ac:dyDescent="0.25">
      <c r="A936" s="2" t="s">
        <v>92</v>
      </c>
      <c r="B936" s="2" t="s">
        <v>123</v>
      </c>
      <c r="C936" s="2" t="s">
        <v>626</v>
      </c>
      <c r="D936" s="8" t="s">
        <v>95</v>
      </c>
      <c r="E936" s="3">
        <v>22439899</v>
      </c>
      <c r="F936" s="3">
        <v>32298482</v>
      </c>
      <c r="G936" s="3">
        <v>39961044</v>
      </c>
      <c r="H936" s="3">
        <v>39688115</v>
      </c>
      <c r="I936" s="3">
        <v>40939954</v>
      </c>
    </row>
    <row r="937" spans="1:14" x14ac:dyDescent="0.25">
      <c r="A937" s="2" t="s">
        <v>92</v>
      </c>
      <c r="B937" s="2" t="s">
        <v>123</v>
      </c>
      <c r="C937" s="2" t="s">
        <v>626</v>
      </c>
      <c r="D937" s="8" t="s">
        <v>96</v>
      </c>
      <c r="E937" s="3">
        <v>4209702</v>
      </c>
      <c r="F937" s="3">
        <v>4761192</v>
      </c>
      <c r="G937" s="3">
        <v>6040944</v>
      </c>
      <c r="H937" s="3">
        <v>13241143</v>
      </c>
      <c r="I937" s="3">
        <v>15929265</v>
      </c>
    </row>
    <row r="938" spans="1:14" x14ac:dyDescent="0.25">
      <c r="A938" s="5" t="s">
        <v>92</v>
      </c>
      <c r="B938" s="5" t="s">
        <v>123</v>
      </c>
      <c r="C938" s="5" t="s">
        <v>626</v>
      </c>
      <c r="D938" s="5" t="s">
        <v>97</v>
      </c>
      <c r="E938" s="6">
        <v>47000332</v>
      </c>
      <c r="F938" s="6">
        <v>56619488</v>
      </c>
      <c r="G938" s="6">
        <v>67549289</v>
      </c>
      <c r="H938" s="6">
        <v>78367100</v>
      </c>
      <c r="I938" s="6">
        <v>85626258</v>
      </c>
    </row>
    <row r="939" spans="1:14" x14ac:dyDescent="0.25">
      <c r="A939" s="2" t="s">
        <v>92</v>
      </c>
      <c r="B939" s="2" t="s">
        <v>123</v>
      </c>
      <c r="C939" s="2" t="s">
        <v>626</v>
      </c>
      <c r="D939" s="8" t="s">
        <v>98</v>
      </c>
      <c r="E939" s="3">
        <v>1189522</v>
      </c>
      <c r="F939" s="3">
        <v>1634869</v>
      </c>
      <c r="G939" s="3">
        <v>2286861</v>
      </c>
      <c r="H939" s="3">
        <v>1717797</v>
      </c>
      <c r="I939" s="3">
        <v>2116840</v>
      </c>
    </row>
    <row r="940" spans="1:14" x14ac:dyDescent="0.25">
      <c r="A940" s="2" t="s">
        <v>92</v>
      </c>
      <c r="B940" s="2" t="s">
        <v>123</v>
      </c>
      <c r="C940" s="2" t="s">
        <v>626</v>
      </c>
      <c r="D940" s="8" t="s">
        <v>99</v>
      </c>
      <c r="E940" s="3">
        <v>7200</v>
      </c>
      <c r="F940" s="3">
        <v>6027</v>
      </c>
      <c r="G940" s="3">
        <v>3306</v>
      </c>
      <c r="H940" s="3">
        <v>4568</v>
      </c>
      <c r="I940" s="3">
        <v>9293</v>
      </c>
    </row>
    <row r="941" spans="1:14" x14ac:dyDescent="0.25">
      <c r="A941" s="2" t="s">
        <v>92</v>
      </c>
      <c r="B941" s="2" t="s">
        <v>123</v>
      </c>
      <c r="C941" s="2" t="s">
        <v>626</v>
      </c>
      <c r="D941" s="8" t="s">
        <v>100</v>
      </c>
      <c r="E941" s="3">
        <v>26034084</v>
      </c>
      <c r="F941" s="3">
        <v>27761161</v>
      </c>
      <c r="G941" s="3">
        <v>29768846</v>
      </c>
      <c r="H941" s="3">
        <v>35335262</v>
      </c>
      <c r="I941" s="3">
        <v>38397995</v>
      </c>
    </row>
    <row r="942" spans="1:14" x14ac:dyDescent="0.25">
      <c r="A942" s="2" t="s">
        <v>92</v>
      </c>
      <c r="B942" s="2" t="s">
        <v>123</v>
      </c>
      <c r="C942" s="2" t="s">
        <v>626</v>
      </c>
      <c r="D942" s="8" t="s">
        <v>101</v>
      </c>
      <c r="E942" s="3">
        <v>16882513</v>
      </c>
      <c r="F942" s="3">
        <v>24115746</v>
      </c>
      <c r="G942" s="3">
        <v>32004458</v>
      </c>
      <c r="H942" s="3">
        <v>37639701</v>
      </c>
      <c r="I942" s="3">
        <v>41187406</v>
      </c>
    </row>
    <row r="943" spans="1:14" x14ac:dyDescent="0.25">
      <c r="A943" s="2" t="s">
        <v>92</v>
      </c>
      <c r="B943" s="2" t="s">
        <v>123</v>
      </c>
      <c r="C943" s="2" t="s">
        <v>626</v>
      </c>
      <c r="D943" s="8" t="s">
        <v>511</v>
      </c>
      <c r="E943" s="3">
        <v>2887013</v>
      </c>
      <c r="F943" s="3">
        <v>3101685</v>
      </c>
      <c r="G943" s="3">
        <v>3485818</v>
      </c>
      <c r="H943" s="3">
        <v>3669772</v>
      </c>
      <c r="I943" s="3">
        <v>3914724</v>
      </c>
    </row>
    <row r="944" spans="1:14" x14ac:dyDescent="0.25">
      <c r="A944" s="5" t="s">
        <v>92</v>
      </c>
      <c r="B944" s="5" t="s">
        <v>123</v>
      </c>
      <c r="C944" s="5" t="s">
        <v>626</v>
      </c>
      <c r="D944" s="5" t="s">
        <v>29</v>
      </c>
      <c r="E944" s="6"/>
      <c r="F944" s="6"/>
      <c r="G944" s="6"/>
      <c r="H944" s="6"/>
      <c r="I944" s="6"/>
    </row>
    <row r="945" spans="1:9" x14ac:dyDescent="0.25">
      <c r="A945" s="2" t="s">
        <v>92</v>
      </c>
      <c r="B945" s="2" t="s">
        <v>123</v>
      </c>
      <c r="C945" s="2" t="s">
        <v>626</v>
      </c>
      <c r="D945" s="8" t="s">
        <v>102</v>
      </c>
      <c r="E945" s="3">
        <v>1826470</v>
      </c>
      <c r="F945" s="3">
        <v>1924703</v>
      </c>
      <c r="G945" s="3">
        <v>2389885</v>
      </c>
      <c r="H945" s="3">
        <v>2254619</v>
      </c>
      <c r="I945" s="3">
        <v>5356779</v>
      </c>
    </row>
    <row r="946" spans="1:9" x14ac:dyDescent="0.25">
      <c r="A946" s="2" t="s">
        <v>92</v>
      </c>
      <c r="B946" s="2" t="s">
        <v>123</v>
      </c>
      <c r="C946" s="2" t="s">
        <v>626</v>
      </c>
      <c r="D946" s="8" t="s">
        <v>103</v>
      </c>
      <c r="E946" s="3">
        <v>21960072</v>
      </c>
      <c r="F946" s="3">
        <v>29025118</v>
      </c>
      <c r="G946" s="3">
        <v>38450142</v>
      </c>
      <c r="H946" s="3">
        <v>37910712</v>
      </c>
      <c r="I946" s="3">
        <v>42467589</v>
      </c>
    </row>
    <row r="947" spans="1:9" x14ac:dyDescent="0.25">
      <c r="A947" s="2" t="s">
        <v>92</v>
      </c>
      <c r="B947" s="2" t="s">
        <v>123</v>
      </c>
      <c r="C947" s="2" t="s">
        <v>626</v>
      </c>
      <c r="D947" s="8" t="s">
        <v>104</v>
      </c>
      <c r="E947" s="3">
        <v>9806853</v>
      </c>
      <c r="F947" s="3">
        <v>10293238</v>
      </c>
      <c r="G947" s="3">
        <v>12389706</v>
      </c>
      <c r="H947" s="3">
        <v>14552144</v>
      </c>
      <c r="I947" s="3">
        <v>14509416</v>
      </c>
    </row>
    <row r="948" spans="1:9" x14ac:dyDescent="0.25">
      <c r="A948" s="2" t="s">
        <v>92</v>
      </c>
      <c r="B948" s="2" t="s">
        <v>123</v>
      </c>
      <c r="C948" s="2" t="s">
        <v>626</v>
      </c>
      <c r="D948" s="8" t="s">
        <v>105</v>
      </c>
      <c r="E948" s="3">
        <v>6992207</v>
      </c>
      <c r="F948" s="3">
        <v>6680734</v>
      </c>
      <c r="G948" s="3">
        <v>7810103</v>
      </c>
      <c r="H948" s="3">
        <v>8202642</v>
      </c>
      <c r="I948" s="3">
        <v>8668928</v>
      </c>
    </row>
    <row r="949" spans="1:9" x14ac:dyDescent="0.25">
      <c r="A949" s="2" t="s">
        <v>92</v>
      </c>
      <c r="B949" s="2" t="s">
        <v>123</v>
      </c>
      <c r="C949" s="2" t="s">
        <v>626</v>
      </c>
      <c r="D949" s="8" t="s">
        <v>106</v>
      </c>
      <c r="E949" s="3">
        <v>4276597</v>
      </c>
      <c r="F949" s="3">
        <v>5600092</v>
      </c>
      <c r="G949" s="3">
        <v>5123388</v>
      </c>
      <c r="H949" s="3">
        <v>5817434</v>
      </c>
      <c r="I949" s="3">
        <v>6030532</v>
      </c>
    </row>
    <row r="950" spans="1:9" x14ac:dyDescent="0.25">
      <c r="A950" s="2" t="s">
        <v>92</v>
      </c>
      <c r="B950" s="2" t="s">
        <v>123</v>
      </c>
      <c r="C950" s="2" t="s">
        <v>626</v>
      </c>
      <c r="D950" s="8" t="s">
        <v>107</v>
      </c>
      <c r="E950" s="3">
        <v>1551696</v>
      </c>
      <c r="F950" s="3">
        <v>69540</v>
      </c>
      <c r="G950" s="3">
        <v>1648868</v>
      </c>
      <c r="H950" s="3">
        <v>2418012</v>
      </c>
      <c r="I950" s="3">
        <v>2187287</v>
      </c>
    </row>
    <row r="951" spans="1:9" x14ac:dyDescent="0.25">
      <c r="A951" s="2" t="s">
        <v>92</v>
      </c>
      <c r="B951" s="2" t="s">
        <v>123</v>
      </c>
      <c r="C951" s="2" t="s">
        <v>626</v>
      </c>
      <c r="D951" s="8" t="s">
        <v>108</v>
      </c>
      <c r="E951" s="3">
        <v>3816719</v>
      </c>
      <c r="F951" s="3">
        <v>3116012</v>
      </c>
      <c r="G951" s="3">
        <v>5460471</v>
      </c>
      <c r="H951" s="3">
        <v>6082077</v>
      </c>
      <c r="I951" s="3">
        <v>8673471</v>
      </c>
    </row>
    <row r="952" spans="1:9" x14ac:dyDescent="0.25">
      <c r="A952" s="2" t="s">
        <v>92</v>
      </c>
      <c r="B952" s="2" t="s">
        <v>123</v>
      </c>
      <c r="C952" s="2" t="s">
        <v>626</v>
      </c>
      <c r="D952" s="8" t="s">
        <v>109</v>
      </c>
      <c r="E952" s="3">
        <v>2706638</v>
      </c>
      <c r="F952" s="3">
        <v>2005722</v>
      </c>
      <c r="G952" s="3">
        <v>3281611</v>
      </c>
      <c r="H952" s="3">
        <v>3711128</v>
      </c>
      <c r="I952" s="3">
        <v>5298504</v>
      </c>
    </row>
    <row r="953" spans="1:9" x14ac:dyDescent="0.25">
      <c r="A953" s="5" t="s">
        <v>92</v>
      </c>
      <c r="B953" s="5" t="s">
        <v>123</v>
      </c>
      <c r="C953" s="5" t="s">
        <v>626</v>
      </c>
      <c r="D953" s="5" t="s">
        <v>40</v>
      </c>
      <c r="E953" s="6"/>
      <c r="F953" s="6"/>
      <c r="G953" s="6"/>
      <c r="H953" s="6"/>
      <c r="I953" s="6"/>
    </row>
    <row r="954" spans="1:9" x14ac:dyDescent="0.25">
      <c r="A954" s="2" t="s">
        <v>92</v>
      </c>
      <c r="B954" s="2" t="s">
        <v>123</v>
      </c>
      <c r="C954" s="2" t="s">
        <v>626</v>
      </c>
      <c r="D954" s="8" t="s">
        <v>77</v>
      </c>
      <c r="E954" s="3">
        <v>200000</v>
      </c>
      <c r="F954" s="3">
        <v>200000</v>
      </c>
      <c r="G954" s="3">
        <v>200000</v>
      </c>
      <c r="H954" s="3">
        <v>200000</v>
      </c>
      <c r="I954" s="3">
        <v>200000</v>
      </c>
    </row>
    <row r="955" spans="1:9" x14ac:dyDescent="0.25">
      <c r="A955" s="2" t="s">
        <v>92</v>
      </c>
      <c r="B955" s="2" t="s">
        <v>123</v>
      </c>
      <c r="C955" s="2" t="s">
        <v>626</v>
      </c>
      <c r="D955" s="8" t="s">
        <v>78</v>
      </c>
      <c r="E955" s="3">
        <v>100</v>
      </c>
      <c r="F955" s="3">
        <v>100</v>
      </c>
      <c r="G955" s="3">
        <v>100</v>
      </c>
      <c r="H955" s="3">
        <v>100</v>
      </c>
      <c r="I955" s="3">
        <v>100</v>
      </c>
    </row>
    <row r="956" spans="1:9" x14ac:dyDescent="0.25">
      <c r="A956" s="2" t="s">
        <v>92</v>
      </c>
      <c r="B956" s="2" t="s">
        <v>123</v>
      </c>
      <c r="C956" s="2" t="s">
        <v>626</v>
      </c>
      <c r="D956" s="8" t="s">
        <v>79</v>
      </c>
      <c r="E956" s="3">
        <v>0</v>
      </c>
      <c r="F956" s="3">
        <v>0</v>
      </c>
      <c r="G956" s="3">
        <v>0</v>
      </c>
      <c r="H956" s="3">
        <v>0</v>
      </c>
      <c r="I956" s="3">
        <v>0</v>
      </c>
    </row>
    <row r="957" spans="1:9" x14ac:dyDescent="0.25">
      <c r="A957" s="2" t="s">
        <v>92</v>
      </c>
      <c r="B957" s="2" t="s">
        <v>123</v>
      </c>
      <c r="C957" s="2" t="s">
        <v>626</v>
      </c>
      <c r="D957" s="8" t="s">
        <v>80</v>
      </c>
      <c r="E957" s="3">
        <v>159078</v>
      </c>
      <c r="F957" s="3">
        <v>3081564</v>
      </c>
      <c r="G957" s="3">
        <v>936666</v>
      </c>
      <c r="H957" s="3">
        <v>675547</v>
      </c>
      <c r="I957" s="3">
        <v>-421423</v>
      </c>
    </row>
    <row r="958" spans="1:9" x14ac:dyDescent="0.25">
      <c r="A958" s="5" t="s">
        <v>92</v>
      </c>
      <c r="B958" s="5" t="s">
        <v>123</v>
      </c>
      <c r="C958" s="5" t="s">
        <v>626</v>
      </c>
      <c r="D958" s="5" t="s">
        <v>43</v>
      </c>
      <c r="E958" s="74"/>
      <c r="F958" s="74"/>
      <c r="G958" s="74"/>
      <c r="H958" s="74"/>
      <c r="I958" s="74"/>
    </row>
    <row r="959" spans="1:9" x14ac:dyDescent="0.25">
      <c r="A959" s="2" t="s">
        <v>92</v>
      </c>
      <c r="B959" s="2" t="s">
        <v>123</v>
      </c>
      <c r="C959" s="2" t="s">
        <v>626</v>
      </c>
      <c r="D959" s="8" t="s">
        <v>546</v>
      </c>
      <c r="E959" s="9">
        <v>14.04308603</v>
      </c>
      <c r="F959" s="9">
        <v>10.884853385503934</v>
      </c>
      <c r="G959" s="9">
        <v>16.080218736498697</v>
      </c>
      <c r="H959" s="9">
        <v>15.354383159036134</v>
      </c>
      <c r="I959" s="9">
        <v>19.344384846105559</v>
      </c>
    </row>
    <row r="960" spans="1:9" x14ac:dyDescent="0.25">
      <c r="A960" s="2" t="s">
        <v>92</v>
      </c>
      <c r="B960" s="2" t="s">
        <v>123</v>
      </c>
      <c r="C960" s="2" t="s">
        <v>626</v>
      </c>
      <c r="D960" s="8" t="s">
        <v>110</v>
      </c>
      <c r="E960" s="9">
        <v>5.7587635759999998</v>
      </c>
      <c r="F960" s="9">
        <v>3.542458737881911</v>
      </c>
      <c r="G960" s="9">
        <v>4.8580985064106299</v>
      </c>
      <c r="H960" s="9">
        <v>4.7355688803081906</v>
      </c>
      <c r="I960" s="9">
        <v>6.187942955535906</v>
      </c>
    </row>
    <row r="961" spans="1:14" x14ac:dyDescent="0.25">
      <c r="A961" s="2" t="s">
        <v>92</v>
      </c>
      <c r="B961" s="2" t="s">
        <v>123</v>
      </c>
      <c r="C961" s="2" t="s">
        <v>626</v>
      </c>
      <c r="D961" s="8" t="s">
        <v>512</v>
      </c>
      <c r="E961" s="9">
        <v>13.533189999999999</v>
      </c>
      <c r="F961" s="9">
        <v>10.02861</v>
      </c>
      <c r="G961" s="9">
        <v>16.408055000000001</v>
      </c>
      <c r="H961" s="9">
        <v>18.55564</v>
      </c>
      <c r="I961" s="9">
        <f>+I952/I954</f>
        <v>26.492519999999999</v>
      </c>
    </row>
    <row r="962" spans="1:14" x14ac:dyDescent="0.25">
      <c r="A962" s="2" t="s">
        <v>92</v>
      </c>
      <c r="B962" s="2" t="s">
        <v>123</v>
      </c>
      <c r="C962" s="2" t="s">
        <v>626</v>
      </c>
      <c r="D962" s="8" t="s">
        <v>111</v>
      </c>
      <c r="E962" s="9">
        <v>43.608250269999999</v>
      </c>
      <c r="F962" s="9">
        <v>54.405542745635536</v>
      </c>
      <c r="G962" s="9">
        <v>41.351973969358113</v>
      </c>
      <c r="H962" s="9">
        <v>39.976473569805243</v>
      </c>
      <c r="I962" s="9">
        <v>41.562885783962635</v>
      </c>
    </row>
    <row r="963" spans="1:14" x14ac:dyDescent="0.25">
      <c r="A963" s="2" t="s">
        <v>92</v>
      </c>
      <c r="B963" s="2" t="s">
        <v>123</v>
      </c>
      <c r="C963" s="2" t="s">
        <v>626</v>
      </c>
      <c r="D963" s="8" t="s">
        <v>112</v>
      </c>
      <c r="E963" s="9">
        <v>57.329277130000001</v>
      </c>
      <c r="F963" s="9">
        <v>3.4670806821683162</v>
      </c>
      <c r="G963" s="9">
        <v>50.24568725543643</v>
      </c>
      <c r="H963" s="9">
        <v>65.155715459019461</v>
      </c>
      <c r="I963" s="9">
        <v>41.281218245753898</v>
      </c>
    </row>
    <row r="964" spans="1:14" x14ac:dyDescent="0.25">
      <c r="A964" s="2" t="s">
        <v>92</v>
      </c>
      <c r="B964" s="2" t="s">
        <v>123</v>
      </c>
      <c r="C964" s="2" t="s">
        <v>626</v>
      </c>
      <c r="D964" s="8" t="s">
        <v>113</v>
      </c>
      <c r="E964" s="9">
        <v>18.62442519</v>
      </c>
      <c r="F964" s="9">
        <v>18.698712688854567</v>
      </c>
      <c r="G964" s="9">
        <v>19.289279342060254</v>
      </c>
      <c r="H964" s="9">
        <v>15.49338021943708</v>
      </c>
      <c r="I964" s="9">
        <v>36.919328800001324</v>
      </c>
    </row>
    <row r="965" spans="1:14" x14ac:dyDescent="0.25">
      <c r="A965" s="5" t="s">
        <v>92</v>
      </c>
      <c r="B965" s="5" t="s">
        <v>123</v>
      </c>
      <c r="C965" s="5" t="s">
        <v>626</v>
      </c>
      <c r="D965" s="5" t="s">
        <v>53</v>
      </c>
      <c r="E965" s="74"/>
      <c r="F965" s="74"/>
      <c r="G965" s="74"/>
      <c r="H965" s="74"/>
      <c r="I965" s="74"/>
    </row>
    <row r="966" spans="1:14" x14ac:dyDescent="0.25">
      <c r="A966" s="2" t="s">
        <v>92</v>
      </c>
      <c r="B966" s="2" t="s">
        <v>123</v>
      </c>
      <c r="C966" s="2" t="s">
        <v>626</v>
      </c>
      <c r="D966" s="8" t="s">
        <v>114</v>
      </c>
      <c r="E966" s="9">
        <v>2.5308799949999998</v>
      </c>
      <c r="F966" s="9">
        <v>2.8874669442436498</v>
      </c>
      <c r="G966" s="9">
        <v>3.3854701268580341</v>
      </c>
      <c r="H966" s="9">
        <v>2.1919874539188</v>
      </c>
      <c r="I966" s="9">
        <v>2.472185576531909</v>
      </c>
    </row>
    <row r="967" spans="1:14" x14ac:dyDescent="0.25">
      <c r="A967" s="2" t="s">
        <v>92</v>
      </c>
      <c r="B967" s="2" t="s">
        <v>123</v>
      </c>
      <c r="C967" s="2" t="s">
        <v>626</v>
      </c>
      <c r="D967" s="8" t="s">
        <v>115</v>
      </c>
      <c r="E967" s="9">
        <v>55.391276810000001</v>
      </c>
      <c r="F967" s="9">
        <v>49.031105685731383</v>
      </c>
      <c r="G967" s="9">
        <v>44.069813969470502</v>
      </c>
      <c r="H967" s="9">
        <v>45.089408693188851</v>
      </c>
      <c r="I967" s="9">
        <v>44.843714880078025</v>
      </c>
    </row>
    <row r="968" spans="1:14" x14ac:dyDescent="0.25">
      <c r="A968" s="5" t="s">
        <v>92</v>
      </c>
      <c r="B968" s="5" t="s">
        <v>123</v>
      </c>
      <c r="C968" s="5" t="s">
        <v>626</v>
      </c>
      <c r="D968" s="5" t="s">
        <v>116</v>
      </c>
      <c r="E968" s="74"/>
      <c r="F968" s="74"/>
      <c r="G968" s="74"/>
      <c r="H968" s="74"/>
      <c r="I968" s="74"/>
    </row>
    <row r="969" spans="1:14" x14ac:dyDescent="0.25">
      <c r="A969" s="2" t="s">
        <v>92</v>
      </c>
      <c r="B969" s="2" t="s">
        <v>123</v>
      </c>
      <c r="C969" s="2" t="s">
        <v>626</v>
      </c>
      <c r="D969" s="8" t="s">
        <v>535</v>
      </c>
      <c r="E969" s="9">
        <v>41.007820969999997</v>
      </c>
      <c r="F969" s="9">
        <v>32.544845689879779</v>
      </c>
      <c r="G969" s="9">
        <v>30.211644418640734</v>
      </c>
      <c r="H969" s="9">
        <v>30.841804787978628</v>
      </c>
      <c r="I969" s="9">
        <v>31.988316013996549</v>
      </c>
    </row>
    <row r="970" spans="1:14" x14ac:dyDescent="0.25">
      <c r="A970" s="2" t="s">
        <v>92</v>
      </c>
      <c r="B970" s="2" t="s">
        <v>123</v>
      </c>
      <c r="C970" s="2" t="s">
        <v>626</v>
      </c>
      <c r="D970" s="8" t="s">
        <v>547</v>
      </c>
      <c r="E970" s="9">
        <v>96.369060000000005</v>
      </c>
      <c r="F970" s="9">
        <v>92.133624999999995</v>
      </c>
      <c r="G970" s="9">
        <v>102.03875499999999</v>
      </c>
      <c r="H970" s="9">
        <v>120.84914000000001</v>
      </c>
      <c r="I970" s="9">
        <f>+SUM(I930:I932)/I954</f>
        <v>136.95199</v>
      </c>
    </row>
    <row r="971" spans="1:14" x14ac:dyDescent="0.25">
      <c r="A971" s="5" t="s">
        <v>92</v>
      </c>
      <c r="B971" s="5" t="s">
        <v>123</v>
      </c>
      <c r="C971" s="5" t="s">
        <v>626</v>
      </c>
      <c r="D971" s="5" t="s">
        <v>117</v>
      </c>
      <c r="E971" s="74"/>
      <c r="F971" s="74"/>
      <c r="G971" s="74"/>
      <c r="H971" s="74"/>
      <c r="I971" s="74"/>
    </row>
    <row r="972" spans="1:14" x14ac:dyDescent="0.25">
      <c r="A972" s="2" t="s">
        <v>92</v>
      </c>
      <c r="B972" s="2" t="s">
        <v>123</v>
      </c>
      <c r="C972" s="2" t="s">
        <v>626</v>
      </c>
      <c r="D972" s="8" t="s">
        <v>118</v>
      </c>
      <c r="E972" s="9">
        <v>5.8773282570000003</v>
      </c>
      <c r="F972" s="9">
        <v>153.63863985138519</v>
      </c>
      <c r="G972" s="9">
        <v>28.542871169069095</v>
      </c>
      <c r="H972" s="9">
        <v>18.203279434177425</v>
      </c>
      <c r="I972" s="9">
        <v>-7.9536223809588522</v>
      </c>
    </row>
    <row r="973" spans="1:14" x14ac:dyDescent="0.25">
      <c r="A973" s="5" t="s">
        <v>92</v>
      </c>
      <c r="B973" s="5" t="s">
        <v>123</v>
      </c>
      <c r="C973" s="5" t="s">
        <v>627</v>
      </c>
      <c r="D973" s="5" t="s">
        <v>9</v>
      </c>
      <c r="E973" s="6">
        <v>1960942</v>
      </c>
      <c r="F973" s="6">
        <v>2467512</v>
      </c>
      <c r="G973" s="6">
        <v>3325529</v>
      </c>
      <c r="H973" s="6">
        <v>4671256</v>
      </c>
      <c r="I973" s="6">
        <v>6158288</v>
      </c>
      <c r="J973" s="1"/>
      <c r="K973" s="1"/>
      <c r="L973" s="1"/>
      <c r="M973" s="1"/>
      <c r="N973" s="1"/>
    </row>
    <row r="974" spans="1:14" x14ac:dyDescent="0.25">
      <c r="A974" s="2" t="s">
        <v>92</v>
      </c>
      <c r="B974" s="2" t="s">
        <v>123</v>
      </c>
      <c r="C974" s="2" t="s">
        <v>627</v>
      </c>
      <c r="D974" s="8" t="s">
        <v>76</v>
      </c>
      <c r="E974" s="3">
        <v>1360862</v>
      </c>
      <c r="F974" s="3">
        <v>1758914</v>
      </c>
      <c r="G974" s="3">
        <v>1758914</v>
      </c>
      <c r="H974" s="3">
        <v>2558780</v>
      </c>
      <c r="I974" s="3">
        <v>2814658</v>
      </c>
    </row>
    <row r="975" spans="1:14" x14ac:dyDescent="0.25">
      <c r="A975" s="2" t="s">
        <v>92</v>
      </c>
      <c r="B975" s="2" t="s">
        <v>123</v>
      </c>
      <c r="C975" s="2" t="s">
        <v>627</v>
      </c>
      <c r="D975" s="8" t="s">
        <v>11</v>
      </c>
      <c r="E975" s="3">
        <v>368130</v>
      </c>
      <c r="F975" s="3">
        <v>480511</v>
      </c>
      <c r="G975" s="3">
        <v>1091542</v>
      </c>
      <c r="H975" s="3">
        <v>1130661</v>
      </c>
      <c r="I975" s="3">
        <v>2118242</v>
      </c>
    </row>
    <row r="976" spans="1:14" x14ac:dyDescent="0.25">
      <c r="A976" s="2" t="s">
        <v>92</v>
      </c>
      <c r="B976" s="2" t="s">
        <v>123</v>
      </c>
      <c r="C976" s="2" t="s">
        <v>627</v>
      </c>
      <c r="D976" s="8" t="s">
        <v>12</v>
      </c>
      <c r="E976" s="3">
        <v>231950</v>
      </c>
      <c r="F976" s="3">
        <v>228087</v>
      </c>
      <c r="G976" s="3">
        <v>211236</v>
      </c>
      <c r="H976" s="3">
        <v>981815</v>
      </c>
      <c r="I976" s="3">
        <v>1225388</v>
      </c>
    </row>
    <row r="977" spans="1:9" x14ac:dyDescent="0.25">
      <c r="A977" s="2" t="s">
        <v>92</v>
      </c>
      <c r="B977" s="2" t="s">
        <v>123</v>
      </c>
      <c r="C977" s="2" t="s">
        <v>627</v>
      </c>
      <c r="D977" s="8" t="s">
        <v>13</v>
      </c>
      <c r="E977" s="3">
        <v>0</v>
      </c>
      <c r="F977" s="3">
        <v>0</v>
      </c>
      <c r="G977" s="3">
        <v>263837</v>
      </c>
      <c r="H977" s="3">
        <v>0</v>
      </c>
      <c r="I977" s="3">
        <v>0</v>
      </c>
    </row>
    <row r="978" spans="1:9" x14ac:dyDescent="0.25">
      <c r="A978" s="5" t="s">
        <v>92</v>
      </c>
      <c r="B978" s="5" t="s">
        <v>123</v>
      </c>
      <c r="C978" s="5" t="s">
        <v>627</v>
      </c>
      <c r="D978" s="5" t="s">
        <v>93</v>
      </c>
      <c r="E978" s="6">
        <v>2572863</v>
      </c>
      <c r="F978" s="6">
        <v>3525847</v>
      </c>
      <c r="G978" s="6">
        <v>4104528</v>
      </c>
      <c r="H978" s="6">
        <v>5890438</v>
      </c>
      <c r="I978" s="6">
        <v>11760449</v>
      </c>
    </row>
    <row r="979" spans="1:9" x14ac:dyDescent="0.25">
      <c r="A979" s="2" t="s">
        <v>92</v>
      </c>
      <c r="B979" s="2" t="s">
        <v>123</v>
      </c>
      <c r="C979" s="2" t="s">
        <v>627</v>
      </c>
      <c r="D979" s="8" t="s">
        <v>94</v>
      </c>
      <c r="E979" s="3">
        <v>0</v>
      </c>
      <c r="F979" s="3">
        <v>0</v>
      </c>
      <c r="G979" s="3">
        <v>0</v>
      </c>
      <c r="H979" s="3">
        <v>0</v>
      </c>
      <c r="I979" s="3">
        <v>0</v>
      </c>
    </row>
    <row r="980" spans="1:9" x14ac:dyDescent="0.25">
      <c r="A980" s="2" t="s">
        <v>92</v>
      </c>
      <c r="B980" s="2" t="s">
        <v>123</v>
      </c>
      <c r="C980" s="2" t="s">
        <v>627</v>
      </c>
      <c r="D980" s="8" t="s">
        <v>95</v>
      </c>
      <c r="E980" s="3">
        <v>2183312</v>
      </c>
      <c r="F980" s="3">
        <v>2970361</v>
      </c>
      <c r="G980" s="3">
        <v>2817867</v>
      </c>
      <c r="H980" s="3">
        <v>3983330</v>
      </c>
      <c r="I980" s="3">
        <v>8155444</v>
      </c>
    </row>
    <row r="981" spans="1:9" x14ac:dyDescent="0.25">
      <c r="A981" s="2" t="s">
        <v>92</v>
      </c>
      <c r="B981" s="2" t="s">
        <v>123</v>
      </c>
      <c r="C981" s="2" t="s">
        <v>627</v>
      </c>
      <c r="D981" s="8" t="s">
        <v>96</v>
      </c>
      <c r="E981" s="3">
        <v>389551</v>
      </c>
      <c r="F981" s="3">
        <v>555486</v>
      </c>
      <c r="G981" s="3">
        <v>1286661</v>
      </c>
      <c r="H981" s="3">
        <v>1907108</v>
      </c>
      <c r="I981" s="3">
        <v>3605005</v>
      </c>
    </row>
    <row r="982" spans="1:9" x14ac:dyDescent="0.25">
      <c r="A982" s="5" t="s">
        <v>92</v>
      </c>
      <c r="B982" s="5" t="s">
        <v>123</v>
      </c>
      <c r="C982" s="5" t="s">
        <v>627</v>
      </c>
      <c r="D982" s="5" t="s">
        <v>97</v>
      </c>
      <c r="E982" s="6">
        <v>4533805</v>
      </c>
      <c r="F982" s="6">
        <v>5993359</v>
      </c>
      <c r="G982" s="6">
        <v>7430057</v>
      </c>
      <c r="H982" s="6">
        <v>10561694</v>
      </c>
      <c r="I982" s="6">
        <v>17918737</v>
      </c>
    </row>
    <row r="983" spans="1:9" x14ac:dyDescent="0.25">
      <c r="A983" s="2" t="s">
        <v>92</v>
      </c>
      <c r="B983" s="2" t="s">
        <v>123</v>
      </c>
      <c r="C983" s="2" t="s">
        <v>627</v>
      </c>
      <c r="D983" s="8" t="s">
        <v>98</v>
      </c>
      <c r="E983" s="3">
        <v>27915</v>
      </c>
      <c r="F983" s="3">
        <v>31321</v>
      </c>
      <c r="G983" s="3">
        <v>88030</v>
      </c>
      <c r="H983" s="3">
        <v>102234</v>
      </c>
      <c r="I983" s="3">
        <v>1337415</v>
      </c>
    </row>
    <row r="984" spans="1:9" x14ac:dyDescent="0.25">
      <c r="A984" s="2" t="s">
        <v>92</v>
      </c>
      <c r="B984" s="2" t="s">
        <v>123</v>
      </c>
      <c r="C984" s="2" t="s">
        <v>627</v>
      </c>
      <c r="D984" s="8" t="s">
        <v>99</v>
      </c>
      <c r="E984" s="3">
        <v>0</v>
      </c>
      <c r="F984" s="3">
        <v>0</v>
      </c>
      <c r="G984" s="3">
        <v>0</v>
      </c>
      <c r="H984" s="3">
        <v>0</v>
      </c>
      <c r="I984" s="3">
        <v>0</v>
      </c>
    </row>
    <row r="985" spans="1:9" x14ac:dyDescent="0.25">
      <c r="A985" s="2" t="s">
        <v>92</v>
      </c>
      <c r="B985" s="2" t="s">
        <v>123</v>
      </c>
      <c r="C985" s="2" t="s">
        <v>627</v>
      </c>
      <c r="D985" s="8" t="s">
        <v>100</v>
      </c>
      <c r="E985" s="3">
        <v>1917430</v>
      </c>
      <c r="F985" s="3">
        <v>2346835</v>
      </c>
      <c r="G985" s="3">
        <v>3407168</v>
      </c>
      <c r="H985" s="3">
        <v>5499224</v>
      </c>
      <c r="I985" s="3">
        <v>10368254</v>
      </c>
    </row>
    <row r="986" spans="1:9" x14ac:dyDescent="0.25">
      <c r="A986" s="2" t="s">
        <v>92</v>
      </c>
      <c r="B986" s="2" t="s">
        <v>123</v>
      </c>
      <c r="C986" s="2" t="s">
        <v>627</v>
      </c>
      <c r="D986" s="8" t="s">
        <v>101</v>
      </c>
      <c r="E986" s="3">
        <v>2472177</v>
      </c>
      <c r="F986" s="3">
        <v>3502982</v>
      </c>
      <c r="G986" s="3">
        <v>3731245</v>
      </c>
      <c r="H986" s="3">
        <v>4724351</v>
      </c>
      <c r="I986" s="3">
        <v>5902708</v>
      </c>
    </row>
    <row r="987" spans="1:9" x14ac:dyDescent="0.25">
      <c r="A987" s="2" t="s">
        <v>92</v>
      </c>
      <c r="B987" s="2" t="s">
        <v>123</v>
      </c>
      <c r="C987" s="2" t="s">
        <v>627</v>
      </c>
      <c r="D987" s="8" t="s">
        <v>511</v>
      </c>
      <c r="E987" s="3">
        <v>116283</v>
      </c>
      <c r="F987" s="3">
        <v>112221</v>
      </c>
      <c r="G987" s="3">
        <v>203614</v>
      </c>
      <c r="H987" s="3">
        <v>235885</v>
      </c>
      <c r="I987" s="3">
        <v>310360</v>
      </c>
    </row>
    <row r="988" spans="1:9" x14ac:dyDescent="0.25">
      <c r="A988" s="5" t="s">
        <v>92</v>
      </c>
      <c r="B988" s="5" t="s">
        <v>123</v>
      </c>
      <c r="C988" s="5" t="s">
        <v>627</v>
      </c>
      <c r="D988" s="5" t="s">
        <v>29</v>
      </c>
      <c r="E988" s="6"/>
      <c r="F988" s="6"/>
      <c r="G988" s="6"/>
      <c r="H988" s="6"/>
      <c r="I988" s="6"/>
    </row>
    <row r="989" spans="1:9" x14ac:dyDescent="0.25">
      <c r="A989" s="2" t="s">
        <v>92</v>
      </c>
      <c r="B989" s="2" t="s">
        <v>123</v>
      </c>
      <c r="C989" s="2" t="s">
        <v>627</v>
      </c>
      <c r="D989" s="8" t="s">
        <v>102</v>
      </c>
      <c r="E989" s="3">
        <v>91503</v>
      </c>
      <c r="F989" s="3">
        <v>185206</v>
      </c>
      <c r="G989" s="3">
        <v>404035</v>
      </c>
      <c r="H989" s="3">
        <v>752561</v>
      </c>
      <c r="I989" s="3">
        <v>1015557</v>
      </c>
    </row>
    <row r="990" spans="1:9" x14ac:dyDescent="0.25">
      <c r="A990" s="2" t="s">
        <v>92</v>
      </c>
      <c r="B990" s="2" t="s">
        <v>123</v>
      </c>
      <c r="C990" s="2" t="s">
        <v>627</v>
      </c>
      <c r="D990" s="8" t="s">
        <v>103</v>
      </c>
      <c r="E990" s="3">
        <v>3889266</v>
      </c>
      <c r="F990" s="3">
        <v>4945720</v>
      </c>
      <c r="G990" s="3">
        <v>6140193</v>
      </c>
      <c r="H990" s="3">
        <v>7676074</v>
      </c>
      <c r="I990" s="3">
        <v>11758115</v>
      </c>
    </row>
    <row r="991" spans="1:9" x14ac:dyDescent="0.25">
      <c r="A991" s="2" t="s">
        <v>92</v>
      </c>
      <c r="B991" s="2" t="s">
        <v>123</v>
      </c>
      <c r="C991" s="2" t="s">
        <v>627</v>
      </c>
      <c r="D991" s="8" t="s">
        <v>104</v>
      </c>
      <c r="E991" s="3">
        <v>2117507</v>
      </c>
      <c r="F991" s="3">
        <v>2732383</v>
      </c>
      <c r="G991" s="3">
        <v>3805951</v>
      </c>
      <c r="H991" s="3">
        <v>4304031</v>
      </c>
      <c r="I991" s="3">
        <v>7286215</v>
      </c>
    </row>
    <row r="992" spans="1:9" x14ac:dyDescent="0.25">
      <c r="A992" s="2" t="s">
        <v>92</v>
      </c>
      <c r="B992" s="2" t="s">
        <v>123</v>
      </c>
      <c r="C992" s="2" t="s">
        <v>627</v>
      </c>
      <c r="D992" s="8" t="s">
        <v>105</v>
      </c>
      <c r="E992" s="3">
        <v>1384094</v>
      </c>
      <c r="F992" s="3">
        <v>2491293</v>
      </c>
      <c r="G992" s="3">
        <v>2924502</v>
      </c>
      <c r="H992" s="3">
        <v>3521148</v>
      </c>
      <c r="I992" s="3">
        <v>3608302</v>
      </c>
    </row>
    <row r="993" spans="1:9" x14ac:dyDescent="0.25">
      <c r="A993" s="2" t="s">
        <v>92</v>
      </c>
      <c r="B993" s="2" t="s">
        <v>123</v>
      </c>
      <c r="C993" s="2" t="s">
        <v>627</v>
      </c>
      <c r="D993" s="8" t="s">
        <v>106</v>
      </c>
      <c r="E993" s="3">
        <v>887393</v>
      </c>
      <c r="F993" s="3">
        <v>1325069</v>
      </c>
      <c r="G993" s="3">
        <v>1824375</v>
      </c>
      <c r="H993" s="3">
        <v>1944769</v>
      </c>
      <c r="I993" s="3">
        <v>3277504</v>
      </c>
    </row>
    <row r="994" spans="1:9" x14ac:dyDescent="0.25">
      <c r="A994" s="2" t="s">
        <v>92</v>
      </c>
      <c r="B994" s="2" t="s">
        <v>123</v>
      </c>
      <c r="C994" s="2" t="s">
        <v>627</v>
      </c>
      <c r="D994" s="8" t="s">
        <v>107</v>
      </c>
      <c r="E994" s="3">
        <v>377227</v>
      </c>
      <c r="F994" s="3">
        <v>414671</v>
      </c>
      <c r="G994" s="3">
        <v>389952</v>
      </c>
      <c r="H994" s="3">
        <v>584018</v>
      </c>
      <c r="I994" s="3">
        <v>1102748</v>
      </c>
    </row>
    <row r="995" spans="1:9" x14ac:dyDescent="0.25">
      <c r="A995" s="2" t="s">
        <v>92</v>
      </c>
      <c r="B995" s="2" t="s">
        <v>123</v>
      </c>
      <c r="C995" s="2" t="s">
        <v>627</v>
      </c>
      <c r="D995" s="8" t="s">
        <v>108</v>
      </c>
      <c r="E995" s="3">
        <v>357512</v>
      </c>
      <c r="F995" s="3">
        <v>477273</v>
      </c>
      <c r="G995" s="3">
        <v>676565</v>
      </c>
      <c r="H995" s="3">
        <v>1196808</v>
      </c>
      <c r="I995" s="3">
        <v>1928382</v>
      </c>
    </row>
    <row r="996" spans="1:9" x14ac:dyDescent="0.25">
      <c r="A996" s="2" t="s">
        <v>92</v>
      </c>
      <c r="B996" s="2" t="s">
        <v>123</v>
      </c>
      <c r="C996" s="2" t="s">
        <v>627</v>
      </c>
      <c r="D996" s="8" t="s">
        <v>109</v>
      </c>
      <c r="E996" s="3">
        <v>312467</v>
      </c>
      <c r="F996" s="3">
        <v>388101</v>
      </c>
      <c r="G996" s="3">
        <v>583150</v>
      </c>
      <c r="H996" s="3">
        <v>972853</v>
      </c>
      <c r="I996" s="3">
        <v>1449451</v>
      </c>
    </row>
    <row r="997" spans="1:9" x14ac:dyDescent="0.25">
      <c r="A997" s="5" t="s">
        <v>92</v>
      </c>
      <c r="B997" s="5" t="s">
        <v>123</v>
      </c>
      <c r="C997" s="5" t="s">
        <v>627</v>
      </c>
      <c r="D997" s="5" t="s">
        <v>40</v>
      </c>
      <c r="E997" s="6"/>
      <c r="F997" s="6"/>
      <c r="G997" s="6"/>
      <c r="H997" s="6"/>
      <c r="I997" s="6"/>
    </row>
    <row r="998" spans="1:9" x14ac:dyDescent="0.25">
      <c r="A998" s="2" t="s">
        <v>92</v>
      </c>
      <c r="B998" s="2" t="s">
        <v>123</v>
      </c>
      <c r="C998" s="2" t="s">
        <v>627</v>
      </c>
      <c r="D998" s="8" t="s">
        <v>77</v>
      </c>
      <c r="E998" s="3">
        <v>136086.20000000001</v>
      </c>
      <c r="F998" s="3">
        <v>175891.4</v>
      </c>
      <c r="G998" s="3">
        <v>175891.4</v>
      </c>
      <c r="H998" s="3">
        <v>255878</v>
      </c>
      <c r="I998" s="3">
        <v>281465.8</v>
      </c>
    </row>
    <row r="999" spans="1:9" x14ac:dyDescent="0.25">
      <c r="A999" s="2" t="s">
        <v>92</v>
      </c>
      <c r="B999" s="2" t="s">
        <v>123</v>
      </c>
      <c r="C999" s="2" t="s">
        <v>627</v>
      </c>
      <c r="D999" s="8" t="s">
        <v>78</v>
      </c>
      <c r="E999" s="3">
        <v>0</v>
      </c>
      <c r="F999" s="3">
        <v>0</v>
      </c>
      <c r="G999" s="3">
        <v>0</v>
      </c>
      <c r="H999" s="3">
        <v>10</v>
      </c>
      <c r="I999" s="3">
        <v>0</v>
      </c>
    </row>
    <row r="1000" spans="1:9" x14ac:dyDescent="0.25">
      <c r="A1000" s="2" t="s">
        <v>92</v>
      </c>
      <c r="B1000" s="2" t="s">
        <v>123</v>
      </c>
      <c r="C1000" s="2" t="s">
        <v>627</v>
      </c>
      <c r="D1000" s="8" t="s">
        <v>79</v>
      </c>
      <c r="E1000" s="3">
        <v>15</v>
      </c>
      <c r="F1000" s="3">
        <v>17.5</v>
      </c>
      <c r="G1000" s="3">
        <v>0</v>
      </c>
      <c r="H1000" s="3">
        <v>15</v>
      </c>
      <c r="I1000" s="3">
        <v>20</v>
      </c>
    </row>
    <row r="1001" spans="1:9" x14ac:dyDescent="0.25">
      <c r="A1001" s="2" t="s">
        <v>92</v>
      </c>
      <c r="B1001" s="2" t="s">
        <v>123</v>
      </c>
      <c r="C1001" s="2" t="s">
        <v>627</v>
      </c>
      <c r="D1001" s="8" t="s">
        <v>80</v>
      </c>
      <c r="E1001" s="3">
        <v>329272</v>
      </c>
      <c r="F1001" s="3">
        <v>146714</v>
      </c>
      <c r="G1001" s="3">
        <v>511933</v>
      </c>
      <c r="H1001" s="3">
        <v>1027719</v>
      </c>
      <c r="I1001" s="3">
        <v>5307399</v>
      </c>
    </row>
    <row r="1002" spans="1:9" x14ac:dyDescent="0.25">
      <c r="A1002" s="5" t="s">
        <v>92</v>
      </c>
      <c r="B1002" s="5" t="s">
        <v>123</v>
      </c>
      <c r="C1002" s="5" t="s">
        <v>627</v>
      </c>
      <c r="D1002" s="5" t="s">
        <v>43</v>
      </c>
      <c r="E1002" s="74"/>
      <c r="F1002" s="74"/>
      <c r="G1002" s="74"/>
      <c r="H1002" s="74"/>
      <c r="I1002" s="74"/>
    </row>
    <row r="1003" spans="1:9" x14ac:dyDescent="0.25">
      <c r="A1003" s="2" t="s">
        <v>92</v>
      </c>
      <c r="B1003" s="2" t="s">
        <v>123</v>
      </c>
      <c r="C1003" s="2" t="s">
        <v>627</v>
      </c>
      <c r="D1003" s="8" t="s">
        <v>546</v>
      </c>
      <c r="E1003" s="9">
        <v>15.934535540000001</v>
      </c>
      <c r="F1003" s="9">
        <v>15.728434147432717</v>
      </c>
      <c r="G1003" s="9">
        <v>19.046657861078124</v>
      </c>
      <c r="H1003" s="9">
        <v>20.826368753928278</v>
      </c>
      <c r="I1003" s="9">
        <v>23.536590039309626</v>
      </c>
    </row>
    <row r="1004" spans="1:9" x14ac:dyDescent="0.25">
      <c r="A1004" s="2" t="s">
        <v>92</v>
      </c>
      <c r="B1004" s="2" t="s">
        <v>123</v>
      </c>
      <c r="C1004" s="2" t="s">
        <v>627</v>
      </c>
      <c r="D1004" s="8" t="s">
        <v>110</v>
      </c>
      <c r="E1004" s="9">
        <v>6.8919373459999997</v>
      </c>
      <c r="F1004" s="9">
        <v>6.4755173184186026</v>
      </c>
      <c r="G1004" s="9">
        <v>7.8485265994594657</v>
      </c>
      <c r="H1004" s="9">
        <v>9.2111454848057512</v>
      </c>
      <c r="I1004" s="9">
        <v>8.0890243547857192</v>
      </c>
    </row>
    <row r="1005" spans="1:9" x14ac:dyDescent="0.25">
      <c r="A1005" s="2" t="s">
        <v>92</v>
      </c>
      <c r="B1005" s="2" t="s">
        <v>123</v>
      </c>
      <c r="C1005" s="2" t="s">
        <v>627</v>
      </c>
      <c r="D1005" s="8" t="s">
        <v>512</v>
      </c>
      <c r="E1005" s="9">
        <v>2.296096151</v>
      </c>
      <c r="F1005" s="9">
        <v>2.2064808171405765</v>
      </c>
      <c r="G1005" s="9">
        <v>3.3153980240079957</v>
      </c>
      <c r="H1005" s="9">
        <v>3.8020189308967556</v>
      </c>
      <c r="I1005" s="9">
        <f>+I996/I998</f>
        <v>5.1496522845759589</v>
      </c>
    </row>
    <row r="1006" spans="1:9" x14ac:dyDescent="0.25">
      <c r="A1006" s="2" t="s">
        <v>92</v>
      </c>
      <c r="B1006" s="2" t="s">
        <v>123</v>
      </c>
      <c r="C1006" s="2" t="s">
        <v>627</v>
      </c>
      <c r="D1006" s="8" t="s">
        <v>111</v>
      </c>
      <c r="E1006" s="9">
        <v>41.907441159999998</v>
      </c>
      <c r="F1006" s="9">
        <v>48.494995028149418</v>
      </c>
      <c r="G1006" s="9">
        <v>47.934800001366284</v>
      </c>
      <c r="H1006" s="9">
        <v>45.184827897382711</v>
      </c>
      <c r="I1006" s="9">
        <v>44.982257591904713</v>
      </c>
    </row>
    <row r="1007" spans="1:9" x14ac:dyDescent="0.25">
      <c r="A1007" s="2" t="s">
        <v>92</v>
      </c>
      <c r="B1007" s="2" t="s">
        <v>123</v>
      </c>
      <c r="C1007" s="2" t="s">
        <v>627</v>
      </c>
      <c r="D1007" s="8" t="s">
        <v>112</v>
      </c>
      <c r="E1007" s="9">
        <v>120.7253886</v>
      </c>
      <c r="F1007" s="9">
        <v>106.84615602639519</v>
      </c>
      <c r="G1007" s="9">
        <v>66.869930549601307</v>
      </c>
      <c r="H1007" s="9">
        <v>60.031474436528434</v>
      </c>
      <c r="I1007" s="9">
        <v>76.080391817315657</v>
      </c>
    </row>
    <row r="1008" spans="1:9" x14ac:dyDescent="0.25">
      <c r="A1008" s="2" t="s">
        <v>92</v>
      </c>
      <c r="B1008" s="2" t="s">
        <v>123</v>
      </c>
      <c r="C1008" s="2" t="s">
        <v>627</v>
      </c>
      <c r="D1008" s="8" t="s">
        <v>113</v>
      </c>
      <c r="E1008" s="9">
        <v>4.3212608030000004</v>
      </c>
      <c r="F1008" s="9">
        <v>6.7781859278146586</v>
      </c>
      <c r="G1008" s="9">
        <v>10.615874981049414</v>
      </c>
      <c r="H1008" s="9">
        <v>17.485027408027499</v>
      </c>
      <c r="I1008" s="9">
        <v>13.938059747070325</v>
      </c>
    </row>
    <row r="1009" spans="1:14" x14ac:dyDescent="0.25">
      <c r="A1009" s="5" t="s">
        <v>92</v>
      </c>
      <c r="B1009" s="5" t="s">
        <v>123</v>
      </c>
      <c r="C1009" s="5" t="s">
        <v>627</v>
      </c>
      <c r="D1009" s="5" t="s">
        <v>53</v>
      </c>
      <c r="E1009" s="74"/>
      <c r="F1009" s="74"/>
      <c r="G1009" s="74"/>
      <c r="H1009" s="74"/>
      <c r="I1009" s="74"/>
    </row>
    <row r="1010" spans="1:14" x14ac:dyDescent="0.25">
      <c r="A1010" s="2" t="s">
        <v>92</v>
      </c>
      <c r="B1010" s="2" t="s">
        <v>123</v>
      </c>
      <c r="C1010" s="2" t="s">
        <v>627</v>
      </c>
      <c r="D1010" s="8" t="s">
        <v>114</v>
      </c>
      <c r="E1010" s="9">
        <v>0.61570799799999998</v>
      </c>
      <c r="F1010" s="9">
        <v>0.52259509233469914</v>
      </c>
      <c r="G1010" s="9">
        <v>1.1847822970940869</v>
      </c>
      <c r="H1010" s="9">
        <v>0.96796972152383887</v>
      </c>
      <c r="I1010" s="9">
        <v>7.4637793947196167</v>
      </c>
    </row>
    <row r="1011" spans="1:14" x14ac:dyDescent="0.25">
      <c r="A1011" s="2" t="s">
        <v>92</v>
      </c>
      <c r="B1011" s="2" t="s">
        <v>123</v>
      </c>
      <c r="C1011" s="2" t="s">
        <v>627</v>
      </c>
      <c r="D1011" s="8" t="s">
        <v>115</v>
      </c>
      <c r="E1011" s="9">
        <v>42.29184978</v>
      </c>
      <c r="F1011" s="9">
        <v>39.157257224204322</v>
      </c>
      <c r="G1011" s="9">
        <v>45.856552648250208</v>
      </c>
      <c r="H1011" s="9">
        <v>52.067632332464846</v>
      </c>
      <c r="I1011" s="9">
        <v>57.862638421446782</v>
      </c>
    </row>
    <row r="1012" spans="1:14" x14ac:dyDescent="0.25">
      <c r="A1012" s="5" t="s">
        <v>92</v>
      </c>
      <c r="B1012" s="5" t="s">
        <v>123</v>
      </c>
      <c r="C1012" s="5" t="s">
        <v>627</v>
      </c>
      <c r="D1012" s="5" t="s">
        <v>116</v>
      </c>
      <c r="E1012" s="74"/>
      <c r="F1012" s="74"/>
      <c r="G1012" s="74"/>
      <c r="H1012" s="74"/>
      <c r="I1012" s="74"/>
    </row>
    <row r="1013" spans="1:14" x14ac:dyDescent="0.25">
      <c r="A1013" s="2" t="s">
        <v>92</v>
      </c>
      <c r="B1013" s="2" t="s">
        <v>123</v>
      </c>
      <c r="C1013" s="2" t="s">
        <v>627</v>
      </c>
      <c r="D1013" s="8" t="s">
        <v>535</v>
      </c>
      <c r="E1013" s="9">
        <v>43.251573460000003</v>
      </c>
      <c r="F1013" s="9">
        <v>41.170769179687049</v>
      </c>
      <c r="G1013" s="9">
        <v>41.206844039016119</v>
      </c>
      <c r="H1013" s="9">
        <v>44.228283834013752</v>
      </c>
      <c r="I1013" s="9">
        <v>34.367868672886935</v>
      </c>
    </row>
    <row r="1014" spans="1:14" x14ac:dyDescent="0.25">
      <c r="A1014" s="2" t="s">
        <v>92</v>
      </c>
      <c r="B1014" s="2" t="s">
        <v>123</v>
      </c>
      <c r="C1014" s="2" t="s">
        <v>627</v>
      </c>
      <c r="D1014" s="8" t="s">
        <v>547</v>
      </c>
      <c r="E1014" s="9">
        <v>14.40955806</v>
      </c>
      <c r="F1014" s="9">
        <v>14.028610836004489</v>
      </c>
      <c r="G1014" s="9">
        <v>17.406718008953252</v>
      </c>
      <c r="H1014" s="9">
        <v>18.25579377672172</v>
      </c>
      <c r="I1014" s="9">
        <f>+SUM(I974:I976)/I998</f>
        <v>21.879347331007889</v>
      </c>
    </row>
    <row r="1015" spans="1:14" x14ac:dyDescent="0.25">
      <c r="A1015" s="5" t="s">
        <v>92</v>
      </c>
      <c r="B1015" s="5" t="s">
        <v>123</v>
      </c>
      <c r="C1015" s="5" t="s">
        <v>627</v>
      </c>
      <c r="D1015" s="5" t="s">
        <v>117</v>
      </c>
      <c r="E1015" s="74"/>
      <c r="F1015" s="74"/>
      <c r="G1015" s="74"/>
      <c r="H1015" s="74"/>
      <c r="I1015" s="74"/>
    </row>
    <row r="1016" spans="1:14" x14ac:dyDescent="0.25">
      <c r="A1016" s="2" t="s">
        <v>92</v>
      </c>
      <c r="B1016" s="2" t="s">
        <v>123</v>
      </c>
      <c r="C1016" s="2" t="s">
        <v>627</v>
      </c>
      <c r="D1016" s="8" t="s">
        <v>118</v>
      </c>
      <c r="E1016" s="9">
        <v>105.37816789999999</v>
      </c>
      <c r="F1016" s="9">
        <v>37.803046114284683</v>
      </c>
      <c r="G1016" s="9">
        <v>87.787533224727767</v>
      </c>
      <c r="H1016" s="9">
        <v>105.63970096201584</v>
      </c>
      <c r="I1016" s="9">
        <v>366.1661553236363</v>
      </c>
    </row>
    <row r="1017" spans="1:14" x14ac:dyDescent="0.25">
      <c r="A1017" s="5" t="s">
        <v>92</v>
      </c>
      <c r="B1017" s="5" t="s">
        <v>123</v>
      </c>
      <c r="C1017" s="5" t="s">
        <v>628</v>
      </c>
      <c r="D1017" s="5" t="s">
        <v>9</v>
      </c>
      <c r="E1017" s="6">
        <v>1255074</v>
      </c>
      <c r="F1017" s="6">
        <v>1168302</v>
      </c>
      <c r="G1017" s="6">
        <v>1503453</v>
      </c>
      <c r="H1017" s="6">
        <v>2055420</v>
      </c>
      <c r="I1017" s="6">
        <v>2367996</v>
      </c>
      <c r="J1017" s="1"/>
      <c r="K1017" s="1"/>
      <c r="L1017" s="1"/>
      <c r="M1017" s="1"/>
      <c r="N1017" s="1"/>
    </row>
    <row r="1018" spans="1:14" x14ac:dyDescent="0.25">
      <c r="A1018" s="2" t="s">
        <v>92</v>
      </c>
      <c r="B1018" s="2" t="s">
        <v>123</v>
      </c>
      <c r="C1018" s="2" t="s">
        <v>628</v>
      </c>
      <c r="D1018" s="8" t="s">
        <v>76</v>
      </c>
      <c r="E1018" s="3">
        <v>619374</v>
      </c>
      <c r="F1018" s="3">
        <v>619374</v>
      </c>
      <c r="G1018" s="3">
        <v>619374</v>
      </c>
      <c r="H1018" s="3">
        <v>619374</v>
      </c>
      <c r="I1018" s="3">
        <v>619374</v>
      </c>
    </row>
    <row r="1019" spans="1:14" x14ac:dyDescent="0.25">
      <c r="A1019" s="2" t="s">
        <v>92</v>
      </c>
      <c r="B1019" s="2" t="s">
        <v>123</v>
      </c>
      <c r="C1019" s="2" t="s">
        <v>628</v>
      </c>
      <c r="D1019" s="8" t="s">
        <v>11</v>
      </c>
      <c r="E1019" s="3">
        <v>264122</v>
      </c>
      <c r="F1019" s="3">
        <v>414961</v>
      </c>
      <c r="G1019" s="3">
        <v>749067</v>
      </c>
      <c r="H1019" s="3">
        <v>1150819</v>
      </c>
      <c r="I1019" s="3">
        <v>1587084</v>
      </c>
    </row>
    <row r="1020" spans="1:14" x14ac:dyDescent="0.25">
      <c r="A1020" s="2" t="s">
        <v>92</v>
      </c>
      <c r="B1020" s="2" t="s">
        <v>123</v>
      </c>
      <c r="C1020" s="2" t="s">
        <v>628</v>
      </c>
      <c r="D1020" s="8" t="s">
        <v>12</v>
      </c>
      <c r="E1020" s="3">
        <v>142646</v>
      </c>
      <c r="F1020" s="3">
        <v>133967</v>
      </c>
      <c r="G1020" s="3">
        <v>135012</v>
      </c>
      <c r="H1020" s="3">
        <v>285227</v>
      </c>
      <c r="I1020" s="3">
        <v>161538</v>
      </c>
    </row>
    <row r="1021" spans="1:14" x14ac:dyDescent="0.25">
      <c r="A1021" s="2" t="s">
        <v>92</v>
      </c>
      <c r="B1021" s="2" t="s">
        <v>123</v>
      </c>
      <c r="C1021" s="2" t="s">
        <v>628</v>
      </c>
      <c r="D1021" s="8" t="s">
        <v>13</v>
      </c>
      <c r="E1021" s="3">
        <v>228932</v>
      </c>
      <c r="F1021" s="3">
        <v>0</v>
      </c>
      <c r="G1021" s="3">
        <v>0</v>
      </c>
      <c r="H1021" s="3">
        <v>0</v>
      </c>
      <c r="I1021" s="3">
        <v>0</v>
      </c>
    </row>
    <row r="1022" spans="1:14" x14ac:dyDescent="0.25">
      <c r="A1022" s="5" t="s">
        <v>92</v>
      </c>
      <c r="B1022" s="5" t="s">
        <v>123</v>
      </c>
      <c r="C1022" s="5" t="s">
        <v>628</v>
      </c>
      <c r="D1022" s="5" t="s">
        <v>93</v>
      </c>
      <c r="E1022" s="6">
        <v>2938678</v>
      </c>
      <c r="F1022" s="6">
        <v>3375337</v>
      </c>
      <c r="G1022" s="6">
        <v>3990607</v>
      </c>
      <c r="H1022" s="6">
        <v>4429293</v>
      </c>
      <c r="I1022" s="6">
        <v>5401560</v>
      </c>
    </row>
    <row r="1023" spans="1:14" x14ac:dyDescent="0.25">
      <c r="A1023" s="2" t="s">
        <v>92</v>
      </c>
      <c r="B1023" s="2" t="s">
        <v>123</v>
      </c>
      <c r="C1023" s="2" t="s">
        <v>628</v>
      </c>
      <c r="D1023" s="8" t="s">
        <v>94</v>
      </c>
      <c r="E1023" s="3">
        <v>0</v>
      </c>
      <c r="F1023" s="3">
        <v>0</v>
      </c>
      <c r="G1023" s="3">
        <v>0</v>
      </c>
      <c r="H1023" s="3">
        <v>0</v>
      </c>
      <c r="I1023" s="3">
        <v>0</v>
      </c>
    </row>
    <row r="1024" spans="1:14" x14ac:dyDescent="0.25">
      <c r="A1024" s="2" t="s">
        <v>92</v>
      </c>
      <c r="B1024" s="2" t="s">
        <v>123</v>
      </c>
      <c r="C1024" s="2" t="s">
        <v>628</v>
      </c>
      <c r="D1024" s="8" t="s">
        <v>95</v>
      </c>
      <c r="E1024" s="3">
        <v>2191069</v>
      </c>
      <c r="F1024" s="3">
        <v>2653779</v>
      </c>
      <c r="G1024" s="3">
        <v>3044187</v>
      </c>
      <c r="H1024" s="3">
        <v>3235192</v>
      </c>
      <c r="I1024" s="3">
        <v>4012799</v>
      </c>
    </row>
    <row r="1025" spans="1:9" x14ac:dyDescent="0.25">
      <c r="A1025" s="2" t="s">
        <v>92</v>
      </c>
      <c r="B1025" s="2" t="s">
        <v>123</v>
      </c>
      <c r="C1025" s="2" t="s">
        <v>628</v>
      </c>
      <c r="D1025" s="8" t="s">
        <v>96</v>
      </c>
      <c r="E1025" s="3">
        <v>747609</v>
      </c>
      <c r="F1025" s="3">
        <v>721558</v>
      </c>
      <c r="G1025" s="3">
        <v>946420</v>
      </c>
      <c r="H1025" s="3">
        <v>1194101</v>
      </c>
      <c r="I1025" s="3">
        <v>1388761</v>
      </c>
    </row>
    <row r="1026" spans="1:9" x14ac:dyDescent="0.25">
      <c r="A1026" s="5" t="s">
        <v>92</v>
      </c>
      <c r="B1026" s="5" t="s">
        <v>123</v>
      </c>
      <c r="C1026" s="5" t="s">
        <v>628</v>
      </c>
      <c r="D1026" s="5" t="s">
        <v>97</v>
      </c>
      <c r="E1026" s="6">
        <v>4193752</v>
      </c>
      <c r="F1026" s="6">
        <v>4543639</v>
      </c>
      <c r="G1026" s="6">
        <v>5494060</v>
      </c>
      <c r="H1026" s="6">
        <v>6484713</v>
      </c>
      <c r="I1026" s="6">
        <v>7769556</v>
      </c>
    </row>
    <row r="1027" spans="1:9" x14ac:dyDescent="0.25">
      <c r="A1027" s="2" t="s">
        <v>92</v>
      </c>
      <c r="B1027" s="2" t="s">
        <v>123</v>
      </c>
      <c r="C1027" s="2" t="s">
        <v>628</v>
      </c>
      <c r="D1027" s="8" t="s">
        <v>98</v>
      </c>
      <c r="E1027" s="3">
        <v>88566</v>
      </c>
      <c r="F1027" s="3">
        <v>306241</v>
      </c>
      <c r="G1027" s="3">
        <v>471369</v>
      </c>
      <c r="H1027" s="3">
        <v>250601</v>
      </c>
      <c r="I1027" s="3">
        <v>42138</v>
      </c>
    </row>
    <row r="1028" spans="1:9" x14ac:dyDescent="0.25">
      <c r="A1028" s="2" t="s">
        <v>92</v>
      </c>
      <c r="B1028" s="2" t="s">
        <v>123</v>
      </c>
      <c r="C1028" s="2" t="s">
        <v>628</v>
      </c>
      <c r="D1028" s="8" t="s">
        <v>99</v>
      </c>
      <c r="E1028" s="3">
        <v>45137</v>
      </c>
      <c r="F1028" s="3">
        <v>40319</v>
      </c>
      <c r="G1028" s="3">
        <v>33652</v>
      </c>
      <c r="H1028" s="3">
        <v>27502</v>
      </c>
      <c r="I1028" s="3">
        <v>21245</v>
      </c>
    </row>
    <row r="1029" spans="1:9" x14ac:dyDescent="0.25">
      <c r="A1029" s="2" t="s">
        <v>92</v>
      </c>
      <c r="B1029" s="2" t="s">
        <v>123</v>
      </c>
      <c r="C1029" s="2" t="s">
        <v>628</v>
      </c>
      <c r="D1029" s="8" t="s">
        <v>100</v>
      </c>
      <c r="E1029" s="3">
        <v>1393617</v>
      </c>
      <c r="F1029" s="3">
        <v>1636965</v>
      </c>
      <c r="G1029" s="3">
        <v>1567220</v>
      </c>
      <c r="H1029" s="3">
        <v>2535488</v>
      </c>
      <c r="I1029" s="3">
        <v>3346674</v>
      </c>
    </row>
    <row r="1030" spans="1:9" x14ac:dyDescent="0.25">
      <c r="A1030" s="2" t="s">
        <v>92</v>
      </c>
      <c r="B1030" s="2" t="s">
        <v>123</v>
      </c>
      <c r="C1030" s="2" t="s">
        <v>628</v>
      </c>
      <c r="D1030" s="8" t="s">
        <v>101</v>
      </c>
      <c r="E1030" s="3">
        <v>2596874</v>
      </c>
      <c r="F1030" s="3">
        <v>2503563</v>
      </c>
      <c r="G1030" s="3">
        <v>3307563</v>
      </c>
      <c r="H1030" s="3">
        <v>3558350</v>
      </c>
      <c r="I1030" s="3">
        <v>4243811</v>
      </c>
    </row>
    <row r="1031" spans="1:9" x14ac:dyDescent="0.25">
      <c r="A1031" s="2" t="s">
        <v>92</v>
      </c>
      <c r="B1031" s="2" t="s">
        <v>123</v>
      </c>
      <c r="C1031" s="2" t="s">
        <v>628</v>
      </c>
      <c r="D1031" s="8" t="s">
        <v>511</v>
      </c>
      <c r="E1031" s="3">
        <v>69558</v>
      </c>
      <c r="F1031" s="3">
        <v>56551</v>
      </c>
      <c r="G1031" s="3">
        <v>114256</v>
      </c>
      <c r="H1031" s="3">
        <v>112772</v>
      </c>
      <c r="I1031" s="3">
        <v>115688</v>
      </c>
    </row>
    <row r="1032" spans="1:9" x14ac:dyDescent="0.25">
      <c r="A1032" s="5" t="s">
        <v>92</v>
      </c>
      <c r="B1032" s="5" t="s">
        <v>123</v>
      </c>
      <c r="C1032" s="5" t="s">
        <v>628</v>
      </c>
      <c r="D1032" s="5" t="s">
        <v>29</v>
      </c>
      <c r="E1032" s="6"/>
      <c r="F1032" s="6"/>
      <c r="G1032" s="6"/>
      <c r="H1032" s="6"/>
      <c r="I1032" s="6"/>
    </row>
    <row r="1033" spans="1:9" x14ac:dyDescent="0.25">
      <c r="A1033" s="2" t="s">
        <v>92</v>
      </c>
      <c r="B1033" s="2" t="s">
        <v>123</v>
      </c>
      <c r="C1033" s="2" t="s">
        <v>628</v>
      </c>
      <c r="D1033" s="8" t="s">
        <v>102</v>
      </c>
      <c r="E1033" s="3">
        <v>141031</v>
      </c>
      <c r="F1033" s="3">
        <v>124572</v>
      </c>
      <c r="G1033" s="3">
        <v>305198</v>
      </c>
      <c r="H1033" s="3">
        <v>459050</v>
      </c>
      <c r="I1033" s="3">
        <v>401283</v>
      </c>
    </row>
    <row r="1034" spans="1:9" x14ac:dyDescent="0.25">
      <c r="A1034" s="2" t="s">
        <v>92</v>
      </c>
      <c r="B1034" s="2" t="s">
        <v>123</v>
      </c>
      <c r="C1034" s="2" t="s">
        <v>628</v>
      </c>
      <c r="D1034" s="8" t="s">
        <v>103</v>
      </c>
      <c r="E1034" s="3">
        <v>2039761</v>
      </c>
      <c r="F1034" s="3">
        <v>2637092</v>
      </c>
      <c r="G1034" s="3">
        <v>3075350</v>
      </c>
      <c r="H1034" s="3">
        <v>3369526</v>
      </c>
      <c r="I1034" s="3">
        <v>3321687</v>
      </c>
    </row>
    <row r="1035" spans="1:9" x14ac:dyDescent="0.25">
      <c r="A1035" s="2" t="s">
        <v>92</v>
      </c>
      <c r="B1035" s="2" t="s">
        <v>123</v>
      </c>
      <c r="C1035" s="2" t="s">
        <v>628</v>
      </c>
      <c r="D1035" s="8" t="s">
        <v>104</v>
      </c>
      <c r="E1035" s="3">
        <v>806165</v>
      </c>
      <c r="F1035" s="3">
        <v>1227979</v>
      </c>
      <c r="G1035" s="3">
        <v>1505708</v>
      </c>
      <c r="H1035" s="3">
        <v>1492356</v>
      </c>
      <c r="I1035" s="3">
        <v>1696958</v>
      </c>
    </row>
    <row r="1036" spans="1:9" x14ac:dyDescent="0.25">
      <c r="A1036" s="2" t="s">
        <v>92</v>
      </c>
      <c r="B1036" s="2" t="s">
        <v>123</v>
      </c>
      <c r="C1036" s="2" t="s">
        <v>628</v>
      </c>
      <c r="D1036" s="8" t="s">
        <v>105</v>
      </c>
      <c r="E1036" s="3">
        <v>1076729</v>
      </c>
      <c r="F1036" s="3">
        <v>1301830</v>
      </c>
      <c r="G1036" s="3">
        <v>1782558</v>
      </c>
      <c r="H1036" s="3">
        <v>1886382</v>
      </c>
      <c r="I1036" s="3">
        <v>2307213</v>
      </c>
    </row>
    <row r="1037" spans="1:9" x14ac:dyDescent="0.25">
      <c r="A1037" s="2" t="s">
        <v>92</v>
      </c>
      <c r="B1037" s="2" t="s">
        <v>123</v>
      </c>
      <c r="C1037" s="2" t="s">
        <v>628</v>
      </c>
      <c r="D1037" s="8" t="s">
        <v>106</v>
      </c>
      <c r="E1037" s="3">
        <v>380257</v>
      </c>
      <c r="F1037" s="3">
        <v>627306</v>
      </c>
      <c r="G1037" s="3">
        <v>951898</v>
      </c>
      <c r="H1037" s="3">
        <v>934289</v>
      </c>
      <c r="I1037" s="3">
        <v>1071159</v>
      </c>
    </row>
    <row r="1038" spans="1:9" x14ac:dyDescent="0.25">
      <c r="A1038" s="2" t="s">
        <v>92</v>
      </c>
      <c r="B1038" s="2" t="s">
        <v>123</v>
      </c>
      <c r="C1038" s="2" t="s">
        <v>628</v>
      </c>
      <c r="D1038" s="8" t="s">
        <v>107</v>
      </c>
      <c r="E1038" s="3">
        <v>-28744</v>
      </c>
      <c r="F1038" s="3">
        <v>-20658</v>
      </c>
      <c r="G1038" s="3">
        <v>-240681</v>
      </c>
      <c r="H1038" s="3">
        <v>-226667</v>
      </c>
      <c r="I1038" s="3">
        <v>-203621</v>
      </c>
    </row>
    <row r="1039" spans="1:9" x14ac:dyDescent="0.25">
      <c r="A1039" s="2" t="s">
        <v>92</v>
      </c>
      <c r="B1039" s="2" t="s">
        <v>123</v>
      </c>
      <c r="C1039" s="2" t="s">
        <v>628</v>
      </c>
      <c r="D1039" s="8" t="s">
        <v>108</v>
      </c>
      <c r="E1039" s="3">
        <v>147657</v>
      </c>
      <c r="F1039" s="3">
        <v>141196</v>
      </c>
      <c r="G1039" s="3">
        <v>159744</v>
      </c>
      <c r="H1039" s="3">
        <v>375549</v>
      </c>
      <c r="I1039" s="3">
        <v>169043</v>
      </c>
    </row>
    <row r="1040" spans="1:9" x14ac:dyDescent="0.25">
      <c r="A1040" s="2" t="s">
        <v>92</v>
      </c>
      <c r="B1040" s="2" t="s">
        <v>123</v>
      </c>
      <c r="C1040" s="2" t="s">
        <v>628</v>
      </c>
      <c r="D1040" s="8" t="s">
        <v>109</v>
      </c>
      <c r="E1040" s="3">
        <v>107024</v>
      </c>
      <c r="F1040" s="3">
        <v>111091</v>
      </c>
      <c r="G1040" s="3">
        <v>112781</v>
      </c>
      <c r="H1040" s="3">
        <v>236852</v>
      </c>
      <c r="I1040" s="3">
        <v>118033</v>
      </c>
    </row>
    <row r="1041" spans="1:9" x14ac:dyDescent="0.25">
      <c r="A1041" s="5" t="s">
        <v>92</v>
      </c>
      <c r="B1041" s="5" t="s">
        <v>123</v>
      </c>
      <c r="C1041" s="5" t="s">
        <v>628</v>
      </c>
      <c r="D1041" s="5" t="s">
        <v>40</v>
      </c>
      <c r="E1041" s="6"/>
      <c r="F1041" s="6"/>
      <c r="G1041" s="6"/>
      <c r="H1041" s="6"/>
      <c r="I1041" s="6"/>
    </row>
    <row r="1042" spans="1:9" x14ac:dyDescent="0.25">
      <c r="A1042" s="2" t="s">
        <v>92</v>
      </c>
      <c r="B1042" s="2" t="s">
        <v>123</v>
      </c>
      <c r="C1042" s="2" t="s">
        <v>628</v>
      </c>
      <c r="D1042" s="8" t="s">
        <v>77</v>
      </c>
      <c r="E1042" s="3">
        <v>123874.8</v>
      </c>
      <c r="F1042" s="3">
        <v>123874.8</v>
      </c>
      <c r="G1042" s="3">
        <v>123874.8</v>
      </c>
      <c r="H1042" s="3">
        <v>123874.8</v>
      </c>
      <c r="I1042" s="3">
        <v>123874.8</v>
      </c>
    </row>
    <row r="1043" spans="1:9" x14ac:dyDescent="0.25">
      <c r="A1043" s="2" t="s">
        <v>92</v>
      </c>
      <c r="B1043" s="2" t="s">
        <v>123</v>
      </c>
      <c r="C1043" s="2" t="s">
        <v>628</v>
      </c>
      <c r="D1043" s="8" t="s">
        <v>78</v>
      </c>
      <c r="E1043" s="3">
        <v>12.5</v>
      </c>
      <c r="F1043" s="3">
        <v>12.5</v>
      </c>
      <c r="G1043" s="3">
        <v>12.5</v>
      </c>
      <c r="H1043" s="3">
        <v>20</v>
      </c>
      <c r="I1043" s="3">
        <v>12.5</v>
      </c>
    </row>
    <row r="1044" spans="1:9" x14ac:dyDescent="0.25">
      <c r="A1044" s="2" t="s">
        <v>92</v>
      </c>
      <c r="B1044" s="2" t="s">
        <v>123</v>
      </c>
      <c r="C1044" s="2" t="s">
        <v>628</v>
      </c>
      <c r="D1044" s="8" t="s">
        <v>79</v>
      </c>
      <c r="E1044" s="3">
        <v>0</v>
      </c>
      <c r="F1044" s="3">
        <v>0</v>
      </c>
      <c r="G1044" s="3">
        <v>0</v>
      </c>
      <c r="H1044" s="3">
        <v>0</v>
      </c>
      <c r="I1044" s="3">
        <v>0</v>
      </c>
    </row>
    <row r="1045" spans="1:9" x14ac:dyDescent="0.25">
      <c r="A1045" s="2" t="s">
        <v>92</v>
      </c>
      <c r="B1045" s="2" t="s">
        <v>123</v>
      </c>
      <c r="C1045" s="2" t="s">
        <v>628</v>
      </c>
      <c r="D1045" s="8" t="s">
        <v>80</v>
      </c>
      <c r="E1045" s="3">
        <v>-27387</v>
      </c>
      <c r="F1045" s="3">
        <v>578943</v>
      </c>
      <c r="G1045" s="3">
        <v>-576065</v>
      </c>
      <c r="H1045" s="3">
        <v>-193971</v>
      </c>
      <c r="I1045" s="3">
        <v>-153049</v>
      </c>
    </row>
    <row r="1046" spans="1:9" x14ac:dyDescent="0.25">
      <c r="A1046" s="5" t="s">
        <v>92</v>
      </c>
      <c r="B1046" s="5" t="s">
        <v>123</v>
      </c>
      <c r="C1046" s="5" t="s">
        <v>628</v>
      </c>
      <c r="D1046" s="5" t="s">
        <v>43</v>
      </c>
      <c r="E1046" s="74"/>
      <c r="F1046" s="74"/>
      <c r="G1046" s="74"/>
      <c r="H1046" s="74"/>
      <c r="I1046" s="74"/>
    </row>
    <row r="1047" spans="1:9" x14ac:dyDescent="0.25">
      <c r="A1047" s="2" t="s">
        <v>92</v>
      </c>
      <c r="B1047" s="2" t="s">
        <v>123</v>
      </c>
      <c r="C1047" s="2" t="s">
        <v>628</v>
      </c>
      <c r="D1047" s="8" t="s">
        <v>546</v>
      </c>
      <c r="E1047" s="9">
        <v>10.42974559</v>
      </c>
      <c r="F1047" s="9">
        <v>9.5087571535442041</v>
      </c>
      <c r="G1047" s="9">
        <v>7.5014649609931272</v>
      </c>
      <c r="H1047" s="9">
        <v>11.523289643965709</v>
      </c>
      <c r="I1047" s="9">
        <v>4.9845101089697783</v>
      </c>
    </row>
    <row r="1048" spans="1:9" x14ac:dyDescent="0.25">
      <c r="A1048" s="2" t="s">
        <v>92</v>
      </c>
      <c r="B1048" s="2" t="s">
        <v>123</v>
      </c>
      <c r="C1048" s="2" t="s">
        <v>628</v>
      </c>
      <c r="D1048" s="8" t="s">
        <v>110</v>
      </c>
      <c r="E1048" s="9">
        <v>2.55198686</v>
      </c>
      <c r="F1048" s="9">
        <v>2.4449785733417642</v>
      </c>
      <c r="G1048" s="9">
        <v>2.0527806394542472</v>
      </c>
      <c r="H1048" s="9">
        <v>3.6524669634569795</v>
      </c>
      <c r="I1048" s="9">
        <v>1.5191730389741704</v>
      </c>
    </row>
    <row r="1049" spans="1:9" x14ac:dyDescent="0.25">
      <c r="A1049" s="2" t="s">
        <v>92</v>
      </c>
      <c r="B1049" s="2" t="s">
        <v>123</v>
      </c>
      <c r="C1049" s="2" t="s">
        <v>628</v>
      </c>
      <c r="D1049" s="8" t="s">
        <v>512</v>
      </c>
      <c r="E1049" s="9">
        <v>0.86396910400000004</v>
      </c>
      <c r="F1049" s="9">
        <v>0.89680064064684661</v>
      </c>
      <c r="G1049" s="9">
        <v>0.91044344773916885</v>
      </c>
      <c r="H1049" s="9">
        <v>1.9120273049885852</v>
      </c>
      <c r="I1049" s="9">
        <f>+I1040/I1042</f>
        <v>0.95284109439530884</v>
      </c>
    </row>
    <row r="1050" spans="1:9" x14ac:dyDescent="0.25">
      <c r="A1050" s="2" t="s">
        <v>92</v>
      </c>
      <c r="B1050" s="2" t="s">
        <v>123</v>
      </c>
      <c r="C1050" s="2" t="s">
        <v>628</v>
      </c>
      <c r="D1050" s="8" t="s">
        <v>111</v>
      </c>
      <c r="E1050" s="9">
        <v>47.168631730000001</v>
      </c>
      <c r="F1050" s="9">
        <v>51.084424082170784</v>
      </c>
      <c r="G1050" s="9">
        <v>63.219296171634873</v>
      </c>
      <c r="H1050" s="9">
        <v>62.604968251543198</v>
      </c>
      <c r="I1050" s="9">
        <v>63.122304735886217</v>
      </c>
    </row>
    <row r="1051" spans="1:9" x14ac:dyDescent="0.25">
      <c r="A1051" s="2" t="s">
        <v>92</v>
      </c>
      <c r="B1051" s="2" t="s">
        <v>123</v>
      </c>
      <c r="C1051" s="2" t="s">
        <v>628</v>
      </c>
      <c r="D1051" s="8" t="s">
        <v>112</v>
      </c>
      <c r="E1051" s="9">
        <v>-26.857527279999999</v>
      </c>
      <c r="F1051" s="9">
        <v>-18.595565797409332</v>
      </c>
      <c r="G1051" s="9">
        <v>-213.40562683430718</v>
      </c>
      <c r="H1051" s="9">
        <v>-95.699846317531623</v>
      </c>
      <c r="I1051" s="9">
        <v>-172.51192463124718</v>
      </c>
    </row>
    <row r="1052" spans="1:9" x14ac:dyDescent="0.25">
      <c r="A1052" s="2" t="s">
        <v>92</v>
      </c>
      <c r="B1052" s="2" t="s">
        <v>123</v>
      </c>
      <c r="C1052" s="2" t="s">
        <v>628</v>
      </c>
      <c r="D1052" s="8" t="s">
        <v>113</v>
      </c>
      <c r="E1052" s="9">
        <v>17.494061389999999</v>
      </c>
      <c r="F1052" s="9">
        <v>10.144473154671212</v>
      </c>
      <c r="G1052" s="9">
        <v>20.269401504142902</v>
      </c>
      <c r="H1052" s="9">
        <v>30.760086735336607</v>
      </c>
      <c r="I1052" s="9">
        <v>23.647196925321662</v>
      </c>
    </row>
    <row r="1053" spans="1:9" x14ac:dyDescent="0.25">
      <c r="A1053" s="5" t="s">
        <v>92</v>
      </c>
      <c r="B1053" s="5" t="s">
        <v>123</v>
      </c>
      <c r="C1053" s="5" t="s">
        <v>628</v>
      </c>
      <c r="D1053" s="5" t="s">
        <v>53</v>
      </c>
      <c r="E1053" s="74"/>
      <c r="F1053" s="74"/>
      <c r="G1053" s="74"/>
      <c r="H1053" s="74"/>
      <c r="I1053" s="74"/>
    </row>
    <row r="1054" spans="1:9" x14ac:dyDescent="0.25">
      <c r="A1054" s="2" t="s">
        <v>92</v>
      </c>
      <c r="B1054" s="2" t="s">
        <v>123</v>
      </c>
      <c r="C1054" s="2" t="s">
        <v>628</v>
      </c>
      <c r="D1054" s="8" t="s">
        <v>114</v>
      </c>
      <c r="E1054" s="9">
        <v>2.1118559229999998</v>
      </c>
      <c r="F1054" s="9">
        <v>6.7399940884388041</v>
      </c>
      <c r="G1054" s="9">
        <v>8.579611434895142</v>
      </c>
      <c r="H1054" s="9">
        <v>3.864488682845332</v>
      </c>
      <c r="I1054" s="9">
        <v>0.5423475936076656</v>
      </c>
    </row>
    <row r="1055" spans="1:9" x14ac:dyDescent="0.25">
      <c r="A1055" s="2" t="s">
        <v>92</v>
      </c>
      <c r="B1055" s="2" t="s">
        <v>123</v>
      </c>
      <c r="C1055" s="2" t="s">
        <v>628</v>
      </c>
      <c r="D1055" s="8" t="s">
        <v>115</v>
      </c>
      <c r="E1055" s="9">
        <v>33.2307919</v>
      </c>
      <c r="F1055" s="9">
        <v>36.027620152041131</v>
      </c>
      <c r="G1055" s="9">
        <v>28.525716865123425</v>
      </c>
      <c r="H1055" s="9">
        <v>39.099463615429087</v>
      </c>
      <c r="I1055" s="9">
        <v>43.074198834527998</v>
      </c>
    </row>
    <row r="1056" spans="1:9" x14ac:dyDescent="0.25">
      <c r="A1056" s="5" t="s">
        <v>92</v>
      </c>
      <c r="B1056" s="5" t="s">
        <v>123</v>
      </c>
      <c r="C1056" s="5" t="s">
        <v>628</v>
      </c>
      <c r="D1056" s="5" t="s">
        <v>116</v>
      </c>
      <c r="E1056" s="74"/>
      <c r="F1056" s="74"/>
      <c r="G1056" s="74"/>
      <c r="H1056" s="74"/>
      <c r="I1056" s="74"/>
    </row>
    <row r="1057" spans="1:14" x14ac:dyDescent="0.25">
      <c r="A1057" s="2" t="s">
        <v>92</v>
      </c>
      <c r="B1057" s="2" t="s">
        <v>123</v>
      </c>
      <c r="C1057" s="2" t="s">
        <v>628</v>
      </c>
      <c r="D1057" s="8" t="s">
        <v>535</v>
      </c>
      <c r="E1057" s="9">
        <v>24.468351970000001</v>
      </c>
      <c r="F1057" s="9">
        <v>25.712914252210616</v>
      </c>
      <c r="G1057" s="9">
        <v>27.365063359337174</v>
      </c>
      <c r="H1057" s="9">
        <v>31.696391189556113</v>
      </c>
      <c r="I1057" s="9">
        <v>30.477880589315529</v>
      </c>
    </row>
    <row r="1058" spans="1:14" x14ac:dyDescent="0.25">
      <c r="A1058" s="2" t="s">
        <v>92</v>
      </c>
      <c r="B1058" s="2" t="s">
        <v>123</v>
      </c>
      <c r="C1058" s="2" t="s">
        <v>628</v>
      </c>
      <c r="D1058" s="8" t="s">
        <v>547</v>
      </c>
      <c r="E1058" s="9">
        <v>8.2837025769999997</v>
      </c>
      <c r="F1058" s="9">
        <v>9.4313129062569629</v>
      </c>
      <c r="G1058" s="9">
        <v>12.136875296670508</v>
      </c>
      <c r="H1058" s="9">
        <v>16.592721037692897</v>
      </c>
      <c r="I1058" s="9">
        <f>+SUM(I1018:I1020)/I1042</f>
        <v>19.116042972420541</v>
      </c>
    </row>
    <row r="1059" spans="1:14" x14ac:dyDescent="0.25">
      <c r="A1059" s="5" t="s">
        <v>92</v>
      </c>
      <c r="B1059" s="5" t="s">
        <v>123</v>
      </c>
      <c r="C1059" s="5" t="s">
        <v>628</v>
      </c>
      <c r="D1059" s="5" t="s">
        <v>117</v>
      </c>
      <c r="E1059" s="74"/>
      <c r="F1059" s="74"/>
      <c r="G1059" s="74"/>
      <c r="H1059" s="74"/>
      <c r="I1059" s="74"/>
    </row>
    <row r="1060" spans="1:14" x14ac:dyDescent="0.25">
      <c r="A1060" s="2" t="s">
        <v>92</v>
      </c>
      <c r="B1060" s="2" t="s">
        <v>123</v>
      </c>
      <c r="C1060" s="2" t="s">
        <v>628</v>
      </c>
      <c r="D1060" s="8" t="s">
        <v>118</v>
      </c>
      <c r="E1060" s="9">
        <v>-25.589587380000001</v>
      </c>
      <c r="F1060" s="9">
        <v>521.14302688786665</v>
      </c>
      <c r="G1060" s="9">
        <v>-510.78195795391065</v>
      </c>
      <c r="H1060" s="9">
        <v>-81.895445256953707</v>
      </c>
      <c r="I1060" s="9">
        <v>-129.66627976921708</v>
      </c>
    </row>
    <row r="1061" spans="1:14" x14ac:dyDescent="0.25">
      <c r="A1061" s="5" t="s">
        <v>92</v>
      </c>
      <c r="B1061" s="5" t="s">
        <v>123</v>
      </c>
      <c r="C1061" s="5" t="s">
        <v>124</v>
      </c>
      <c r="D1061" s="5" t="s">
        <v>9</v>
      </c>
      <c r="E1061" s="6">
        <v>2910409</v>
      </c>
      <c r="F1061" s="6">
        <v>3124551</v>
      </c>
      <c r="G1061" s="6">
        <v>3212302</v>
      </c>
      <c r="H1061" s="6">
        <v>3619354</v>
      </c>
      <c r="I1061" s="6">
        <v>3787223</v>
      </c>
      <c r="J1061" s="1"/>
      <c r="K1061" s="1"/>
      <c r="L1061" s="1"/>
      <c r="M1061" s="1"/>
      <c r="N1061" s="1"/>
    </row>
    <row r="1062" spans="1:14" x14ac:dyDescent="0.25">
      <c r="A1062" s="2" t="s">
        <v>92</v>
      </c>
      <c r="B1062" s="2" t="s">
        <v>123</v>
      </c>
      <c r="C1062" s="2" t="s">
        <v>124</v>
      </c>
      <c r="D1062" s="8" t="s">
        <v>76</v>
      </c>
      <c r="E1062" s="3">
        <v>1918384</v>
      </c>
      <c r="F1062" s="3">
        <v>1918384</v>
      </c>
      <c r="G1062" s="3">
        <v>1918384</v>
      </c>
      <c r="H1062" s="3">
        <v>1918384</v>
      </c>
      <c r="I1062" s="3">
        <v>1918384</v>
      </c>
    </row>
    <row r="1063" spans="1:14" x14ac:dyDescent="0.25">
      <c r="A1063" s="2" t="s">
        <v>92</v>
      </c>
      <c r="B1063" s="2" t="s">
        <v>123</v>
      </c>
      <c r="C1063" s="2" t="s">
        <v>124</v>
      </c>
      <c r="D1063" s="8" t="s">
        <v>11</v>
      </c>
      <c r="E1063" s="3">
        <v>0</v>
      </c>
      <c r="F1063" s="3">
        <v>0</v>
      </c>
      <c r="G1063" s="3">
        <v>0</v>
      </c>
      <c r="H1063" s="3">
        <v>0</v>
      </c>
      <c r="I1063" s="3">
        <v>0</v>
      </c>
    </row>
    <row r="1064" spans="1:14" x14ac:dyDescent="0.25">
      <c r="A1064" s="2" t="s">
        <v>92</v>
      </c>
      <c r="B1064" s="2" t="s">
        <v>123</v>
      </c>
      <c r="C1064" s="2" t="s">
        <v>124</v>
      </c>
      <c r="D1064" s="8" t="s">
        <v>12</v>
      </c>
      <c r="E1064" s="3">
        <v>623611</v>
      </c>
      <c r="F1064" s="3">
        <v>818554</v>
      </c>
      <c r="G1064" s="3">
        <v>924905</v>
      </c>
      <c r="H1064" s="3">
        <v>1313375</v>
      </c>
      <c r="I1064" s="3">
        <v>1470805</v>
      </c>
    </row>
    <row r="1065" spans="1:14" x14ac:dyDescent="0.25">
      <c r="A1065" s="2" t="s">
        <v>92</v>
      </c>
      <c r="B1065" s="2" t="s">
        <v>123</v>
      </c>
      <c r="C1065" s="2" t="s">
        <v>124</v>
      </c>
      <c r="D1065" s="8" t="s">
        <v>13</v>
      </c>
      <c r="E1065" s="3">
        <v>368414</v>
      </c>
      <c r="F1065" s="3">
        <v>387613</v>
      </c>
      <c r="G1065" s="3">
        <v>369013</v>
      </c>
      <c r="H1065" s="3">
        <v>387595</v>
      </c>
      <c r="I1065" s="3">
        <v>398034</v>
      </c>
    </row>
    <row r="1066" spans="1:14" x14ac:dyDescent="0.25">
      <c r="A1066" s="5" t="s">
        <v>92</v>
      </c>
      <c r="B1066" s="5" t="s">
        <v>123</v>
      </c>
      <c r="C1066" s="5" t="s">
        <v>124</v>
      </c>
      <c r="D1066" s="5" t="s">
        <v>93</v>
      </c>
      <c r="E1066" s="6">
        <v>8746492</v>
      </c>
      <c r="F1066" s="6">
        <v>13580874</v>
      </c>
      <c r="G1066" s="6">
        <v>19634740</v>
      </c>
      <c r="H1066" s="6">
        <v>24507293</v>
      </c>
      <c r="I1066" s="6">
        <v>24372514</v>
      </c>
    </row>
    <row r="1067" spans="1:14" x14ac:dyDescent="0.25">
      <c r="A1067" s="2" t="s">
        <v>92</v>
      </c>
      <c r="B1067" s="2" t="s">
        <v>123</v>
      </c>
      <c r="C1067" s="2" t="s">
        <v>124</v>
      </c>
      <c r="D1067" s="8" t="s">
        <v>94</v>
      </c>
      <c r="E1067" s="3">
        <v>0</v>
      </c>
      <c r="F1067" s="3">
        <v>0</v>
      </c>
      <c r="G1067" s="3">
        <v>0</v>
      </c>
      <c r="H1067" s="3">
        <v>0</v>
      </c>
      <c r="I1067" s="3">
        <v>0</v>
      </c>
    </row>
    <row r="1068" spans="1:14" x14ac:dyDescent="0.25">
      <c r="A1068" s="2" t="s">
        <v>92</v>
      </c>
      <c r="B1068" s="2" t="s">
        <v>123</v>
      </c>
      <c r="C1068" s="2" t="s">
        <v>124</v>
      </c>
      <c r="D1068" s="8" t="s">
        <v>95</v>
      </c>
      <c r="E1068" s="3">
        <v>6855561</v>
      </c>
      <c r="F1068" s="3">
        <v>11477441</v>
      </c>
      <c r="G1068" s="3">
        <v>14718608</v>
      </c>
      <c r="H1068" s="3">
        <v>18160359</v>
      </c>
      <c r="I1068" s="3">
        <v>17018876</v>
      </c>
    </row>
    <row r="1069" spans="1:14" x14ac:dyDescent="0.25">
      <c r="A1069" s="2" t="s">
        <v>92</v>
      </c>
      <c r="B1069" s="2" t="s">
        <v>123</v>
      </c>
      <c r="C1069" s="2" t="s">
        <v>124</v>
      </c>
      <c r="D1069" s="8" t="s">
        <v>96</v>
      </c>
      <c r="E1069" s="3">
        <v>1890931</v>
      </c>
      <c r="F1069" s="3">
        <v>2103433</v>
      </c>
      <c r="G1069" s="3">
        <v>4916132</v>
      </c>
      <c r="H1069" s="3">
        <v>6346934</v>
      </c>
      <c r="I1069" s="3">
        <v>7353638</v>
      </c>
    </row>
    <row r="1070" spans="1:14" x14ac:dyDescent="0.25">
      <c r="A1070" s="5" t="s">
        <v>92</v>
      </c>
      <c r="B1070" s="5" t="s">
        <v>123</v>
      </c>
      <c r="C1070" s="5" t="s">
        <v>124</v>
      </c>
      <c r="D1070" s="5" t="s">
        <v>97</v>
      </c>
      <c r="E1070" s="6">
        <v>11656901</v>
      </c>
      <c r="F1070" s="6">
        <v>16705425</v>
      </c>
      <c r="G1070" s="6">
        <v>22847042</v>
      </c>
      <c r="H1070" s="6">
        <v>28126647</v>
      </c>
      <c r="I1070" s="6">
        <v>28159737</v>
      </c>
    </row>
    <row r="1071" spans="1:14" x14ac:dyDescent="0.25">
      <c r="A1071" s="2" t="s">
        <v>92</v>
      </c>
      <c r="B1071" s="2" t="s">
        <v>123</v>
      </c>
      <c r="C1071" s="2" t="s">
        <v>124</v>
      </c>
      <c r="D1071" s="8" t="s">
        <v>98</v>
      </c>
      <c r="E1071" s="3">
        <v>874386</v>
      </c>
      <c r="F1071" s="3">
        <v>992301</v>
      </c>
      <c r="G1071" s="3">
        <v>973353</v>
      </c>
      <c r="H1071" s="3">
        <v>1089968</v>
      </c>
      <c r="I1071" s="3">
        <v>599014</v>
      </c>
    </row>
    <row r="1072" spans="1:14" x14ac:dyDescent="0.25">
      <c r="A1072" s="2" t="s">
        <v>92</v>
      </c>
      <c r="B1072" s="2" t="s">
        <v>123</v>
      </c>
      <c r="C1072" s="2" t="s">
        <v>124</v>
      </c>
      <c r="D1072" s="8" t="s">
        <v>99</v>
      </c>
      <c r="E1072" s="3">
        <v>0</v>
      </c>
      <c r="F1072" s="3">
        <v>7163</v>
      </c>
      <c r="G1072" s="3">
        <v>4684</v>
      </c>
      <c r="H1072" s="3">
        <v>2956</v>
      </c>
      <c r="I1072" s="3">
        <v>264</v>
      </c>
    </row>
    <row r="1073" spans="1:9" x14ac:dyDescent="0.25">
      <c r="A1073" s="2" t="s">
        <v>92</v>
      </c>
      <c r="B1073" s="2" t="s">
        <v>123</v>
      </c>
      <c r="C1073" s="2" t="s">
        <v>124</v>
      </c>
      <c r="D1073" s="8" t="s">
        <v>100</v>
      </c>
      <c r="E1073" s="3">
        <v>3372602</v>
      </c>
      <c r="F1073" s="3">
        <v>2548074</v>
      </c>
      <c r="G1073" s="3">
        <v>3285259</v>
      </c>
      <c r="H1073" s="3">
        <v>4050299</v>
      </c>
      <c r="I1073" s="3">
        <v>4270561</v>
      </c>
    </row>
    <row r="1074" spans="1:9" x14ac:dyDescent="0.25">
      <c r="A1074" s="2" t="s">
        <v>92</v>
      </c>
      <c r="B1074" s="2" t="s">
        <v>123</v>
      </c>
      <c r="C1074" s="2" t="s">
        <v>124</v>
      </c>
      <c r="D1074" s="8" t="s">
        <v>101</v>
      </c>
      <c r="E1074" s="3">
        <v>6520831</v>
      </c>
      <c r="F1074" s="3">
        <v>12156595</v>
      </c>
      <c r="G1074" s="3">
        <v>17400987</v>
      </c>
      <c r="H1074" s="3">
        <v>21708842</v>
      </c>
      <c r="I1074" s="3">
        <v>21791033</v>
      </c>
    </row>
    <row r="1075" spans="1:9" x14ac:dyDescent="0.25">
      <c r="A1075" s="2" t="s">
        <v>92</v>
      </c>
      <c r="B1075" s="2" t="s">
        <v>123</v>
      </c>
      <c r="C1075" s="2" t="s">
        <v>124</v>
      </c>
      <c r="D1075" s="8" t="s">
        <v>511</v>
      </c>
      <c r="E1075" s="3">
        <v>889082</v>
      </c>
      <c r="F1075" s="3">
        <v>1001292</v>
      </c>
      <c r="G1075" s="3">
        <v>1182759</v>
      </c>
      <c r="H1075" s="3">
        <v>1274582</v>
      </c>
      <c r="I1075" s="3">
        <v>1498865</v>
      </c>
    </row>
    <row r="1076" spans="1:9" x14ac:dyDescent="0.25">
      <c r="A1076" s="5" t="s">
        <v>92</v>
      </c>
      <c r="B1076" s="5" t="s">
        <v>123</v>
      </c>
      <c r="C1076" s="5" t="s">
        <v>124</v>
      </c>
      <c r="D1076" s="5" t="s">
        <v>29</v>
      </c>
      <c r="E1076" s="6"/>
      <c r="F1076" s="6"/>
      <c r="G1076" s="6"/>
      <c r="H1076" s="6"/>
      <c r="I1076" s="6"/>
    </row>
    <row r="1077" spans="1:9" x14ac:dyDescent="0.25">
      <c r="A1077" s="2" t="s">
        <v>92</v>
      </c>
      <c r="B1077" s="2" t="s">
        <v>123</v>
      </c>
      <c r="C1077" s="2" t="s">
        <v>124</v>
      </c>
      <c r="D1077" s="8" t="s">
        <v>102</v>
      </c>
      <c r="E1077" s="3">
        <v>144434</v>
      </c>
      <c r="F1077" s="3">
        <v>290972</v>
      </c>
      <c r="G1077" s="3">
        <v>508705</v>
      </c>
      <c r="H1077" s="3">
        <v>813450</v>
      </c>
      <c r="I1077" s="3">
        <v>769705</v>
      </c>
    </row>
    <row r="1078" spans="1:9" x14ac:dyDescent="0.25">
      <c r="A1078" s="2" t="s">
        <v>92</v>
      </c>
      <c r="B1078" s="2" t="s">
        <v>123</v>
      </c>
      <c r="C1078" s="2" t="s">
        <v>124</v>
      </c>
      <c r="D1078" s="8" t="s">
        <v>103</v>
      </c>
      <c r="E1078" s="3">
        <v>7388824</v>
      </c>
      <c r="F1078" s="3">
        <v>8537522</v>
      </c>
      <c r="G1078" s="3">
        <v>12388623</v>
      </c>
      <c r="H1078" s="3">
        <v>13530259</v>
      </c>
      <c r="I1078" s="3">
        <v>14443527</v>
      </c>
    </row>
    <row r="1079" spans="1:9" x14ac:dyDescent="0.25">
      <c r="A1079" s="2" t="s">
        <v>92</v>
      </c>
      <c r="B1079" s="2" t="s">
        <v>123</v>
      </c>
      <c r="C1079" s="2" t="s">
        <v>124</v>
      </c>
      <c r="D1079" s="8" t="s">
        <v>104</v>
      </c>
      <c r="E1079" s="3">
        <v>2715962</v>
      </c>
      <c r="F1079" s="3">
        <v>3413733</v>
      </c>
      <c r="G1079" s="3">
        <v>4482049</v>
      </c>
      <c r="H1079" s="3">
        <v>4865841</v>
      </c>
      <c r="I1079" s="3">
        <v>5682207</v>
      </c>
    </row>
    <row r="1080" spans="1:9" x14ac:dyDescent="0.25">
      <c r="A1080" s="2" t="s">
        <v>92</v>
      </c>
      <c r="B1080" s="2" t="s">
        <v>123</v>
      </c>
      <c r="C1080" s="2" t="s">
        <v>124</v>
      </c>
      <c r="D1080" s="8" t="s">
        <v>105</v>
      </c>
      <c r="E1080" s="3">
        <v>3676785</v>
      </c>
      <c r="F1080" s="3">
        <v>5884018</v>
      </c>
      <c r="G1080" s="3">
        <v>4651131</v>
      </c>
      <c r="H1080" s="3">
        <v>4270718</v>
      </c>
      <c r="I1080" s="3">
        <v>6099187</v>
      </c>
    </row>
    <row r="1081" spans="1:9" x14ac:dyDescent="0.25">
      <c r="A1081" s="2" t="s">
        <v>92</v>
      </c>
      <c r="B1081" s="2" t="s">
        <v>123</v>
      </c>
      <c r="C1081" s="2" t="s">
        <v>124</v>
      </c>
      <c r="D1081" s="8" t="s">
        <v>106</v>
      </c>
      <c r="E1081" s="3">
        <v>1497392</v>
      </c>
      <c r="F1081" s="3">
        <v>2029381</v>
      </c>
      <c r="G1081" s="3">
        <v>1951936</v>
      </c>
      <c r="H1081" s="3">
        <v>2234580</v>
      </c>
      <c r="I1081" s="3">
        <v>3023039</v>
      </c>
    </row>
    <row r="1082" spans="1:9" x14ac:dyDescent="0.25">
      <c r="A1082" s="2" t="s">
        <v>92</v>
      </c>
      <c r="B1082" s="2" t="s">
        <v>123</v>
      </c>
      <c r="C1082" s="2" t="s">
        <v>124</v>
      </c>
      <c r="D1082" s="8" t="s">
        <v>107</v>
      </c>
      <c r="E1082" s="3">
        <v>308649</v>
      </c>
      <c r="F1082" s="3">
        <v>254314</v>
      </c>
      <c r="G1082" s="3">
        <v>466462</v>
      </c>
      <c r="H1082" s="3">
        <v>522780</v>
      </c>
      <c r="I1082" s="3">
        <v>575022</v>
      </c>
    </row>
    <row r="1083" spans="1:9" x14ac:dyDescent="0.25">
      <c r="A1083" s="2" t="s">
        <v>92</v>
      </c>
      <c r="B1083" s="2" t="s">
        <v>123</v>
      </c>
      <c r="C1083" s="2" t="s">
        <v>124</v>
      </c>
      <c r="D1083" s="8" t="s">
        <v>108</v>
      </c>
      <c r="E1083" s="3">
        <v>603063</v>
      </c>
      <c r="F1083" s="3">
        <v>741495</v>
      </c>
      <c r="G1083" s="3">
        <v>1243295</v>
      </c>
      <c r="H1083" s="3">
        <v>1824703</v>
      </c>
      <c r="I1083" s="3">
        <v>1738905</v>
      </c>
    </row>
    <row r="1084" spans="1:9" x14ac:dyDescent="0.25">
      <c r="A1084" s="2" t="s">
        <v>92</v>
      </c>
      <c r="B1084" s="2" t="s">
        <v>123</v>
      </c>
      <c r="C1084" s="2" t="s">
        <v>124</v>
      </c>
      <c r="D1084" s="8" t="s">
        <v>109</v>
      </c>
      <c r="E1084" s="3">
        <v>427910</v>
      </c>
      <c r="F1084" s="3">
        <v>468191</v>
      </c>
      <c r="G1084" s="3">
        <v>673547</v>
      </c>
      <c r="H1084" s="3">
        <v>1116568</v>
      </c>
      <c r="I1084" s="3">
        <v>1054412</v>
      </c>
    </row>
    <row r="1085" spans="1:9" x14ac:dyDescent="0.25">
      <c r="A1085" s="5" t="s">
        <v>92</v>
      </c>
      <c r="B1085" s="5" t="s">
        <v>123</v>
      </c>
      <c r="C1085" s="5" t="s">
        <v>124</v>
      </c>
      <c r="D1085" s="5" t="s">
        <v>40</v>
      </c>
      <c r="E1085" s="6"/>
      <c r="F1085" s="6"/>
      <c r="G1085" s="6"/>
      <c r="H1085" s="6"/>
      <c r="I1085" s="6"/>
    </row>
    <row r="1086" spans="1:9" x14ac:dyDescent="0.25">
      <c r="A1086" s="2" t="s">
        <v>92</v>
      </c>
      <c r="B1086" s="2" t="s">
        <v>123</v>
      </c>
      <c r="C1086" s="2" t="s">
        <v>124</v>
      </c>
      <c r="D1086" s="8" t="s">
        <v>77</v>
      </c>
      <c r="E1086" s="3">
        <v>191838.4</v>
      </c>
      <c r="F1086" s="3">
        <v>191838.4</v>
      </c>
      <c r="G1086" s="3">
        <v>191838.4</v>
      </c>
      <c r="H1086" s="3">
        <v>191838.4</v>
      </c>
      <c r="I1086" s="3">
        <v>191838.4</v>
      </c>
    </row>
    <row r="1087" spans="1:9" x14ac:dyDescent="0.25">
      <c r="A1087" s="2" t="s">
        <v>92</v>
      </c>
      <c r="B1087" s="2" t="s">
        <v>123</v>
      </c>
      <c r="C1087" s="2" t="s">
        <v>124</v>
      </c>
      <c r="D1087" s="8" t="s">
        <v>78</v>
      </c>
      <c r="E1087" s="3">
        <v>0</v>
      </c>
      <c r="F1087" s="3">
        <v>0</v>
      </c>
      <c r="G1087" s="3">
        <v>0</v>
      </c>
      <c r="H1087" s="3">
        <v>0</v>
      </c>
      <c r="I1087" s="3">
        <v>0</v>
      </c>
    </row>
    <row r="1088" spans="1:9" x14ac:dyDescent="0.25">
      <c r="A1088" s="2" t="s">
        <v>92</v>
      </c>
      <c r="B1088" s="2" t="s">
        <v>123</v>
      </c>
      <c r="C1088" s="2" t="s">
        <v>124</v>
      </c>
      <c r="D1088" s="8" t="s">
        <v>79</v>
      </c>
      <c r="E1088" s="3">
        <v>0</v>
      </c>
      <c r="F1088" s="3">
        <v>0</v>
      </c>
      <c r="G1088" s="3">
        <v>0</v>
      </c>
      <c r="H1088" s="3">
        <v>0</v>
      </c>
      <c r="I1088" s="3">
        <v>0</v>
      </c>
    </row>
    <row r="1089" spans="1:9" x14ac:dyDescent="0.25">
      <c r="A1089" s="2" t="s">
        <v>92</v>
      </c>
      <c r="B1089" s="2" t="s">
        <v>123</v>
      </c>
      <c r="C1089" s="2" t="s">
        <v>124</v>
      </c>
      <c r="D1089" s="8" t="s">
        <v>80</v>
      </c>
      <c r="E1089" s="3">
        <v>296031</v>
      </c>
      <c r="F1089" s="3">
        <v>-496535</v>
      </c>
      <c r="G1089" s="3">
        <v>1625605</v>
      </c>
      <c r="H1089" s="3">
        <v>862743</v>
      </c>
      <c r="I1089" s="3">
        <v>-98667</v>
      </c>
    </row>
    <row r="1090" spans="1:9" x14ac:dyDescent="0.25">
      <c r="A1090" s="5" t="s">
        <v>92</v>
      </c>
      <c r="B1090" s="5" t="s">
        <v>123</v>
      </c>
      <c r="C1090" s="5" t="s">
        <v>124</v>
      </c>
      <c r="D1090" s="5" t="s">
        <v>43</v>
      </c>
      <c r="E1090" s="74"/>
      <c r="F1090" s="74"/>
      <c r="G1090" s="74"/>
      <c r="H1090" s="74"/>
      <c r="I1090" s="74"/>
    </row>
    <row r="1091" spans="1:9" x14ac:dyDescent="0.25">
      <c r="A1091" s="2" t="s">
        <v>92</v>
      </c>
      <c r="B1091" s="2" t="s">
        <v>123</v>
      </c>
      <c r="C1091" s="2" t="s">
        <v>124</v>
      </c>
      <c r="D1091" s="8" t="s">
        <v>546</v>
      </c>
      <c r="E1091" s="9">
        <v>16.833628709999999</v>
      </c>
      <c r="F1091" s="9">
        <v>17.106379464934903</v>
      </c>
      <c r="G1091" s="9">
        <v>23.689009453488548</v>
      </c>
      <c r="H1091" s="9">
        <v>34.54985350083345</v>
      </c>
      <c r="I1091" s="9">
        <v>31.111041609069307</v>
      </c>
    </row>
    <row r="1092" spans="1:9" x14ac:dyDescent="0.25">
      <c r="A1092" s="2" t="s">
        <v>92</v>
      </c>
      <c r="B1092" s="2" t="s">
        <v>123</v>
      </c>
      <c r="C1092" s="2" t="s">
        <v>124</v>
      </c>
      <c r="D1092" s="8" t="s">
        <v>110</v>
      </c>
      <c r="E1092" s="9">
        <v>3.6708727300000001</v>
      </c>
      <c r="F1092" s="9">
        <v>2.8026284874524294</v>
      </c>
      <c r="G1092" s="9">
        <v>2.9480709143879547</v>
      </c>
      <c r="H1092" s="9">
        <v>3.9697870848238681</v>
      </c>
      <c r="I1092" s="9">
        <v>3.7443957661962539</v>
      </c>
    </row>
    <row r="1093" spans="1:9" x14ac:dyDescent="0.25">
      <c r="A1093" s="2" t="s">
        <v>92</v>
      </c>
      <c r="B1093" s="2" t="s">
        <v>123</v>
      </c>
      <c r="C1093" s="2" t="s">
        <v>124</v>
      </c>
      <c r="D1093" s="8" t="s">
        <v>512</v>
      </c>
      <c r="E1093" s="9">
        <v>2.2305753180000001</v>
      </c>
      <c r="F1093" s="9">
        <v>2.4405489203412873</v>
      </c>
      <c r="G1093" s="9">
        <v>3.5110123937647519</v>
      </c>
      <c r="H1093" s="9">
        <v>5.8203571339210498</v>
      </c>
      <c r="I1093" s="9">
        <f>+I1084/I1086</f>
        <v>5.4963552656819488</v>
      </c>
    </row>
    <row r="1094" spans="1:9" x14ac:dyDescent="0.25">
      <c r="A1094" s="2" t="s">
        <v>92</v>
      </c>
      <c r="B1094" s="2" t="s">
        <v>123</v>
      </c>
      <c r="C1094" s="2" t="s">
        <v>124</v>
      </c>
      <c r="D1094" s="8" t="s">
        <v>111</v>
      </c>
      <c r="E1094" s="9">
        <v>55.133024689999999</v>
      </c>
      <c r="F1094" s="9">
        <v>59.447560778772093</v>
      </c>
      <c r="G1094" s="9">
        <v>43.550081670236089</v>
      </c>
      <c r="H1094" s="9">
        <v>45.923818719107345</v>
      </c>
      <c r="I1094" s="9">
        <v>53.201845691295652</v>
      </c>
    </row>
    <row r="1095" spans="1:9" x14ac:dyDescent="0.25">
      <c r="A1095" s="2" t="s">
        <v>92</v>
      </c>
      <c r="B1095" s="2" t="s">
        <v>123</v>
      </c>
      <c r="C1095" s="2" t="s">
        <v>124</v>
      </c>
      <c r="D1095" s="8" t="s">
        <v>112</v>
      </c>
      <c r="E1095" s="9">
        <v>72.129419740000003</v>
      </c>
      <c r="F1095" s="9">
        <v>54.318429871569506</v>
      </c>
      <c r="G1095" s="9">
        <v>69.254558330747514</v>
      </c>
      <c r="H1095" s="9">
        <v>46.820256356979598</v>
      </c>
      <c r="I1095" s="9">
        <v>54.534849755124185</v>
      </c>
    </row>
    <row r="1096" spans="1:9" x14ac:dyDescent="0.25">
      <c r="A1096" s="2" t="s">
        <v>92</v>
      </c>
      <c r="B1096" s="2" t="s">
        <v>123</v>
      </c>
      <c r="C1096" s="2" t="s">
        <v>124</v>
      </c>
      <c r="D1096" s="8" t="s">
        <v>113</v>
      </c>
      <c r="E1096" s="9">
        <v>5.3179683659999997</v>
      </c>
      <c r="F1096" s="9">
        <v>8.5235722887525185</v>
      </c>
      <c r="G1096" s="9">
        <v>11.349831293678404</v>
      </c>
      <c r="H1096" s="9">
        <v>16.717562287793619</v>
      </c>
      <c r="I1096" s="9">
        <v>13.545881028269473</v>
      </c>
    </row>
    <row r="1097" spans="1:9" x14ac:dyDescent="0.25">
      <c r="A1097" s="5" t="s">
        <v>92</v>
      </c>
      <c r="B1097" s="5" t="s">
        <v>123</v>
      </c>
      <c r="C1097" s="5" t="s">
        <v>124</v>
      </c>
      <c r="D1097" s="5" t="s">
        <v>53</v>
      </c>
      <c r="E1097" s="74"/>
      <c r="F1097" s="74"/>
      <c r="G1097" s="74"/>
      <c r="H1097" s="74"/>
      <c r="I1097" s="74"/>
    </row>
    <row r="1098" spans="1:9" x14ac:dyDescent="0.25">
      <c r="A1098" s="2" t="s">
        <v>92</v>
      </c>
      <c r="B1098" s="2" t="s">
        <v>123</v>
      </c>
      <c r="C1098" s="2" t="s">
        <v>124</v>
      </c>
      <c r="D1098" s="8" t="s">
        <v>114</v>
      </c>
      <c r="E1098" s="9">
        <v>7.5010159219999997</v>
      </c>
      <c r="F1098" s="9">
        <v>5.9399925473311814</v>
      </c>
      <c r="G1098" s="9">
        <v>4.260302055732204</v>
      </c>
      <c r="H1098" s="9">
        <v>3.8752148451964432</v>
      </c>
      <c r="I1098" s="9">
        <v>2.1272002646899719</v>
      </c>
    </row>
    <row r="1099" spans="1:9" x14ac:dyDescent="0.25">
      <c r="A1099" s="2" t="s">
        <v>92</v>
      </c>
      <c r="B1099" s="2" t="s">
        <v>123</v>
      </c>
      <c r="C1099" s="2" t="s">
        <v>124</v>
      </c>
      <c r="D1099" s="8" t="s">
        <v>115</v>
      </c>
      <c r="E1099" s="9">
        <v>28.932235080000002</v>
      </c>
      <c r="F1099" s="9">
        <v>15.252973210798288</v>
      </c>
      <c r="G1099" s="9">
        <v>14.379362545050689</v>
      </c>
      <c r="H1099" s="9">
        <v>14.400219834237618</v>
      </c>
      <c r="I1099" s="9">
        <v>15.165486098112352</v>
      </c>
    </row>
    <row r="1100" spans="1:9" x14ac:dyDescent="0.25">
      <c r="A1100" s="5" t="s">
        <v>92</v>
      </c>
      <c r="B1100" s="5" t="s">
        <v>123</v>
      </c>
      <c r="C1100" s="5" t="s">
        <v>124</v>
      </c>
      <c r="D1100" s="5" t="s">
        <v>116</v>
      </c>
      <c r="E1100" s="74"/>
      <c r="F1100" s="74"/>
      <c r="G1100" s="74"/>
      <c r="H1100" s="74"/>
      <c r="I1100" s="74"/>
    </row>
    <row r="1101" spans="1:9" x14ac:dyDescent="0.25">
      <c r="A1101" s="2" t="s">
        <v>92</v>
      </c>
      <c r="B1101" s="2" t="s">
        <v>123</v>
      </c>
      <c r="C1101" s="2" t="s">
        <v>124</v>
      </c>
      <c r="D1101" s="8" t="s">
        <v>535</v>
      </c>
      <c r="E1101" s="9">
        <v>21.806782089999999</v>
      </c>
      <c r="F1101" s="9">
        <v>16.383528105390912</v>
      </c>
      <c r="G1101" s="9">
        <v>12.444888926977944</v>
      </c>
      <c r="H1101" s="9">
        <v>11.490025810755188</v>
      </c>
      <c r="I1101" s="9">
        <v>12.03558470734297</v>
      </c>
    </row>
    <row r="1102" spans="1:9" x14ac:dyDescent="0.25">
      <c r="A1102" s="2" t="s">
        <v>92</v>
      </c>
      <c r="B1102" s="2" t="s">
        <v>123</v>
      </c>
      <c r="C1102" s="2" t="s">
        <v>124</v>
      </c>
      <c r="D1102" s="8" t="s">
        <v>547</v>
      </c>
      <c r="E1102" s="9">
        <v>13.250709970000001</v>
      </c>
      <c r="F1102" s="9">
        <v>14.266893385265933</v>
      </c>
      <c r="G1102" s="9">
        <v>14.821271445132988</v>
      </c>
      <c r="H1102" s="9">
        <v>16.846257058023838</v>
      </c>
      <c r="I1102" s="9">
        <f>+SUM(I1062:I1064)/I1086</f>
        <v>17.666895678863042</v>
      </c>
    </row>
    <row r="1103" spans="1:9" x14ac:dyDescent="0.25">
      <c r="A1103" s="5" t="s">
        <v>92</v>
      </c>
      <c r="B1103" s="5" t="s">
        <v>123</v>
      </c>
      <c r="C1103" s="5" t="s">
        <v>124</v>
      </c>
      <c r="D1103" s="5" t="s">
        <v>117</v>
      </c>
      <c r="E1103" s="74"/>
      <c r="F1103" s="74"/>
      <c r="G1103" s="74"/>
      <c r="H1103" s="74"/>
      <c r="I1103" s="74"/>
    </row>
    <row r="1104" spans="1:9" x14ac:dyDescent="0.25">
      <c r="A1104" s="2" t="s">
        <v>92</v>
      </c>
      <c r="B1104" s="2" t="s">
        <v>123</v>
      </c>
      <c r="C1104" s="2" t="s">
        <v>124</v>
      </c>
      <c r="D1104" s="8" t="s">
        <v>118</v>
      </c>
      <c r="E1104" s="9">
        <v>69.180668830000002</v>
      </c>
      <c r="F1104" s="9">
        <v>-106.05393952468117</v>
      </c>
      <c r="G1104" s="9">
        <v>241.34989837383284</v>
      </c>
      <c r="H1104" s="9">
        <v>77.267394372756513</v>
      </c>
      <c r="I1104" s="9">
        <v>-9.3575376608005225</v>
      </c>
    </row>
    <row r="1105" spans="1:14" x14ac:dyDescent="0.25">
      <c r="A1105" s="5" t="s">
        <v>92</v>
      </c>
      <c r="B1105" s="5" t="s">
        <v>123</v>
      </c>
      <c r="C1105" s="5" t="s">
        <v>629</v>
      </c>
      <c r="D1105" s="5" t="s">
        <v>9</v>
      </c>
      <c r="E1105" s="6">
        <v>10189700</v>
      </c>
      <c r="F1105" s="6">
        <v>10411911</v>
      </c>
      <c r="G1105" s="6">
        <v>13260914</v>
      </c>
      <c r="H1105" s="6">
        <v>18808149</v>
      </c>
      <c r="I1105" s="6">
        <v>22265666</v>
      </c>
      <c r="J1105" s="1"/>
      <c r="K1105" s="1"/>
      <c r="L1105" s="1"/>
      <c r="M1105" s="1"/>
      <c r="N1105" s="1"/>
    </row>
    <row r="1106" spans="1:14" x14ac:dyDescent="0.25">
      <c r="A1106" s="2" t="s">
        <v>92</v>
      </c>
      <c r="B1106" s="2" t="s">
        <v>123</v>
      </c>
      <c r="C1106" s="2" t="s">
        <v>629</v>
      </c>
      <c r="D1106" s="8" t="s">
        <v>76</v>
      </c>
      <c r="E1106" s="3">
        <v>1984912</v>
      </c>
      <c r="F1106" s="3">
        <v>1984912</v>
      </c>
      <c r="G1106" s="3">
        <v>1984912</v>
      </c>
      <c r="H1106" s="3">
        <v>1984912</v>
      </c>
      <c r="I1106" s="3">
        <v>1984912</v>
      </c>
    </row>
    <row r="1107" spans="1:14" x14ac:dyDescent="0.25">
      <c r="A1107" s="2" t="s">
        <v>92</v>
      </c>
      <c r="B1107" s="2" t="s">
        <v>123</v>
      </c>
      <c r="C1107" s="2" t="s">
        <v>629</v>
      </c>
      <c r="D1107" s="8" t="s">
        <v>11</v>
      </c>
      <c r="E1107" s="3">
        <v>6335919</v>
      </c>
      <c r="F1107" s="3">
        <v>6766604</v>
      </c>
      <c r="G1107" s="3">
        <v>8021467</v>
      </c>
      <c r="H1107" s="3">
        <v>13204836</v>
      </c>
      <c r="I1107" s="3">
        <v>16010820</v>
      </c>
    </row>
    <row r="1108" spans="1:14" x14ac:dyDescent="0.25">
      <c r="A1108" s="2" t="s">
        <v>92</v>
      </c>
      <c r="B1108" s="2" t="s">
        <v>123</v>
      </c>
      <c r="C1108" s="2" t="s">
        <v>629</v>
      </c>
      <c r="D1108" s="8" t="s">
        <v>12</v>
      </c>
      <c r="E1108" s="3">
        <v>1868869</v>
      </c>
      <c r="F1108" s="3">
        <v>1660395</v>
      </c>
      <c r="G1108" s="3">
        <v>3254535</v>
      </c>
      <c r="H1108" s="3">
        <v>3618401</v>
      </c>
      <c r="I1108" s="3">
        <v>4269934</v>
      </c>
    </row>
    <row r="1109" spans="1:14" x14ac:dyDescent="0.25">
      <c r="A1109" s="2" t="s">
        <v>92</v>
      </c>
      <c r="B1109" s="2" t="s">
        <v>123</v>
      </c>
      <c r="C1109" s="2" t="s">
        <v>629</v>
      </c>
      <c r="D1109" s="8" t="s">
        <v>13</v>
      </c>
      <c r="E1109" s="3">
        <v>0</v>
      </c>
      <c r="F1109" s="3">
        <v>0</v>
      </c>
      <c r="G1109" s="3">
        <v>0</v>
      </c>
      <c r="H1109" s="3">
        <v>0</v>
      </c>
      <c r="I1109" s="3">
        <v>0</v>
      </c>
    </row>
    <row r="1110" spans="1:14" x14ac:dyDescent="0.25">
      <c r="A1110" s="5" t="s">
        <v>92</v>
      </c>
      <c r="B1110" s="5" t="s">
        <v>123</v>
      </c>
      <c r="C1110" s="5" t="s">
        <v>629</v>
      </c>
      <c r="D1110" s="5" t="s">
        <v>93</v>
      </c>
      <c r="E1110" s="6">
        <v>16004304</v>
      </c>
      <c r="F1110" s="6">
        <v>21433840</v>
      </c>
      <c r="G1110" s="6">
        <v>23054080</v>
      </c>
      <c r="H1110" s="6">
        <v>34435031</v>
      </c>
      <c r="I1110" s="6">
        <v>43112713</v>
      </c>
    </row>
    <row r="1111" spans="1:14" x14ac:dyDescent="0.25">
      <c r="A1111" s="2" t="s">
        <v>92</v>
      </c>
      <c r="B1111" s="2" t="s">
        <v>123</v>
      </c>
      <c r="C1111" s="2" t="s">
        <v>629</v>
      </c>
      <c r="D1111" s="8" t="s">
        <v>94</v>
      </c>
      <c r="E1111" s="3">
        <v>0</v>
      </c>
      <c r="F1111" s="3">
        <v>0</v>
      </c>
      <c r="G1111" s="3">
        <v>0</v>
      </c>
      <c r="H1111" s="3">
        <v>0</v>
      </c>
      <c r="I1111" s="3">
        <v>0</v>
      </c>
    </row>
    <row r="1112" spans="1:14" x14ac:dyDescent="0.25">
      <c r="A1112" s="2" t="s">
        <v>92</v>
      </c>
      <c r="B1112" s="2" t="s">
        <v>123</v>
      </c>
      <c r="C1112" s="2" t="s">
        <v>629</v>
      </c>
      <c r="D1112" s="8" t="s">
        <v>95</v>
      </c>
      <c r="E1112" s="3">
        <v>12401729</v>
      </c>
      <c r="F1112" s="3">
        <v>17492019</v>
      </c>
      <c r="G1112" s="3">
        <v>19185365</v>
      </c>
      <c r="H1112" s="3">
        <v>24864444</v>
      </c>
      <c r="I1112" s="3">
        <v>31155711</v>
      </c>
    </row>
    <row r="1113" spans="1:14" x14ac:dyDescent="0.25">
      <c r="A1113" s="2" t="s">
        <v>92</v>
      </c>
      <c r="B1113" s="2" t="s">
        <v>123</v>
      </c>
      <c r="C1113" s="2" t="s">
        <v>629</v>
      </c>
      <c r="D1113" s="8" t="s">
        <v>96</v>
      </c>
      <c r="E1113" s="3">
        <v>3602575</v>
      </c>
      <c r="F1113" s="3">
        <v>3941821</v>
      </c>
      <c r="G1113" s="3">
        <v>3868715</v>
      </c>
      <c r="H1113" s="3">
        <v>9570587</v>
      </c>
      <c r="I1113" s="3">
        <v>11957002</v>
      </c>
    </row>
    <row r="1114" spans="1:14" x14ac:dyDescent="0.25">
      <c r="A1114" s="5" t="s">
        <v>92</v>
      </c>
      <c r="B1114" s="5" t="s">
        <v>123</v>
      </c>
      <c r="C1114" s="5" t="s">
        <v>629</v>
      </c>
      <c r="D1114" s="5" t="s">
        <v>97</v>
      </c>
      <c r="E1114" s="6">
        <v>26194004</v>
      </c>
      <c r="F1114" s="6">
        <v>31845751</v>
      </c>
      <c r="G1114" s="6">
        <v>36314994</v>
      </c>
      <c r="H1114" s="6">
        <v>53243180</v>
      </c>
      <c r="I1114" s="6">
        <v>65378379</v>
      </c>
    </row>
    <row r="1115" spans="1:14" x14ac:dyDescent="0.25">
      <c r="A1115" s="2" t="s">
        <v>92</v>
      </c>
      <c r="B1115" s="2" t="s">
        <v>123</v>
      </c>
      <c r="C1115" s="2" t="s">
        <v>629</v>
      </c>
      <c r="D1115" s="8" t="s">
        <v>98</v>
      </c>
      <c r="E1115" s="3">
        <v>1901990</v>
      </c>
      <c r="F1115" s="3">
        <v>2823766</v>
      </c>
      <c r="G1115" s="3">
        <v>2656284</v>
      </c>
      <c r="H1115" s="3">
        <v>2004494</v>
      </c>
      <c r="I1115" s="3">
        <v>2610687</v>
      </c>
    </row>
    <row r="1116" spans="1:14" x14ac:dyDescent="0.25">
      <c r="A1116" s="2" t="s">
        <v>92</v>
      </c>
      <c r="B1116" s="2" t="s">
        <v>123</v>
      </c>
      <c r="C1116" s="2" t="s">
        <v>629</v>
      </c>
      <c r="D1116" s="8" t="s">
        <v>99</v>
      </c>
      <c r="E1116" s="3">
        <v>1091</v>
      </c>
      <c r="F1116" s="3">
        <v>1136</v>
      </c>
      <c r="G1116" s="3">
        <v>2626</v>
      </c>
      <c r="H1116" s="3">
        <v>611</v>
      </c>
      <c r="I1116" s="3">
        <v>2594</v>
      </c>
    </row>
    <row r="1117" spans="1:14" x14ac:dyDescent="0.25">
      <c r="A1117" s="2" t="s">
        <v>92</v>
      </c>
      <c r="B1117" s="2" t="s">
        <v>123</v>
      </c>
      <c r="C1117" s="2" t="s">
        <v>629</v>
      </c>
      <c r="D1117" s="8" t="s">
        <v>100</v>
      </c>
      <c r="E1117" s="3">
        <v>15644998</v>
      </c>
      <c r="F1117" s="3">
        <v>16449442</v>
      </c>
      <c r="G1117" s="3">
        <v>20518266</v>
      </c>
      <c r="H1117" s="3">
        <v>28995736</v>
      </c>
      <c r="I1117" s="3">
        <v>34727019</v>
      </c>
    </row>
    <row r="1118" spans="1:14" x14ac:dyDescent="0.25">
      <c r="A1118" s="2" t="s">
        <v>92</v>
      </c>
      <c r="B1118" s="2" t="s">
        <v>123</v>
      </c>
      <c r="C1118" s="2" t="s">
        <v>629</v>
      </c>
      <c r="D1118" s="8" t="s">
        <v>101</v>
      </c>
      <c r="E1118" s="3">
        <v>8508906</v>
      </c>
      <c r="F1118" s="3">
        <v>12391886</v>
      </c>
      <c r="G1118" s="3">
        <v>12979057</v>
      </c>
      <c r="H1118" s="3">
        <v>21948881</v>
      </c>
      <c r="I1118" s="3">
        <v>27790803</v>
      </c>
    </row>
    <row r="1119" spans="1:14" x14ac:dyDescent="0.25">
      <c r="A1119" s="2" t="s">
        <v>92</v>
      </c>
      <c r="B1119" s="2" t="s">
        <v>123</v>
      </c>
      <c r="C1119" s="2" t="s">
        <v>629</v>
      </c>
      <c r="D1119" s="8" t="s">
        <v>511</v>
      </c>
      <c r="E1119" s="3">
        <v>137019</v>
      </c>
      <c r="F1119" s="3">
        <v>179521</v>
      </c>
      <c r="G1119" s="3">
        <v>158761</v>
      </c>
      <c r="H1119" s="3">
        <v>293458</v>
      </c>
      <c r="I1119" s="3">
        <v>247276</v>
      </c>
    </row>
    <row r="1120" spans="1:14" x14ac:dyDescent="0.25">
      <c r="A1120" s="5" t="s">
        <v>92</v>
      </c>
      <c r="B1120" s="5" t="s">
        <v>123</v>
      </c>
      <c r="C1120" s="5" t="s">
        <v>629</v>
      </c>
      <c r="D1120" s="5" t="s">
        <v>29</v>
      </c>
      <c r="E1120" s="6"/>
      <c r="F1120" s="6"/>
      <c r="G1120" s="6"/>
      <c r="H1120" s="6"/>
      <c r="I1120" s="6"/>
    </row>
    <row r="1121" spans="1:9" x14ac:dyDescent="0.25">
      <c r="A1121" s="2" t="s">
        <v>92</v>
      </c>
      <c r="B1121" s="2" t="s">
        <v>123</v>
      </c>
      <c r="C1121" s="2" t="s">
        <v>629</v>
      </c>
      <c r="D1121" s="8" t="s">
        <v>102</v>
      </c>
      <c r="E1121" s="3">
        <v>1385277</v>
      </c>
      <c r="F1121" s="3">
        <v>1436822</v>
      </c>
      <c r="G1121" s="3">
        <v>2923955</v>
      </c>
      <c r="H1121" s="3">
        <v>4083144</v>
      </c>
      <c r="I1121" s="3">
        <v>6087120</v>
      </c>
    </row>
    <row r="1122" spans="1:9" x14ac:dyDescent="0.25">
      <c r="A1122" s="2" t="s">
        <v>92</v>
      </c>
      <c r="B1122" s="2" t="s">
        <v>123</v>
      </c>
      <c r="C1122" s="2" t="s">
        <v>629</v>
      </c>
      <c r="D1122" s="8" t="s">
        <v>103</v>
      </c>
      <c r="E1122" s="3">
        <v>10614596</v>
      </c>
      <c r="F1122" s="3">
        <v>13057381</v>
      </c>
      <c r="G1122" s="3">
        <v>17171208</v>
      </c>
      <c r="H1122" s="3">
        <v>20386905</v>
      </c>
      <c r="I1122" s="3">
        <v>22651256</v>
      </c>
    </row>
    <row r="1123" spans="1:9" x14ac:dyDescent="0.25">
      <c r="A1123" s="2" t="s">
        <v>92</v>
      </c>
      <c r="B1123" s="2" t="s">
        <v>123</v>
      </c>
      <c r="C1123" s="2" t="s">
        <v>629</v>
      </c>
      <c r="D1123" s="8" t="s">
        <v>104</v>
      </c>
      <c r="E1123" s="3">
        <v>5197050</v>
      </c>
      <c r="F1123" s="3">
        <v>5688759</v>
      </c>
      <c r="G1123" s="3">
        <v>6876707</v>
      </c>
      <c r="H1123" s="3">
        <v>7340623</v>
      </c>
      <c r="I1123" s="3">
        <v>8414929</v>
      </c>
    </row>
    <row r="1124" spans="1:9" x14ac:dyDescent="0.25">
      <c r="A1124" s="2" t="s">
        <v>92</v>
      </c>
      <c r="B1124" s="2" t="s">
        <v>123</v>
      </c>
      <c r="C1124" s="2" t="s">
        <v>629</v>
      </c>
      <c r="D1124" s="8" t="s">
        <v>105</v>
      </c>
      <c r="E1124" s="3">
        <v>3557349</v>
      </c>
      <c r="F1124" s="3">
        <v>4413656</v>
      </c>
      <c r="G1124" s="3">
        <v>4693791</v>
      </c>
      <c r="H1124" s="3">
        <v>4720460</v>
      </c>
      <c r="I1124" s="3">
        <v>7185264</v>
      </c>
    </row>
    <row r="1125" spans="1:9" x14ac:dyDescent="0.25">
      <c r="A1125" s="2" t="s">
        <v>92</v>
      </c>
      <c r="B1125" s="2" t="s">
        <v>123</v>
      </c>
      <c r="C1125" s="2" t="s">
        <v>629</v>
      </c>
      <c r="D1125" s="8" t="s">
        <v>106</v>
      </c>
      <c r="E1125" s="3">
        <v>2860391</v>
      </c>
      <c r="F1125" s="3">
        <v>3386419</v>
      </c>
      <c r="G1125" s="3">
        <v>3867330</v>
      </c>
      <c r="H1125" s="3">
        <v>3727159</v>
      </c>
      <c r="I1125" s="3">
        <v>5004864</v>
      </c>
    </row>
    <row r="1126" spans="1:9" x14ac:dyDescent="0.25">
      <c r="A1126" s="2" t="s">
        <v>92</v>
      </c>
      <c r="B1126" s="2" t="s">
        <v>123</v>
      </c>
      <c r="C1126" s="2" t="s">
        <v>629</v>
      </c>
      <c r="D1126" s="8" t="s">
        <v>107</v>
      </c>
      <c r="E1126" s="3">
        <v>511761</v>
      </c>
      <c r="F1126" s="3">
        <v>249107</v>
      </c>
      <c r="G1126" s="3">
        <v>691094</v>
      </c>
      <c r="H1126" s="3">
        <v>820627</v>
      </c>
      <c r="I1126" s="3">
        <v>117444</v>
      </c>
    </row>
    <row r="1127" spans="1:9" x14ac:dyDescent="0.25">
      <c r="A1127" s="2" t="s">
        <v>92</v>
      </c>
      <c r="B1127" s="2" t="s">
        <v>123</v>
      </c>
      <c r="C1127" s="2" t="s">
        <v>629</v>
      </c>
      <c r="D1127" s="8" t="s">
        <v>108</v>
      </c>
      <c r="E1127" s="3">
        <v>2329995</v>
      </c>
      <c r="F1127" s="3">
        <v>2469557</v>
      </c>
      <c r="G1127" s="3">
        <v>4417872</v>
      </c>
      <c r="H1127" s="3">
        <v>5818263</v>
      </c>
      <c r="I1127" s="3">
        <v>6593572</v>
      </c>
    </row>
    <row r="1128" spans="1:9" x14ac:dyDescent="0.25">
      <c r="A1128" s="2" t="s">
        <v>92</v>
      </c>
      <c r="B1128" s="2" t="s">
        <v>123</v>
      </c>
      <c r="C1128" s="2" t="s">
        <v>629</v>
      </c>
      <c r="D1128" s="8" t="s">
        <v>109</v>
      </c>
      <c r="E1128" s="3">
        <v>1649327</v>
      </c>
      <c r="F1128" s="3">
        <v>1533700</v>
      </c>
      <c r="G1128" s="3">
        <v>2904414</v>
      </c>
      <c r="H1128" s="3">
        <v>3521818</v>
      </c>
      <c r="I1128" s="3">
        <v>4019080</v>
      </c>
    </row>
    <row r="1129" spans="1:9" x14ac:dyDescent="0.25">
      <c r="A1129" s="5" t="s">
        <v>92</v>
      </c>
      <c r="B1129" s="5" t="s">
        <v>123</v>
      </c>
      <c r="C1129" s="5" t="s">
        <v>629</v>
      </c>
      <c r="D1129" s="5" t="s">
        <v>40</v>
      </c>
      <c r="E1129" s="6"/>
      <c r="F1129" s="6"/>
      <c r="G1129" s="6"/>
      <c r="H1129" s="6"/>
      <c r="I1129" s="6"/>
    </row>
    <row r="1130" spans="1:9" x14ac:dyDescent="0.25">
      <c r="A1130" s="2" t="s">
        <v>92</v>
      </c>
      <c r="B1130" s="2" t="s">
        <v>123</v>
      </c>
      <c r="C1130" s="2" t="s">
        <v>629</v>
      </c>
      <c r="D1130" s="8" t="s">
        <v>77</v>
      </c>
      <c r="E1130" s="3">
        <v>198491.2</v>
      </c>
      <c r="F1130" s="3">
        <v>198491.2</v>
      </c>
      <c r="G1130" s="3">
        <v>198491.2</v>
      </c>
      <c r="H1130" s="3">
        <v>198491.2</v>
      </c>
      <c r="I1130" s="3">
        <v>198491.2</v>
      </c>
    </row>
    <row r="1131" spans="1:9" x14ac:dyDescent="0.25">
      <c r="A1131" s="2" t="s">
        <v>92</v>
      </c>
      <c r="B1131" s="2" t="s">
        <v>123</v>
      </c>
      <c r="C1131" s="2" t="s">
        <v>629</v>
      </c>
      <c r="D1131" s="8" t="s">
        <v>78</v>
      </c>
      <c r="E1131" s="3">
        <v>40</v>
      </c>
      <c r="F1131" s="3">
        <v>40</v>
      </c>
      <c r="G1131" s="3">
        <v>50</v>
      </c>
      <c r="H1131" s="3">
        <v>55</v>
      </c>
      <c r="I1131" s="3">
        <v>60</v>
      </c>
    </row>
    <row r="1132" spans="1:9" x14ac:dyDescent="0.25">
      <c r="A1132" s="2" t="s">
        <v>92</v>
      </c>
      <c r="B1132" s="2" t="s">
        <v>123</v>
      </c>
      <c r="C1132" s="2" t="s">
        <v>629</v>
      </c>
      <c r="D1132" s="8" t="s">
        <v>79</v>
      </c>
      <c r="E1132" s="3">
        <v>0</v>
      </c>
      <c r="F1132" s="3">
        <v>0</v>
      </c>
      <c r="G1132" s="3">
        <v>0</v>
      </c>
      <c r="H1132" s="3">
        <v>0</v>
      </c>
      <c r="I1132" s="3">
        <v>0</v>
      </c>
    </row>
    <row r="1133" spans="1:9" x14ac:dyDescent="0.25">
      <c r="A1133" s="2" t="s">
        <v>92</v>
      </c>
      <c r="B1133" s="2" t="s">
        <v>123</v>
      </c>
      <c r="C1133" s="2" t="s">
        <v>629</v>
      </c>
      <c r="D1133" s="8" t="s">
        <v>80</v>
      </c>
      <c r="E1133" s="3">
        <v>773412</v>
      </c>
      <c r="F1133" s="3">
        <v>1281718</v>
      </c>
      <c r="G1133" s="3">
        <v>-13906</v>
      </c>
      <c r="H1133" s="3">
        <v>-610641</v>
      </c>
      <c r="I1133" s="3">
        <v>185237</v>
      </c>
    </row>
    <row r="1134" spans="1:9" x14ac:dyDescent="0.25">
      <c r="A1134" s="5" t="s">
        <v>92</v>
      </c>
      <c r="B1134" s="5" t="s">
        <v>123</v>
      </c>
      <c r="C1134" s="5" t="s">
        <v>629</v>
      </c>
      <c r="D1134" s="5" t="s">
        <v>43</v>
      </c>
      <c r="E1134" s="74"/>
      <c r="F1134" s="74"/>
      <c r="G1134" s="74"/>
      <c r="H1134" s="74"/>
      <c r="I1134" s="74"/>
    </row>
    <row r="1135" spans="1:9" x14ac:dyDescent="0.25">
      <c r="A1135" s="2" t="s">
        <v>92</v>
      </c>
      <c r="B1135" s="2" t="s">
        <v>123</v>
      </c>
      <c r="C1135" s="2" t="s">
        <v>629</v>
      </c>
      <c r="D1135" s="8" t="s">
        <v>546</v>
      </c>
      <c r="E1135" s="9">
        <v>16.186217450000001</v>
      </c>
      <c r="F1135" s="9">
        <v>14.730245004975551</v>
      </c>
      <c r="G1135" s="9">
        <v>21.902064970785574</v>
      </c>
      <c r="H1135" s="9">
        <v>18.724957995600736</v>
      </c>
      <c r="I1135" s="9">
        <v>18.050571673894687</v>
      </c>
    </row>
    <row r="1136" spans="1:9" x14ac:dyDescent="0.25">
      <c r="A1136" s="2" t="s">
        <v>92</v>
      </c>
      <c r="B1136" s="2" t="s">
        <v>123</v>
      </c>
      <c r="C1136" s="2" t="s">
        <v>629</v>
      </c>
      <c r="D1136" s="8" t="s">
        <v>110</v>
      </c>
      <c r="E1136" s="9">
        <v>6.2965822249999999</v>
      </c>
      <c r="F1136" s="9">
        <v>4.8160271051544674</v>
      </c>
      <c r="G1136" s="9">
        <v>7.9978369265323295</v>
      </c>
      <c r="H1136" s="9">
        <v>6.6145898873808813</v>
      </c>
      <c r="I1136" s="9">
        <v>6.1474145756963479</v>
      </c>
    </row>
    <row r="1137" spans="1:14" x14ac:dyDescent="0.25">
      <c r="A1137" s="2" t="s">
        <v>92</v>
      </c>
      <c r="B1137" s="2" t="s">
        <v>123</v>
      </c>
      <c r="C1137" s="2" t="s">
        <v>629</v>
      </c>
      <c r="D1137" s="8" t="s">
        <v>512</v>
      </c>
      <c r="E1137" s="9">
        <v>8.3093205139999995</v>
      </c>
      <c r="F1137" s="9">
        <v>7.7267909106297914</v>
      </c>
      <c r="G1137" s="9">
        <v>14.632457257550964</v>
      </c>
      <c r="H1137" s="9">
        <v>17.742942760182817</v>
      </c>
      <c r="I1137" s="9">
        <f>+I1128/I1130</f>
        <v>20.248152059134107</v>
      </c>
    </row>
    <row r="1138" spans="1:14" x14ac:dyDescent="0.25">
      <c r="A1138" s="2" t="s">
        <v>92</v>
      </c>
      <c r="B1138" s="2" t="s">
        <v>123</v>
      </c>
      <c r="C1138" s="2" t="s">
        <v>629</v>
      </c>
      <c r="D1138" s="8" t="s">
        <v>111</v>
      </c>
      <c r="E1138" s="9">
        <v>55.03874313</v>
      </c>
      <c r="F1138" s="9">
        <v>59.528255635367927</v>
      </c>
      <c r="G1138" s="9">
        <v>56.238109315985106</v>
      </c>
      <c r="H1138" s="9">
        <v>50.774423369787549</v>
      </c>
      <c r="I1138" s="9">
        <v>59.476009839179866</v>
      </c>
    </row>
    <row r="1139" spans="1:14" x14ac:dyDescent="0.25">
      <c r="A1139" s="2" t="s">
        <v>92</v>
      </c>
      <c r="B1139" s="2" t="s">
        <v>123</v>
      </c>
      <c r="C1139" s="2" t="s">
        <v>629</v>
      </c>
      <c r="D1139" s="8" t="s">
        <v>112</v>
      </c>
      <c r="E1139" s="9">
        <v>31.028474039999999</v>
      </c>
      <c r="F1139" s="9">
        <v>16.242224685401318</v>
      </c>
      <c r="G1139" s="9">
        <v>23.7946105479453</v>
      </c>
      <c r="H1139" s="9">
        <v>23.301232488447727</v>
      </c>
      <c r="I1139" s="9">
        <v>2.9221612906436301</v>
      </c>
    </row>
    <row r="1140" spans="1:14" x14ac:dyDescent="0.25">
      <c r="A1140" s="2" t="s">
        <v>92</v>
      </c>
      <c r="B1140" s="2" t="s">
        <v>123</v>
      </c>
      <c r="C1140" s="2" t="s">
        <v>629</v>
      </c>
      <c r="D1140" s="8" t="s">
        <v>113</v>
      </c>
      <c r="E1140" s="9">
        <v>26.655063930000001</v>
      </c>
      <c r="F1140" s="9">
        <v>25.25721339223546</v>
      </c>
      <c r="G1140" s="9">
        <v>42.519697291159851</v>
      </c>
      <c r="H1140" s="9">
        <v>55.623943635301799</v>
      </c>
      <c r="I1140" s="9">
        <v>72.337152220773348</v>
      </c>
    </row>
    <row r="1141" spans="1:14" x14ac:dyDescent="0.25">
      <c r="A1141" s="5" t="s">
        <v>92</v>
      </c>
      <c r="B1141" s="5" t="s">
        <v>123</v>
      </c>
      <c r="C1141" s="5" t="s">
        <v>629</v>
      </c>
      <c r="D1141" s="5" t="s">
        <v>53</v>
      </c>
      <c r="E1141" s="74"/>
      <c r="F1141" s="74"/>
      <c r="G1141" s="74"/>
      <c r="H1141" s="74"/>
      <c r="I1141" s="74"/>
    </row>
    <row r="1142" spans="1:14" x14ac:dyDescent="0.25">
      <c r="A1142" s="2" t="s">
        <v>92</v>
      </c>
      <c r="B1142" s="2" t="s">
        <v>123</v>
      </c>
      <c r="C1142" s="2" t="s">
        <v>629</v>
      </c>
      <c r="D1142" s="8" t="s">
        <v>114</v>
      </c>
      <c r="E1142" s="9">
        <v>7.2611655710000003</v>
      </c>
      <c r="F1142" s="9">
        <v>8.8670102331705092</v>
      </c>
      <c r="G1142" s="9">
        <v>7.3145654381768592</v>
      </c>
      <c r="H1142" s="9">
        <v>3.7647901571619125</v>
      </c>
      <c r="I1142" s="9">
        <v>3.9931962828261618</v>
      </c>
    </row>
    <row r="1143" spans="1:14" x14ac:dyDescent="0.25">
      <c r="A1143" s="2" t="s">
        <v>92</v>
      </c>
      <c r="B1143" s="2" t="s">
        <v>123</v>
      </c>
      <c r="C1143" s="2" t="s">
        <v>629</v>
      </c>
      <c r="D1143" s="8" t="s">
        <v>115</v>
      </c>
      <c r="E1143" s="9">
        <v>59.727401739999998</v>
      </c>
      <c r="F1143" s="9">
        <v>51.653490602247061</v>
      </c>
      <c r="G1143" s="9">
        <v>56.500810656887346</v>
      </c>
      <c r="H1143" s="9">
        <v>54.459061235636192</v>
      </c>
      <c r="I1143" s="9">
        <v>53.116977709098599</v>
      </c>
    </row>
    <row r="1144" spans="1:14" x14ac:dyDescent="0.25">
      <c r="A1144" s="5" t="s">
        <v>92</v>
      </c>
      <c r="B1144" s="5" t="s">
        <v>123</v>
      </c>
      <c r="C1144" s="5" t="s">
        <v>629</v>
      </c>
      <c r="D1144" s="5" t="s">
        <v>116</v>
      </c>
      <c r="E1144" s="74"/>
      <c r="F1144" s="74"/>
      <c r="G1144" s="74"/>
      <c r="H1144" s="74"/>
      <c r="I1144" s="74"/>
    </row>
    <row r="1145" spans="1:14" x14ac:dyDescent="0.25">
      <c r="A1145" s="2" t="s">
        <v>92</v>
      </c>
      <c r="B1145" s="2" t="s">
        <v>123</v>
      </c>
      <c r="C1145" s="2" t="s">
        <v>629</v>
      </c>
      <c r="D1145" s="8" t="s">
        <v>535</v>
      </c>
      <c r="E1145" s="9">
        <v>38.900887390000001</v>
      </c>
      <c r="F1145" s="9">
        <v>32.69482010331614</v>
      </c>
      <c r="G1145" s="9">
        <v>36.516360156909293</v>
      </c>
      <c r="H1145" s="9">
        <v>35.324991858112156</v>
      </c>
      <c r="I1145" s="9">
        <v>34.056619849813039</v>
      </c>
    </row>
    <row r="1146" spans="1:14" x14ac:dyDescent="0.25">
      <c r="A1146" s="2" t="s">
        <v>92</v>
      </c>
      <c r="B1146" s="2" t="s">
        <v>123</v>
      </c>
      <c r="C1146" s="2" t="s">
        <v>629</v>
      </c>
      <c r="D1146" s="8" t="s">
        <v>547</v>
      </c>
      <c r="E1146" s="9">
        <v>51.335777100000001</v>
      </c>
      <c r="F1146" s="9">
        <v>52.455277614322448</v>
      </c>
      <c r="G1146" s="9">
        <v>66.808573881360985</v>
      </c>
      <c r="H1146" s="9">
        <v>94.755581103847419</v>
      </c>
      <c r="I1146" s="9">
        <f>+SUM(I1106:I1108)/I1130</f>
        <v>112.17457499375287</v>
      </c>
    </row>
    <row r="1147" spans="1:14" x14ac:dyDescent="0.25">
      <c r="A1147" s="5" t="s">
        <v>92</v>
      </c>
      <c r="B1147" s="5" t="s">
        <v>123</v>
      </c>
      <c r="C1147" s="5" t="s">
        <v>629</v>
      </c>
      <c r="D1147" s="5" t="s">
        <v>117</v>
      </c>
      <c r="E1147" s="74"/>
      <c r="F1147" s="74"/>
      <c r="G1147" s="74"/>
      <c r="H1147" s="74"/>
      <c r="I1147" s="74"/>
    </row>
    <row r="1148" spans="1:14" x14ac:dyDescent="0.25">
      <c r="A1148" s="2" t="s">
        <v>92</v>
      </c>
      <c r="B1148" s="2" t="s">
        <v>123</v>
      </c>
      <c r="C1148" s="2" t="s">
        <v>629</v>
      </c>
      <c r="D1148" s="8" t="s">
        <v>118</v>
      </c>
      <c r="E1148" s="9">
        <v>46.892581030000002</v>
      </c>
      <c r="F1148" s="9">
        <v>83.570320140835889</v>
      </c>
      <c r="G1148" s="9">
        <v>-0.47878849227417303</v>
      </c>
      <c r="H1148" s="9">
        <v>-17.338800585379484</v>
      </c>
      <c r="I1148" s="9">
        <v>4.6089403545089924</v>
      </c>
    </row>
    <row r="1149" spans="1:14" x14ac:dyDescent="0.25">
      <c r="A1149" s="5" t="s">
        <v>92</v>
      </c>
      <c r="B1149" s="5" t="s">
        <v>123</v>
      </c>
      <c r="C1149" s="5" t="s">
        <v>630</v>
      </c>
      <c r="D1149" s="5" t="s">
        <v>9</v>
      </c>
      <c r="E1149" s="6">
        <v>469522</v>
      </c>
      <c r="F1149" s="6">
        <v>442869</v>
      </c>
      <c r="G1149" s="6">
        <v>569838</v>
      </c>
      <c r="H1149" s="6">
        <v>671841</v>
      </c>
      <c r="I1149" s="6">
        <v>719039.57200000004</v>
      </c>
      <c r="J1149" s="1"/>
      <c r="K1149" s="1"/>
      <c r="L1149" s="1"/>
      <c r="M1149" s="1"/>
      <c r="N1149" s="1"/>
    </row>
    <row r="1150" spans="1:14" x14ac:dyDescent="0.25">
      <c r="A1150" s="2" t="s">
        <v>92</v>
      </c>
      <c r="B1150" s="2" t="s">
        <v>123</v>
      </c>
      <c r="C1150" s="2" t="s">
        <v>630</v>
      </c>
      <c r="D1150" s="8" t="s">
        <v>76</v>
      </c>
      <c r="E1150" s="3">
        <v>464015</v>
      </c>
      <c r="F1150" s="3">
        <v>464015</v>
      </c>
      <c r="G1150" s="3">
        <v>464015</v>
      </c>
      <c r="H1150" s="3">
        <v>500000</v>
      </c>
      <c r="I1150" s="3">
        <v>500000</v>
      </c>
    </row>
    <row r="1151" spans="1:14" x14ac:dyDescent="0.25">
      <c r="A1151" s="2" t="s">
        <v>92</v>
      </c>
      <c r="B1151" s="2" t="s">
        <v>123</v>
      </c>
      <c r="C1151" s="2" t="s">
        <v>630</v>
      </c>
      <c r="D1151" s="8" t="s">
        <v>11</v>
      </c>
      <c r="E1151" s="3">
        <v>51524</v>
      </c>
      <c r="F1151" s="3">
        <v>51391</v>
      </c>
      <c r="G1151" s="3">
        <v>50941</v>
      </c>
      <c r="H1151" s="3">
        <v>50996</v>
      </c>
      <c r="I1151" s="3">
        <v>51114.351000000002</v>
      </c>
    </row>
    <row r="1152" spans="1:14" x14ac:dyDescent="0.25">
      <c r="A1152" s="2" t="s">
        <v>92</v>
      </c>
      <c r="B1152" s="2" t="s">
        <v>123</v>
      </c>
      <c r="C1152" s="2" t="s">
        <v>630</v>
      </c>
      <c r="D1152" s="8" t="s">
        <v>12</v>
      </c>
      <c r="E1152" s="3">
        <v>-68285</v>
      </c>
      <c r="F1152" s="3">
        <v>-95963</v>
      </c>
      <c r="G1152" s="3">
        <v>-25284</v>
      </c>
      <c r="H1152" s="3">
        <v>6785</v>
      </c>
      <c r="I1152" s="3">
        <v>35425.642</v>
      </c>
    </row>
    <row r="1153" spans="1:9" x14ac:dyDescent="0.25">
      <c r="A1153" s="2" t="s">
        <v>92</v>
      </c>
      <c r="B1153" s="2" t="s">
        <v>123</v>
      </c>
      <c r="C1153" s="2" t="s">
        <v>630</v>
      </c>
      <c r="D1153" s="8" t="s">
        <v>13</v>
      </c>
      <c r="E1153" s="3">
        <v>22268</v>
      </c>
      <c r="F1153" s="3">
        <v>23426</v>
      </c>
      <c r="G1153" s="3">
        <v>80166</v>
      </c>
      <c r="H1153" s="3">
        <v>114060</v>
      </c>
      <c r="I1153" s="3">
        <v>132499.579</v>
      </c>
    </row>
    <row r="1154" spans="1:9" x14ac:dyDescent="0.25">
      <c r="A1154" s="5" t="s">
        <v>92</v>
      </c>
      <c r="B1154" s="5" t="s">
        <v>123</v>
      </c>
      <c r="C1154" s="5" t="s">
        <v>630</v>
      </c>
      <c r="D1154" s="5" t="s">
        <v>93</v>
      </c>
      <c r="E1154" s="6">
        <v>38476</v>
      </c>
      <c r="F1154" s="6">
        <v>35548</v>
      </c>
      <c r="G1154" s="6">
        <v>15861</v>
      </c>
      <c r="H1154" s="6">
        <v>44413</v>
      </c>
      <c r="I1154" s="6">
        <v>191062.87400000001</v>
      </c>
    </row>
    <row r="1155" spans="1:9" x14ac:dyDescent="0.25">
      <c r="A1155" s="2" t="s">
        <v>92</v>
      </c>
      <c r="B1155" s="2" t="s">
        <v>123</v>
      </c>
      <c r="C1155" s="2" t="s">
        <v>630</v>
      </c>
      <c r="D1155" s="8" t="s">
        <v>94</v>
      </c>
      <c r="E1155" s="3">
        <v>0</v>
      </c>
      <c r="F1155" s="3">
        <v>0</v>
      </c>
      <c r="G1155" s="3">
        <v>0</v>
      </c>
      <c r="H1155" s="3">
        <v>0</v>
      </c>
      <c r="I1155" s="3">
        <v>0</v>
      </c>
    </row>
    <row r="1156" spans="1:9" x14ac:dyDescent="0.25">
      <c r="A1156" s="2" t="s">
        <v>92</v>
      </c>
      <c r="B1156" s="2" t="s">
        <v>123</v>
      </c>
      <c r="C1156" s="2" t="s">
        <v>630</v>
      </c>
      <c r="D1156" s="8" t="s">
        <v>95</v>
      </c>
      <c r="E1156" s="3">
        <v>29247</v>
      </c>
      <c r="F1156" s="3">
        <v>29247</v>
      </c>
      <c r="G1156" s="3">
        <v>0</v>
      </c>
      <c r="H1156" s="3">
        <v>19383</v>
      </c>
      <c r="I1156" s="3">
        <v>102236.092</v>
      </c>
    </row>
    <row r="1157" spans="1:9" x14ac:dyDescent="0.25">
      <c r="A1157" s="2" t="s">
        <v>92</v>
      </c>
      <c r="B1157" s="2" t="s">
        <v>123</v>
      </c>
      <c r="C1157" s="2" t="s">
        <v>630</v>
      </c>
      <c r="D1157" s="8" t="s">
        <v>96</v>
      </c>
      <c r="E1157" s="3">
        <v>9229</v>
      </c>
      <c r="F1157" s="3">
        <v>6301</v>
      </c>
      <c r="G1157" s="3">
        <v>15861</v>
      </c>
      <c r="H1157" s="3">
        <v>25030</v>
      </c>
      <c r="I1157" s="3">
        <v>88826.782000000007</v>
      </c>
    </row>
    <row r="1158" spans="1:9" x14ac:dyDescent="0.25">
      <c r="A1158" s="5" t="s">
        <v>92</v>
      </c>
      <c r="B1158" s="5" t="s">
        <v>123</v>
      </c>
      <c r="C1158" s="5" t="s">
        <v>630</v>
      </c>
      <c r="D1158" s="5" t="s">
        <v>97</v>
      </c>
      <c r="E1158" s="6">
        <v>507998</v>
      </c>
      <c r="F1158" s="6">
        <v>478417</v>
      </c>
      <c r="G1158" s="6">
        <v>585699</v>
      </c>
      <c r="H1158" s="6">
        <v>716254</v>
      </c>
      <c r="I1158" s="6">
        <v>910102.446</v>
      </c>
    </row>
    <row r="1159" spans="1:9" x14ac:dyDescent="0.25">
      <c r="A1159" s="2" t="s">
        <v>92</v>
      </c>
      <c r="B1159" s="2" t="s">
        <v>123</v>
      </c>
      <c r="C1159" s="2" t="s">
        <v>630</v>
      </c>
      <c r="D1159" s="8" t="s">
        <v>98</v>
      </c>
      <c r="E1159" s="3">
        <v>7778</v>
      </c>
      <c r="F1159" s="3">
        <v>523</v>
      </c>
      <c r="G1159" s="3">
        <v>464</v>
      </c>
      <c r="H1159" s="3">
        <v>31465</v>
      </c>
      <c r="I1159" s="3">
        <v>24576.037</v>
      </c>
    </row>
    <row r="1160" spans="1:9" x14ac:dyDescent="0.25">
      <c r="A1160" s="2" t="s">
        <v>92</v>
      </c>
      <c r="B1160" s="2" t="s">
        <v>123</v>
      </c>
      <c r="C1160" s="2" t="s">
        <v>630</v>
      </c>
      <c r="D1160" s="8" t="s">
        <v>99</v>
      </c>
      <c r="E1160" s="3">
        <v>66</v>
      </c>
      <c r="F1160" s="3">
        <v>125</v>
      </c>
      <c r="G1160" s="3">
        <v>47</v>
      </c>
      <c r="H1160" s="3">
        <v>0</v>
      </c>
      <c r="I1160" s="3">
        <v>4128</v>
      </c>
    </row>
    <row r="1161" spans="1:9" x14ac:dyDescent="0.25">
      <c r="A1161" s="2" t="s">
        <v>92</v>
      </c>
      <c r="B1161" s="2" t="s">
        <v>123</v>
      </c>
      <c r="C1161" s="2" t="s">
        <v>630</v>
      </c>
      <c r="D1161" s="8" t="s">
        <v>100</v>
      </c>
      <c r="E1161" s="3">
        <v>302824</v>
      </c>
      <c r="F1161" s="3">
        <v>305860</v>
      </c>
      <c r="G1161" s="3">
        <v>416457</v>
      </c>
      <c r="H1161" s="3">
        <v>468945</v>
      </c>
      <c r="I1161" s="3">
        <v>457160.342</v>
      </c>
    </row>
    <row r="1162" spans="1:9" x14ac:dyDescent="0.25">
      <c r="A1162" s="2" t="s">
        <v>92</v>
      </c>
      <c r="B1162" s="2" t="s">
        <v>123</v>
      </c>
      <c r="C1162" s="2" t="s">
        <v>630</v>
      </c>
      <c r="D1162" s="8" t="s">
        <v>101</v>
      </c>
      <c r="E1162" s="3">
        <v>78249</v>
      </c>
      <c r="F1162" s="3">
        <v>66920</v>
      </c>
      <c r="G1162" s="3">
        <v>3807</v>
      </c>
      <c r="H1162" s="3">
        <v>18415</v>
      </c>
      <c r="I1162" s="3">
        <v>186966.88200000001</v>
      </c>
    </row>
    <row r="1163" spans="1:9" x14ac:dyDescent="0.25">
      <c r="A1163" s="2" t="s">
        <v>92</v>
      </c>
      <c r="B1163" s="2" t="s">
        <v>123</v>
      </c>
      <c r="C1163" s="2" t="s">
        <v>630</v>
      </c>
      <c r="D1163" s="8" t="s">
        <v>511</v>
      </c>
      <c r="E1163" s="3">
        <v>119081</v>
      </c>
      <c r="F1163" s="3">
        <v>104989</v>
      </c>
      <c r="G1163" s="3">
        <v>164924</v>
      </c>
      <c r="H1163" s="3">
        <v>197429</v>
      </c>
      <c r="I1163" s="3">
        <v>237271.185</v>
      </c>
    </row>
    <row r="1164" spans="1:9" x14ac:dyDescent="0.25">
      <c r="A1164" s="5" t="s">
        <v>92</v>
      </c>
      <c r="B1164" s="5" t="s">
        <v>123</v>
      </c>
      <c r="C1164" s="5" t="s">
        <v>630</v>
      </c>
      <c r="D1164" s="5" t="s">
        <v>29</v>
      </c>
      <c r="E1164" s="6"/>
      <c r="F1164" s="6"/>
      <c r="G1164" s="6"/>
      <c r="H1164" s="6"/>
      <c r="I1164" s="6"/>
    </row>
    <row r="1165" spans="1:9" x14ac:dyDescent="0.25">
      <c r="A1165" s="2" t="s">
        <v>92</v>
      </c>
      <c r="B1165" s="2" t="s">
        <v>123</v>
      </c>
      <c r="C1165" s="2" t="s">
        <v>630</v>
      </c>
      <c r="D1165" s="8" t="s">
        <v>102</v>
      </c>
      <c r="E1165" s="3">
        <v>3612</v>
      </c>
      <c r="F1165" s="3">
        <v>3165</v>
      </c>
      <c r="G1165" s="3">
        <v>4732</v>
      </c>
      <c r="H1165" s="3">
        <v>5783</v>
      </c>
      <c r="I1165" s="3">
        <v>7084.4809999999998</v>
      </c>
    </row>
    <row r="1166" spans="1:9" x14ac:dyDescent="0.25">
      <c r="A1166" s="2" t="s">
        <v>92</v>
      </c>
      <c r="B1166" s="2" t="s">
        <v>123</v>
      </c>
      <c r="C1166" s="2" t="s">
        <v>630</v>
      </c>
      <c r="D1166" s="8" t="s">
        <v>103</v>
      </c>
      <c r="E1166" s="3">
        <v>0</v>
      </c>
      <c r="F1166" s="3">
        <v>0</v>
      </c>
      <c r="G1166" s="3">
        <v>0</v>
      </c>
      <c r="H1166" s="3">
        <v>23972</v>
      </c>
      <c r="I1166" s="3">
        <v>0</v>
      </c>
    </row>
    <row r="1167" spans="1:9" x14ac:dyDescent="0.25">
      <c r="A1167" s="2" t="s">
        <v>92</v>
      </c>
      <c r="B1167" s="2" t="s">
        <v>123</v>
      </c>
      <c r="C1167" s="2" t="s">
        <v>630</v>
      </c>
      <c r="D1167" s="8" t="s">
        <v>104</v>
      </c>
      <c r="E1167" s="3">
        <v>0</v>
      </c>
      <c r="F1167" s="3">
        <v>0</v>
      </c>
      <c r="G1167" s="3">
        <v>0</v>
      </c>
      <c r="H1167" s="3">
        <v>7540</v>
      </c>
      <c r="I1167" s="3">
        <v>135376.48800000001</v>
      </c>
    </row>
    <row r="1168" spans="1:9" x14ac:dyDescent="0.25">
      <c r="A1168" s="2" t="s">
        <v>92</v>
      </c>
      <c r="B1168" s="2" t="s">
        <v>123</v>
      </c>
      <c r="C1168" s="2" t="s">
        <v>630</v>
      </c>
      <c r="D1168" s="8" t="s">
        <v>105</v>
      </c>
      <c r="E1168" s="3">
        <v>0</v>
      </c>
      <c r="F1168" s="3">
        <v>0</v>
      </c>
      <c r="G1168" s="3">
        <v>0</v>
      </c>
      <c r="H1168" s="3">
        <v>0</v>
      </c>
      <c r="I1168" s="3">
        <v>0</v>
      </c>
    </row>
    <row r="1169" spans="1:9" x14ac:dyDescent="0.25">
      <c r="A1169" s="2" t="s">
        <v>92</v>
      </c>
      <c r="B1169" s="2" t="s">
        <v>123</v>
      </c>
      <c r="C1169" s="2" t="s">
        <v>630</v>
      </c>
      <c r="D1169" s="8" t="s">
        <v>106</v>
      </c>
      <c r="E1169" s="3">
        <v>0</v>
      </c>
      <c r="F1169" s="3">
        <v>0</v>
      </c>
      <c r="G1169" s="3">
        <v>0</v>
      </c>
      <c r="H1169" s="3">
        <v>2950</v>
      </c>
      <c r="I1169" s="3">
        <v>15905.328</v>
      </c>
    </row>
    <row r="1170" spans="1:9" x14ac:dyDescent="0.25">
      <c r="A1170" s="2" t="s">
        <v>92</v>
      </c>
      <c r="B1170" s="2" t="s">
        <v>123</v>
      </c>
      <c r="C1170" s="2" t="s">
        <v>630</v>
      </c>
      <c r="D1170" s="8" t="s">
        <v>107</v>
      </c>
      <c r="E1170" s="3">
        <v>-35504</v>
      </c>
      <c r="F1170" s="3">
        <v>-21014</v>
      </c>
      <c r="G1170" s="3">
        <v>-41636</v>
      </c>
      <c r="H1170" s="3">
        <v>-16644</v>
      </c>
      <c r="I1170" s="3">
        <v>49718.400999999998</v>
      </c>
    </row>
    <row r="1171" spans="1:9" x14ac:dyDescent="0.25">
      <c r="A1171" s="2" t="s">
        <v>92</v>
      </c>
      <c r="B1171" s="2" t="s">
        <v>123</v>
      </c>
      <c r="C1171" s="2" t="s">
        <v>630</v>
      </c>
      <c r="D1171" s="8" t="s">
        <v>108</v>
      </c>
      <c r="E1171" s="3">
        <v>5017</v>
      </c>
      <c r="F1171" s="3">
        <v>-29696</v>
      </c>
      <c r="G1171" s="3">
        <v>67784</v>
      </c>
      <c r="H1171" s="3">
        <v>31379</v>
      </c>
      <c r="I1171" s="3">
        <v>26559.27</v>
      </c>
    </row>
    <row r="1172" spans="1:9" x14ac:dyDescent="0.25">
      <c r="A1172" s="2" t="s">
        <v>92</v>
      </c>
      <c r="B1172" s="2" t="s">
        <v>123</v>
      </c>
      <c r="C1172" s="2" t="s">
        <v>630</v>
      </c>
      <c r="D1172" s="8" t="s">
        <v>109</v>
      </c>
      <c r="E1172" s="3">
        <v>13087</v>
      </c>
      <c r="F1172" s="3">
        <v>-28792</v>
      </c>
      <c r="G1172" s="3">
        <v>704547</v>
      </c>
      <c r="H1172" s="3">
        <v>31804</v>
      </c>
      <c r="I1172" s="3">
        <v>28384.350999999999</v>
      </c>
    </row>
    <row r="1173" spans="1:9" x14ac:dyDescent="0.25">
      <c r="A1173" s="5" t="s">
        <v>92</v>
      </c>
      <c r="B1173" s="5" t="s">
        <v>123</v>
      </c>
      <c r="C1173" s="5" t="s">
        <v>630</v>
      </c>
      <c r="D1173" s="5" t="s">
        <v>40</v>
      </c>
      <c r="E1173" s="6"/>
      <c r="F1173" s="6"/>
      <c r="G1173" s="6"/>
      <c r="H1173" s="6"/>
      <c r="I1173" s="6"/>
    </row>
    <row r="1174" spans="1:9" x14ac:dyDescent="0.25">
      <c r="A1174" s="2" t="s">
        <v>92</v>
      </c>
      <c r="B1174" s="2" t="s">
        <v>123</v>
      </c>
      <c r="C1174" s="2" t="s">
        <v>630</v>
      </c>
      <c r="D1174" s="8" t="s">
        <v>77</v>
      </c>
      <c r="E1174" s="3">
        <v>46401.5</v>
      </c>
      <c r="F1174" s="3">
        <v>46401.5</v>
      </c>
      <c r="G1174" s="3">
        <v>46401.5</v>
      </c>
      <c r="H1174" s="3">
        <v>50000</v>
      </c>
      <c r="I1174" s="3">
        <v>50000</v>
      </c>
    </row>
    <row r="1175" spans="1:9" x14ac:dyDescent="0.25">
      <c r="A1175" s="2" t="s">
        <v>92</v>
      </c>
      <c r="B1175" s="2" t="s">
        <v>123</v>
      </c>
      <c r="C1175" s="2" t="s">
        <v>630</v>
      </c>
      <c r="D1175" s="8" t="s">
        <v>78</v>
      </c>
      <c r="E1175" s="3">
        <v>0</v>
      </c>
      <c r="F1175" s="3">
        <v>0</v>
      </c>
      <c r="G1175" s="3">
        <v>0</v>
      </c>
      <c r="H1175" s="3">
        <v>0</v>
      </c>
      <c r="I1175" s="3">
        <v>0</v>
      </c>
    </row>
    <row r="1176" spans="1:9" x14ac:dyDescent="0.25">
      <c r="A1176" s="2" t="s">
        <v>92</v>
      </c>
      <c r="B1176" s="2" t="s">
        <v>123</v>
      </c>
      <c r="C1176" s="2" t="s">
        <v>630</v>
      </c>
      <c r="D1176" s="8" t="s">
        <v>79</v>
      </c>
      <c r="E1176" s="3">
        <v>0</v>
      </c>
      <c r="F1176" s="3">
        <v>0</v>
      </c>
      <c r="G1176" s="3">
        <v>0</v>
      </c>
      <c r="H1176" s="3">
        <v>0</v>
      </c>
      <c r="I1176" s="3">
        <v>0</v>
      </c>
    </row>
    <row r="1177" spans="1:9" x14ac:dyDescent="0.25">
      <c r="A1177" s="2" t="s">
        <v>92</v>
      </c>
      <c r="B1177" s="2" t="s">
        <v>123</v>
      </c>
      <c r="C1177" s="2" t="s">
        <v>630</v>
      </c>
      <c r="D1177" s="8" t="s">
        <v>80</v>
      </c>
      <c r="E1177" s="3">
        <v>-17810</v>
      </c>
      <c r="F1177" s="3">
        <v>-19798</v>
      </c>
      <c r="G1177" s="3">
        <v>-18047</v>
      </c>
      <c r="H1177" s="3">
        <v>-11295</v>
      </c>
      <c r="I1177" s="3">
        <v>-16297.791999999999</v>
      </c>
    </row>
    <row r="1178" spans="1:9" x14ac:dyDescent="0.25">
      <c r="A1178" s="5" t="s">
        <v>92</v>
      </c>
      <c r="B1178" s="5" t="s">
        <v>123</v>
      </c>
      <c r="C1178" s="5" t="s">
        <v>630</v>
      </c>
      <c r="D1178" s="5" t="s">
        <v>43</v>
      </c>
      <c r="E1178" s="74"/>
      <c r="F1178" s="74"/>
      <c r="G1178" s="74"/>
      <c r="H1178" s="74"/>
      <c r="I1178" s="74"/>
    </row>
    <row r="1179" spans="1:9" x14ac:dyDescent="0.25">
      <c r="A1179" s="2" t="s">
        <v>92</v>
      </c>
      <c r="B1179" s="2" t="s">
        <v>123</v>
      </c>
      <c r="C1179" s="2" t="s">
        <v>630</v>
      </c>
      <c r="D1179" s="8" t="s">
        <v>546</v>
      </c>
      <c r="E1179" s="9">
        <v>2.9260777990000002</v>
      </c>
      <c r="F1179" s="9">
        <v>-6.8643415195866897</v>
      </c>
      <c r="G1179" s="9">
        <v>143.88141449786795</v>
      </c>
      <c r="H1179" s="9">
        <v>5.7018794114535991</v>
      </c>
      <c r="I1179" s="9">
        <v>4.839286551428728</v>
      </c>
    </row>
    <row r="1180" spans="1:9" x14ac:dyDescent="0.25">
      <c r="A1180" s="2" t="s">
        <v>92</v>
      </c>
      <c r="B1180" s="2" t="s">
        <v>123</v>
      </c>
      <c r="C1180" s="2" t="s">
        <v>630</v>
      </c>
      <c r="D1180" s="8" t="s">
        <v>110</v>
      </c>
      <c r="E1180" s="9">
        <v>2.576191245</v>
      </c>
      <c r="F1180" s="9">
        <v>-6.0181807920705159</v>
      </c>
      <c r="G1180" s="9">
        <v>120.29165151383219</v>
      </c>
      <c r="H1180" s="9">
        <v>4.4403242425173195</v>
      </c>
      <c r="I1180" s="9">
        <v>3.1188083412754612</v>
      </c>
    </row>
    <row r="1181" spans="1:9" x14ac:dyDescent="0.25">
      <c r="A1181" s="2" t="s">
        <v>92</v>
      </c>
      <c r="B1181" s="2" t="s">
        <v>123</v>
      </c>
      <c r="C1181" s="2" t="s">
        <v>630</v>
      </c>
      <c r="D1181" s="8" t="s">
        <v>512</v>
      </c>
      <c r="E1181" s="9">
        <v>0.28203829600000002</v>
      </c>
      <c r="F1181" s="9">
        <v>-0.62049718220316152</v>
      </c>
      <c r="G1181" s="9">
        <v>15.183711733456892</v>
      </c>
      <c r="H1181" s="9">
        <v>0.63607999999999998</v>
      </c>
      <c r="I1181" s="9">
        <f>+I1172/I1174</f>
        <v>0.56768701999999993</v>
      </c>
    </row>
    <row r="1182" spans="1:9" x14ac:dyDescent="0.25">
      <c r="A1182" s="2" t="s">
        <v>92</v>
      </c>
      <c r="B1182" s="2" t="s">
        <v>123</v>
      </c>
      <c r="C1182" s="2" t="s">
        <v>630</v>
      </c>
      <c r="D1182" s="8" t="s">
        <v>111</v>
      </c>
      <c r="E1182" s="9"/>
      <c r="F1182" s="9"/>
      <c r="G1182" s="9"/>
      <c r="H1182" s="9">
        <v>39.124668435013263</v>
      </c>
      <c r="I1182" s="9">
        <v>11.748958947731012</v>
      </c>
    </row>
    <row r="1183" spans="1:9" x14ac:dyDescent="0.25">
      <c r="A1183" s="2" t="s">
        <v>92</v>
      </c>
      <c r="B1183" s="2" t="s">
        <v>123</v>
      </c>
      <c r="C1183" s="2" t="s">
        <v>630</v>
      </c>
      <c r="D1183" s="8" t="s">
        <v>112</v>
      </c>
      <c r="E1183" s="9">
        <v>-271.29212200000001</v>
      </c>
      <c r="F1183" s="9">
        <v>72.985551542095024</v>
      </c>
      <c r="G1183" s="9">
        <v>-5.9096128434298922</v>
      </c>
      <c r="H1183" s="9">
        <v>-52.333039869198842</v>
      </c>
      <c r="I1183" s="9">
        <v>175.16130983583173</v>
      </c>
    </row>
    <row r="1184" spans="1:9" x14ac:dyDescent="0.25">
      <c r="A1184" s="2" t="s">
        <v>92</v>
      </c>
      <c r="B1184" s="2" t="s">
        <v>123</v>
      </c>
      <c r="C1184" s="2" t="s">
        <v>630</v>
      </c>
      <c r="D1184" s="8" t="s">
        <v>113</v>
      </c>
      <c r="E1184" s="9"/>
      <c r="F1184" s="9"/>
      <c r="G1184" s="9"/>
      <c r="H1184" s="9">
        <v>76.697612732095493</v>
      </c>
      <c r="I1184" s="9">
        <v>5.2331694407672922</v>
      </c>
    </row>
    <row r="1185" spans="1:14" x14ac:dyDescent="0.25">
      <c r="A1185" s="5" t="s">
        <v>92</v>
      </c>
      <c r="B1185" s="5" t="s">
        <v>123</v>
      </c>
      <c r="C1185" s="5" t="s">
        <v>630</v>
      </c>
      <c r="D1185" s="5" t="s">
        <v>53</v>
      </c>
      <c r="E1185" s="74"/>
      <c r="F1185" s="74"/>
      <c r="G1185" s="74"/>
      <c r="H1185" s="74"/>
      <c r="I1185" s="74"/>
    </row>
    <row r="1186" spans="1:14" x14ac:dyDescent="0.25">
      <c r="A1186" s="2" t="s">
        <v>92</v>
      </c>
      <c r="B1186" s="2" t="s">
        <v>123</v>
      </c>
      <c r="C1186" s="2" t="s">
        <v>630</v>
      </c>
      <c r="D1186" s="8" t="s">
        <v>114</v>
      </c>
      <c r="E1186" s="9">
        <v>1.53110839</v>
      </c>
      <c r="F1186" s="9">
        <v>0.10931885781650735</v>
      </c>
      <c r="G1186" s="9">
        <v>7.9221579685128371E-2</v>
      </c>
      <c r="H1186" s="9">
        <v>4.3929946639041457</v>
      </c>
      <c r="I1186" s="9">
        <v>2.7003594054729088</v>
      </c>
    </row>
    <row r="1187" spans="1:14" x14ac:dyDescent="0.25">
      <c r="A1187" s="2" t="s">
        <v>92</v>
      </c>
      <c r="B1187" s="2" t="s">
        <v>123</v>
      </c>
      <c r="C1187" s="2" t="s">
        <v>630</v>
      </c>
      <c r="D1187" s="8" t="s">
        <v>115</v>
      </c>
      <c r="E1187" s="9">
        <v>59.611258309999997</v>
      </c>
      <c r="F1187" s="9">
        <v>63.93167466875132</v>
      </c>
      <c r="G1187" s="9">
        <v>71.104270282175662</v>
      </c>
      <c r="H1187" s="9">
        <v>65.471885671842671</v>
      </c>
      <c r="I1187" s="9">
        <v>50.231745229261804</v>
      </c>
    </row>
    <row r="1188" spans="1:14" x14ac:dyDescent="0.25">
      <c r="A1188" s="5" t="s">
        <v>92</v>
      </c>
      <c r="B1188" s="5" t="s">
        <v>123</v>
      </c>
      <c r="C1188" s="5" t="s">
        <v>630</v>
      </c>
      <c r="D1188" s="5" t="s">
        <v>116</v>
      </c>
      <c r="E1188" s="74"/>
      <c r="F1188" s="74"/>
      <c r="G1188" s="74"/>
      <c r="H1188" s="74"/>
      <c r="I1188" s="74"/>
    </row>
    <row r="1189" spans="1:14" x14ac:dyDescent="0.25">
      <c r="A1189" s="2" t="s">
        <v>92</v>
      </c>
      <c r="B1189" s="2" t="s">
        <v>123</v>
      </c>
      <c r="C1189" s="2" t="s">
        <v>630</v>
      </c>
      <c r="D1189" s="8" t="s">
        <v>535</v>
      </c>
      <c r="E1189" s="9">
        <v>88.042472610000004</v>
      </c>
      <c r="F1189" s="9">
        <v>87.673096900820838</v>
      </c>
      <c r="G1189" s="9">
        <v>83.604718464603835</v>
      </c>
      <c r="H1189" s="9">
        <v>77.874748343464745</v>
      </c>
      <c r="I1189" s="9">
        <v>64.447688892377727</v>
      </c>
    </row>
    <row r="1190" spans="1:14" x14ac:dyDescent="0.25">
      <c r="A1190" s="2" t="s">
        <v>92</v>
      </c>
      <c r="B1190" s="2" t="s">
        <v>123</v>
      </c>
      <c r="C1190" s="2" t="s">
        <v>630</v>
      </c>
      <c r="D1190" s="8" t="s">
        <v>547</v>
      </c>
      <c r="E1190" s="9">
        <v>9.6387832289999995</v>
      </c>
      <c r="F1190" s="9">
        <v>9.0394276047110544</v>
      </c>
      <c r="G1190" s="9">
        <v>10.552934711162354</v>
      </c>
      <c r="H1190" s="9">
        <v>11.155620000000001</v>
      </c>
      <c r="I1190" s="9">
        <f>+SUM(I1150:I1152)/I1174</f>
        <v>11.730799860000001</v>
      </c>
    </row>
    <row r="1191" spans="1:14" x14ac:dyDescent="0.25">
      <c r="A1191" s="5" t="s">
        <v>92</v>
      </c>
      <c r="B1191" s="5" t="s">
        <v>123</v>
      </c>
      <c r="C1191" s="5" t="s">
        <v>630</v>
      </c>
      <c r="D1191" s="5" t="s">
        <v>117</v>
      </c>
      <c r="E1191" s="74"/>
      <c r="F1191" s="74"/>
      <c r="G1191" s="74"/>
      <c r="H1191" s="74"/>
      <c r="I1191" s="74"/>
    </row>
    <row r="1192" spans="1:14" x14ac:dyDescent="0.25">
      <c r="A1192" s="2" t="s">
        <v>92</v>
      </c>
      <c r="B1192" s="2" t="s">
        <v>123</v>
      </c>
      <c r="C1192" s="2" t="s">
        <v>630</v>
      </c>
      <c r="D1192" s="8" t="s">
        <v>118</v>
      </c>
      <c r="E1192" s="9">
        <v>-136.0892489</v>
      </c>
      <c r="F1192" s="9">
        <v>68.762156154487357</v>
      </c>
      <c r="G1192" s="9">
        <v>-2.5615040586362583</v>
      </c>
      <c r="H1192" s="9">
        <v>-35.514400704313921</v>
      </c>
      <c r="I1192" s="9">
        <v>-57.418230207201141</v>
      </c>
    </row>
    <row r="1193" spans="1:14" x14ac:dyDescent="0.25">
      <c r="A1193" s="5" t="s">
        <v>92</v>
      </c>
      <c r="B1193" s="5" t="s">
        <v>123</v>
      </c>
      <c r="C1193" s="5" t="s">
        <v>125</v>
      </c>
      <c r="D1193" s="5" t="s">
        <v>9</v>
      </c>
      <c r="E1193" s="6">
        <v>-18438</v>
      </c>
      <c r="F1193" s="6">
        <v>-19510</v>
      </c>
      <c r="G1193" s="6">
        <v>-15946</v>
      </c>
      <c r="H1193" s="6">
        <v>-10974</v>
      </c>
      <c r="I1193" s="6">
        <v>-29158</v>
      </c>
      <c r="J1193" s="1"/>
      <c r="K1193" s="1"/>
      <c r="L1193" s="1"/>
      <c r="M1193" s="1"/>
      <c r="N1193" s="1"/>
    </row>
    <row r="1194" spans="1:14" x14ac:dyDescent="0.25">
      <c r="A1194" s="2" t="s">
        <v>92</v>
      </c>
      <c r="B1194" s="2" t="s">
        <v>123</v>
      </c>
      <c r="C1194" s="2" t="s">
        <v>125</v>
      </c>
      <c r="D1194" s="8" t="s">
        <v>76</v>
      </c>
      <c r="E1194" s="3">
        <v>350000</v>
      </c>
      <c r="F1194" s="3">
        <v>350000</v>
      </c>
      <c r="G1194" s="3">
        <v>350000</v>
      </c>
      <c r="H1194" s="3">
        <v>350000</v>
      </c>
      <c r="I1194" s="3">
        <v>350000</v>
      </c>
    </row>
    <row r="1195" spans="1:14" x14ac:dyDescent="0.25">
      <c r="A1195" s="2" t="s">
        <v>92</v>
      </c>
      <c r="B1195" s="2" t="s">
        <v>123</v>
      </c>
      <c r="C1195" s="2" t="s">
        <v>125</v>
      </c>
      <c r="D1195" s="8" t="s">
        <v>11</v>
      </c>
      <c r="E1195" s="3">
        <v>1693</v>
      </c>
      <c r="F1195" s="3">
        <v>3690</v>
      </c>
      <c r="G1195" s="3">
        <v>6492</v>
      </c>
      <c r="H1195" s="3">
        <v>8128</v>
      </c>
      <c r="I1195" s="3">
        <v>4835</v>
      </c>
    </row>
    <row r="1196" spans="1:14" x14ac:dyDescent="0.25">
      <c r="A1196" s="2" t="s">
        <v>92</v>
      </c>
      <c r="B1196" s="2" t="s">
        <v>123</v>
      </c>
      <c r="C1196" s="2" t="s">
        <v>125</v>
      </c>
      <c r="D1196" s="8" t="s">
        <v>12</v>
      </c>
      <c r="E1196" s="3">
        <v>-370131</v>
      </c>
      <c r="F1196" s="3">
        <v>-373200</v>
      </c>
      <c r="G1196" s="3">
        <v>-372438</v>
      </c>
      <c r="H1196" s="3">
        <v>-369102</v>
      </c>
      <c r="I1196" s="3">
        <v>-383993</v>
      </c>
    </row>
    <row r="1197" spans="1:14" x14ac:dyDescent="0.25">
      <c r="A1197" s="2" t="s">
        <v>92</v>
      </c>
      <c r="B1197" s="2" t="s">
        <v>123</v>
      </c>
      <c r="C1197" s="2" t="s">
        <v>125</v>
      </c>
      <c r="D1197" s="8" t="s">
        <v>13</v>
      </c>
      <c r="E1197" s="3">
        <v>0</v>
      </c>
      <c r="F1197" s="3">
        <v>0</v>
      </c>
      <c r="G1197" s="3">
        <v>0</v>
      </c>
      <c r="H1197" s="3">
        <v>0</v>
      </c>
      <c r="I1197" s="3">
        <v>0</v>
      </c>
    </row>
    <row r="1198" spans="1:14" x14ac:dyDescent="0.25">
      <c r="A1198" s="5" t="s">
        <v>92</v>
      </c>
      <c r="B1198" s="5" t="s">
        <v>123</v>
      </c>
      <c r="C1198" s="5" t="s">
        <v>125</v>
      </c>
      <c r="D1198" s="5" t="s">
        <v>93</v>
      </c>
      <c r="E1198" s="6">
        <v>97663</v>
      </c>
      <c r="F1198" s="6">
        <v>102677</v>
      </c>
      <c r="G1198" s="6">
        <v>108919</v>
      </c>
      <c r="H1198" s="6">
        <v>116281</v>
      </c>
      <c r="I1198" s="6">
        <v>140276</v>
      </c>
    </row>
    <row r="1199" spans="1:14" x14ac:dyDescent="0.25">
      <c r="A1199" s="2" t="s">
        <v>92</v>
      </c>
      <c r="B1199" s="2" t="s">
        <v>123</v>
      </c>
      <c r="C1199" s="2" t="s">
        <v>125</v>
      </c>
      <c r="D1199" s="8" t="s">
        <v>94</v>
      </c>
      <c r="E1199" s="3">
        <v>0</v>
      </c>
      <c r="F1199" s="3">
        <v>0</v>
      </c>
      <c r="G1199" s="3">
        <v>0</v>
      </c>
      <c r="H1199" s="3">
        <v>0</v>
      </c>
      <c r="I1199" s="3">
        <v>0</v>
      </c>
    </row>
    <row r="1200" spans="1:14" x14ac:dyDescent="0.25">
      <c r="A1200" s="2" t="s">
        <v>92</v>
      </c>
      <c r="B1200" s="2" t="s">
        <v>123</v>
      </c>
      <c r="C1200" s="2" t="s">
        <v>125</v>
      </c>
      <c r="D1200" s="8" t="s">
        <v>95</v>
      </c>
      <c r="E1200" s="3">
        <v>0</v>
      </c>
      <c r="F1200" s="3">
        <v>83373</v>
      </c>
      <c r="G1200" s="3">
        <v>83373</v>
      </c>
      <c r="H1200" s="3">
        <v>75373</v>
      </c>
      <c r="I1200" s="3">
        <v>75373</v>
      </c>
    </row>
    <row r="1201" spans="1:9" x14ac:dyDescent="0.25">
      <c r="A1201" s="2" t="s">
        <v>92</v>
      </c>
      <c r="B1201" s="2" t="s">
        <v>123</v>
      </c>
      <c r="C1201" s="2" t="s">
        <v>125</v>
      </c>
      <c r="D1201" s="8" t="s">
        <v>96</v>
      </c>
      <c r="E1201" s="3">
        <v>97663</v>
      </c>
      <c r="F1201" s="3">
        <v>19304</v>
      </c>
      <c r="G1201" s="3">
        <v>25546</v>
      </c>
      <c r="H1201" s="3">
        <v>40908</v>
      </c>
      <c r="I1201" s="3">
        <v>64903</v>
      </c>
    </row>
    <row r="1202" spans="1:9" x14ac:dyDescent="0.25">
      <c r="A1202" s="5" t="s">
        <v>92</v>
      </c>
      <c r="B1202" s="5" t="s">
        <v>123</v>
      </c>
      <c r="C1202" s="5" t="s">
        <v>125</v>
      </c>
      <c r="D1202" s="5" t="s">
        <v>97</v>
      </c>
      <c r="E1202" s="6">
        <v>79225</v>
      </c>
      <c r="F1202" s="6">
        <v>83167</v>
      </c>
      <c r="G1202" s="6">
        <v>92973</v>
      </c>
      <c r="H1202" s="6">
        <v>105307</v>
      </c>
      <c r="I1202" s="6">
        <v>111118</v>
      </c>
    </row>
    <row r="1203" spans="1:9" x14ac:dyDescent="0.25">
      <c r="A1203" s="2" t="s">
        <v>92</v>
      </c>
      <c r="B1203" s="2" t="s">
        <v>123</v>
      </c>
      <c r="C1203" s="2" t="s">
        <v>125</v>
      </c>
      <c r="D1203" s="8" t="s">
        <v>98</v>
      </c>
      <c r="E1203" s="3">
        <v>22</v>
      </c>
      <c r="F1203" s="3">
        <v>38</v>
      </c>
      <c r="G1203" s="3">
        <v>32</v>
      </c>
      <c r="H1203" s="3">
        <v>6</v>
      </c>
      <c r="I1203" s="3">
        <v>6</v>
      </c>
    </row>
    <row r="1204" spans="1:9" x14ac:dyDescent="0.25">
      <c r="A1204" s="2" t="s">
        <v>92</v>
      </c>
      <c r="B1204" s="2" t="s">
        <v>123</v>
      </c>
      <c r="C1204" s="2" t="s">
        <v>125</v>
      </c>
      <c r="D1204" s="8" t="s">
        <v>99</v>
      </c>
      <c r="E1204" s="3">
        <v>0</v>
      </c>
      <c r="F1204" s="3">
        <v>0</v>
      </c>
      <c r="G1204" s="3">
        <v>0</v>
      </c>
      <c r="H1204" s="3">
        <v>0</v>
      </c>
      <c r="I1204" s="3">
        <v>0</v>
      </c>
    </row>
    <row r="1205" spans="1:9" x14ac:dyDescent="0.25">
      <c r="A1205" s="2" t="s">
        <v>92</v>
      </c>
      <c r="B1205" s="2" t="s">
        <v>123</v>
      </c>
      <c r="C1205" s="2" t="s">
        <v>125</v>
      </c>
      <c r="D1205" s="8" t="s">
        <v>100</v>
      </c>
      <c r="E1205" s="3">
        <v>51561</v>
      </c>
      <c r="F1205" s="3">
        <v>56820</v>
      </c>
      <c r="G1205" s="3">
        <v>66632</v>
      </c>
      <c r="H1205" s="3">
        <v>78967</v>
      </c>
      <c r="I1205" s="3">
        <v>84789</v>
      </c>
    </row>
    <row r="1206" spans="1:9" x14ac:dyDescent="0.25">
      <c r="A1206" s="2" t="s">
        <v>92</v>
      </c>
      <c r="B1206" s="2" t="s">
        <v>123</v>
      </c>
      <c r="C1206" s="2" t="s">
        <v>125</v>
      </c>
      <c r="D1206" s="8" t="s">
        <v>101</v>
      </c>
      <c r="E1206" s="3">
        <v>27641</v>
      </c>
      <c r="F1206" s="3">
        <v>26308</v>
      </c>
      <c r="G1206" s="3">
        <v>26308</v>
      </c>
      <c r="H1206" s="3">
        <v>26308</v>
      </c>
      <c r="I1206" s="3">
        <v>26308</v>
      </c>
    </row>
    <row r="1207" spans="1:9" x14ac:dyDescent="0.25">
      <c r="A1207" s="2" t="s">
        <v>92</v>
      </c>
      <c r="B1207" s="2" t="s">
        <v>123</v>
      </c>
      <c r="C1207" s="2" t="s">
        <v>125</v>
      </c>
      <c r="D1207" s="8" t="s">
        <v>511</v>
      </c>
      <c r="E1207" s="3">
        <v>1</v>
      </c>
      <c r="F1207" s="3">
        <v>1</v>
      </c>
      <c r="G1207" s="3">
        <v>1</v>
      </c>
      <c r="H1207" s="3">
        <v>26</v>
      </c>
      <c r="I1207" s="3">
        <v>15</v>
      </c>
    </row>
    <row r="1208" spans="1:9" x14ac:dyDescent="0.25">
      <c r="A1208" s="5" t="s">
        <v>92</v>
      </c>
      <c r="B1208" s="5" t="s">
        <v>123</v>
      </c>
      <c r="C1208" s="5" t="s">
        <v>125</v>
      </c>
      <c r="D1208" s="5" t="s">
        <v>29</v>
      </c>
      <c r="E1208" s="6"/>
      <c r="F1208" s="6"/>
      <c r="G1208" s="6"/>
      <c r="H1208" s="6"/>
      <c r="I1208" s="6"/>
    </row>
    <row r="1209" spans="1:9" x14ac:dyDescent="0.25">
      <c r="A1209" s="2" t="s">
        <v>92</v>
      </c>
      <c r="B1209" s="2" t="s">
        <v>123</v>
      </c>
      <c r="C1209" s="2" t="s">
        <v>125</v>
      </c>
      <c r="D1209" s="8" t="s">
        <v>102</v>
      </c>
      <c r="E1209" s="3">
        <v>3758</v>
      </c>
      <c r="F1209" s="3">
        <v>4661</v>
      </c>
      <c r="G1209" s="3">
        <v>8247</v>
      </c>
      <c r="H1209" s="3">
        <v>12580</v>
      </c>
      <c r="I1209" s="3">
        <v>12154</v>
      </c>
    </row>
    <row r="1210" spans="1:9" x14ac:dyDescent="0.25">
      <c r="A1210" s="2" t="s">
        <v>92</v>
      </c>
      <c r="B1210" s="2" t="s">
        <v>123</v>
      </c>
      <c r="C1210" s="2" t="s">
        <v>125</v>
      </c>
      <c r="D1210" s="8" t="s">
        <v>103</v>
      </c>
      <c r="E1210" s="3">
        <v>0</v>
      </c>
      <c r="F1210" s="3">
        <v>0</v>
      </c>
      <c r="G1210" s="3">
        <v>0</v>
      </c>
      <c r="H1210" s="3">
        <v>0</v>
      </c>
      <c r="I1210" s="3">
        <v>0</v>
      </c>
    </row>
    <row r="1211" spans="1:9" x14ac:dyDescent="0.25">
      <c r="A1211" s="2" t="s">
        <v>92</v>
      </c>
      <c r="B1211" s="2" t="s">
        <v>123</v>
      </c>
      <c r="C1211" s="2" t="s">
        <v>125</v>
      </c>
      <c r="D1211" s="8" t="s">
        <v>104</v>
      </c>
      <c r="E1211" s="3">
        <v>0</v>
      </c>
      <c r="F1211" s="3">
        <v>0</v>
      </c>
      <c r="G1211" s="3">
        <v>0</v>
      </c>
      <c r="H1211" s="3">
        <v>0</v>
      </c>
      <c r="I1211" s="3">
        <v>0</v>
      </c>
    </row>
    <row r="1212" spans="1:9" x14ac:dyDescent="0.25">
      <c r="A1212" s="2" t="s">
        <v>92</v>
      </c>
      <c r="B1212" s="2" t="s">
        <v>123</v>
      </c>
      <c r="C1212" s="2" t="s">
        <v>125</v>
      </c>
      <c r="D1212" s="8" t="s">
        <v>105</v>
      </c>
      <c r="E1212" s="3">
        <v>0</v>
      </c>
      <c r="F1212" s="3">
        <v>0</v>
      </c>
      <c r="G1212" s="3">
        <v>0</v>
      </c>
      <c r="H1212" s="3">
        <v>0</v>
      </c>
      <c r="I1212" s="3">
        <v>0</v>
      </c>
    </row>
    <row r="1213" spans="1:9" x14ac:dyDescent="0.25">
      <c r="A1213" s="2" t="s">
        <v>92</v>
      </c>
      <c r="B1213" s="2" t="s">
        <v>123</v>
      </c>
      <c r="C1213" s="2" t="s">
        <v>125</v>
      </c>
      <c r="D1213" s="8" t="s">
        <v>106</v>
      </c>
      <c r="E1213" s="3">
        <v>0</v>
      </c>
      <c r="F1213" s="3">
        <v>0</v>
      </c>
      <c r="G1213" s="3">
        <v>0</v>
      </c>
      <c r="H1213" s="3">
        <v>0</v>
      </c>
      <c r="I1213" s="3">
        <v>0</v>
      </c>
    </row>
    <row r="1214" spans="1:9" x14ac:dyDescent="0.25">
      <c r="A1214" s="2" t="s">
        <v>92</v>
      </c>
      <c r="B1214" s="2" t="s">
        <v>123</v>
      </c>
      <c r="C1214" s="2" t="s">
        <v>125</v>
      </c>
      <c r="D1214" s="8" t="s">
        <v>107</v>
      </c>
      <c r="E1214" s="3">
        <v>-3900</v>
      </c>
      <c r="F1214" s="3">
        <v>-4700</v>
      </c>
      <c r="G1214" s="3">
        <v>-5948</v>
      </c>
      <c r="H1214" s="3">
        <v>-7062</v>
      </c>
      <c r="I1214" s="3">
        <v>-6658</v>
      </c>
    </row>
    <row r="1215" spans="1:9" x14ac:dyDescent="0.25">
      <c r="A1215" s="2" t="s">
        <v>92</v>
      </c>
      <c r="B1215" s="2" t="s">
        <v>123</v>
      </c>
      <c r="C1215" s="2" t="s">
        <v>125</v>
      </c>
      <c r="D1215" s="8" t="s">
        <v>108</v>
      </c>
      <c r="E1215" s="3">
        <v>-831</v>
      </c>
      <c r="F1215" s="3">
        <v>-338</v>
      </c>
      <c r="G1215" s="3">
        <v>1999</v>
      </c>
      <c r="H1215" s="3">
        <v>5218</v>
      </c>
      <c r="I1215" s="3">
        <v>-11852</v>
      </c>
    </row>
    <row r="1216" spans="1:9" x14ac:dyDescent="0.25">
      <c r="A1216" s="2" t="s">
        <v>92</v>
      </c>
      <c r="B1216" s="2" t="s">
        <v>123</v>
      </c>
      <c r="C1216" s="2" t="s">
        <v>125</v>
      </c>
      <c r="D1216" s="8" t="s">
        <v>109</v>
      </c>
      <c r="E1216" s="3">
        <v>-831</v>
      </c>
      <c r="F1216" s="3">
        <v>-3069</v>
      </c>
      <c r="G1216" s="3">
        <v>762</v>
      </c>
      <c r="H1216" s="3">
        <v>3336</v>
      </c>
      <c r="I1216" s="3">
        <v>-14891</v>
      </c>
    </row>
    <row r="1217" spans="1:9" x14ac:dyDescent="0.25">
      <c r="A1217" s="5" t="s">
        <v>92</v>
      </c>
      <c r="B1217" s="5" t="s">
        <v>123</v>
      </c>
      <c r="C1217" s="5" t="s">
        <v>125</v>
      </c>
      <c r="D1217" s="5" t="s">
        <v>40</v>
      </c>
      <c r="E1217" s="6"/>
      <c r="F1217" s="6"/>
      <c r="G1217" s="6"/>
      <c r="H1217" s="6"/>
      <c r="I1217" s="6"/>
    </row>
    <row r="1218" spans="1:9" x14ac:dyDescent="0.25">
      <c r="A1218" s="2" t="s">
        <v>92</v>
      </c>
      <c r="B1218" s="2" t="s">
        <v>123</v>
      </c>
      <c r="C1218" s="2" t="s">
        <v>125</v>
      </c>
      <c r="D1218" s="8" t="s">
        <v>77</v>
      </c>
      <c r="E1218" s="3">
        <v>35000</v>
      </c>
      <c r="F1218" s="3">
        <v>35000</v>
      </c>
      <c r="G1218" s="3">
        <v>35000</v>
      </c>
      <c r="H1218" s="3">
        <v>35000</v>
      </c>
      <c r="I1218" s="3">
        <v>35000</v>
      </c>
    </row>
    <row r="1219" spans="1:9" x14ac:dyDescent="0.25">
      <c r="A1219" s="2" t="s">
        <v>92</v>
      </c>
      <c r="B1219" s="2" t="s">
        <v>123</v>
      </c>
      <c r="C1219" s="2" t="s">
        <v>125</v>
      </c>
      <c r="D1219" s="8" t="s">
        <v>78</v>
      </c>
      <c r="E1219" s="3">
        <v>0</v>
      </c>
      <c r="F1219" s="3">
        <v>0</v>
      </c>
      <c r="G1219" s="3">
        <v>0</v>
      </c>
      <c r="H1219" s="3">
        <v>0</v>
      </c>
      <c r="I1219" s="3">
        <v>0</v>
      </c>
    </row>
    <row r="1220" spans="1:9" x14ac:dyDescent="0.25">
      <c r="A1220" s="2" t="s">
        <v>92</v>
      </c>
      <c r="B1220" s="2" t="s">
        <v>123</v>
      </c>
      <c r="C1220" s="2" t="s">
        <v>125</v>
      </c>
      <c r="D1220" s="8" t="s">
        <v>79</v>
      </c>
      <c r="E1220" s="3">
        <v>0</v>
      </c>
      <c r="F1220" s="3">
        <v>0</v>
      </c>
      <c r="G1220" s="3">
        <v>0</v>
      </c>
      <c r="H1220" s="3">
        <v>0</v>
      </c>
      <c r="I1220" s="3">
        <v>0</v>
      </c>
    </row>
    <row r="1221" spans="1:9" x14ac:dyDescent="0.25">
      <c r="A1221" s="2" t="s">
        <v>92</v>
      </c>
      <c r="B1221" s="2" t="s">
        <v>123</v>
      </c>
      <c r="C1221" s="2" t="s">
        <v>125</v>
      </c>
      <c r="D1221" s="8" t="s">
        <v>80</v>
      </c>
      <c r="E1221" s="3">
        <v>-638</v>
      </c>
      <c r="F1221" s="3">
        <v>-1384</v>
      </c>
      <c r="G1221" s="3">
        <v>-1243</v>
      </c>
      <c r="H1221" s="3">
        <v>-1876</v>
      </c>
      <c r="I1221" s="3">
        <v>-3039</v>
      </c>
    </row>
    <row r="1222" spans="1:9" x14ac:dyDescent="0.25">
      <c r="A1222" s="5" t="s">
        <v>92</v>
      </c>
      <c r="B1222" s="5" t="s">
        <v>123</v>
      </c>
      <c r="C1222" s="5" t="s">
        <v>125</v>
      </c>
      <c r="D1222" s="5" t="s">
        <v>43</v>
      </c>
      <c r="E1222" s="74"/>
      <c r="F1222" s="74"/>
      <c r="G1222" s="74"/>
      <c r="H1222" s="74"/>
      <c r="I1222" s="74"/>
    </row>
    <row r="1223" spans="1:9" x14ac:dyDescent="0.25">
      <c r="A1223" s="2" t="s">
        <v>92</v>
      </c>
      <c r="B1223" s="2" t="s">
        <v>123</v>
      </c>
      <c r="C1223" s="2" t="s">
        <v>125</v>
      </c>
      <c r="D1223" s="8" t="s">
        <v>546</v>
      </c>
      <c r="E1223" s="9">
        <v>4.5069964200000001</v>
      </c>
      <c r="F1223" s="9">
        <v>15.730394669400308</v>
      </c>
      <c r="G1223" s="9">
        <v>-4.778627869058071</v>
      </c>
      <c r="H1223" s="9">
        <v>-30.399125205030071</v>
      </c>
      <c r="I1223" s="9">
        <v>51.070032238150766</v>
      </c>
    </row>
    <row r="1224" spans="1:9" x14ac:dyDescent="0.25">
      <c r="A1224" s="2" t="s">
        <v>92</v>
      </c>
      <c r="B1224" s="2" t="s">
        <v>123</v>
      </c>
      <c r="C1224" s="2" t="s">
        <v>125</v>
      </c>
      <c r="D1224" s="8" t="s">
        <v>110</v>
      </c>
      <c r="E1224" s="9">
        <v>-1.048911328</v>
      </c>
      <c r="F1224" s="9">
        <v>-3.6901655704786753</v>
      </c>
      <c r="G1224" s="9">
        <v>0.81959278500209742</v>
      </c>
      <c r="H1224" s="9">
        <v>3.1678805777393717</v>
      </c>
      <c r="I1224" s="9">
        <v>-13.40106913371371</v>
      </c>
    </row>
    <row r="1225" spans="1:9" x14ac:dyDescent="0.25">
      <c r="A1225" s="2" t="s">
        <v>92</v>
      </c>
      <c r="B1225" s="2" t="s">
        <v>123</v>
      </c>
      <c r="C1225" s="2" t="s">
        <v>125</v>
      </c>
      <c r="D1225" s="8" t="s">
        <v>512</v>
      </c>
      <c r="E1225" s="9">
        <v>-2.3742856999999999E-2</v>
      </c>
      <c r="F1225" s="9">
        <v>-8.7685714285714284E-2</v>
      </c>
      <c r="G1225" s="9">
        <v>2.177142857142857E-2</v>
      </c>
      <c r="H1225" s="9">
        <v>9.5314285714285713E-2</v>
      </c>
      <c r="I1225" s="9">
        <f>+I1216/I1218</f>
        <v>-0.42545714285714287</v>
      </c>
    </row>
    <row r="1226" spans="1:9" x14ac:dyDescent="0.25">
      <c r="A1226" s="2" t="s">
        <v>92</v>
      </c>
      <c r="B1226" s="2" t="s">
        <v>123</v>
      </c>
      <c r="C1226" s="2" t="s">
        <v>125</v>
      </c>
      <c r="D1226" s="8" t="s">
        <v>111</v>
      </c>
      <c r="E1226" s="9"/>
      <c r="F1226" s="9"/>
      <c r="G1226" s="9"/>
      <c r="H1226" s="9"/>
      <c r="I1226" s="9"/>
    </row>
    <row r="1227" spans="1:9" x14ac:dyDescent="0.25">
      <c r="A1227" s="2" t="s">
        <v>92</v>
      </c>
      <c r="B1227" s="2" t="s">
        <v>123</v>
      </c>
      <c r="C1227" s="2" t="s">
        <v>125</v>
      </c>
      <c r="D1227" s="8" t="s">
        <v>112</v>
      </c>
      <c r="E1227" s="9">
        <v>469.31407940000003</v>
      </c>
      <c r="F1227" s="9">
        <v>153.14434669273379</v>
      </c>
      <c r="G1227" s="9">
        <v>-780.57742782152229</v>
      </c>
      <c r="H1227" s="9">
        <v>-211.69064748201438</v>
      </c>
      <c r="I1227" s="9">
        <v>44.711570747431331</v>
      </c>
    </row>
    <row r="1228" spans="1:9" x14ac:dyDescent="0.25">
      <c r="A1228" s="2" t="s">
        <v>92</v>
      </c>
      <c r="B1228" s="2" t="s">
        <v>123</v>
      </c>
      <c r="C1228" s="2" t="s">
        <v>125</v>
      </c>
      <c r="D1228" s="8" t="s">
        <v>113</v>
      </c>
      <c r="E1228" s="9"/>
      <c r="F1228" s="9"/>
      <c r="G1228" s="9"/>
      <c r="H1228" s="9"/>
      <c r="I1228" s="9"/>
    </row>
    <row r="1229" spans="1:9" x14ac:dyDescent="0.25">
      <c r="A1229" s="5" t="s">
        <v>92</v>
      </c>
      <c r="B1229" s="5" t="s">
        <v>123</v>
      </c>
      <c r="C1229" s="5" t="s">
        <v>125</v>
      </c>
      <c r="D1229" s="5" t="s">
        <v>53</v>
      </c>
      <c r="E1229" s="74"/>
      <c r="F1229" s="74"/>
      <c r="G1229" s="74"/>
      <c r="H1229" s="74"/>
      <c r="I1229" s="74"/>
    </row>
    <row r="1230" spans="1:9" x14ac:dyDescent="0.25">
      <c r="A1230" s="2" t="s">
        <v>92</v>
      </c>
      <c r="B1230" s="2" t="s">
        <v>123</v>
      </c>
      <c r="C1230" s="2" t="s">
        <v>125</v>
      </c>
      <c r="D1230" s="8" t="s">
        <v>114</v>
      </c>
      <c r="E1230" s="9">
        <v>2.7769011999999999E-2</v>
      </c>
      <c r="F1230" s="9">
        <v>4.5691199634470402E-2</v>
      </c>
      <c r="G1230" s="9">
        <v>3.4418594645757368E-2</v>
      </c>
      <c r="H1230" s="9">
        <v>5.6976269383801643E-3</v>
      </c>
      <c r="I1230" s="9">
        <v>5.3996652207563131E-3</v>
      </c>
    </row>
    <row r="1231" spans="1:9" x14ac:dyDescent="0.25">
      <c r="A1231" s="2" t="s">
        <v>92</v>
      </c>
      <c r="B1231" s="2" t="s">
        <v>123</v>
      </c>
      <c r="C1231" s="2" t="s">
        <v>125</v>
      </c>
      <c r="D1231" s="8" t="s">
        <v>115</v>
      </c>
      <c r="E1231" s="9">
        <v>65.081729249999995</v>
      </c>
      <c r="F1231" s="9">
        <v>68.320367453437058</v>
      </c>
      <c r="G1231" s="9">
        <v>71.668118701128279</v>
      </c>
      <c r="H1231" s="9">
        <v>74.987417740511077</v>
      </c>
      <c r="I1231" s="9">
        <v>76.305369067117837</v>
      </c>
    </row>
    <row r="1232" spans="1:9" x14ac:dyDescent="0.25">
      <c r="A1232" s="5" t="s">
        <v>92</v>
      </c>
      <c r="B1232" s="5" t="s">
        <v>123</v>
      </c>
      <c r="C1232" s="5" t="s">
        <v>125</v>
      </c>
      <c r="D1232" s="5" t="s">
        <v>116</v>
      </c>
      <c r="E1232" s="74"/>
      <c r="F1232" s="74"/>
      <c r="G1232" s="74"/>
      <c r="H1232" s="74"/>
      <c r="I1232" s="74"/>
    </row>
    <row r="1233" spans="1:14" x14ac:dyDescent="0.25">
      <c r="A1233" s="2" t="s">
        <v>92</v>
      </c>
      <c r="B1233" s="2" t="s">
        <v>123</v>
      </c>
      <c r="C1233" s="2" t="s">
        <v>125</v>
      </c>
      <c r="D1233" s="8" t="s">
        <v>535</v>
      </c>
      <c r="E1233" s="9">
        <v>-23.27295677</v>
      </c>
      <c r="F1233" s="9">
        <v>-23.45882381232941</v>
      </c>
      <c r="G1233" s="9">
        <v>-17.15121594441397</v>
      </c>
      <c r="H1233" s="9">
        <v>-10.420959670297322</v>
      </c>
      <c r="I1233" s="9">
        <v>-26.240573084468764</v>
      </c>
    </row>
    <row r="1234" spans="1:14" x14ac:dyDescent="0.25">
      <c r="A1234" s="2" t="s">
        <v>92</v>
      </c>
      <c r="B1234" s="2" t="s">
        <v>123</v>
      </c>
      <c r="C1234" s="2" t="s">
        <v>125</v>
      </c>
      <c r="D1234" s="8" t="s">
        <v>547</v>
      </c>
      <c r="E1234" s="9">
        <v>-0.52680000000000005</v>
      </c>
      <c r="F1234" s="9">
        <v>-0.55742857142857138</v>
      </c>
      <c r="G1234" s="9">
        <v>-0.4556</v>
      </c>
      <c r="H1234" s="9">
        <v>-0.31354285714285712</v>
      </c>
      <c r="I1234" s="9">
        <f>+SUM(I1194:I1196)/I1218</f>
        <v>-0.83308571428571432</v>
      </c>
    </row>
    <row r="1235" spans="1:14" x14ac:dyDescent="0.25">
      <c r="A1235" s="5" t="s">
        <v>92</v>
      </c>
      <c r="B1235" s="5" t="s">
        <v>123</v>
      </c>
      <c r="C1235" s="5" t="s">
        <v>125</v>
      </c>
      <c r="D1235" s="5" t="s">
        <v>117</v>
      </c>
      <c r="E1235" s="74"/>
      <c r="F1235" s="74"/>
      <c r="G1235" s="74"/>
      <c r="H1235" s="74"/>
      <c r="I1235" s="74"/>
    </row>
    <row r="1236" spans="1:14" x14ac:dyDescent="0.25">
      <c r="A1236" s="2" t="s">
        <v>92</v>
      </c>
      <c r="B1236" s="2" t="s">
        <v>123</v>
      </c>
      <c r="C1236" s="2" t="s">
        <v>125</v>
      </c>
      <c r="D1236" s="8" t="s">
        <v>118</v>
      </c>
      <c r="E1236" s="9">
        <v>76.774969920000004</v>
      </c>
      <c r="F1236" s="9">
        <v>45.096122515477354</v>
      </c>
      <c r="G1236" s="9">
        <v>-163.12335958005249</v>
      </c>
      <c r="H1236" s="9">
        <v>-56.235011990407671</v>
      </c>
      <c r="I1236" s="9">
        <v>20.408300315626889</v>
      </c>
    </row>
    <row r="1237" spans="1:14" x14ac:dyDescent="0.25">
      <c r="A1237" s="5" t="s">
        <v>92</v>
      </c>
      <c r="B1237" s="5" t="s">
        <v>123</v>
      </c>
      <c r="C1237" s="5" t="s">
        <v>126</v>
      </c>
      <c r="D1237" s="5" t="s">
        <v>9</v>
      </c>
      <c r="E1237" s="6">
        <v>1332383</v>
      </c>
      <c r="F1237" s="6">
        <v>855413</v>
      </c>
      <c r="G1237" s="6">
        <v>947396</v>
      </c>
      <c r="H1237" s="6">
        <v>1199051</v>
      </c>
      <c r="I1237" s="6">
        <v>1293048</v>
      </c>
      <c r="J1237" s="1"/>
      <c r="K1237" s="1"/>
      <c r="L1237" s="1"/>
      <c r="M1237" s="1"/>
      <c r="N1237" s="1"/>
    </row>
    <row r="1238" spans="1:14" x14ac:dyDescent="0.25">
      <c r="A1238" s="2" t="s">
        <v>92</v>
      </c>
      <c r="B1238" s="2" t="s">
        <v>123</v>
      </c>
      <c r="C1238" s="2" t="s">
        <v>126</v>
      </c>
      <c r="D1238" s="8" t="s">
        <v>76</v>
      </c>
      <c r="E1238" s="3">
        <v>505650</v>
      </c>
      <c r="F1238" s="3">
        <v>505650</v>
      </c>
      <c r="G1238" s="3">
        <v>505650</v>
      </c>
      <c r="H1238" s="3">
        <v>505650</v>
      </c>
      <c r="I1238" s="3">
        <v>505650</v>
      </c>
    </row>
    <row r="1239" spans="1:14" x14ac:dyDescent="0.25">
      <c r="A1239" s="2" t="s">
        <v>92</v>
      </c>
      <c r="B1239" s="2" t="s">
        <v>123</v>
      </c>
      <c r="C1239" s="2" t="s">
        <v>126</v>
      </c>
      <c r="D1239" s="8" t="s">
        <v>11</v>
      </c>
      <c r="E1239" s="3">
        <v>1653748</v>
      </c>
      <c r="F1239" s="3">
        <v>1367000</v>
      </c>
      <c r="G1239" s="3">
        <v>1450085</v>
      </c>
      <c r="H1239" s="3">
        <v>1633291</v>
      </c>
      <c r="I1239" s="3">
        <v>1604439</v>
      </c>
    </row>
    <row r="1240" spans="1:14" x14ac:dyDescent="0.25">
      <c r="A1240" s="2" t="s">
        <v>92</v>
      </c>
      <c r="B1240" s="2" t="s">
        <v>123</v>
      </c>
      <c r="C1240" s="2" t="s">
        <v>126</v>
      </c>
      <c r="D1240" s="8" t="s">
        <v>12</v>
      </c>
      <c r="E1240" s="3">
        <v>-827015</v>
      </c>
      <c r="F1240" s="3">
        <v>-1017237</v>
      </c>
      <c r="G1240" s="3">
        <v>-1008339</v>
      </c>
      <c r="H1240" s="3">
        <v>-939890</v>
      </c>
      <c r="I1240" s="3">
        <v>-817041</v>
      </c>
    </row>
    <row r="1241" spans="1:14" x14ac:dyDescent="0.25">
      <c r="A1241" s="2" t="s">
        <v>92</v>
      </c>
      <c r="B1241" s="2" t="s">
        <v>123</v>
      </c>
      <c r="C1241" s="2" t="s">
        <v>126</v>
      </c>
      <c r="D1241" s="8" t="s">
        <v>13</v>
      </c>
      <c r="E1241" s="3">
        <v>0</v>
      </c>
      <c r="F1241" s="3">
        <v>0</v>
      </c>
      <c r="G1241" s="3">
        <v>0</v>
      </c>
      <c r="H1241" s="3">
        <v>0</v>
      </c>
      <c r="I1241" s="3">
        <v>0</v>
      </c>
    </row>
    <row r="1242" spans="1:14" x14ac:dyDescent="0.25">
      <c r="A1242" s="5" t="s">
        <v>92</v>
      </c>
      <c r="B1242" s="5" t="s">
        <v>123</v>
      </c>
      <c r="C1242" s="5" t="s">
        <v>126</v>
      </c>
      <c r="D1242" s="5" t="s">
        <v>93</v>
      </c>
      <c r="E1242" s="6">
        <v>2146975</v>
      </c>
      <c r="F1242" s="6">
        <v>1988513</v>
      </c>
      <c r="G1242" s="6">
        <v>1902982</v>
      </c>
      <c r="H1242" s="6">
        <v>2112876</v>
      </c>
      <c r="I1242" s="6">
        <v>2061836</v>
      </c>
    </row>
    <row r="1243" spans="1:14" x14ac:dyDescent="0.25">
      <c r="A1243" s="2" t="s">
        <v>92</v>
      </c>
      <c r="B1243" s="2" t="s">
        <v>123</v>
      </c>
      <c r="C1243" s="2" t="s">
        <v>126</v>
      </c>
      <c r="D1243" s="8" t="s">
        <v>94</v>
      </c>
      <c r="E1243" s="3">
        <v>0</v>
      </c>
      <c r="F1243" s="3">
        <v>0</v>
      </c>
      <c r="G1243" s="3">
        <v>0</v>
      </c>
      <c r="H1243" s="3">
        <v>0</v>
      </c>
      <c r="I1243" s="3">
        <v>0</v>
      </c>
    </row>
    <row r="1244" spans="1:14" x14ac:dyDescent="0.25">
      <c r="A1244" s="2" t="s">
        <v>92</v>
      </c>
      <c r="B1244" s="2" t="s">
        <v>123</v>
      </c>
      <c r="C1244" s="2" t="s">
        <v>126</v>
      </c>
      <c r="D1244" s="8" t="s">
        <v>95</v>
      </c>
      <c r="E1244" s="3">
        <v>1766632</v>
      </c>
      <c r="F1244" s="3">
        <v>1643766</v>
      </c>
      <c r="G1244" s="3">
        <v>1350508</v>
      </c>
      <c r="H1244" s="3">
        <v>1443254</v>
      </c>
      <c r="I1244" s="3">
        <v>1277964</v>
      </c>
    </row>
    <row r="1245" spans="1:14" x14ac:dyDescent="0.25">
      <c r="A1245" s="2" t="s">
        <v>92</v>
      </c>
      <c r="B1245" s="2" t="s">
        <v>123</v>
      </c>
      <c r="C1245" s="2" t="s">
        <v>126</v>
      </c>
      <c r="D1245" s="8" t="s">
        <v>96</v>
      </c>
      <c r="E1245" s="3">
        <v>380343</v>
      </c>
      <c r="F1245" s="3">
        <v>344747</v>
      </c>
      <c r="G1245" s="3">
        <v>552474</v>
      </c>
      <c r="H1245" s="3">
        <v>669622</v>
      </c>
      <c r="I1245" s="3">
        <v>783872</v>
      </c>
    </row>
    <row r="1246" spans="1:14" x14ac:dyDescent="0.25">
      <c r="A1246" s="5" t="s">
        <v>92</v>
      </c>
      <c r="B1246" s="5" t="s">
        <v>123</v>
      </c>
      <c r="C1246" s="5" t="s">
        <v>126</v>
      </c>
      <c r="D1246" s="5" t="s">
        <v>97</v>
      </c>
      <c r="E1246" s="6">
        <v>3479358</v>
      </c>
      <c r="F1246" s="6">
        <v>2843926</v>
      </c>
      <c r="G1246" s="6">
        <v>2850378</v>
      </c>
      <c r="H1246" s="6">
        <v>3311927</v>
      </c>
      <c r="I1246" s="6">
        <v>3354884</v>
      </c>
    </row>
    <row r="1247" spans="1:14" x14ac:dyDescent="0.25">
      <c r="A1247" s="2" t="s">
        <v>92</v>
      </c>
      <c r="B1247" s="2" t="s">
        <v>123</v>
      </c>
      <c r="C1247" s="2" t="s">
        <v>126</v>
      </c>
      <c r="D1247" s="8" t="s">
        <v>98</v>
      </c>
      <c r="E1247" s="3">
        <v>75964</v>
      </c>
      <c r="F1247" s="3">
        <v>53729</v>
      </c>
      <c r="G1247" s="3">
        <v>39063</v>
      </c>
      <c r="H1247" s="3">
        <v>54457</v>
      </c>
      <c r="I1247" s="3">
        <v>13920</v>
      </c>
    </row>
    <row r="1248" spans="1:14" x14ac:dyDescent="0.25">
      <c r="A1248" s="2" t="s">
        <v>92</v>
      </c>
      <c r="B1248" s="2" t="s">
        <v>123</v>
      </c>
      <c r="C1248" s="2" t="s">
        <v>126</v>
      </c>
      <c r="D1248" s="8" t="s">
        <v>99</v>
      </c>
      <c r="E1248" s="3">
        <v>2956</v>
      </c>
      <c r="F1248" s="3">
        <v>1711</v>
      </c>
      <c r="G1248" s="3">
        <v>1543</v>
      </c>
      <c r="H1248" s="3">
        <v>1058</v>
      </c>
      <c r="I1248" s="3">
        <v>1250</v>
      </c>
    </row>
    <row r="1249" spans="1:9" x14ac:dyDescent="0.25">
      <c r="A1249" s="2" t="s">
        <v>92</v>
      </c>
      <c r="B1249" s="2" t="s">
        <v>123</v>
      </c>
      <c r="C1249" s="2" t="s">
        <v>126</v>
      </c>
      <c r="D1249" s="8" t="s">
        <v>100</v>
      </c>
      <c r="E1249" s="3">
        <v>1491005</v>
      </c>
      <c r="F1249" s="3">
        <v>1182781</v>
      </c>
      <c r="G1249" s="3">
        <v>1307545</v>
      </c>
      <c r="H1249" s="3">
        <v>1599904</v>
      </c>
      <c r="I1249" s="3">
        <v>1748025</v>
      </c>
    </row>
    <row r="1250" spans="1:9" x14ac:dyDescent="0.25">
      <c r="A1250" s="2" t="s">
        <v>92</v>
      </c>
      <c r="B1250" s="2" t="s">
        <v>123</v>
      </c>
      <c r="C1250" s="2" t="s">
        <v>126</v>
      </c>
      <c r="D1250" s="8" t="s">
        <v>101</v>
      </c>
      <c r="E1250" s="3">
        <v>1694755</v>
      </c>
      <c r="F1250" s="3">
        <v>1399724</v>
      </c>
      <c r="G1250" s="3">
        <v>1305090</v>
      </c>
      <c r="H1250" s="3">
        <v>1449617</v>
      </c>
      <c r="I1250" s="3">
        <v>1385917</v>
      </c>
    </row>
    <row r="1251" spans="1:9" x14ac:dyDescent="0.25">
      <c r="A1251" s="2" t="s">
        <v>92</v>
      </c>
      <c r="B1251" s="2" t="s">
        <v>123</v>
      </c>
      <c r="C1251" s="2" t="s">
        <v>126</v>
      </c>
      <c r="D1251" s="8" t="s">
        <v>511</v>
      </c>
      <c r="E1251" s="3">
        <v>214678</v>
      </c>
      <c r="F1251" s="3">
        <v>205981</v>
      </c>
      <c r="G1251" s="3">
        <v>197137</v>
      </c>
      <c r="H1251" s="3">
        <v>206891</v>
      </c>
      <c r="I1251" s="3">
        <v>205772</v>
      </c>
    </row>
    <row r="1252" spans="1:9" x14ac:dyDescent="0.25">
      <c r="A1252" s="5" t="s">
        <v>92</v>
      </c>
      <c r="B1252" s="5" t="s">
        <v>123</v>
      </c>
      <c r="C1252" s="5" t="s">
        <v>126</v>
      </c>
      <c r="D1252" s="5" t="s">
        <v>29</v>
      </c>
      <c r="E1252" s="6"/>
      <c r="F1252" s="6"/>
      <c r="G1252" s="6"/>
      <c r="H1252" s="6"/>
      <c r="I1252" s="6"/>
    </row>
    <row r="1253" spans="1:9" x14ac:dyDescent="0.25">
      <c r="A1253" s="2" t="s">
        <v>92</v>
      </c>
      <c r="B1253" s="2" t="s">
        <v>123</v>
      </c>
      <c r="C1253" s="2" t="s">
        <v>126</v>
      </c>
      <c r="D1253" s="8" t="s">
        <v>102</v>
      </c>
      <c r="E1253" s="3">
        <v>151791</v>
      </c>
      <c r="F1253" s="3">
        <v>-3651</v>
      </c>
      <c r="G1253" s="3">
        <v>45685</v>
      </c>
      <c r="H1253" s="3">
        <v>212301</v>
      </c>
      <c r="I1253" s="3">
        <v>233123</v>
      </c>
    </row>
    <row r="1254" spans="1:9" x14ac:dyDescent="0.25">
      <c r="A1254" s="2" t="s">
        <v>92</v>
      </c>
      <c r="B1254" s="2" t="s">
        <v>123</v>
      </c>
      <c r="C1254" s="2" t="s">
        <v>126</v>
      </c>
      <c r="D1254" s="8" t="s">
        <v>103</v>
      </c>
      <c r="E1254" s="3">
        <v>602428</v>
      </c>
      <c r="F1254" s="3">
        <v>606816</v>
      </c>
      <c r="G1254" s="3">
        <v>515683</v>
      </c>
      <c r="H1254" s="3">
        <v>497674</v>
      </c>
      <c r="I1254" s="3">
        <v>505709</v>
      </c>
    </row>
    <row r="1255" spans="1:9" x14ac:dyDescent="0.25">
      <c r="A1255" s="2" t="s">
        <v>92</v>
      </c>
      <c r="B1255" s="2" t="s">
        <v>123</v>
      </c>
      <c r="C1255" s="2" t="s">
        <v>126</v>
      </c>
      <c r="D1255" s="8" t="s">
        <v>104</v>
      </c>
      <c r="E1255" s="3">
        <v>246737</v>
      </c>
      <c r="F1255" s="3">
        <v>288183</v>
      </c>
      <c r="G1255" s="3">
        <v>314859</v>
      </c>
      <c r="H1255" s="3">
        <v>269732</v>
      </c>
      <c r="I1255" s="3">
        <v>274223</v>
      </c>
    </row>
    <row r="1256" spans="1:9" x14ac:dyDescent="0.25">
      <c r="A1256" s="2" t="s">
        <v>92</v>
      </c>
      <c r="B1256" s="2" t="s">
        <v>123</v>
      </c>
      <c r="C1256" s="2" t="s">
        <v>126</v>
      </c>
      <c r="D1256" s="8" t="s">
        <v>105</v>
      </c>
      <c r="E1256" s="3">
        <v>503284</v>
      </c>
      <c r="F1256" s="3">
        <v>652515</v>
      </c>
      <c r="G1256" s="3">
        <v>637265</v>
      </c>
      <c r="H1256" s="3">
        <v>293764</v>
      </c>
      <c r="I1256" s="3">
        <v>247202</v>
      </c>
    </row>
    <row r="1257" spans="1:9" x14ac:dyDescent="0.25">
      <c r="A1257" s="2" t="s">
        <v>92</v>
      </c>
      <c r="B1257" s="2" t="s">
        <v>123</v>
      </c>
      <c r="C1257" s="2" t="s">
        <v>126</v>
      </c>
      <c r="D1257" s="8" t="s">
        <v>106</v>
      </c>
      <c r="E1257" s="3">
        <v>231182</v>
      </c>
      <c r="F1257" s="3">
        <v>305162</v>
      </c>
      <c r="G1257" s="3">
        <v>145465</v>
      </c>
      <c r="H1257" s="3">
        <v>154777</v>
      </c>
      <c r="I1257" s="3">
        <v>167457</v>
      </c>
    </row>
    <row r="1258" spans="1:9" x14ac:dyDescent="0.25">
      <c r="A1258" s="2" t="s">
        <v>92</v>
      </c>
      <c r="B1258" s="2" t="s">
        <v>123</v>
      </c>
      <c r="C1258" s="2" t="s">
        <v>126</v>
      </c>
      <c r="D1258" s="8" t="s">
        <v>107</v>
      </c>
      <c r="E1258" s="3">
        <v>-211059</v>
      </c>
      <c r="F1258" s="3">
        <v>-244433</v>
      </c>
      <c r="G1258" s="3">
        <v>-56973</v>
      </c>
      <c r="H1258" s="3">
        <v>-136087</v>
      </c>
      <c r="I1258" s="3">
        <v>-75594</v>
      </c>
    </row>
    <row r="1259" spans="1:9" x14ac:dyDescent="0.25">
      <c r="A1259" s="2" t="s">
        <v>92</v>
      </c>
      <c r="B1259" s="2" t="s">
        <v>123</v>
      </c>
      <c r="C1259" s="2" t="s">
        <v>126</v>
      </c>
      <c r="D1259" s="8" t="s">
        <v>108</v>
      </c>
      <c r="E1259" s="3">
        <v>-19311</v>
      </c>
      <c r="F1259" s="3">
        <v>-183075</v>
      </c>
      <c r="G1259" s="3">
        <v>7525</v>
      </c>
      <c r="H1259" s="3">
        <v>68003</v>
      </c>
      <c r="I1259" s="3">
        <v>121526</v>
      </c>
    </row>
    <row r="1260" spans="1:9" x14ac:dyDescent="0.25">
      <c r="A1260" s="2" t="s">
        <v>92</v>
      </c>
      <c r="B1260" s="2" t="s">
        <v>123</v>
      </c>
      <c r="C1260" s="2" t="s">
        <v>126</v>
      </c>
      <c r="D1260" s="8" t="s">
        <v>109</v>
      </c>
      <c r="E1260" s="3">
        <v>-27534</v>
      </c>
      <c r="F1260" s="3">
        <v>-190265</v>
      </c>
      <c r="G1260" s="3">
        <v>7938</v>
      </c>
      <c r="H1260" s="3">
        <v>69059</v>
      </c>
      <c r="I1260" s="3">
        <v>122666</v>
      </c>
    </row>
    <row r="1261" spans="1:9" x14ac:dyDescent="0.25">
      <c r="A1261" s="5" t="s">
        <v>92</v>
      </c>
      <c r="B1261" s="5" t="s">
        <v>123</v>
      </c>
      <c r="C1261" s="5" t="s">
        <v>126</v>
      </c>
      <c r="D1261" s="5" t="s">
        <v>40</v>
      </c>
      <c r="E1261" s="6"/>
      <c r="F1261" s="6"/>
      <c r="G1261" s="6"/>
      <c r="H1261" s="6"/>
      <c r="I1261" s="6"/>
    </row>
    <row r="1262" spans="1:9" x14ac:dyDescent="0.25">
      <c r="A1262" s="2" t="s">
        <v>92</v>
      </c>
      <c r="B1262" s="2" t="s">
        <v>123</v>
      </c>
      <c r="C1262" s="2" t="s">
        <v>126</v>
      </c>
      <c r="D1262" s="8" t="s">
        <v>77</v>
      </c>
      <c r="E1262" s="3">
        <v>50565</v>
      </c>
      <c r="F1262" s="3">
        <v>50565</v>
      </c>
      <c r="G1262" s="3">
        <v>50565</v>
      </c>
      <c r="H1262" s="3">
        <v>50565</v>
      </c>
      <c r="I1262" s="3">
        <v>50565</v>
      </c>
    </row>
    <row r="1263" spans="1:9" x14ac:dyDescent="0.25">
      <c r="A1263" s="2" t="s">
        <v>92</v>
      </c>
      <c r="B1263" s="2" t="s">
        <v>123</v>
      </c>
      <c r="C1263" s="2" t="s">
        <v>126</v>
      </c>
      <c r="D1263" s="8" t="s">
        <v>78</v>
      </c>
      <c r="E1263" s="3">
        <v>0</v>
      </c>
      <c r="F1263" s="3">
        <v>0</v>
      </c>
      <c r="G1263" s="3">
        <v>0</v>
      </c>
      <c r="H1263" s="3">
        <v>0</v>
      </c>
      <c r="I1263" s="3">
        <v>0</v>
      </c>
    </row>
    <row r="1264" spans="1:9" x14ac:dyDescent="0.25">
      <c r="A1264" s="2" t="s">
        <v>92</v>
      </c>
      <c r="B1264" s="2" t="s">
        <v>123</v>
      </c>
      <c r="C1264" s="2" t="s">
        <v>126</v>
      </c>
      <c r="D1264" s="8" t="s">
        <v>79</v>
      </c>
      <c r="E1264" s="3">
        <v>0</v>
      </c>
      <c r="F1264" s="3">
        <v>0</v>
      </c>
      <c r="G1264" s="3">
        <v>0</v>
      </c>
      <c r="H1264" s="3">
        <v>0</v>
      </c>
      <c r="I1264" s="3">
        <v>0</v>
      </c>
    </row>
    <row r="1265" spans="1:9" x14ac:dyDescent="0.25">
      <c r="A1265" s="2" t="s">
        <v>92</v>
      </c>
      <c r="B1265" s="2" t="s">
        <v>123</v>
      </c>
      <c r="C1265" s="2" t="s">
        <v>126</v>
      </c>
      <c r="D1265" s="8" t="s">
        <v>80</v>
      </c>
      <c r="E1265" s="3">
        <v>-182991</v>
      </c>
      <c r="F1265" s="3">
        <v>-67364</v>
      </c>
      <c r="G1265" s="3">
        <v>-47402</v>
      </c>
      <c r="H1265" s="3">
        <v>-116931</v>
      </c>
      <c r="I1265" s="3">
        <v>-109539</v>
      </c>
    </row>
    <row r="1266" spans="1:9" x14ac:dyDescent="0.25">
      <c r="A1266" s="5" t="s">
        <v>92</v>
      </c>
      <c r="B1266" s="5" t="s">
        <v>123</v>
      </c>
      <c r="C1266" s="5" t="s">
        <v>126</v>
      </c>
      <c r="D1266" s="5" t="s">
        <v>43</v>
      </c>
      <c r="E1266" s="74"/>
      <c r="F1266" s="74"/>
      <c r="G1266" s="74"/>
      <c r="H1266" s="74"/>
      <c r="I1266" s="74"/>
    </row>
    <row r="1267" spans="1:9" x14ac:dyDescent="0.25">
      <c r="A1267" s="2" t="s">
        <v>92</v>
      </c>
      <c r="B1267" s="2" t="s">
        <v>123</v>
      </c>
      <c r="C1267" s="2" t="s">
        <v>126</v>
      </c>
      <c r="D1267" s="8" t="s">
        <v>546</v>
      </c>
      <c r="E1267" s="9">
        <v>-2.0665229140000001</v>
      </c>
      <c r="F1267" s="9">
        <v>-22.242472349613578</v>
      </c>
      <c r="G1267" s="9">
        <v>0.83787560851006337</v>
      </c>
      <c r="H1267" s="9">
        <v>5.7594714486706566</v>
      </c>
      <c r="I1267" s="9">
        <v>9.4865774511077703</v>
      </c>
    </row>
    <row r="1268" spans="1:9" x14ac:dyDescent="0.25">
      <c r="A1268" s="2" t="s">
        <v>92</v>
      </c>
      <c r="B1268" s="2" t="s">
        <v>123</v>
      </c>
      <c r="C1268" s="2" t="s">
        <v>126</v>
      </c>
      <c r="D1268" s="8" t="s">
        <v>110</v>
      </c>
      <c r="E1268" s="9">
        <v>-0.79135288800000003</v>
      </c>
      <c r="F1268" s="9">
        <v>-6.6902233039818899</v>
      </c>
      <c r="G1268" s="9">
        <v>0.27848937930337658</v>
      </c>
      <c r="H1268" s="9">
        <v>2.0851606934573135</v>
      </c>
      <c r="I1268" s="9">
        <v>3.6563410240115606</v>
      </c>
    </row>
    <row r="1269" spans="1:9" x14ac:dyDescent="0.25">
      <c r="A1269" s="2" t="s">
        <v>92</v>
      </c>
      <c r="B1269" s="2" t="s">
        <v>123</v>
      </c>
      <c r="C1269" s="2" t="s">
        <v>126</v>
      </c>
      <c r="D1269" s="8" t="s">
        <v>512</v>
      </c>
      <c r="E1269" s="9">
        <v>-0.54452684699999998</v>
      </c>
      <c r="F1269" s="9">
        <v>-3.7627805794521905</v>
      </c>
      <c r="G1269" s="9">
        <v>0.15698605754968853</v>
      </c>
      <c r="H1269" s="9">
        <v>1.3657470582418669</v>
      </c>
      <c r="I1269" s="9">
        <f>+I1260/I1262</f>
        <v>2.4259072480965096</v>
      </c>
    </row>
    <row r="1270" spans="1:9" x14ac:dyDescent="0.25">
      <c r="A1270" s="2" t="s">
        <v>92</v>
      </c>
      <c r="B1270" s="2" t="s">
        <v>123</v>
      </c>
      <c r="C1270" s="2" t="s">
        <v>126</v>
      </c>
      <c r="D1270" s="8" t="s">
        <v>111</v>
      </c>
      <c r="E1270" s="9">
        <v>93.695716489999995</v>
      </c>
      <c r="F1270" s="9">
        <v>105.89174239979458</v>
      </c>
      <c r="G1270" s="9">
        <v>46.200045099552497</v>
      </c>
      <c r="H1270" s="9">
        <v>57.381771536191479</v>
      </c>
      <c r="I1270" s="9">
        <v>61.06599373502587</v>
      </c>
    </row>
    <row r="1271" spans="1:9" x14ac:dyDescent="0.25">
      <c r="A1271" s="2" t="s">
        <v>92</v>
      </c>
      <c r="B1271" s="2" t="s">
        <v>123</v>
      </c>
      <c r="C1271" s="2" t="s">
        <v>126</v>
      </c>
      <c r="D1271" s="8" t="s">
        <v>112</v>
      </c>
      <c r="E1271" s="9">
        <v>766.53955110000004</v>
      </c>
      <c r="F1271" s="9">
        <v>128.4697658528894</v>
      </c>
      <c r="G1271" s="9">
        <v>-717.72486772486775</v>
      </c>
      <c r="H1271" s="9">
        <v>-197.05903647605672</v>
      </c>
      <c r="I1271" s="9">
        <v>-61.625878401513049</v>
      </c>
    </row>
    <row r="1272" spans="1:9" x14ac:dyDescent="0.25">
      <c r="A1272" s="2" t="s">
        <v>92</v>
      </c>
      <c r="B1272" s="2" t="s">
        <v>123</v>
      </c>
      <c r="C1272" s="2" t="s">
        <v>126</v>
      </c>
      <c r="D1272" s="8" t="s">
        <v>113</v>
      </c>
      <c r="E1272" s="9">
        <v>61.519350559999999</v>
      </c>
      <c r="F1272" s="9">
        <v>-1.266903321847576</v>
      </c>
      <c r="G1272" s="9">
        <v>14.509669407576089</v>
      </c>
      <c r="H1272" s="9">
        <v>78.708125101953044</v>
      </c>
      <c r="I1272" s="9">
        <v>85.012198101545096</v>
      </c>
    </row>
    <row r="1273" spans="1:9" x14ac:dyDescent="0.25">
      <c r="A1273" s="5" t="s">
        <v>92</v>
      </c>
      <c r="B1273" s="5" t="s">
        <v>123</v>
      </c>
      <c r="C1273" s="5" t="s">
        <v>126</v>
      </c>
      <c r="D1273" s="5" t="s">
        <v>53</v>
      </c>
      <c r="E1273" s="74"/>
      <c r="F1273" s="74"/>
      <c r="G1273" s="74"/>
      <c r="H1273" s="74"/>
      <c r="I1273" s="74"/>
    </row>
    <row r="1274" spans="1:9" x14ac:dyDescent="0.25">
      <c r="A1274" s="2" t="s">
        <v>92</v>
      </c>
      <c r="B1274" s="2" t="s">
        <v>123</v>
      </c>
      <c r="C1274" s="2" t="s">
        <v>126</v>
      </c>
      <c r="D1274" s="8" t="s">
        <v>114</v>
      </c>
      <c r="E1274" s="9">
        <v>2.1832763399999999</v>
      </c>
      <c r="F1274" s="9">
        <v>1.8892545024026646</v>
      </c>
      <c r="G1274" s="9">
        <v>1.3704498140246661</v>
      </c>
      <c r="H1274" s="9">
        <v>1.6442693332310767</v>
      </c>
      <c r="I1274" s="9">
        <v>0.41491747553715719</v>
      </c>
    </row>
    <row r="1275" spans="1:9" x14ac:dyDescent="0.25">
      <c r="A1275" s="2" t="s">
        <v>92</v>
      </c>
      <c r="B1275" s="2" t="s">
        <v>123</v>
      </c>
      <c r="C1275" s="2" t="s">
        <v>126</v>
      </c>
      <c r="D1275" s="8" t="s">
        <v>115</v>
      </c>
      <c r="E1275" s="9">
        <v>42.852876879999997</v>
      </c>
      <c r="F1275" s="9">
        <v>41.589724908454016</v>
      </c>
      <c r="G1275" s="9">
        <v>45.872687762816021</v>
      </c>
      <c r="H1275" s="9">
        <v>48.307344938460297</v>
      </c>
      <c r="I1275" s="9">
        <v>52.103887943666606</v>
      </c>
    </row>
    <row r="1276" spans="1:9" x14ac:dyDescent="0.25">
      <c r="A1276" s="5" t="s">
        <v>92</v>
      </c>
      <c r="B1276" s="5" t="s">
        <v>123</v>
      </c>
      <c r="C1276" s="5" t="s">
        <v>126</v>
      </c>
      <c r="D1276" s="5" t="s">
        <v>116</v>
      </c>
      <c r="E1276" s="74"/>
      <c r="F1276" s="74"/>
      <c r="G1276" s="74"/>
      <c r="H1276" s="74"/>
      <c r="I1276" s="74"/>
    </row>
    <row r="1277" spans="1:9" x14ac:dyDescent="0.25">
      <c r="A1277" s="2" t="s">
        <v>92</v>
      </c>
      <c r="B1277" s="2" t="s">
        <v>123</v>
      </c>
      <c r="C1277" s="2" t="s">
        <v>126</v>
      </c>
      <c r="D1277" s="8" t="s">
        <v>535</v>
      </c>
      <c r="E1277" s="9">
        <v>38.293932390000002</v>
      </c>
      <c r="F1277" s="9">
        <v>30.078595575271649</v>
      </c>
      <c r="G1277" s="9">
        <v>33.23755656267344</v>
      </c>
      <c r="H1277" s="9">
        <v>36.204028651597696</v>
      </c>
      <c r="I1277" s="9">
        <v>38.542256602612788</v>
      </c>
    </row>
    <row r="1278" spans="1:9" x14ac:dyDescent="0.25">
      <c r="A1278" s="2" t="s">
        <v>92</v>
      </c>
      <c r="B1278" s="2" t="s">
        <v>123</v>
      </c>
      <c r="C1278" s="2" t="s">
        <v>126</v>
      </c>
      <c r="D1278" s="8" t="s">
        <v>547</v>
      </c>
      <c r="E1278" s="9">
        <v>26.349906059999999</v>
      </c>
      <c r="F1278" s="9">
        <v>16.91709680609117</v>
      </c>
      <c r="G1278" s="9">
        <v>18.736200929496686</v>
      </c>
      <c r="H1278" s="9">
        <v>23.713062394937211</v>
      </c>
      <c r="I1278" s="9">
        <f>+SUM(I1238:I1240)/I1262</f>
        <v>25.571996440225451</v>
      </c>
    </row>
    <row r="1279" spans="1:9" x14ac:dyDescent="0.25">
      <c r="A1279" s="5" t="s">
        <v>92</v>
      </c>
      <c r="B1279" s="5" t="s">
        <v>123</v>
      </c>
      <c r="C1279" s="5" t="s">
        <v>126</v>
      </c>
      <c r="D1279" s="5" t="s">
        <v>117</v>
      </c>
      <c r="E1279" s="74"/>
      <c r="F1279" s="74"/>
      <c r="G1279" s="74"/>
      <c r="H1279" s="74"/>
      <c r="I1279" s="74"/>
    </row>
    <row r="1280" spans="1:9" x14ac:dyDescent="0.25">
      <c r="A1280" s="2" t="s">
        <v>92</v>
      </c>
      <c r="B1280" s="2" t="s">
        <v>123</v>
      </c>
      <c r="C1280" s="2" t="s">
        <v>126</v>
      </c>
      <c r="D1280" s="8" t="s">
        <v>118</v>
      </c>
      <c r="E1280" s="9">
        <v>664.60013070000002</v>
      </c>
      <c r="F1280" s="9">
        <v>35.405355688119201</v>
      </c>
      <c r="G1280" s="9">
        <v>-597.15293524817332</v>
      </c>
      <c r="H1280" s="9">
        <v>-169.3204361488003</v>
      </c>
      <c r="I1280" s="9">
        <v>-89.298583144473611</v>
      </c>
    </row>
    <row r="1281" spans="1:14" x14ac:dyDescent="0.25">
      <c r="A1281" s="5" t="s">
        <v>92</v>
      </c>
      <c r="B1281" s="5" t="s">
        <v>123</v>
      </c>
      <c r="C1281" s="5" t="s">
        <v>631</v>
      </c>
      <c r="D1281" s="5" t="s">
        <v>9</v>
      </c>
      <c r="E1281" s="6">
        <v>118801</v>
      </c>
      <c r="F1281" s="6">
        <v>118269</v>
      </c>
      <c r="G1281" s="6">
        <v>139468</v>
      </c>
      <c r="H1281" s="6">
        <v>0</v>
      </c>
      <c r="I1281" s="6">
        <v>0</v>
      </c>
      <c r="J1281" s="1"/>
      <c r="K1281" s="1"/>
      <c r="L1281" s="1"/>
      <c r="M1281" s="1"/>
      <c r="N1281" s="1"/>
    </row>
    <row r="1282" spans="1:14" x14ac:dyDescent="0.25">
      <c r="A1282" s="2" t="s">
        <v>92</v>
      </c>
      <c r="B1282" s="2" t="s">
        <v>123</v>
      </c>
      <c r="C1282" s="2" t="s">
        <v>631</v>
      </c>
      <c r="D1282" s="8" t="s">
        <v>76</v>
      </c>
      <c r="E1282" s="3">
        <v>161500</v>
      </c>
      <c r="F1282" s="3">
        <v>161500</v>
      </c>
      <c r="G1282" s="3">
        <v>161500</v>
      </c>
      <c r="H1282" s="3"/>
      <c r="I1282" s="3"/>
    </row>
    <row r="1283" spans="1:14" x14ac:dyDescent="0.25">
      <c r="A1283" s="2" t="s">
        <v>92</v>
      </c>
      <c r="B1283" s="2" t="s">
        <v>123</v>
      </c>
      <c r="C1283" s="2" t="s">
        <v>631</v>
      </c>
      <c r="D1283" s="8" t="s">
        <v>11</v>
      </c>
      <c r="E1283" s="3">
        <v>16702</v>
      </c>
      <c r="F1283" s="3">
        <v>26209</v>
      </c>
      <c r="G1283" s="3">
        <v>56153</v>
      </c>
      <c r="H1283" s="3"/>
      <c r="I1283" s="3"/>
    </row>
    <row r="1284" spans="1:14" x14ac:dyDescent="0.25">
      <c r="A1284" s="2" t="s">
        <v>92</v>
      </c>
      <c r="B1284" s="2" t="s">
        <v>123</v>
      </c>
      <c r="C1284" s="2" t="s">
        <v>631</v>
      </c>
      <c r="D1284" s="8" t="s">
        <v>12</v>
      </c>
      <c r="E1284" s="3">
        <v>-59401</v>
      </c>
      <c r="F1284" s="3">
        <v>-69440</v>
      </c>
      <c r="G1284" s="3">
        <v>-78185</v>
      </c>
      <c r="H1284" s="3"/>
      <c r="I1284" s="3"/>
    </row>
    <row r="1285" spans="1:14" x14ac:dyDescent="0.25">
      <c r="A1285" s="2" t="s">
        <v>92</v>
      </c>
      <c r="B1285" s="2" t="s">
        <v>123</v>
      </c>
      <c r="C1285" s="2" t="s">
        <v>631</v>
      </c>
      <c r="D1285" s="8" t="s">
        <v>13</v>
      </c>
      <c r="E1285" s="3">
        <v>0</v>
      </c>
      <c r="F1285" s="3">
        <v>0</v>
      </c>
      <c r="G1285" s="3">
        <v>0</v>
      </c>
      <c r="H1285" s="3">
        <v>0</v>
      </c>
      <c r="I1285" s="3"/>
    </row>
    <row r="1286" spans="1:14" x14ac:dyDescent="0.25">
      <c r="A1286" s="5" t="s">
        <v>92</v>
      </c>
      <c r="B1286" s="5" t="s">
        <v>123</v>
      </c>
      <c r="C1286" s="5" t="s">
        <v>631</v>
      </c>
      <c r="D1286" s="5" t="s">
        <v>93</v>
      </c>
      <c r="E1286" s="6">
        <v>4070</v>
      </c>
      <c r="F1286" s="6">
        <v>4541</v>
      </c>
      <c r="G1286" s="6">
        <v>4925</v>
      </c>
      <c r="H1286" s="6">
        <v>0</v>
      </c>
      <c r="I1286" s="6"/>
    </row>
    <row r="1287" spans="1:14" x14ac:dyDescent="0.25">
      <c r="A1287" s="2" t="s">
        <v>92</v>
      </c>
      <c r="B1287" s="2" t="s">
        <v>123</v>
      </c>
      <c r="C1287" s="2" t="s">
        <v>631</v>
      </c>
      <c r="D1287" s="8" t="s">
        <v>94</v>
      </c>
      <c r="E1287" s="3">
        <v>0</v>
      </c>
      <c r="F1287" s="3">
        <v>0</v>
      </c>
      <c r="G1287" s="3">
        <v>0</v>
      </c>
      <c r="H1287" s="3">
        <v>0</v>
      </c>
      <c r="I1287" s="3"/>
    </row>
    <row r="1288" spans="1:14" x14ac:dyDescent="0.25">
      <c r="A1288" s="2" t="s">
        <v>92</v>
      </c>
      <c r="B1288" s="2" t="s">
        <v>123</v>
      </c>
      <c r="C1288" s="2" t="s">
        <v>631</v>
      </c>
      <c r="D1288" s="8" t="s">
        <v>95</v>
      </c>
      <c r="E1288" s="3">
        <v>0</v>
      </c>
      <c r="F1288" s="3">
        <v>0</v>
      </c>
      <c r="G1288" s="3">
        <v>0</v>
      </c>
      <c r="H1288" s="3">
        <v>0</v>
      </c>
      <c r="I1288" s="3"/>
    </row>
    <row r="1289" spans="1:14" x14ac:dyDescent="0.25">
      <c r="A1289" s="2" t="s">
        <v>92</v>
      </c>
      <c r="B1289" s="2" t="s">
        <v>123</v>
      </c>
      <c r="C1289" s="2" t="s">
        <v>631</v>
      </c>
      <c r="D1289" s="8" t="s">
        <v>96</v>
      </c>
      <c r="E1289" s="3">
        <v>4070</v>
      </c>
      <c r="F1289" s="3">
        <v>4541</v>
      </c>
      <c r="G1289" s="3">
        <v>4925</v>
      </c>
      <c r="H1289" s="3"/>
      <c r="I1289" s="3"/>
    </row>
    <row r="1290" spans="1:14" x14ac:dyDescent="0.25">
      <c r="A1290" s="5" t="s">
        <v>92</v>
      </c>
      <c r="B1290" s="5" t="s">
        <v>123</v>
      </c>
      <c r="C1290" s="5" t="s">
        <v>631</v>
      </c>
      <c r="D1290" s="5" t="s">
        <v>97</v>
      </c>
      <c r="E1290" s="6">
        <v>122871</v>
      </c>
      <c r="F1290" s="6">
        <v>122810</v>
      </c>
      <c r="G1290" s="6">
        <v>144393</v>
      </c>
      <c r="H1290" s="6">
        <v>0</v>
      </c>
      <c r="I1290" s="6"/>
    </row>
    <row r="1291" spans="1:14" x14ac:dyDescent="0.25">
      <c r="A1291" s="2" t="s">
        <v>92</v>
      </c>
      <c r="B1291" s="2" t="s">
        <v>123</v>
      </c>
      <c r="C1291" s="2" t="s">
        <v>631</v>
      </c>
      <c r="D1291" s="8" t="s">
        <v>98</v>
      </c>
      <c r="E1291" s="3">
        <v>300</v>
      </c>
      <c r="F1291" s="3">
        <v>205</v>
      </c>
      <c r="G1291" s="3">
        <v>13</v>
      </c>
      <c r="H1291" s="3"/>
      <c r="I1291" s="3"/>
    </row>
    <row r="1292" spans="1:14" x14ac:dyDescent="0.25">
      <c r="A1292" s="2" t="s">
        <v>92</v>
      </c>
      <c r="B1292" s="2" t="s">
        <v>123</v>
      </c>
      <c r="C1292" s="2" t="s">
        <v>631</v>
      </c>
      <c r="D1292" s="8" t="s">
        <v>99</v>
      </c>
      <c r="E1292" s="3">
        <v>0</v>
      </c>
      <c r="F1292" s="3">
        <v>0</v>
      </c>
      <c r="G1292" s="3">
        <v>0</v>
      </c>
      <c r="H1292" s="3">
        <v>0</v>
      </c>
      <c r="I1292" s="3"/>
    </row>
    <row r="1293" spans="1:14" x14ac:dyDescent="0.25">
      <c r="A1293" s="2" t="s">
        <v>92</v>
      </c>
      <c r="B1293" s="2" t="s">
        <v>123</v>
      </c>
      <c r="C1293" s="2" t="s">
        <v>631</v>
      </c>
      <c r="D1293" s="8" t="s">
        <v>100</v>
      </c>
      <c r="E1293" s="3">
        <v>3899</v>
      </c>
      <c r="F1293" s="3">
        <v>3473</v>
      </c>
      <c r="G1293" s="3">
        <v>3725</v>
      </c>
      <c r="H1293" s="3"/>
      <c r="I1293" s="3"/>
    </row>
    <row r="1294" spans="1:14" x14ac:dyDescent="0.25">
      <c r="A1294" s="2" t="s">
        <v>92</v>
      </c>
      <c r="B1294" s="2" t="s">
        <v>123</v>
      </c>
      <c r="C1294" s="2" t="s">
        <v>631</v>
      </c>
      <c r="D1294" s="8" t="s">
        <v>101</v>
      </c>
      <c r="E1294" s="3">
        <v>118306</v>
      </c>
      <c r="F1294" s="3">
        <v>118739</v>
      </c>
      <c r="G1294" s="3">
        <v>118868</v>
      </c>
      <c r="H1294" s="3"/>
      <c r="I1294" s="3"/>
    </row>
    <row r="1295" spans="1:14" x14ac:dyDescent="0.25">
      <c r="A1295" s="2" t="s">
        <v>92</v>
      </c>
      <c r="B1295" s="2" t="s">
        <v>123</v>
      </c>
      <c r="C1295" s="2" t="s">
        <v>631</v>
      </c>
      <c r="D1295" s="8" t="s">
        <v>511</v>
      </c>
      <c r="E1295" s="3">
        <v>366</v>
      </c>
      <c r="F1295" s="3">
        <v>393</v>
      </c>
      <c r="G1295" s="3">
        <v>21787</v>
      </c>
      <c r="H1295" s="3"/>
      <c r="I1295" s="3"/>
    </row>
    <row r="1296" spans="1:14" x14ac:dyDescent="0.25">
      <c r="A1296" s="5" t="s">
        <v>92</v>
      </c>
      <c r="B1296" s="5" t="s">
        <v>123</v>
      </c>
      <c r="C1296" s="5" t="s">
        <v>631</v>
      </c>
      <c r="D1296" s="5" t="s">
        <v>29</v>
      </c>
      <c r="E1296" s="6"/>
      <c r="F1296" s="6"/>
      <c r="G1296" s="6"/>
      <c r="H1296" s="6"/>
      <c r="I1296" s="6"/>
    </row>
    <row r="1297" spans="1:9" x14ac:dyDescent="0.25">
      <c r="A1297" s="2" t="s">
        <v>92</v>
      </c>
      <c r="B1297" s="2" t="s">
        <v>123</v>
      </c>
      <c r="C1297" s="2" t="s">
        <v>631</v>
      </c>
      <c r="D1297" s="8" t="s">
        <v>102</v>
      </c>
      <c r="E1297" s="3">
        <v>-121</v>
      </c>
      <c r="F1297" s="3">
        <v>216</v>
      </c>
      <c r="G1297" s="3">
        <v>50</v>
      </c>
      <c r="H1297" s="3"/>
      <c r="I1297" s="3"/>
    </row>
    <row r="1298" spans="1:9" x14ac:dyDescent="0.25">
      <c r="A1298" s="2" t="s">
        <v>92</v>
      </c>
      <c r="B1298" s="2" t="s">
        <v>123</v>
      </c>
      <c r="C1298" s="2" t="s">
        <v>631</v>
      </c>
      <c r="D1298" s="8" t="s">
        <v>103</v>
      </c>
      <c r="E1298" s="3">
        <v>0</v>
      </c>
      <c r="F1298" s="3">
        <v>0</v>
      </c>
      <c r="G1298" s="3">
        <v>0</v>
      </c>
      <c r="H1298" s="3">
        <v>0</v>
      </c>
      <c r="I1298" s="3"/>
    </row>
    <row r="1299" spans="1:9" x14ac:dyDescent="0.25">
      <c r="A1299" s="2" t="s">
        <v>92</v>
      </c>
      <c r="B1299" s="2" t="s">
        <v>123</v>
      </c>
      <c r="C1299" s="2" t="s">
        <v>631</v>
      </c>
      <c r="D1299" s="8" t="s">
        <v>104</v>
      </c>
      <c r="E1299" s="3">
        <v>0</v>
      </c>
      <c r="F1299" s="3">
        <v>0</v>
      </c>
      <c r="G1299" s="3">
        <v>0</v>
      </c>
      <c r="H1299" s="3">
        <v>0</v>
      </c>
      <c r="I1299" s="3"/>
    </row>
    <row r="1300" spans="1:9" x14ac:dyDescent="0.25">
      <c r="A1300" s="2" t="s">
        <v>92</v>
      </c>
      <c r="B1300" s="2" t="s">
        <v>123</v>
      </c>
      <c r="C1300" s="2" t="s">
        <v>631</v>
      </c>
      <c r="D1300" s="8" t="s">
        <v>105</v>
      </c>
      <c r="E1300" s="3">
        <v>0</v>
      </c>
      <c r="F1300" s="3">
        <v>0</v>
      </c>
      <c r="G1300" s="3">
        <v>0</v>
      </c>
      <c r="H1300" s="3">
        <v>0</v>
      </c>
      <c r="I1300" s="3"/>
    </row>
    <row r="1301" spans="1:9" x14ac:dyDescent="0.25">
      <c r="A1301" s="2" t="s">
        <v>92</v>
      </c>
      <c r="B1301" s="2" t="s">
        <v>123</v>
      </c>
      <c r="C1301" s="2" t="s">
        <v>631</v>
      </c>
      <c r="D1301" s="8" t="s">
        <v>106</v>
      </c>
      <c r="E1301" s="3">
        <v>0</v>
      </c>
      <c r="F1301" s="3">
        <v>0</v>
      </c>
      <c r="G1301" s="3">
        <v>0</v>
      </c>
      <c r="H1301" s="3">
        <v>0</v>
      </c>
      <c r="I1301" s="3"/>
    </row>
    <row r="1302" spans="1:9" x14ac:dyDescent="0.25">
      <c r="A1302" s="2" t="s">
        <v>92</v>
      </c>
      <c r="B1302" s="2" t="s">
        <v>123</v>
      </c>
      <c r="C1302" s="2" t="s">
        <v>631</v>
      </c>
      <c r="D1302" s="8" t="s">
        <v>107</v>
      </c>
      <c r="E1302" s="3">
        <v>0</v>
      </c>
      <c r="F1302" s="3">
        <v>0</v>
      </c>
      <c r="G1302" s="3">
        <v>0</v>
      </c>
      <c r="H1302" s="3">
        <v>0</v>
      </c>
      <c r="I1302" s="3"/>
    </row>
    <row r="1303" spans="1:9" x14ac:dyDescent="0.25">
      <c r="A1303" s="2" t="s">
        <v>92</v>
      </c>
      <c r="B1303" s="2" t="s">
        <v>123</v>
      </c>
      <c r="C1303" s="2" t="s">
        <v>631</v>
      </c>
      <c r="D1303" s="8" t="s">
        <v>108</v>
      </c>
      <c r="E1303" s="3">
        <v>-9487</v>
      </c>
      <c r="F1303" s="3">
        <v>-10039</v>
      </c>
      <c r="G1303" s="3">
        <v>-8795</v>
      </c>
      <c r="H1303" s="3"/>
      <c r="I1303" s="3"/>
    </row>
    <row r="1304" spans="1:9" x14ac:dyDescent="0.25">
      <c r="A1304" s="2" t="s">
        <v>92</v>
      </c>
      <c r="B1304" s="2" t="s">
        <v>123</v>
      </c>
      <c r="C1304" s="2" t="s">
        <v>631</v>
      </c>
      <c r="D1304" s="8" t="s">
        <v>109</v>
      </c>
      <c r="E1304" s="3">
        <v>-9487</v>
      </c>
      <c r="F1304" s="3">
        <v>-10039</v>
      </c>
      <c r="G1304" s="3">
        <v>-8745</v>
      </c>
      <c r="H1304" s="3"/>
      <c r="I1304" s="3"/>
    </row>
    <row r="1305" spans="1:9" x14ac:dyDescent="0.25">
      <c r="A1305" s="5" t="s">
        <v>92</v>
      </c>
      <c r="B1305" s="5" t="s">
        <v>123</v>
      </c>
      <c r="C1305" s="5" t="s">
        <v>631</v>
      </c>
      <c r="D1305" s="5" t="s">
        <v>40</v>
      </c>
      <c r="E1305" s="6"/>
      <c r="F1305" s="6"/>
      <c r="G1305" s="6"/>
      <c r="H1305" s="6"/>
      <c r="I1305" s="6"/>
    </row>
    <row r="1306" spans="1:9" x14ac:dyDescent="0.25">
      <c r="A1306" s="2" t="s">
        <v>92</v>
      </c>
      <c r="B1306" s="2" t="s">
        <v>123</v>
      </c>
      <c r="C1306" s="2" t="s">
        <v>631</v>
      </c>
      <c r="D1306" s="8" t="s">
        <v>77</v>
      </c>
      <c r="E1306" s="3">
        <v>16150</v>
      </c>
      <c r="F1306" s="3">
        <v>16150</v>
      </c>
      <c r="G1306" s="3">
        <v>16150</v>
      </c>
      <c r="H1306" s="3"/>
      <c r="I1306" s="3"/>
    </row>
    <row r="1307" spans="1:9" x14ac:dyDescent="0.25">
      <c r="A1307" s="2" t="s">
        <v>92</v>
      </c>
      <c r="B1307" s="2" t="s">
        <v>123</v>
      </c>
      <c r="C1307" s="2" t="s">
        <v>631</v>
      </c>
      <c r="D1307" s="8" t="s">
        <v>78</v>
      </c>
      <c r="E1307" s="3">
        <v>0</v>
      </c>
      <c r="F1307" s="3">
        <v>0</v>
      </c>
      <c r="G1307" s="3">
        <v>0</v>
      </c>
      <c r="H1307" s="3">
        <v>0</v>
      </c>
      <c r="I1307" s="3"/>
    </row>
    <row r="1308" spans="1:9" x14ac:dyDescent="0.25">
      <c r="A1308" s="2" t="s">
        <v>92</v>
      </c>
      <c r="B1308" s="2" t="s">
        <v>123</v>
      </c>
      <c r="C1308" s="2" t="s">
        <v>631</v>
      </c>
      <c r="D1308" s="8" t="s">
        <v>79</v>
      </c>
      <c r="E1308" s="3">
        <v>0</v>
      </c>
      <c r="F1308" s="3">
        <v>0</v>
      </c>
      <c r="G1308" s="3">
        <v>0</v>
      </c>
      <c r="H1308" s="3">
        <v>0</v>
      </c>
      <c r="I1308" s="3"/>
    </row>
    <row r="1309" spans="1:9" x14ac:dyDescent="0.25">
      <c r="A1309" s="2" t="s">
        <v>92</v>
      </c>
      <c r="B1309" s="2" t="s">
        <v>123</v>
      </c>
      <c r="C1309" s="2" t="s">
        <v>631</v>
      </c>
      <c r="D1309" s="8" t="s">
        <v>80</v>
      </c>
      <c r="E1309" s="3">
        <v>-9179</v>
      </c>
      <c r="F1309" s="3">
        <v>-9979</v>
      </c>
      <c r="G1309" s="3">
        <v>-7369</v>
      </c>
      <c r="H1309" s="3"/>
      <c r="I1309" s="3"/>
    </row>
    <row r="1310" spans="1:9" x14ac:dyDescent="0.25">
      <c r="A1310" s="5" t="s">
        <v>92</v>
      </c>
      <c r="B1310" s="5" t="s">
        <v>123</v>
      </c>
      <c r="C1310" s="5" t="s">
        <v>631</v>
      </c>
      <c r="D1310" s="5" t="s">
        <v>43</v>
      </c>
      <c r="E1310" s="74"/>
      <c r="F1310" s="74"/>
      <c r="G1310" s="74"/>
      <c r="H1310" s="74"/>
      <c r="I1310" s="74"/>
    </row>
    <row r="1311" spans="1:9" x14ac:dyDescent="0.25">
      <c r="A1311" s="2" t="s">
        <v>92</v>
      </c>
      <c r="B1311" s="2" t="s">
        <v>123</v>
      </c>
      <c r="C1311" s="2" t="s">
        <v>631</v>
      </c>
      <c r="D1311" s="8" t="s">
        <v>546</v>
      </c>
      <c r="E1311" s="9">
        <v>-7.985623017</v>
      </c>
      <c r="F1311" s="9">
        <v>-8.4882767250927973</v>
      </c>
      <c r="G1311" s="9">
        <v>-6.2702555424900339</v>
      </c>
      <c r="H1311" s="9"/>
      <c r="I1311" s="9"/>
    </row>
    <row r="1312" spans="1:9" x14ac:dyDescent="0.25">
      <c r="A1312" s="2" t="s">
        <v>92</v>
      </c>
      <c r="B1312" s="2" t="s">
        <v>123</v>
      </c>
      <c r="C1312" s="2" t="s">
        <v>631</v>
      </c>
      <c r="D1312" s="8" t="s">
        <v>110</v>
      </c>
      <c r="E1312" s="9">
        <v>-7.7211058750000001</v>
      </c>
      <c r="F1312" s="9">
        <v>-8.1744157641885842</v>
      </c>
      <c r="G1312" s="9">
        <v>-6.0563877750306458</v>
      </c>
      <c r="H1312" s="9"/>
      <c r="I1312" s="9"/>
    </row>
    <row r="1313" spans="1:14" x14ac:dyDescent="0.25">
      <c r="A1313" s="2" t="s">
        <v>92</v>
      </c>
      <c r="B1313" s="2" t="s">
        <v>123</v>
      </c>
      <c r="C1313" s="2" t="s">
        <v>631</v>
      </c>
      <c r="D1313" s="8" t="s">
        <v>512</v>
      </c>
      <c r="E1313" s="9">
        <v>-0.58743034100000002</v>
      </c>
      <c r="F1313" s="9">
        <v>-0.62160990712074304</v>
      </c>
      <c r="G1313" s="9">
        <v>-0.54148606811145505</v>
      </c>
      <c r="H1313" s="9"/>
      <c r="I1313" s="9"/>
    </row>
    <row r="1314" spans="1:14" x14ac:dyDescent="0.25">
      <c r="A1314" s="2" t="s">
        <v>92</v>
      </c>
      <c r="B1314" s="2" t="s">
        <v>123</v>
      </c>
      <c r="C1314" s="2" t="s">
        <v>631</v>
      </c>
      <c r="D1314" s="8" t="s">
        <v>111</v>
      </c>
      <c r="E1314" s="9"/>
      <c r="F1314" s="9"/>
      <c r="G1314" s="9"/>
      <c r="H1314" s="9"/>
      <c r="I1314" s="9"/>
    </row>
    <row r="1315" spans="1:14" x14ac:dyDescent="0.25">
      <c r="A1315" s="2" t="s">
        <v>92</v>
      </c>
      <c r="B1315" s="2" t="s">
        <v>123</v>
      </c>
      <c r="C1315" s="2" t="s">
        <v>631</v>
      </c>
      <c r="D1315" s="8" t="s">
        <v>112</v>
      </c>
      <c r="E1315" s="9">
        <v>0</v>
      </c>
      <c r="F1315" s="9">
        <v>0</v>
      </c>
      <c r="G1315" s="9">
        <v>0</v>
      </c>
      <c r="H1315" s="9"/>
      <c r="I1315" s="9"/>
    </row>
    <row r="1316" spans="1:14" x14ac:dyDescent="0.25">
      <c r="A1316" s="2" t="s">
        <v>92</v>
      </c>
      <c r="B1316" s="2" t="s">
        <v>123</v>
      </c>
      <c r="C1316" s="2" t="s">
        <v>631</v>
      </c>
      <c r="D1316" s="8" t="s">
        <v>113</v>
      </c>
      <c r="E1316" s="9"/>
      <c r="F1316" s="9"/>
      <c r="G1316" s="9"/>
      <c r="H1316" s="9"/>
      <c r="I1316" s="9"/>
    </row>
    <row r="1317" spans="1:14" x14ac:dyDescent="0.25">
      <c r="A1317" s="5" t="s">
        <v>92</v>
      </c>
      <c r="B1317" s="5" t="s">
        <v>123</v>
      </c>
      <c r="C1317" s="5" t="s">
        <v>631</v>
      </c>
      <c r="D1317" s="5" t="s">
        <v>53</v>
      </c>
      <c r="E1317" s="74"/>
      <c r="F1317" s="74"/>
      <c r="G1317" s="74"/>
      <c r="H1317" s="74"/>
      <c r="I1317" s="74"/>
    </row>
    <row r="1318" spans="1:14" x14ac:dyDescent="0.25">
      <c r="A1318" s="2" t="s">
        <v>92</v>
      </c>
      <c r="B1318" s="2" t="s">
        <v>123</v>
      </c>
      <c r="C1318" s="2" t="s">
        <v>631</v>
      </c>
      <c r="D1318" s="8" t="s">
        <v>114</v>
      </c>
      <c r="E1318" s="9">
        <v>0.244158508</v>
      </c>
      <c r="F1318" s="9">
        <v>0.16692451754743098</v>
      </c>
      <c r="G1318" s="9">
        <v>9.0032065266321768E-3</v>
      </c>
      <c r="H1318" s="9"/>
      <c r="I1318" s="9"/>
    </row>
    <row r="1319" spans="1:14" x14ac:dyDescent="0.25">
      <c r="A1319" s="2" t="s">
        <v>92</v>
      </c>
      <c r="B1319" s="2" t="s">
        <v>123</v>
      </c>
      <c r="C1319" s="2" t="s">
        <v>631</v>
      </c>
      <c r="D1319" s="8" t="s">
        <v>115</v>
      </c>
      <c r="E1319" s="9">
        <v>3.173246738</v>
      </c>
      <c r="F1319" s="9">
        <v>2.8279456070352578</v>
      </c>
      <c r="G1319" s="9">
        <v>2.5797649470542199</v>
      </c>
      <c r="H1319" s="9"/>
      <c r="I1319" s="9"/>
    </row>
    <row r="1320" spans="1:14" x14ac:dyDescent="0.25">
      <c r="A1320" s="5" t="s">
        <v>92</v>
      </c>
      <c r="B1320" s="5" t="s">
        <v>123</v>
      </c>
      <c r="C1320" s="5" t="s">
        <v>631</v>
      </c>
      <c r="D1320" s="5" t="s">
        <v>116</v>
      </c>
      <c r="E1320" s="74"/>
      <c r="F1320" s="74"/>
      <c r="G1320" s="74"/>
      <c r="H1320" s="74"/>
      <c r="I1320" s="74"/>
    </row>
    <row r="1321" spans="1:14" x14ac:dyDescent="0.25">
      <c r="A1321" s="2" t="s">
        <v>92</v>
      </c>
      <c r="B1321" s="2" t="s">
        <v>123</v>
      </c>
      <c r="C1321" s="2" t="s">
        <v>631</v>
      </c>
      <c r="D1321" s="8" t="s">
        <v>535</v>
      </c>
      <c r="E1321" s="9">
        <v>96.687582910000003</v>
      </c>
      <c r="F1321" s="9">
        <v>96.302418369839586</v>
      </c>
      <c r="G1321" s="9">
        <v>96.589169835102808</v>
      </c>
      <c r="H1321" s="9"/>
      <c r="I1321" s="9"/>
    </row>
    <row r="1322" spans="1:14" x14ac:dyDescent="0.25">
      <c r="A1322" s="2" t="s">
        <v>92</v>
      </c>
      <c r="B1322" s="2" t="s">
        <v>123</v>
      </c>
      <c r="C1322" s="2" t="s">
        <v>631</v>
      </c>
      <c r="D1322" s="8" t="s">
        <v>547</v>
      </c>
      <c r="E1322" s="9">
        <v>7.356099071</v>
      </c>
      <c r="F1322" s="9">
        <v>7.3231578947368421</v>
      </c>
      <c r="G1322" s="9">
        <v>8.6357894736842109</v>
      </c>
      <c r="H1322" s="9"/>
      <c r="I1322" s="9"/>
    </row>
    <row r="1323" spans="1:14" x14ac:dyDescent="0.25">
      <c r="A1323" s="5" t="s">
        <v>92</v>
      </c>
      <c r="B1323" s="5" t="s">
        <v>123</v>
      </c>
      <c r="C1323" s="5" t="s">
        <v>631</v>
      </c>
      <c r="D1323" s="5" t="s">
        <v>117</v>
      </c>
      <c r="E1323" s="74"/>
      <c r="F1323" s="74"/>
      <c r="G1323" s="74"/>
      <c r="H1323" s="74"/>
      <c r="I1323" s="74"/>
    </row>
    <row r="1324" spans="1:14" x14ac:dyDescent="0.25">
      <c r="A1324" s="2" t="s">
        <v>92</v>
      </c>
      <c r="B1324" s="2" t="s">
        <v>123</v>
      </c>
      <c r="C1324" s="2" t="s">
        <v>631</v>
      </c>
      <c r="D1324" s="8" t="s">
        <v>118</v>
      </c>
      <c r="E1324" s="9">
        <v>96.753452089999996</v>
      </c>
      <c r="F1324" s="9">
        <v>99.402330909453127</v>
      </c>
      <c r="G1324" s="9">
        <v>84.265294453973695</v>
      </c>
      <c r="H1324" s="9"/>
      <c r="I1324" s="9"/>
    </row>
    <row r="1325" spans="1:14" x14ac:dyDescent="0.25">
      <c r="A1325" s="5" t="s">
        <v>92</v>
      </c>
      <c r="B1325" s="5" t="s">
        <v>123</v>
      </c>
      <c r="C1325" s="5" t="s">
        <v>632</v>
      </c>
      <c r="D1325" s="5" t="s">
        <v>9</v>
      </c>
      <c r="E1325" s="6">
        <v>1048061</v>
      </c>
      <c r="F1325" s="6">
        <v>1060265</v>
      </c>
      <c r="G1325" s="6">
        <v>1222420</v>
      </c>
      <c r="H1325" s="6">
        <v>1572431</v>
      </c>
      <c r="I1325" s="6">
        <v>2083233.3</v>
      </c>
      <c r="J1325" s="1"/>
      <c r="K1325" s="1"/>
      <c r="L1325" s="1"/>
      <c r="M1325" s="1"/>
      <c r="N1325" s="1"/>
    </row>
    <row r="1326" spans="1:14" x14ac:dyDescent="0.25">
      <c r="A1326" s="2" t="s">
        <v>92</v>
      </c>
      <c r="B1326" s="2" t="s">
        <v>123</v>
      </c>
      <c r="C1326" s="2" t="s">
        <v>632</v>
      </c>
      <c r="D1326" s="8" t="s">
        <v>76</v>
      </c>
      <c r="E1326" s="3">
        <v>603519</v>
      </c>
      <c r="F1326" s="3">
        <v>633695</v>
      </c>
      <c r="G1326" s="3">
        <v>665379</v>
      </c>
      <c r="H1326" s="3">
        <v>665379</v>
      </c>
      <c r="I1326" s="3">
        <v>1004723.03</v>
      </c>
    </row>
    <row r="1327" spans="1:14" x14ac:dyDescent="0.25">
      <c r="A1327" s="2" t="s">
        <v>92</v>
      </c>
      <c r="B1327" s="2" t="s">
        <v>123</v>
      </c>
      <c r="C1327" s="2" t="s">
        <v>632</v>
      </c>
      <c r="D1327" s="8" t="s">
        <v>11</v>
      </c>
      <c r="E1327" s="3">
        <v>270000</v>
      </c>
      <c r="F1327" s="3">
        <v>290000</v>
      </c>
      <c r="G1327" s="3">
        <v>310000</v>
      </c>
      <c r="H1327" s="3">
        <v>400000</v>
      </c>
      <c r="I1327" s="3">
        <v>400000</v>
      </c>
    </row>
    <row r="1328" spans="1:14" x14ac:dyDescent="0.25">
      <c r="A1328" s="2" t="s">
        <v>92</v>
      </c>
      <c r="B1328" s="2" t="s">
        <v>123</v>
      </c>
      <c r="C1328" s="2" t="s">
        <v>632</v>
      </c>
      <c r="D1328" s="8" t="s">
        <v>12</v>
      </c>
      <c r="E1328" s="3">
        <v>172764</v>
      </c>
      <c r="F1328" s="3">
        <v>136521</v>
      </c>
      <c r="G1328" s="3">
        <v>225049</v>
      </c>
      <c r="H1328" s="3">
        <v>370364</v>
      </c>
      <c r="I1328" s="3">
        <v>495942.13900000002</v>
      </c>
    </row>
    <row r="1329" spans="1:9" x14ac:dyDescent="0.25">
      <c r="A1329" s="2" t="s">
        <v>92</v>
      </c>
      <c r="B1329" s="2" t="s">
        <v>123</v>
      </c>
      <c r="C1329" s="2" t="s">
        <v>632</v>
      </c>
      <c r="D1329" s="8" t="s">
        <v>13</v>
      </c>
      <c r="E1329" s="3">
        <v>1778</v>
      </c>
      <c r="F1329" s="3">
        <v>49</v>
      </c>
      <c r="G1329" s="3">
        <v>21992</v>
      </c>
      <c r="H1329" s="3">
        <v>136688</v>
      </c>
      <c r="I1329" s="3">
        <v>182568.13099999999</v>
      </c>
    </row>
    <row r="1330" spans="1:9" x14ac:dyDescent="0.25">
      <c r="A1330" s="5" t="s">
        <v>92</v>
      </c>
      <c r="B1330" s="5" t="s">
        <v>123</v>
      </c>
      <c r="C1330" s="5" t="s">
        <v>632</v>
      </c>
      <c r="D1330" s="5" t="s">
        <v>93</v>
      </c>
      <c r="E1330" s="6">
        <v>799634</v>
      </c>
      <c r="F1330" s="6">
        <v>828599</v>
      </c>
      <c r="G1330" s="6">
        <v>1090096</v>
      </c>
      <c r="H1330" s="6">
        <v>1612673.79</v>
      </c>
      <c r="I1330" s="6">
        <v>1730820.493</v>
      </c>
    </row>
    <row r="1331" spans="1:9" x14ac:dyDescent="0.25">
      <c r="A1331" s="2" t="s">
        <v>92</v>
      </c>
      <c r="B1331" s="2" t="s">
        <v>123</v>
      </c>
      <c r="C1331" s="2" t="s">
        <v>632</v>
      </c>
      <c r="D1331" s="8" t="s">
        <v>94</v>
      </c>
      <c r="E1331" s="3">
        <v>0</v>
      </c>
      <c r="F1331" s="3">
        <v>0</v>
      </c>
      <c r="G1331" s="3">
        <v>0</v>
      </c>
      <c r="H1331" s="3">
        <v>0</v>
      </c>
      <c r="I1331" s="3">
        <v>0</v>
      </c>
    </row>
    <row r="1332" spans="1:9" x14ac:dyDescent="0.25">
      <c r="A1332" s="2" t="s">
        <v>92</v>
      </c>
      <c r="B1332" s="2" t="s">
        <v>123</v>
      </c>
      <c r="C1332" s="2" t="s">
        <v>632</v>
      </c>
      <c r="D1332" s="8" t="s">
        <v>95</v>
      </c>
      <c r="E1332" s="3">
        <v>714969</v>
      </c>
      <c r="F1332" s="3">
        <v>714535</v>
      </c>
      <c r="G1332" s="3">
        <v>886927</v>
      </c>
      <c r="H1332" s="3">
        <v>1025180</v>
      </c>
      <c r="I1332" s="3">
        <v>930966.21900000004</v>
      </c>
    </row>
    <row r="1333" spans="1:9" x14ac:dyDescent="0.25">
      <c r="A1333" s="2" t="s">
        <v>92</v>
      </c>
      <c r="B1333" s="2" t="s">
        <v>123</v>
      </c>
      <c r="C1333" s="2" t="s">
        <v>632</v>
      </c>
      <c r="D1333" s="8" t="s">
        <v>96</v>
      </c>
      <c r="E1333" s="3">
        <v>84665</v>
      </c>
      <c r="F1333" s="3">
        <v>114064</v>
      </c>
      <c r="G1333" s="3">
        <v>203169</v>
      </c>
      <c r="H1333" s="3">
        <v>587493.79</v>
      </c>
      <c r="I1333" s="3">
        <v>799854.27399999998</v>
      </c>
    </row>
    <row r="1334" spans="1:9" x14ac:dyDescent="0.25">
      <c r="A1334" s="5" t="s">
        <v>92</v>
      </c>
      <c r="B1334" s="5" t="s">
        <v>123</v>
      </c>
      <c r="C1334" s="5" t="s">
        <v>632</v>
      </c>
      <c r="D1334" s="5" t="s">
        <v>97</v>
      </c>
      <c r="E1334" s="6">
        <v>1847695</v>
      </c>
      <c r="F1334" s="6">
        <v>1888864</v>
      </c>
      <c r="G1334" s="6">
        <v>2312516</v>
      </c>
      <c r="H1334" s="6">
        <v>3185105.16</v>
      </c>
      <c r="I1334" s="6">
        <v>3814053.7930000001</v>
      </c>
    </row>
    <row r="1335" spans="1:9" x14ac:dyDescent="0.25">
      <c r="A1335" s="2" t="s">
        <v>92</v>
      </c>
      <c r="B1335" s="2" t="s">
        <v>123</v>
      </c>
      <c r="C1335" s="2" t="s">
        <v>632</v>
      </c>
      <c r="D1335" s="8" t="s">
        <v>98</v>
      </c>
      <c r="E1335" s="3">
        <v>93709</v>
      </c>
      <c r="F1335" s="3">
        <v>101815</v>
      </c>
      <c r="G1335" s="3">
        <v>108555</v>
      </c>
      <c r="H1335" s="3">
        <v>102206</v>
      </c>
      <c r="I1335" s="3">
        <v>138408.15</v>
      </c>
    </row>
    <row r="1336" spans="1:9" x14ac:dyDescent="0.25">
      <c r="A1336" s="2" t="s">
        <v>92</v>
      </c>
      <c r="B1336" s="2" t="s">
        <v>123</v>
      </c>
      <c r="C1336" s="2" t="s">
        <v>632</v>
      </c>
      <c r="D1336" s="8" t="s">
        <v>99</v>
      </c>
      <c r="E1336" s="3">
        <v>850</v>
      </c>
      <c r="F1336" s="3">
        <v>723</v>
      </c>
      <c r="G1336" s="3">
        <v>1513</v>
      </c>
      <c r="H1336" s="3">
        <v>2854.74</v>
      </c>
      <c r="I1336" s="3">
        <v>2078.08</v>
      </c>
    </row>
    <row r="1337" spans="1:9" x14ac:dyDescent="0.25">
      <c r="A1337" s="2" t="s">
        <v>92</v>
      </c>
      <c r="B1337" s="2" t="s">
        <v>123</v>
      </c>
      <c r="C1337" s="2" t="s">
        <v>632</v>
      </c>
      <c r="D1337" s="8" t="s">
        <v>100</v>
      </c>
      <c r="E1337" s="3">
        <v>837942</v>
      </c>
      <c r="F1337" s="3">
        <v>793971</v>
      </c>
      <c r="G1337" s="3">
        <v>952595</v>
      </c>
      <c r="H1337" s="3">
        <v>1313687</v>
      </c>
      <c r="I1337" s="3">
        <v>1699608.1529999999</v>
      </c>
    </row>
    <row r="1338" spans="1:9" x14ac:dyDescent="0.25">
      <c r="A1338" s="2" t="s">
        <v>92</v>
      </c>
      <c r="B1338" s="2" t="s">
        <v>123</v>
      </c>
      <c r="C1338" s="2" t="s">
        <v>632</v>
      </c>
      <c r="D1338" s="8" t="s">
        <v>101</v>
      </c>
      <c r="E1338" s="3">
        <v>841796</v>
      </c>
      <c r="F1338" s="3">
        <v>919616</v>
      </c>
      <c r="G1338" s="3">
        <v>1162694</v>
      </c>
      <c r="H1338" s="3">
        <v>1661597.42</v>
      </c>
      <c r="I1338" s="3">
        <v>1828753.6950000001</v>
      </c>
    </row>
    <row r="1339" spans="1:9" x14ac:dyDescent="0.25">
      <c r="A1339" s="2" t="s">
        <v>92</v>
      </c>
      <c r="B1339" s="2" t="s">
        <v>123</v>
      </c>
      <c r="C1339" s="2" t="s">
        <v>632</v>
      </c>
      <c r="D1339" s="8" t="s">
        <v>511</v>
      </c>
      <c r="E1339" s="3">
        <v>73398</v>
      </c>
      <c r="F1339" s="3">
        <v>72739</v>
      </c>
      <c r="G1339" s="3">
        <v>87159</v>
      </c>
      <c r="H1339" s="3">
        <v>104760</v>
      </c>
      <c r="I1339" s="3">
        <v>145205.715</v>
      </c>
    </row>
    <row r="1340" spans="1:9" x14ac:dyDescent="0.25">
      <c r="A1340" s="5" t="s">
        <v>92</v>
      </c>
      <c r="B1340" s="5" t="s">
        <v>123</v>
      </c>
      <c r="C1340" s="5" t="s">
        <v>632</v>
      </c>
      <c r="D1340" s="5" t="s">
        <v>29</v>
      </c>
      <c r="E1340" s="6"/>
      <c r="F1340" s="6"/>
      <c r="G1340" s="6"/>
      <c r="H1340" s="6"/>
      <c r="I1340" s="6"/>
    </row>
    <row r="1341" spans="1:9" x14ac:dyDescent="0.25">
      <c r="A1341" s="2" t="s">
        <v>92</v>
      </c>
      <c r="B1341" s="2" t="s">
        <v>123</v>
      </c>
      <c r="C1341" s="2" t="s">
        <v>632</v>
      </c>
      <c r="D1341" s="8" t="s">
        <v>102</v>
      </c>
      <c r="E1341" s="3">
        <v>74747</v>
      </c>
      <c r="F1341" s="3">
        <v>67385</v>
      </c>
      <c r="G1341" s="3">
        <v>246032</v>
      </c>
      <c r="H1341" s="3">
        <v>408883</v>
      </c>
      <c r="I1341" s="3">
        <v>554993.147</v>
      </c>
    </row>
    <row r="1342" spans="1:9" x14ac:dyDescent="0.25">
      <c r="A1342" s="2" t="s">
        <v>92</v>
      </c>
      <c r="B1342" s="2" t="s">
        <v>123</v>
      </c>
      <c r="C1342" s="2" t="s">
        <v>632</v>
      </c>
      <c r="D1342" s="8" t="s">
        <v>103</v>
      </c>
      <c r="E1342" s="3">
        <v>651200</v>
      </c>
      <c r="F1342" s="3">
        <v>761879</v>
      </c>
      <c r="G1342" s="3">
        <v>980276</v>
      </c>
      <c r="H1342" s="3">
        <v>1060074</v>
      </c>
      <c r="I1342" s="3">
        <v>1223940.0279999999</v>
      </c>
    </row>
    <row r="1343" spans="1:9" x14ac:dyDescent="0.25">
      <c r="A1343" s="2" t="s">
        <v>92</v>
      </c>
      <c r="B1343" s="2" t="s">
        <v>123</v>
      </c>
      <c r="C1343" s="2" t="s">
        <v>632</v>
      </c>
      <c r="D1343" s="8" t="s">
        <v>104</v>
      </c>
      <c r="E1343" s="3">
        <v>303130</v>
      </c>
      <c r="F1343" s="3">
        <v>360467</v>
      </c>
      <c r="G1343" s="3">
        <v>460686</v>
      </c>
      <c r="H1343" s="3">
        <v>546496</v>
      </c>
      <c r="I1343" s="3">
        <v>596595.65500000003</v>
      </c>
    </row>
    <row r="1344" spans="1:9" x14ac:dyDescent="0.25">
      <c r="A1344" s="2" t="s">
        <v>92</v>
      </c>
      <c r="B1344" s="2" t="s">
        <v>123</v>
      </c>
      <c r="C1344" s="2" t="s">
        <v>632</v>
      </c>
      <c r="D1344" s="8" t="s">
        <v>105</v>
      </c>
      <c r="E1344" s="3">
        <v>270507</v>
      </c>
      <c r="F1344" s="3">
        <v>296280</v>
      </c>
      <c r="G1344" s="3">
        <v>441445</v>
      </c>
      <c r="H1344" s="3">
        <v>434461</v>
      </c>
      <c r="I1344" s="3">
        <v>507157.93099999998</v>
      </c>
    </row>
    <row r="1345" spans="1:9" x14ac:dyDescent="0.25">
      <c r="A1345" s="2" t="s">
        <v>92</v>
      </c>
      <c r="B1345" s="2" t="s">
        <v>123</v>
      </c>
      <c r="C1345" s="2" t="s">
        <v>632</v>
      </c>
      <c r="D1345" s="8" t="s">
        <v>106</v>
      </c>
      <c r="E1345" s="3">
        <v>64168</v>
      </c>
      <c r="F1345" s="3">
        <v>93638</v>
      </c>
      <c r="G1345" s="3">
        <v>139118</v>
      </c>
      <c r="H1345" s="3">
        <v>152815</v>
      </c>
      <c r="I1345" s="3">
        <v>139524.33900000001</v>
      </c>
    </row>
    <row r="1346" spans="1:9" x14ac:dyDescent="0.25">
      <c r="A1346" s="2" t="s">
        <v>92</v>
      </c>
      <c r="B1346" s="2" t="s">
        <v>123</v>
      </c>
      <c r="C1346" s="2" t="s">
        <v>632</v>
      </c>
      <c r="D1346" s="8" t="s">
        <v>107</v>
      </c>
      <c r="E1346" s="3">
        <v>31869</v>
      </c>
      <c r="F1346" s="3">
        <v>39426</v>
      </c>
      <c r="G1346" s="3">
        <v>48865</v>
      </c>
      <c r="H1346" s="3">
        <v>84048</v>
      </c>
      <c r="I1346" s="3">
        <v>93931.460999999996</v>
      </c>
    </row>
    <row r="1347" spans="1:9" x14ac:dyDescent="0.25">
      <c r="A1347" s="2" t="s">
        <v>92</v>
      </c>
      <c r="B1347" s="2" t="s">
        <v>123</v>
      </c>
      <c r="C1347" s="2" t="s">
        <v>632</v>
      </c>
      <c r="D1347" s="8" t="s">
        <v>108</v>
      </c>
      <c r="E1347" s="3">
        <v>70507</v>
      </c>
      <c r="F1347" s="3">
        <v>67600</v>
      </c>
      <c r="G1347" s="3">
        <v>256988</v>
      </c>
      <c r="H1347" s="3">
        <v>436170</v>
      </c>
      <c r="I1347" s="3">
        <v>557559.16399999999</v>
      </c>
    </row>
    <row r="1348" spans="1:9" x14ac:dyDescent="0.25">
      <c r="A1348" s="2" t="s">
        <v>92</v>
      </c>
      <c r="B1348" s="2" t="s">
        <v>123</v>
      </c>
      <c r="C1348" s="2" t="s">
        <v>632</v>
      </c>
      <c r="D1348" s="8" t="s">
        <v>109</v>
      </c>
      <c r="E1348" s="3">
        <v>53010</v>
      </c>
      <c r="F1348" s="3">
        <v>44109</v>
      </c>
      <c r="G1348" s="3">
        <v>171897</v>
      </c>
      <c r="H1348" s="3">
        <v>301853</v>
      </c>
      <c r="I1348" s="3">
        <v>464921.30599999998</v>
      </c>
    </row>
    <row r="1349" spans="1:9" x14ac:dyDescent="0.25">
      <c r="A1349" s="5" t="s">
        <v>92</v>
      </c>
      <c r="B1349" s="5" t="s">
        <v>123</v>
      </c>
      <c r="C1349" s="5" t="s">
        <v>632</v>
      </c>
      <c r="D1349" s="5" t="s">
        <v>40</v>
      </c>
      <c r="E1349" s="6"/>
      <c r="F1349" s="6"/>
      <c r="G1349" s="6"/>
      <c r="H1349" s="6"/>
      <c r="I1349" s="6"/>
    </row>
    <row r="1350" spans="1:9" x14ac:dyDescent="0.25">
      <c r="A1350" s="2" t="s">
        <v>92</v>
      </c>
      <c r="B1350" s="2" t="s">
        <v>123</v>
      </c>
      <c r="C1350" s="2" t="s">
        <v>632</v>
      </c>
      <c r="D1350" s="8" t="s">
        <v>77</v>
      </c>
      <c r="E1350" s="3">
        <v>60351.9</v>
      </c>
      <c r="F1350" s="3">
        <v>63369.5</v>
      </c>
      <c r="G1350" s="3">
        <v>66537.899999999994</v>
      </c>
      <c r="H1350" s="3">
        <v>66537.899999999994</v>
      </c>
      <c r="I1350" s="3">
        <v>100472.303</v>
      </c>
    </row>
    <row r="1351" spans="1:9" x14ac:dyDescent="0.25">
      <c r="A1351" s="2" t="s">
        <v>92</v>
      </c>
      <c r="B1351" s="2" t="s">
        <v>123</v>
      </c>
      <c r="C1351" s="2" t="s">
        <v>632</v>
      </c>
      <c r="D1351" s="8" t="s">
        <v>78</v>
      </c>
      <c r="E1351" s="3">
        <v>5</v>
      </c>
      <c r="F1351" s="3">
        <v>5</v>
      </c>
      <c r="G1351" s="3">
        <v>10</v>
      </c>
      <c r="H1351" s="3">
        <v>0</v>
      </c>
      <c r="I1351" s="3">
        <v>0</v>
      </c>
    </row>
    <row r="1352" spans="1:9" x14ac:dyDescent="0.25">
      <c r="A1352" s="2" t="s">
        <v>92</v>
      </c>
      <c r="B1352" s="2" t="s">
        <v>123</v>
      </c>
      <c r="C1352" s="2" t="s">
        <v>632</v>
      </c>
      <c r="D1352" s="8" t="s">
        <v>79</v>
      </c>
      <c r="E1352" s="3">
        <v>5</v>
      </c>
      <c r="F1352" s="3">
        <v>5</v>
      </c>
      <c r="G1352" s="3">
        <v>0</v>
      </c>
      <c r="H1352" s="3">
        <v>51</v>
      </c>
      <c r="I1352" s="3">
        <v>30</v>
      </c>
    </row>
    <row r="1353" spans="1:9" x14ac:dyDescent="0.25">
      <c r="A1353" s="2" t="s">
        <v>92</v>
      </c>
      <c r="B1353" s="2" t="s">
        <v>123</v>
      </c>
      <c r="C1353" s="2" t="s">
        <v>632</v>
      </c>
      <c r="D1353" s="8" t="s">
        <v>80</v>
      </c>
      <c r="E1353" s="3">
        <v>-54277</v>
      </c>
      <c r="F1353" s="3">
        <v>-55523</v>
      </c>
      <c r="G1353" s="3">
        <v>-62342</v>
      </c>
      <c r="H1353" s="3">
        <v>-123351</v>
      </c>
      <c r="I1353" s="3">
        <v>-162493.78099999999</v>
      </c>
    </row>
    <row r="1354" spans="1:9" x14ac:dyDescent="0.25">
      <c r="A1354" s="5" t="s">
        <v>92</v>
      </c>
      <c r="B1354" s="5" t="s">
        <v>123</v>
      </c>
      <c r="C1354" s="5" t="s">
        <v>632</v>
      </c>
      <c r="D1354" s="5" t="s">
        <v>43</v>
      </c>
      <c r="E1354" s="74"/>
      <c r="F1354" s="74"/>
      <c r="G1354" s="74"/>
      <c r="H1354" s="74"/>
      <c r="I1354" s="74"/>
    </row>
    <row r="1355" spans="1:9" x14ac:dyDescent="0.25">
      <c r="A1355" s="2" t="s">
        <v>92</v>
      </c>
      <c r="B1355" s="2" t="s">
        <v>123</v>
      </c>
      <c r="C1355" s="2" t="s">
        <v>632</v>
      </c>
      <c r="D1355" s="8" t="s">
        <v>546</v>
      </c>
      <c r="E1355" s="9">
        <v>5.0665068629999999</v>
      </c>
      <c r="F1355" s="9">
        <v>4.1603786398243381</v>
      </c>
      <c r="G1355" s="9">
        <v>14.31964266078432</v>
      </c>
      <c r="H1355" s="9">
        <v>21.024166581344989</v>
      </c>
      <c r="I1355" s="9">
        <v>24.460978902696986</v>
      </c>
    </row>
    <row r="1356" spans="1:9" x14ac:dyDescent="0.25">
      <c r="A1356" s="2" t="s">
        <v>92</v>
      </c>
      <c r="B1356" s="2" t="s">
        <v>123</v>
      </c>
      <c r="C1356" s="2" t="s">
        <v>632</v>
      </c>
      <c r="D1356" s="8" t="s">
        <v>110</v>
      </c>
      <c r="E1356" s="9">
        <v>2.868979999</v>
      </c>
      <c r="F1356" s="9">
        <v>2.3352131228082063</v>
      </c>
      <c r="G1356" s="9">
        <v>7.4333323531599351</v>
      </c>
      <c r="H1356" s="9">
        <v>9.4770183349299533</v>
      </c>
      <c r="I1356" s="9">
        <v>12.189689271118258</v>
      </c>
    </row>
    <row r="1357" spans="1:9" x14ac:dyDescent="0.25">
      <c r="A1357" s="2" t="s">
        <v>92</v>
      </c>
      <c r="B1357" s="2" t="s">
        <v>123</v>
      </c>
      <c r="C1357" s="2" t="s">
        <v>632</v>
      </c>
      <c r="D1357" s="8" t="s">
        <v>512</v>
      </c>
      <c r="E1357" s="9">
        <v>0.87834848600000004</v>
      </c>
      <c r="F1357" s="9">
        <v>0.69606040760933885</v>
      </c>
      <c r="G1357" s="9">
        <v>2.5834449238704558</v>
      </c>
      <c r="H1357" s="9">
        <v>4.5365573605418863</v>
      </c>
      <c r="I1357" s="9">
        <f>+I1348/I1350</f>
        <v>4.6273579097714119</v>
      </c>
    </row>
    <row r="1358" spans="1:9" x14ac:dyDescent="0.25">
      <c r="A1358" s="2" t="s">
        <v>92</v>
      </c>
      <c r="B1358" s="2" t="s">
        <v>123</v>
      </c>
      <c r="C1358" s="2" t="s">
        <v>632</v>
      </c>
      <c r="D1358" s="8" t="s">
        <v>111</v>
      </c>
      <c r="E1358" s="9">
        <v>21.168475569999998</v>
      </c>
      <c r="F1358" s="9">
        <v>25.976857798356022</v>
      </c>
      <c r="G1358" s="9">
        <v>30.198009056059878</v>
      </c>
      <c r="H1358" s="9">
        <v>27.9626932310575</v>
      </c>
      <c r="I1358" s="9">
        <v>23.386750780141032</v>
      </c>
    </row>
    <row r="1359" spans="1:9" x14ac:dyDescent="0.25">
      <c r="A1359" s="2" t="s">
        <v>92</v>
      </c>
      <c r="B1359" s="2" t="s">
        <v>123</v>
      </c>
      <c r="C1359" s="2" t="s">
        <v>632</v>
      </c>
      <c r="D1359" s="8" t="s">
        <v>112</v>
      </c>
      <c r="E1359" s="9">
        <v>60.118845499999999</v>
      </c>
      <c r="F1359" s="9">
        <v>89.383119091341896</v>
      </c>
      <c r="G1359" s="9">
        <v>28.426906810473714</v>
      </c>
      <c r="H1359" s="9">
        <v>27.844016789629389</v>
      </c>
      <c r="I1359" s="9">
        <v>20.203733360415193</v>
      </c>
    </row>
    <row r="1360" spans="1:9" x14ac:dyDescent="0.25">
      <c r="A1360" s="2" t="s">
        <v>92</v>
      </c>
      <c r="B1360" s="2" t="s">
        <v>123</v>
      </c>
      <c r="C1360" s="2" t="s">
        <v>632</v>
      </c>
      <c r="D1360" s="8" t="s">
        <v>113</v>
      </c>
      <c r="E1360" s="9">
        <v>24.658397390000001</v>
      </c>
      <c r="F1360" s="9">
        <v>18.69380553559688</v>
      </c>
      <c r="G1360" s="9">
        <v>53.405573427453838</v>
      </c>
      <c r="H1360" s="9">
        <v>74.819028867548894</v>
      </c>
      <c r="I1360" s="9">
        <v>93.026682703547351</v>
      </c>
    </row>
    <row r="1361" spans="1:14" x14ac:dyDescent="0.25">
      <c r="A1361" s="5" t="s">
        <v>92</v>
      </c>
      <c r="B1361" s="5" t="s">
        <v>123</v>
      </c>
      <c r="C1361" s="5" t="s">
        <v>632</v>
      </c>
      <c r="D1361" s="5" t="s">
        <v>53</v>
      </c>
      <c r="E1361" s="74"/>
      <c r="F1361" s="74"/>
      <c r="G1361" s="74"/>
      <c r="H1361" s="74"/>
      <c r="I1361" s="74"/>
    </row>
    <row r="1362" spans="1:14" x14ac:dyDescent="0.25">
      <c r="A1362" s="2" t="s">
        <v>92</v>
      </c>
      <c r="B1362" s="2" t="s">
        <v>123</v>
      </c>
      <c r="C1362" s="2" t="s">
        <v>632</v>
      </c>
      <c r="D1362" s="8" t="s">
        <v>114</v>
      </c>
      <c r="E1362" s="9">
        <v>5.0716703780000003</v>
      </c>
      <c r="F1362" s="9">
        <v>5.3902769071780714</v>
      </c>
      <c r="G1362" s="9">
        <v>4.6942377912196065</v>
      </c>
      <c r="H1362" s="9">
        <v>3.2088736435942353</v>
      </c>
      <c r="I1362" s="9">
        <v>3.6288987390273024</v>
      </c>
    </row>
    <row r="1363" spans="1:14" x14ac:dyDescent="0.25">
      <c r="A1363" s="2" t="s">
        <v>92</v>
      </c>
      <c r="B1363" s="2" t="s">
        <v>123</v>
      </c>
      <c r="C1363" s="2" t="s">
        <v>632</v>
      </c>
      <c r="D1363" s="8" t="s">
        <v>115</v>
      </c>
      <c r="E1363" s="9">
        <v>45.35066664</v>
      </c>
      <c r="F1363" s="9">
        <v>42.034312687414236</v>
      </c>
      <c r="G1363" s="9">
        <v>41.193012286185265</v>
      </c>
      <c r="H1363" s="9">
        <v>41.244697867369631</v>
      </c>
      <c r="I1363" s="9">
        <v>44.561724748594806</v>
      </c>
    </row>
    <row r="1364" spans="1:14" x14ac:dyDescent="0.25">
      <c r="A1364" s="5" t="s">
        <v>92</v>
      </c>
      <c r="B1364" s="5" t="s">
        <v>123</v>
      </c>
      <c r="C1364" s="5" t="s">
        <v>632</v>
      </c>
      <c r="D1364" s="5" t="s">
        <v>116</v>
      </c>
      <c r="E1364" s="74"/>
      <c r="F1364" s="74"/>
      <c r="G1364" s="74"/>
      <c r="H1364" s="74"/>
      <c r="I1364" s="74"/>
    </row>
    <row r="1365" spans="1:14" x14ac:dyDescent="0.25">
      <c r="A1365" s="2" t="s">
        <v>92</v>
      </c>
      <c r="B1365" s="2" t="s">
        <v>123</v>
      </c>
      <c r="C1365" s="2" t="s">
        <v>632</v>
      </c>
      <c r="D1365" s="8" t="s">
        <v>535</v>
      </c>
      <c r="E1365" s="9">
        <v>56.626391259999998</v>
      </c>
      <c r="F1365" s="9">
        <v>56.129821945889169</v>
      </c>
      <c r="G1365" s="9">
        <v>51.910040838636363</v>
      </c>
      <c r="H1365" s="9">
        <v>45.076784843110175</v>
      </c>
      <c r="I1365" s="9">
        <v>49.833202994890222</v>
      </c>
    </row>
    <row r="1366" spans="1:14" x14ac:dyDescent="0.25">
      <c r="A1366" s="2" t="s">
        <v>92</v>
      </c>
      <c r="B1366" s="2" t="s">
        <v>123</v>
      </c>
      <c r="C1366" s="2" t="s">
        <v>632</v>
      </c>
      <c r="D1366" s="8" t="s">
        <v>547</v>
      </c>
      <c r="E1366" s="9">
        <v>17.336372180000001</v>
      </c>
      <c r="F1366" s="9">
        <v>16.730698522159713</v>
      </c>
      <c r="G1366" s="9">
        <v>18.041266706643881</v>
      </c>
      <c r="H1366" s="9">
        <v>21.577822564282911</v>
      </c>
      <c r="I1366" s="9">
        <f>+SUM(I1326:I1328)/I1350</f>
        <v>18.917304692418565</v>
      </c>
    </row>
    <row r="1367" spans="1:14" x14ac:dyDescent="0.25">
      <c r="A1367" s="5" t="s">
        <v>92</v>
      </c>
      <c r="B1367" s="5" t="s">
        <v>123</v>
      </c>
      <c r="C1367" s="5" t="s">
        <v>632</v>
      </c>
      <c r="D1367" s="5" t="s">
        <v>117</v>
      </c>
      <c r="E1367" s="74"/>
      <c r="F1367" s="74"/>
      <c r="G1367" s="74"/>
      <c r="H1367" s="74"/>
      <c r="I1367" s="74"/>
    </row>
    <row r="1368" spans="1:14" x14ac:dyDescent="0.25">
      <c r="A1368" s="2" t="s">
        <v>92</v>
      </c>
      <c r="B1368" s="2" t="s">
        <v>123</v>
      </c>
      <c r="C1368" s="2" t="s">
        <v>632</v>
      </c>
      <c r="D1368" s="8" t="s">
        <v>118</v>
      </c>
      <c r="E1368" s="9">
        <v>-102.3901151</v>
      </c>
      <c r="F1368" s="9">
        <v>-125.87680518715001</v>
      </c>
      <c r="G1368" s="9">
        <v>-36.267066906345079</v>
      </c>
      <c r="H1368" s="9">
        <v>-40.864593030382338</v>
      </c>
      <c r="I1368" s="9">
        <v>-34.950814020125804</v>
      </c>
    </row>
    <row r="1369" spans="1:14" x14ac:dyDescent="0.25">
      <c r="A1369" s="5" t="s">
        <v>92</v>
      </c>
      <c r="B1369" s="5" t="s">
        <v>123</v>
      </c>
      <c r="C1369" s="5" t="s">
        <v>633</v>
      </c>
      <c r="D1369" s="5" t="s">
        <v>9</v>
      </c>
      <c r="E1369" s="6">
        <v>714487</v>
      </c>
      <c r="F1369" s="6">
        <v>714487</v>
      </c>
      <c r="G1369" s="6">
        <v>714487</v>
      </c>
      <c r="H1369" s="6">
        <v>0</v>
      </c>
      <c r="I1369" s="6">
        <v>0</v>
      </c>
      <c r="J1369" s="1"/>
      <c r="K1369" s="1"/>
      <c r="L1369" s="1"/>
      <c r="M1369" s="1"/>
      <c r="N1369" s="1"/>
    </row>
    <row r="1370" spans="1:14" x14ac:dyDescent="0.25">
      <c r="A1370" s="2" t="s">
        <v>92</v>
      </c>
      <c r="B1370" s="2" t="s">
        <v>123</v>
      </c>
      <c r="C1370" s="2" t="s">
        <v>633</v>
      </c>
      <c r="D1370" s="8" t="s">
        <v>76</v>
      </c>
      <c r="E1370" s="3">
        <v>575000</v>
      </c>
      <c r="F1370" s="3">
        <v>575000</v>
      </c>
      <c r="G1370" s="3">
        <v>575000</v>
      </c>
      <c r="H1370" s="3"/>
      <c r="I1370" s="3"/>
    </row>
    <row r="1371" spans="1:14" x14ac:dyDescent="0.25">
      <c r="A1371" s="2" t="s">
        <v>92</v>
      </c>
      <c r="B1371" s="2" t="s">
        <v>123</v>
      </c>
      <c r="C1371" s="2" t="s">
        <v>633</v>
      </c>
      <c r="D1371" s="8" t="s">
        <v>11</v>
      </c>
      <c r="E1371" s="3">
        <v>114467</v>
      </c>
      <c r="F1371" s="3">
        <v>114467</v>
      </c>
      <c r="G1371" s="3">
        <v>114467</v>
      </c>
      <c r="H1371" s="3"/>
      <c r="I1371" s="3"/>
    </row>
    <row r="1372" spans="1:14" x14ac:dyDescent="0.25">
      <c r="A1372" s="2" t="s">
        <v>92</v>
      </c>
      <c r="B1372" s="2" t="s">
        <v>123</v>
      </c>
      <c r="C1372" s="2" t="s">
        <v>633</v>
      </c>
      <c r="D1372" s="8" t="s">
        <v>12</v>
      </c>
      <c r="E1372" s="3">
        <v>25020</v>
      </c>
      <c r="F1372" s="3">
        <v>25020</v>
      </c>
      <c r="G1372" s="3">
        <v>25020</v>
      </c>
      <c r="H1372" s="3"/>
      <c r="I1372" s="3"/>
    </row>
    <row r="1373" spans="1:14" x14ac:dyDescent="0.25">
      <c r="A1373" s="2" t="s">
        <v>92</v>
      </c>
      <c r="B1373" s="2" t="s">
        <v>123</v>
      </c>
      <c r="C1373" s="2" t="s">
        <v>633</v>
      </c>
      <c r="D1373" s="8" t="s">
        <v>13</v>
      </c>
      <c r="E1373" s="3">
        <v>0</v>
      </c>
      <c r="F1373" s="3">
        <v>0</v>
      </c>
      <c r="G1373" s="3">
        <v>0</v>
      </c>
      <c r="H1373" s="3"/>
      <c r="I1373" s="3"/>
    </row>
    <row r="1374" spans="1:14" x14ac:dyDescent="0.25">
      <c r="A1374" s="5" t="s">
        <v>92</v>
      </c>
      <c r="B1374" s="5" t="s">
        <v>123</v>
      </c>
      <c r="C1374" s="5" t="s">
        <v>633</v>
      </c>
      <c r="D1374" s="5" t="s">
        <v>93</v>
      </c>
      <c r="E1374" s="6">
        <v>320921</v>
      </c>
      <c r="F1374" s="6">
        <v>320921</v>
      </c>
      <c r="G1374" s="6">
        <v>320921</v>
      </c>
      <c r="H1374" s="6"/>
      <c r="I1374" s="6"/>
    </row>
    <row r="1375" spans="1:14" x14ac:dyDescent="0.25">
      <c r="A1375" s="2" t="s">
        <v>92</v>
      </c>
      <c r="B1375" s="2" t="s">
        <v>123</v>
      </c>
      <c r="C1375" s="2" t="s">
        <v>633</v>
      </c>
      <c r="D1375" s="8" t="s">
        <v>94</v>
      </c>
      <c r="E1375" s="3">
        <v>0</v>
      </c>
      <c r="F1375" s="3">
        <v>0</v>
      </c>
      <c r="G1375" s="3">
        <v>0</v>
      </c>
      <c r="H1375" s="3"/>
      <c r="I1375" s="3"/>
    </row>
    <row r="1376" spans="1:14" x14ac:dyDescent="0.25">
      <c r="A1376" s="2" t="s">
        <v>92</v>
      </c>
      <c r="B1376" s="2" t="s">
        <v>123</v>
      </c>
      <c r="C1376" s="2" t="s">
        <v>633</v>
      </c>
      <c r="D1376" s="8" t="s">
        <v>95</v>
      </c>
      <c r="E1376" s="3">
        <v>202972</v>
      </c>
      <c r="F1376" s="3">
        <v>202972</v>
      </c>
      <c r="G1376" s="3">
        <v>202972</v>
      </c>
      <c r="H1376" s="3"/>
      <c r="I1376" s="3"/>
    </row>
    <row r="1377" spans="1:9" x14ac:dyDescent="0.25">
      <c r="A1377" s="2" t="s">
        <v>92</v>
      </c>
      <c r="B1377" s="2" t="s">
        <v>123</v>
      </c>
      <c r="C1377" s="2" t="s">
        <v>633</v>
      </c>
      <c r="D1377" s="8" t="s">
        <v>96</v>
      </c>
      <c r="E1377" s="3">
        <v>117949</v>
      </c>
      <c r="F1377" s="3">
        <v>117949</v>
      </c>
      <c r="G1377" s="3">
        <v>117949</v>
      </c>
      <c r="H1377" s="3"/>
      <c r="I1377" s="3"/>
    </row>
    <row r="1378" spans="1:9" x14ac:dyDescent="0.25">
      <c r="A1378" s="5" t="s">
        <v>92</v>
      </c>
      <c r="B1378" s="5" t="s">
        <v>123</v>
      </c>
      <c r="C1378" s="5" t="s">
        <v>633</v>
      </c>
      <c r="D1378" s="5" t="s">
        <v>97</v>
      </c>
      <c r="E1378" s="6">
        <v>1035408</v>
      </c>
      <c r="F1378" s="6">
        <v>1035408</v>
      </c>
      <c r="G1378" s="6">
        <v>1035408</v>
      </c>
      <c r="H1378" s="6"/>
      <c r="I1378" s="6"/>
    </row>
    <row r="1379" spans="1:9" x14ac:dyDescent="0.25">
      <c r="A1379" s="2" t="s">
        <v>92</v>
      </c>
      <c r="B1379" s="2" t="s">
        <v>123</v>
      </c>
      <c r="C1379" s="2" t="s">
        <v>633</v>
      </c>
      <c r="D1379" s="8" t="s">
        <v>98</v>
      </c>
      <c r="E1379" s="3">
        <v>29137</v>
      </c>
      <c r="F1379" s="3">
        <v>29137</v>
      </c>
      <c r="G1379" s="3">
        <v>29137</v>
      </c>
      <c r="H1379" s="3"/>
      <c r="I1379" s="3"/>
    </row>
    <row r="1380" spans="1:9" x14ac:dyDescent="0.25">
      <c r="A1380" s="2" t="s">
        <v>92</v>
      </c>
      <c r="B1380" s="2" t="s">
        <v>123</v>
      </c>
      <c r="C1380" s="2" t="s">
        <v>633</v>
      </c>
      <c r="D1380" s="8" t="s">
        <v>99</v>
      </c>
      <c r="E1380" s="3">
        <v>984</v>
      </c>
      <c r="F1380" s="3">
        <v>984</v>
      </c>
      <c r="G1380" s="3">
        <v>984</v>
      </c>
      <c r="H1380" s="3"/>
      <c r="I1380" s="3"/>
    </row>
    <row r="1381" spans="1:9" x14ac:dyDescent="0.25">
      <c r="A1381" s="2" t="s">
        <v>92</v>
      </c>
      <c r="B1381" s="2" t="s">
        <v>123</v>
      </c>
      <c r="C1381" s="2" t="s">
        <v>633</v>
      </c>
      <c r="D1381" s="8" t="s">
        <v>100</v>
      </c>
      <c r="E1381" s="3">
        <v>333346</v>
      </c>
      <c r="F1381" s="3">
        <v>333346</v>
      </c>
      <c r="G1381" s="3">
        <v>333346</v>
      </c>
      <c r="H1381" s="3"/>
      <c r="I1381" s="3"/>
    </row>
    <row r="1382" spans="1:9" x14ac:dyDescent="0.25">
      <c r="A1382" s="2" t="s">
        <v>92</v>
      </c>
      <c r="B1382" s="2" t="s">
        <v>123</v>
      </c>
      <c r="C1382" s="2" t="s">
        <v>633</v>
      </c>
      <c r="D1382" s="8" t="s">
        <v>101</v>
      </c>
      <c r="E1382" s="3">
        <v>565602</v>
      </c>
      <c r="F1382" s="3">
        <v>565602</v>
      </c>
      <c r="G1382" s="3">
        <v>565602</v>
      </c>
      <c r="H1382" s="3"/>
      <c r="I1382" s="3"/>
    </row>
    <row r="1383" spans="1:9" x14ac:dyDescent="0.25">
      <c r="A1383" s="2" t="s">
        <v>92</v>
      </c>
      <c r="B1383" s="2" t="s">
        <v>123</v>
      </c>
      <c r="C1383" s="2" t="s">
        <v>633</v>
      </c>
      <c r="D1383" s="8" t="s">
        <v>511</v>
      </c>
      <c r="E1383" s="3">
        <v>106339</v>
      </c>
      <c r="F1383" s="3">
        <v>106339</v>
      </c>
      <c r="G1383" s="3">
        <v>106339</v>
      </c>
      <c r="H1383" s="3"/>
      <c r="I1383" s="3"/>
    </row>
    <row r="1384" spans="1:9" x14ac:dyDescent="0.25">
      <c r="A1384" s="5" t="s">
        <v>92</v>
      </c>
      <c r="B1384" s="5" t="s">
        <v>123</v>
      </c>
      <c r="C1384" s="5" t="s">
        <v>633</v>
      </c>
      <c r="D1384" s="5" t="s">
        <v>29</v>
      </c>
      <c r="E1384" s="6"/>
      <c r="F1384" s="6"/>
      <c r="G1384" s="6"/>
      <c r="H1384" s="6"/>
      <c r="I1384" s="6"/>
    </row>
    <row r="1385" spans="1:9" x14ac:dyDescent="0.25">
      <c r="A1385" s="2" t="s">
        <v>92</v>
      </c>
      <c r="B1385" s="2" t="s">
        <v>123</v>
      </c>
      <c r="C1385" s="2" t="s">
        <v>633</v>
      </c>
      <c r="D1385" s="8" t="s">
        <v>102</v>
      </c>
      <c r="E1385" s="3">
        <v>13159</v>
      </c>
      <c r="F1385" s="3">
        <v>13159</v>
      </c>
      <c r="G1385" s="3">
        <v>13159</v>
      </c>
      <c r="H1385" s="3"/>
      <c r="I1385" s="3"/>
    </row>
    <row r="1386" spans="1:9" x14ac:dyDescent="0.25">
      <c r="A1386" s="2" t="s">
        <v>92</v>
      </c>
      <c r="B1386" s="2" t="s">
        <v>123</v>
      </c>
      <c r="C1386" s="2" t="s">
        <v>633</v>
      </c>
      <c r="D1386" s="8" t="s">
        <v>103</v>
      </c>
      <c r="E1386" s="3">
        <v>363012</v>
      </c>
      <c r="F1386" s="3">
        <v>363012</v>
      </c>
      <c r="G1386" s="3">
        <v>363012</v>
      </c>
      <c r="H1386" s="3"/>
      <c r="I1386" s="3"/>
    </row>
    <row r="1387" spans="1:9" x14ac:dyDescent="0.25">
      <c r="A1387" s="2" t="s">
        <v>92</v>
      </c>
      <c r="B1387" s="2" t="s">
        <v>123</v>
      </c>
      <c r="C1387" s="2" t="s">
        <v>633</v>
      </c>
      <c r="D1387" s="8" t="s">
        <v>104</v>
      </c>
      <c r="E1387" s="3">
        <v>333622</v>
      </c>
      <c r="F1387" s="3">
        <v>333622</v>
      </c>
      <c r="G1387" s="3">
        <v>333622</v>
      </c>
      <c r="H1387" s="3"/>
      <c r="I1387" s="3"/>
    </row>
    <row r="1388" spans="1:9" x14ac:dyDescent="0.25">
      <c r="A1388" s="2" t="s">
        <v>92</v>
      </c>
      <c r="B1388" s="2" t="s">
        <v>123</v>
      </c>
      <c r="C1388" s="2" t="s">
        <v>633</v>
      </c>
      <c r="D1388" s="8" t="s">
        <v>105</v>
      </c>
      <c r="E1388" s="3">
        <v>327339</v>
      </c>
      <c r="F1388" s="3">
        <v>327339</v>
      </c>
      <c r="G1388" s="3">
        <v>327339</v>
      </c>
      <c r="H1388" s="3"/>
      <c r="I1388" s="3"/>
    </row>
    <row r="1389" spans="1:9" x14ac:dyDescent="0.25">
      <c r="A1389" s="2" t="s">
        <v>92</v>
      </c>
      <c r="B1389" s="2" t="s">
        <v>123</v>
      </c>
      <c r="C1389" s="2" t="s">
        <v>633</v>
      </c>
      <c r="D1389" s="8" t="s">
        <v>106</v>
      </c>
      <c r="E1389" s="3">
        <v>135223</v>
      </c>
      <c r="F1389" s="3">
        <v>135223</v>
      </c>
      <c r="G1389" s="3">
        <v>135223</v>
      </c>
      <c r="H1389" s="3"/>
      <c r="I1389" s="3"/>
    </row>
    <row r="1390" spans="1:9" x14ac:dyDescent="0.25">
      <c r="A1390" s="2" t="s">
        <v>92</v>
      </c>
      <c r="B1390" s="2" t="s">
        <v>123</v>
      </c>
      <c r="C1390" s="2" t="s">
        <v>633</v>
      </c>
      <c r="D1390" s="8" t="s">
        <v>107</v>
      </c>
      <c r="E1390" s="3">
        <v>19987</v>
      </c>
      <c r="F1390" s="3">
        <v>19987</v>
      </c>
      <c r="G1390" s="3">
        <v>19987</v>
      </c>
      <c r="H1390" s="3"/>
      <c r="I1390" s="3"/>
    </row>
    <row r="1391" spans="1:9" x14ac:dyDescent="0.25">
      <c r="A1391" s="2" t="s">
        <v>92</v>
      </c>
      <c r="B1391" s="2" t="s">
        <v>123</v>
      </c>
      <c r="C1391" s="2" t="s">
        <v>633</v>
      </c>
      <c r="D1391" s="8" t="s">
        <v>108</v>
      </c>
      <c r="E1391" s="3">
        <v>1645</v>
      </c>
      <c r="F1391" s="3">
        <v>1645</v>
      </c>
      <c r="G1391" s="3">
        <v>1645</v>
      </c>
      <c r="H1391" s="3"/>
      <c r="I1391" s="3"/>
    </row>
    <row r="1392" spans="1:9" x14ac:dyDescent="0.25">
      <c r="A1392" s="2" t="s">
        <v>92</v>
      </c>
      <c r="B1392" s="2" t="s">
        <v>123</v>
      </c>
      <c r="C1392" s="2" t="s">
        <v>633</v>
      </c>
      <c r="D1392" s="8" t="s">
        <v>109</v>
      </c>
      <c r="E1392" s="3">
        <v>2780</v>
      </c>
      <c r="F1392" s="3">
        <v>2780</v>
      </c>
      <c r="G1392" s="3">
        <v>2780</v>
      </c>
      <c r="H1392" s="3"/>
      <c r="I1392" s="3"/>
    </row>
    <row r="1393" spans="1:9" x14ac:dyDescent="0.25">
      <c r="A1393" s="5" t="s">
        <v>92</v>
      </c>
      <c r="B1393" s="5" t="s">
        <v>123</v>
      </c>
      <c r="C1393" s="5" t="s">
        <v>633</v>
      </c>
      <c r="D1393" s="5" t="s">
        <v>40</v>
      </c>
      <c r="E1393" s="6"/>
      <c r="F1393" s="6"/>
      <c r="G1393" s="6"/>
      <c r="H1393" s="6"/>
      <c r="I1393" s="6"/>
    </row>
    <row r="1394" spans="1:9" x14ac:dyDescent="0.25">
      <c r="A1394" s="2" t="s">
        <v>92</v>
      </c>
      <c r="B1394" s="2" t="s">
        <v>123</v>
      </c>
      <c r="C1394" s="2" t="s">
        <v>633</v>
      </c>
      <c r="D1394" s="8" t="s">
        <v>77</v>
      </c>
      <c r="E1394" s="3">
        <v>0</v>
      </c>
      <c r="F1394" s="3">
        <v>57500</v>
      </c>
      <c r="G1394" s="3">
        <v>57500</v>
      </c>
      <c r="H1394" s="3"/>
      <c r="I1394" s="3"/>
    </row>
    <row r="1395" spans="1:9" x14ac:dyDescent="0.25">
      <c r="A1395" s="2" t="s">
        <v>92</v>
      </c>
      <c r="B1395" s="2" t="s">
        <v>123</v>
      </c>
      <c r="C1395" s="2" t="s">
        <v>633</v>
      </c>
      <c r="D1395" s="8" t="s">
        <v>78</v>
      </c>
      <c r="E1395" s="3">
        <v>0</v>
      </c>
      <c r="F1395" s="3">
        <v>0</v>
      </c>
      <c r="G1395" s="3">
        <v>0</v>
      </c>
      <c r="H1395" s="3"/>
      <c r="I1395" s="3"/>
    </row>
    <row r="1396" spans="1:9" x14ac:dyDescent="0.25">
      <c r="A1396" s="2" t="s">
        <v>92</v>
      </c>
      <c r="B1396" s="2" t="s">
        <v>123</v>
      </c>
      <c r="C1396" s="2" t="s">
        <v>633</v>
      </c>
      <c r="D1396" s="8" t="s">
        <v>79</v>
      </c>
      <c r="E1396" s="3">
        <v>0</v>
      </c>
      <c r="F1396" s="3">
        <v>0</v>
      </c>
      <c r="G1396" s="3">
        <v>0</v>
      </c>
      <c r="H1396" s="3"/>
      <c r="I1396" s="3"/>
    </row>
    <row r="1397" spans="1:9" x14ac:dyDescent="0.25">
      <c r="A1397" s="2" t="s">
        <v>92</v>
      </c>
      <c r="B1397" s="2" t="s">
        <v>123</v>
      </c>
      <c r="C1397" s="2" t="s">
        <v>633</v>
      </c>
      <c r="D1397" s="8" t="s">
        <v>80</v>
      </c>
      <c r="E1397" s="3">
        <v>0</v>
      </c>
      <c r="F1397" s="3">
        <v>-69060</v>
      </c>
      <c r="G1397" s="3">
        <v>-69060</v>
      </c>
      <c r="H1397" s="3"/>
      <c r="I1397" s="3"/>
    </row>
    <row r="1398" spans="1:9" x14ac:dyDescent="0.25">
      <c r="A1398" s="5" t="s">
        <v>92</v>
      </c>
      <c r="B1398" s="5" t="s">
        <v>123</v>
      </c>
      <c r="C1398" s="5" t="s">
        <v>633</v>
      </c>
      <c r="D1398" s="5" t="s">
        <v>43</v>
      </c>
      <c r="E1398" s="74"/>
      <c r="F1398" s="74"/>
      <c r="G1398" s="74"/>
      <c r="H1398" s="74"/>
      <c r="I1398" s="74"/>
    </row>
    <row r="1399" spans="1:9" x14ac:dyDescent="0.25">
      <c r="A1399" s="2" t="s">
        <v>92</v>
      </c>
      <c r="B1399" s="2" t="s">
        <v>123</v>
      </c>
      <c r="C1399" s="2" t="s">
        <v>633</v>
      </c>
      <c r="D1399" s="8" t="s">
        <v>546</v>
      </c>
      <c r="E1399" s="9">
        <v>0.38909035400000003</v>
      </c>
      <c r="F1399" s="9">
        <v>0.38909035433814754</v>
      </c>
      <c r="G1399" s="9">
        <v>0.38909035433814754</v>
      </c>
      <c r="H1399" s="9"/>
      <c r="I1399" s="9"/>
    </row>
    <row r="1400" spans="1:9" x14ac:dyDescent="0.25">
      <c r="A1400" s="2" t="s">
        <v>92</v>
      </c>
      <c r="B1400" s="2" t="s">
        <v>123</v>
      </c>
      <c r="C1400" s="2" t="s">
        <v>633</v>
      </c>
      <c r="D1400" s="8" t="s">
        <v>110</v>
      </c>
      <c r="E1400" s="9">
        <v>0.26849319300000002</v>
      </c>
      <c r="F1400" s="9">
        <v>0.26849319302149488</v>
      </c>
      <c r="G1400" s="9">
        <v>0.26849319302149488</v>
      </c>
      <c r="H1400" s="9"/>
      <c r="I1400" s="9"/>
    </row>
    <row r="1401" spans="1:9" x14ac:dyDescent="0.25">
      <c r="A1401" s="2" t="s">
        <v>92</v>
      </c>
      <c r="B1401" s="2" t="s">
        <v>123</v>
      </c>
      <c r="C1401" s="2" t="s">
        <v>633</v>
      </c>
      <c r="D1401" s="8" t="s">
        <v>512</v>
      </c>
      <c r="E1401" s="9"/>
      <c r="F1401" s="9">
        <v>4.8347826086956522E-2</v>
      </c>
      <c r="G1401" s="9">
        <v>4.8347826086956522E-2</v>
      </c>
      <c r="H1401" s="9"/>
      <c r="I1401" s="9"/>
    </row>
    <row r="1402" spans="1:9" x14ac:dyDescent="0.25">
      <c r="A1402" s="2" t="s">
        <v>92</v>
      </c>
      <c r="B1402" s="2" t="s">
        <v>123</v>
      </c>
      <c r="C1402" s="2" t="s">
        <v>633</v>
      </c>
      <c r="D1402" s="8" t="s">
        <v>111</v>
      </c>
      <c r="E1402" s="9">
        <v>40.531799460000002</v>
      </c>
      <c r="F1402" s="9">
        <v>40.531799461666196</v>
      </c>
      <c r="G1402" s="9">
        <v>40.531799461666196</v>
      </c>
      <c r="H1402" s="9"/>
      <c r="I1402" s="9"/>
    </row>
    <row r="1403" spans="1:9" x14ac:dyDescent="0.25">
      <c r="A1403" s="2" t="s">
        <v>92</v>
      </c>
      <c r="B1403" s="2" t="s">
        <v>123</v>
      </c>
      <c r="C1403" s="2" t="s">
        <v>633</v>
      </c>
      <c r="D1403" s="8" t="s">
        <v>112</v>
      </c>
      <c r="E1403" s="9">
        <v>718.95683450000001</v>
      </c>
      <c r="F1403" s="9">
        <v>718.95683453237405</v>
      </c>
      <c r="G1403" s="9">
        <v>718.95683453237405</v>
      </c>
      <c r="H1403" s="9"/>
      <c r="I1403" s="9"/>
    </row>
    <row r="1404" spans="1:9" x14ac:dyDescent="0.25">
      <c r="A1404" s="2" t="s">
        <v>92</v>
      </c>
      <c r="B1404" s="2" t="s">
        <v>123</v>
      </c>
      <c r="C1404" s="2" t="s">
        <v>633</v>
      </c>
      <c r="D1404" s="8" t="s">
        <v>113</v>
      </c>
      <c r="E1404" s="9">
        <v>3.9442842499999999</v>
      </c>
      <c r="F1404" s="9">
        <v>3.9442842498396389</v>
      </c>
      <c r="G1404" s="9">
        <v>3.9442842498396389</v>
      </c>
      <c r="H1404" s="9"/>
      <c r="I1404" s="9"/>
    </row>
    <row r="1405" spans="1:9" x14ac:dyDescent="0.25">
      <c r="A1405" s="5" t="s">
        <v>92</v>
      </c>
      <c r="B1405" s="5" t="s">
        <v>123</v>
      </c>
      <c r="C1405" s="5" t="s">
        <v>633</v>
      </c>
      <c r="D1405" s="5" t="s">
        <v>53</v>
      </c>
      <c r="E1405" s="74"/>
      <c r="F1405" s="74"/>
      <c r="G1405" s="74"/>
      <c r="H1405" s="74"/>
      <c r="I1405" s="74"/>
    </row>
    <row r="1406" spans="1:9" x14ac:dyDescent="0.25">
      <c r="A1406" s="2" t="s">
        <v>92</v>
      </c>
      <c r="B1406" s="2" t="s">
        <v>123</v>
      </c>
      <c r="C1406" s="2" t="s">
        <v>633</v>
      </c>
      <c r="D1406" s="8" t="s">
        <v>114</v>
      </c>
      <c r="E1406" s="9">
        <v>2.8140597719999998</v>
      </c>
      <c r="F1406" s="9">
        <v>2.8140597716069413</v>
      </c>
      <c r="G1406" s="9">
        <v>2.8140597716069413</v>
      </c>
      <c r="H1406" s="9"/>
      <c r="I1406" s="9"/>
    </row>
    <row r="1407" spans="1:9" x14ac:dyDescent="0.25">
      <c r="A1407" s="2" t="s">
        <v>92</v>
      </c>
      <c r="B1407" s="2" t="s">
        <v>123</v>
      </c>
      <c r="C1407" s="2" t="s">
        <v>633</v>
      </c>
      <c r="D1407" s="8" t="s">
        <v>115</v>
      </c>
      <c r="E1407" s="9">
        <v>32.19465177</v>
      </c>
      <c r="F1407" s="9">
        <v>32.194651770123471</v>
      </c>
      <c r="G1407" s="9">
        <v>32.194651770123471</v>
      </c>
      <c r="H1407" s="9"/>
      <c r="I1407" s="9"/>
    </row>
    <row r="1408" spans="1:9" x14ac:dyDescent="0.25">
      <c r="A1408" s="5" t="s">
        <v>92</v>
      </c>
      <c r="B1408" s="5" t="s">
        <v>123</v>
      </c>
      <c r="C1408" s="5" t="s">
        <v>633</v>
      </c>
      <c r="D1408" s="5" t="s">
        <v>116</v>
      </c>
      <c r="E1408" s="74"/>
      <c r="F1408" s="74"/>
      <c r="G1408" s="74"/>
      <c r="H1408" s="74"/>
      <c r="I1408" s="74"/>
    </row>
    <row r="1409" spans="1:14" x14ac:dyDescent="0.25">
      <c r="A1409" s="2" t="s">
        <v>92</v>
      </c>
      <c r="B1409" s="2" t="s">
        <v>123</v>
      </c>
      <c r="C1409" s="2" t="s">
        <v>633</v>
      </c>
      <c r="D1409" s="8" t="s">
        <v>535</v>
      </c>
      <c r="E1409" s="9">
        <v>69.005358270000002</v>
      </c>
      <c r="F1409" s="9">
        <v>69.005358274226197</v>
      </c>
      <c r="G1409" s="9">
        <v>69.005358274226197</v>
      </c>
      <c r="H1409" s="9"/>
      <c r="I1409" s="9"/>
    </row>
    <row r="1410" spans="1:14" x14ac:dyDescent="0.25">
      <c r="A1410" s="2" t="s">
        <v>92</v>
      </c>
      <c r="B1410" s="2" t="s">
        <v>123</v>
      </c>
      <c r="C1410" s="2" t="s">
        <v>633</v>
      </c>
      <c r="D1410" s="8" t="s">
        <v>547</v>
      </c>
      <c r="E1410" s="9"/>
      <c r="F1410" s="9">
        <v>12.425860869565218</v>
      </c>
      <c r="G1410" s="9">
        <v>12.425860869565218</v>
      </c>
      <c r="H1410" s="9"/>
      <c r="I1410" s="9"/>
    </row>
    <row r="1411" spans="1:14" x14ac:dyDescent="0.25">
      <c r="A1411" s="5" t="s">
        <v>92</v>
      </c>
      <c r="B1411" s="5" t="s">
        <v>123</v>
      </c>
      <c r="C1411" s="5" t="s">
        <v>633</v>
      </c>
      <c r="D1411" s="5" t="s">
        <v>117</v>
      </c>
      <c r="E1411" s="74"/>
      <c r="F1411" s="74"/>
      <c r="G1411" s="74"/>
      <c r="H1411" s="74"/>
      <c r="I1411" s="74"/>
    </row>
    <row r="1412" spans="1:14" x14ac:dyDescent="0.25">
      <c r="A1412" s="2" t="s">
        <v>92</v>
      </c>
      <c r="B1412" s="2" t="s">
        <v>123</v>
      </c>
      <c r="C1412" s="2" t="s">
        <v>633</v>
      </c>
      <c r="D1412" s="8" t="s">
        <v>118</v>
      </c>
      <c r="E1412" s="9">
        <v>0</v>
      </c>
      <c r="F1412" s="9">
        <v>-2484.1726618705038</v>
      </c>
      <c r="G1412" s="9">
        <v>-2484.1726618705038</v>
      </c>
      <c r="H1412" s="9"/>
      <c r="I1412" s="9"/>
    </row>
    <row r="1413" spans="1:14" x14ac:dyDescent="0.25">
      <c r="A1413" s="5" t="s">
        <v>92</v>
      </c>
      <c r="B1413" s="5" t="s">
        <v>123</v>
      </c>
      <c r="C1413" s="5" t="s">
        <v>634</v>
      </c>
      <c r="D1413" s="5" t="s">
        <v>9</v>
      </c>
      <c r="E1413" s="6">
        <v>16766202</v>
      </c>
      <c r="F1413" s="6">
        <v>14921593</v>
      </c>
      <c r="G1413" s="6">
        <v>18215091</v>
      </c>
      <c r="H1413" s="6">
        <v>24409639</v>
      </c>
      <c r="I1413" s="6">
        <v>30187734</v>
      </c>
      <c r="J1413" s="1"/>
      <c r="K1413" s="1"/>
      <c r="L1413" s="1"/>
      <c r="M1413" s="1"/>
      <c r="N1413" s="1"/>
    </row>
    <row r="1414" spans="1:14" x14ac:dyDescent="0.25">
      <c r="A1414" s="2" t="s">
        <v>92</v>
      </c>
      <c r="B1414" s="2" t="s">
        <v>123</v>
      </c>
      <c r="C1414" s="2" t="s">
        <v>634</v>
      </c>
      <c r="D1414" s="8" t="s">
        <v>76</v>
      </c>
      <c r="E1414" s="3">
        <v>680625</v>
      </c>
      <c r="F1414" s="3">
        <v>680625</v>
      </c>
      <c r="G1414" s="3">
        <v>680625</v>
      </c>
      <c r="H1414" s="3">
        <v>680625</v>
      </c>
      <c r="I1414" s="3">
        <v>680625</v>
      </c>
    </row>
    <row r="1415" spans="1:14" x14ac:dyDescent="0.25">
      <c r="A1415" s="2" t="s">
        <v>92</v>
      </c>
      <c r="B1415" s="2" t="s">
        <v>123</v>
      </c>
      <c r="C1415" s="2" t="s">
        <v>634</v>
      </c>
      <c r="D1415" s="8" t="s">
        <v>11</v>
      </c>
      <c r="E1415" s="3">
        <v>4068134</v>
      </c>
      <c r="F1415" s="3">
        <v>1917666</v>
      </c>
      <c r="G1415" s="3">
        <v>4540482</v>
      </c>
      <c r="H1415" s="3">
        <v>9353412</v>
      </c>
      <c r="I1415" s="3">
        <v>14029400</v>
      </c>
    </row>
    <row r="1416" spans="1:14" x14ac:dyDescent="0.25">
      <c r="A1416" s="2" t="s">
        <v>92</v>
      </c>
      <c r="B1416" s="2" t="s">
        <v>123</v>
      </c>
      <c r="C1416" s="2" t="s">
        <v>634</v>
      </c>
      <c r="D1416" s="8" t="s">
        <v>12</v>
      </c>
      <c r="E1416" s="3">
        <v>12017443</v>
      </c>
      <c r="F1416" s="3">
        <v>12323302</v>
      </c>
      <c r="G1416" s="3">
        <v>12993984</v>
      </c>
      <c r="H1416" s="3">
        <v>14375602</v>
      </c>
      <c r="I1416" s="3">
        <v>15477709</v>
      </c>
    </row>
    <row r="1417" spans="1:14" x14ac:dyDescent="0.25">
      <c r="A1417" s="2" t="s">
        <v>92</v>
      </c>
      <c r="B1417" s="2" t="s">
        <v>123</v>
      </c>
      <c r="C1417" s="2" t="s">
        <v>634</v>
      </c>
      <c r="D1417" s="8" t="s">
        <v>13</v>
      </c>
      <c r="E1417" s="3">
        <v>0</v>
      </c>
      <c r="F1417" s="3">
        <v>0</v>
      </c>
      <c r="G1417" s="3">
        <v>0</v>
      </c>
      <c r="H1417" s="3">
        <v>0</v>
      </c>
      <c r="I1417" s="3">
        <v>0</v>
      </c>
    </row>
    <row r="1418" spans="1:14" x14ac:dyDescent="0.25">
      <c r="A1418" s="5" t="s">
        <v>92</v>
      </c>
      <c r="B1418" s="5" t="s">
        <v>123</v>
      </c>
      <c r="C1418" s="5" t="s">
        <v>634</v>
      </c>
      <c r="D1418" s="5" t="s">
        <v>93</v>
      </c>
      <c r="E1418" s="6">
        <v>9586436</v>
      </c>
      <c r="F1418" s="6">
        <v>9548082</v>
      </c>
      <c r="G1418" s="6">
        <v>13759272</v>
      </c>
      <c r="H1418" s="6">
        <v>13464019</v>
      </c>
      <c r="I1418" s="6">
        <v>17285658</v>
      </c>
    </row>
    <row r="1419" spans="1:14" x14ac:dyDescent="0.25">
      <c r="A1419" s="2" t="s">
        <v>92</v>
      </c>
      <c r="B1419" s="2" t="s">
        <v>123</v>
      </c>
      <c r="C1419" s="2" t="s">
        <v>634</v>
      </c>
      <c r="D1419" s="8" t="s">
        <v>94</v>
      </c>
      <c r="E1419" s="3">
        <v>0</v>
      </c>
      <c r="F1419" s="3">
        <v>0</v>
      </c>
      <c r="G1419" s="3">
        <v>0</v>
      </c>
      <c r="H1419" s="3">
        <v>0</v>
      </c>
      <c r="I1419" s="3">
        <v>0</v>
      </c>
    </row>
    <row r="1420" spans="1:14" x14ac:dyDescent="0.25">
      <c r="A1420" s="2" t="s">
        <v>92</v>
      </c>
      <c r="B1420" s="2" t="s">
        <v>123</v>
      </c>
      <c r="C1420" s="2" t="s">
        <v>634</v>
      </c>
      <c r="D1420" s="8" t="s">
        <v>95</v>
      </c>
      <c r="E1420" s="3">
        <v>5365872</v>
      </c>
      <c r="F1420" s="3">
        <v>6628504</v>
      </c>
      <c r="G1420" s="3">
        <v>7117184</v>
      </c>
      <c r="H1420" s="3">
        <v>4889989</v>
      </c>
      <c r="I1420" s="3">
        <v>4276890</v>
      </c>
    </row>
    <row r="1421" spans="1:14" x14ac:dyDescent="0.25">
      <c r="A1421" s="2" t="s">
        <v>92</v>
      </c>
      <c r="B1421" s="2" t="s">
        <v>123</v>
      </c>
      <c r="C1421" s="2" t="s">
        <v>634</v>
      </c>
      <c r="D1421" s="8" t="s">
        <v>96</v>
      </c>
      <c r="E1421" s="3">
        <v>4220564</v>
      </c>
      <c r="F1421" s="3">
        <v>2919578</v>
      </c>
      <c r="G1421" s="3">
        <v>6642088</v>
      </c>
      <c r="H1421" s="3">
        <v>8574030</v>
      </c>
      <c r="I1421" s="3">
        <v>13008768</v>
      </c>
    </row>
    <row r="1422" spans="1:14" x14ac:dyDescent="0.25">
      <c r="A1422" s="5" t="s">
        <v>92</v>
      </c>
      <c r="B1422" s="5" t="s">
        <v>123</v>
      </c>
      <c r="C1422" s="5" t="s">
        <v>634</v>
      </c>
      <c r="D1422" s="5" t="s">
        <v>97</v>
      </c>
      <c r="E1422" s="6">
        <v>26352638</v>
      </c>
      <c r="F1422" s="6">
        <v>24469675</v>
      </c>
      <c r="G1422" s="6">
        <v>31974363</v>
      </c>
      <c r="H1422" s="6">
        <v>37873658</v>
      </c>
      <c r="I1422" s="6">
        <v>47473392</v>
      </c>
    </row>
    <row r="1423" spans="1:14" x14ac:dyDescent="0.25">
      <c r="A1423" s="2" t="s">
        <v>92</v>
      </c>
      <c r="B1423" s="2" t="s">
        <v>123</v>
      </c>
      <c r="C1423" s="2" t="s">
        <v>634</v>
      </c>
      <c r="D1423" s="8" t="s">
        <v>98</v>
      </c>
      <c r="E1423" s="3">
        <v>641628</v>
      </c>
      <c r="F1423" s="3">
        <v>394570</v>
      </c>
      <c r="G1423" s="3">
        <v>944649</v>
      </c>
      <c r="H1423" s="3">
        <v>814850</v>
      </c>
      <c r="I1423" s="3">
        <v>1347584</v>
      </c>
    </row>
    <row r="1424" spans="1:14" x14ac:dyDescent="0.25">
      <c r="A1424" s="2" t="s">
        <v>92</v>
      </c>
      <c r="B1424" s="2" t="s">
        <v>123</v>
      </c>
      <c r="C1424" s="2" t="s">
        <v>634</v>
      </c>
      <c r="D1424" s="8" t="s">
        <v>99</v>
      </c>
      <c r="E1424" s="3">
        <v>2299</v>
      </c>
      <c r="F1424" s="3">
        <v>991</v>
      </c>
      <c r="G1424" s="3">
        <v>825</v>
      </c>
      <c r="H1424" s="3">
        <v>1225</v>
      </c>
      <c r="I1424" s="3">
        <v>795</v>
      </c>
    </row>
    <row r="1425" spans="1:9" x14ac:dyDescent="0.25">
      <c r="A1425" s="2" t="s">
        <v>92</v>
      </c>
      <c r="B1425" s="2" t="s">
        <v>123</v>
      </c>
      <c r="C1425" s="2" t="s">
        <v>634</v>
      </c>
      <c r="D1425" s="8" t="s">
        <v>100</v>
      </c>
      <c r="E1425" s="3">
        <v>19888801</v>
      </c>
      <c r="F1425" s="3">
        <v>16745355</v>
      </c>
      <c r="G1425" s="3">
        <v>22101710</v>
      </c>
      <c r="H1425" s="3">
        <v>30088755</v>
      </c>
      <c r="I1425" s="3">
        <v>39585227</v>
      </c>
    </row>
    <row r="1426" spans="1:9" x14ac:dyDescent="0.25">
      <c r="A1426" s="2" t="s">
        <v>92</v>
      </c>
      <c r="B1426" s="2" t="s">
        <v>123</v>
      </c>
      <c r="C1426" s="2" t="s">
        <v>634</v>
      </c>
      <c r="D1426" s="8" t="s">
        <v>101</v>
      </c>
      <c r="E1426" s="3">
        <v>5627168</v>
      </c>
      <c r="F1426" s="3">
        <v>7114452</v>
      </c>
      <c r="G1426" s="3">
        <v>8687997</v>
      </c>
      <c r="H1426" s="3">
        <v>6725407</v>
      </c>
      <c r="I1426" s="3">
        <v>6122955</v>
      </c>
    </row>
    <row r="1427" spans="1:9" x14ac:dyDescent="0.25">
      <c r="A1427" s="2" t="s">
        <v>92</v>
      </c>
      <c r="B1427" s="2" t="s">
        <v>123</v>
      </c>
      <c r="C1427" s="2" t="s">
        <v>634</v>
      </c>
      <c r="D1427" s="8" t="s">
        <v>511</v>
      </c>
      <c r="E1427" s="3">
        <v>192742</v>
      </c>
      <c r="F1427" s="3">
        <v>214307</v>
      </c>
      <c r="G1427" s="3">
        <v>239182</v>
      </c>
      <c r="H1427" s="3">
        <v>243421</v>
      </c>
      <c r="I1427" s="3">
        <v>416831</v>
      </c>
    </row>
    <row r="1428" spans="1:9" x14ac:dyDescent="0.25">
      <c r="A1428" s="5" t="s">
        <v>92</v>
      </c>
      <c r="B1428" s="5" t="s">
        <v>123</v>
      </c>
      <c r="C1428" s="5" t="s">
        <v>634</v>
      </c>
      <c r="D1428" s="5" t="s">
        <v>29</v>
      </c>
      <c r="E1428" s="6"/>
      <c r="F1428" s="6"/>
      <c r="G1428" s="6"/>
      <c r="H1428" s="6"/>
      <c r="I1428" s="6"/>
    </row>
    <row r="1429" spans="1:9" x14ac:dyDescent="0.25">
      <c r="A1429" s="2" t="s">
        <v>92</v>
      </c>
      <c r="B1429" s="2" t="s">
        <v>123</v>
      </c>
      <c r="C1429" s="2" t="s">
        <v>634</v>
      </c>
      <c r="D1429" s="8" t="s">
        <v>102</v>
      </c>
      <c r="E1429" s="3">
        <v>1831301</v>
      </c>
      <c r="F1429" s="3">
        <v>862249</v>
      </c>
      <c r="G1429" s="3">
        <v>2085279</v>
      </c>
      <c r="H1429" s="3">
        <v>2586945</v>
      </c>
      <c r="I1429" s="3">
        <v>2482829</v>
      </c>
    </row>
    <row r="1430" spans="1:9" x14ac:dyDescent="0.25">
      <c r="A1430" s="2" t="s">
        <v>92</v>
      </c>
      <c r="B1430" s="2" t="s">
        <v>123</v>
      </c>
      <c r="C1430" s="2" t="s">
        <v>634</v>
      </c>
      <c r="D1430" s="8" t="s">
        <v>103</v>
      </c>
      <c r="E1430" s="3">
        <v>3923919</v>
      </c>
      <c r="F1430" s="3">
        <v>4358836</v>
      </c>
      <c r="G1430" s="3">
        <v>5582296</v>
      </c>
      <c r="H1430" s="3">
        <v>5571821</v>
      </c>
      <c r="I1430" s="3">
        <v>4002657</v>
      </c>
    </row>
    <row r="1431" spans="1:9" x14ac:dyDescent="0.25">
      <c r="A1431" s="2" t="s">
        <v>92</v>
      </c>
      <c r="B1431" s="2" t="s">
        <v>123</v>
      </c>
      <c r="C1431" s="2" t="s">
        <v>634</v>
      </c>
      <c r="D1431" s="8" t="s">
        <v>104</v>
      </c>
      <c r="E1431" s="3">
        <v>924430</v>
      </c>
      <c r="F1431" s="3">
        <v>925844</v>
      </c>
      <c r="G1431" s="3">
        <v>1203464</v>
      </c>
      <c r="H1431" s="3">
        <v>1598080</v>
      </c>
      <c r="I1431" s="3">
        <v>1404026</v>
      </c>
    </row>
    <row r="1432" spans="1:9" x14ac:dyDescent="0.25">
      <c r="A1432" s="2" t="s">
        <v>92</v>
      </c>
      <c r="B1432" s="2" t="s">
        <v>123</v>
      </c>
      <c r="C1432" s="2" t="s">
        <v>634</v>
      </c>
      <c r="D1432" s="8" t="s">
        <v>105</v>
      </c>
      <c r="E1432" s="3">
        <v>705525</v>
      </c>
      <c r="F1432" s="3">
        <v>859971</v>
      </c>
      <c r="G1432" s="3">
        <v>1546353</v>
      </c>
      <c r="H1432" s="3">
        <v>571589</v>
      </c>
      <c r="I1432" s="3">
        <v>936025</v>
      </c>
    </row>
    <row r="1433" spans="1:9" x14ac:dyDescent="0.25">
      <c r="A1433" s="2" t="s">
        <v>92</v>
      </c>
      <c r="B1433" s="2" t="s">
        <v>123</v>
      </c>
      <c r="C1433" s="2" t="s">
        <v>634</v>
      </c>
      <c r="D1433" s="8" t="s">
        <v>106</v>
      </c>
      <c r="E1433" s="3">
        <v>119900</v>
      </c>
      <c r="F1433" s="3">
        <v>220373</v>
      </c>
      <c r="G1433" s="3">
        <v>297034</v>
      </c>
      <c r="H1433" s="3">
        <v>214203</v>
      </c>
      <c r="I1433" s="3">
        <v>425193</v>
      </c>
    </row>
    <row r="1434" spans="1:9" x14ac:dyDescent="0.25">
      <c r="A1434" s="2" t="s">
        <v>92</v>
      </c>
      <c r="B1434" s="2" t="s">
        <v>123</v>
      </c>
      <c r="C1434" s="2" t="s">
        <v>634</v>
      </c>
      <c r="D1434" s="8" t="s">
        <v>107</v>
      </c>
      <c r="E1434" s="3">
        <v>390734</v>
      </c>
      <c r="F1434" s="3">
        <v>294783</v>
      </c>
      <c r="G1434" s="3">
        <v>400214</v>
      </c>
      <c r="H1434" s="3">
        <v>761017</v>
      </c>
      <c r="I1434" s="3">
        <v>310265</v>
      </c>
    </row>
    <row r="1435" spans="1:9" x14ac:dyDescent="0.25">
      <c r="A1435" s="2" t="s">
        <v>92</v>
      </c>
      <c r="B1435" s="2" t="s">
        <v>123</v>
      </c>
      <c r="C1435" s="2" t="s">
        <v>634</v>
      </c>
      <c r="D1435" s="8" t="s">
        <v>108</v>
      </c>
      <c r="E1435" s="3">
        <v>2104372</v>
      </c>
      <c r="F1435" s="3">
        <v>1043304</v>
      </c>
      <c r="G1435" s="3">
        <v>2100711</v>
      </c>
      <c r="H1435" s="3">
        <v>3107496</v>
      </c>
      <c r="I1435" s="3">
        <v>2775522</v>
      </c>
    </row>
    <row r="1436" spans="1:9" x14ac:dyDescent="0.25">
      <c r="A1436" s="2" t="s">
        <v>92</v>
      </c>
      <c r="B1436" s="2" t="s">
        <v>123</v>
      </c>
      <c r="C1436" s="2" t="s">
        <v>634</v>
      </c>
      <c r="D1436" s="8" t="s">
        <v>109</v>
      </c>
      <c r="E1436" s="3">
        <v>1499588</v>
      </c>
      <c r="F1436" s="3">
        <v>611030</v>
      </c>
      <c r="G1436" s="3">
        <v>1310667</v>
      </c>
      <c r="H1436" s="3">
        <v>1891099</v>
      </c>
      <c r="I1436" s="3">
        <v>1681252</v>
      </c>
    </row>
    <row r="1437" spans="1:9" x14ac:dyDescent="0.25">
      <c r="A1437" s="5" t="s">
        <v>92</v>
      </c>
      <c r="B1437" s="5" t="s">
        <v>123</v>
      </c>
      <c r="C1437" s="5" t="s">
        <v>634</v>
      </c>
      <c r="D1437" s="5" t="s">
        <v>40</v>
      </c>
      <c r="E1437" s="6"/>
      <c r="F1437" s="6"/>
      <c r="G1437" s="6"/>
      <c r="H1437" s="6"/>
      <c r="I1437" s="6"/>
    </row>
    <row r="1438" spans="1:9" x14ac:dyDescent="0.25">
      <c r="A1438" s="2" t="s">
        <v>92</v>
      </c>
      <c r="B1438" s="2" t="s">
        <v>123</v>
      </c>
      <c r="C1438" s="2" t="s">
        <v>634</v>
      </c>
      <c r="D1438" s="8" t="s">
        <v>77</v>
      </c>
      <c r="E1438" s="3">
        <v>68062.5</v>
      </c>
      <c r="F1438" s="3">
        <v>68062.5</v>
      </c>
      <c r="G1438" s="3">
        <v>68062.5</v>
      </c>
      <c r="H1438" s="3">
        <v>68062.5</v>
      </c>
      <c r="I1438" s="3">
        <v>68062.5</v>
      </c>
    </row>
    <row r="1439" spans="1:9" x14ac:dyDescent="0.25">
      <c r="A1439" s="2" t="s">
        <v>92</v>
      </c>
      <c r="B1439" s="2" t="s">
        <v>123</v>
      </c>
      <c r="C1439" s="2" t="s">
        <v>634</v>
      </c>
      <c r="D1439" s="8" t="s">
        <v>78</v>
      </c>
      <c r="E1439" s="3">
        <v>0</v>
      </c>
      <c r="F1439" s="3">
        <v>0</v>
      </c>
      <c r="G1439" s="3">
        <v>0</v>
      </c>
      <c r="H1439" s="3">
        <v>0</v>
      </c>
      <c r="I1439" s="3">
        <v>0</v>
      </c>
    </row>
    <row r="1440" spans="1:9" x14ac:dyDescent="0.25">
      <c r="A1440" s="2" t="s">
        <v>92</v>
      </c>
      <c r="B1440" s="2" t="s">
        <v>123</v>
      </c>
      <c r="C1440" s="2" t="s">
        <v>634</v>
      </c>
      <c r="D1440" s="8" t="s">
        <v>79</v>
      </c>
      <c r="E1440" s="3">
        <v>0</v>
      </c>
      <c r="F1440" s="3">
        <v>0</v>
      </c>
      <c r="G1440" s="3">
        <v>0</v>
      </c>
      <c r="H1440" s="3">
        <v>0</v>
      </c>
      <c r="I1440" s="3">
        <v>0</v>
      </c>
    </row>
    <row r="1441" spans="1:9" x14ac:dyDescent="0.25">
      <c r="A1441" s="2" t="s">
        <v>92</v>
      </c>
      <c r="B1441" s="2" t="s">
        <v>123</v>
      </c>
      <c r="C1441" s="2" t="s">
        <v>634</v>
      </c>
      <c r="D1441" s="8" t="s">
        <v>80</v>
      </c>
      <c r="E1441" s="3">
        <v>77207</v>
      </c>
      <c r="F1441" s="3">
        <v>-269239</v>
      </c>
      <c r="G1441" s="3">
        <v>-632146</v>
      </c>
      <c r="H1441" s="3">
        <v>-127217</v>
      </c>
      <c r="I1441" s="3">
        <v>1118720</v>
      </c>
    </row>
    <row r="1442" spans="1:9" x14ac:dyDescent="0.25">
      <c r="A1442" s="5" t="s">
        <v>92</v>
      </c>
      <c r="B1442" s="5" t="s">
        <v>123</v>
      </c>
      <c r="C1442" s="5" t="s">
        <v>634</v>
      </c>
      <c r="D1442" s="5" t="s">
        <v>43</v>
      </c>
      <c r="E1442" s="74"/>
      <c r="F1442" s="74"/>
      <c r="G1442" s="74"/>
      <c r="H1442" s="74"/>
      <c r="I1442" s="74"/>
    </row>
    <row r="1443" spans="1:9" x14ac:dyDescent="0.25">
      <c r="A1443" s="2" t="s">
        <v>92</v>
      </c>
      <c r="B1443" s="2" t="s">
        <v>123</v>
      </c>
      <c r="C1443" s="2" t="s">
        <v>634</v>
      </c>
      <c r="D1443" s="8" t="s">
        <v>546</v>
      </c>
      <c r="E1443" s="9">
        <v>8.9441126860000004</v>
      </c>
      <c r="F1443" s="9">
        <v>4.0949381208829383</v>
      </c>
      <c r="G1443" s="9">
        <v>7.1955006977456222</v>
      </c>
      <c r="H1443" s="9">
        <v>7.7473452188293317</v>
      </c>
      <c r="I1443" s="9">
        <v>5.5693216324219632</v>
      </c>
    </row>
    <row r="1444" spans="1:9" x14ac:dyDescent="0.25">
      <c r="A1444" s="2" t="s">
        <v>92</v>
      </c>
      <c r="B1444" s="2" t="s">
        <v>123</v>
      </c>
      <c r="C1444" s="2" t="s">
        <v>634</v>
      </c>
      <c r="D1444" s="8" t="s">
        <v>110</v>
      </c>
      <c r="E1444" s="9">
        <v>5.6904663590000002</v>
      </c>
      <c r="F1444" s="9">
        <v>2.4970907868616972</v>
      </c>
      <c r="G1444" s="9">
        <v>4.0991184093331272</v>
      </c>
      <c r="H1444" s="9">
        <v>4.9931775800478526</v>
      </c>
      <c r="I1444" s="9">
        <v>3.5414617097510117</v>
      </c>
    </row>
    <row r="1445" spans="1:9" x14ac:dyDescent="0.25">
      <c r="A1445" s="2" t="s">
        <v>92</v>
      </c>
      <c r="B1445" s="2" t="s">
        <v>123</v>
      </c>
      <c r="C1445" s="2" t="s">
        <v>634</v>
      </c>
      <c r="D1445" s="8" t="s">
        <v>512</v>
      </c>
      <c r="E1445" s="9">
        <v>22.03251423</v>
      </c>
      <c r="F1445" s="9">
        <v>8.9774839302112035</v>
      </c>
      <c r="G1445" s="9">
        <v>19.256815426997246</v>
      </c>
      <c r="H1445" s="9">
        <v>27.784741965105603</v>
      </c>
      <c r="I1445" s="9">
        <f>+I1436/I1438</f>
        <v>24.701590449954086</v>
      </c>
    </row>
    <row r="1446" spans="1:9" x14ac:dyDescent="0.25">
      <c r="A1446" s="2" t="s">
        <v>92</v>
      </c>
      <c r="B1446" s="2" t="s">
        <v>123</v>
      </c>
      <c r="C1446" s="2" t="s">
        <v>634</v>
      </c>
      <c r="D1446" s="8" t="s">
        <v>111</v>
      </c>
      <c r="E1446" s="9">
        <v>12.970154580000001</v>
      </c>
      <c r="F1446" s="9">
        <v>23.802390035470339</v>
      </c>
      <c r="G1446" s="9">
        <v>24.681585822259745</v>
      </c>
      <c r="H1446" s="9">
        <v>13.403772026431717</v>
      </c>
      <c r="I1446" s="9">
        <v>30.283840897533235</v>
      </c>
    </row>
    <row r="1447" spans="1:9" x14ac:dyDescent="0.25">
      <c r="A1447" s="2" t="s">
        <v>92</v>
      </c>
      <c r="B1447" s="2" t="s">
        <v>123</v>
      </c>
      <c r="C1447" s="2" t="s">
        <v>634</v>
      </c>
      <c r="D1447" s="8" t="s">
        <v>112</v>
      </c>
      <c r="E1447" s="9">
        <v>26.05609007</v>
      </c>
      <c r="F1447" s="9">
        <v>48.243621426116555</v>
      </c>
      <c r="G1447" s="9">
        <v>30.535139741826107</v>
      </c>
      <c r="H1447" s="9">
        <v>40.24204972875561</v>
      </c>
      <c r="I1447" s="9">
        <v>18.454401838629781</v>
      </c>
    </row>
    <row r="1448" spans="1:9" x14ac:dyDescent="0.25">
      <c r="A1448" s="2" t="s">
        <v>92</v>
      </c>
      <c r="B1448" s="2" t="s">
        <v>123</v>
      </c>
      <c r="C1448" s="2" t="s">
        <v>634</v>
      </c>
      <c r="D1448" s="8" t="s">
        <v>113</v>
      </c>
      <c r="E1448" s="9">
        <v>198.10055929999999</v>
      </c>
      <c r="F1448" s="9">
        <v>93.131132242580819</v>
      </c>
      <c r="G1448" s="9">
        <v>173.27306840919212</v>
      </c>
      <c r="H1448" s="9">
        <v>161.87831647977572</v>
      </c>
      <c r="I1448" s="9">
        <v>176.83639761656835</v>
      </c>
    </row>
    <row r="1449" spans="1:9" x14ac:dyDescent="0.25">
      <c r="A1449" s="5" t="s">
        <v>92</v>
      </c>
      <c r="B1449" s="5" t="s">
        <v>123</v>
      </c>
      <c r="C1449" s="5" t="s">
        <v>634</v>
      </c>
      <c r="D1449" s="5" t="s">
        <v>53</v>
      </c>
      <c r="E1449" s="74"/>
      <c r="F1449" s="74"/>
      <c r="G1449" s="74"/>
      <c r="H1449" s="74"/>
      <c r="I1449" s="74"/>
    </row>
    <row r="1450" spans="1:9" x14ac:dyDescent="0.25">
      <c r="A1450" s="2" t="s">
        <v>92</v>
      </c>
      <c r="B1450" s="2" t="s">
        <v>123</v>
      </c>
      <c r="C1450" s="2" t="s">
        <v>634</v>
      </c>
      <c r="D1450" s="8" t="s">
        <v>114</v>
      </c>
      <c r="E1450" s="9">
        <v>2.434777118</v>
      </c>
      <c r="F1450" s="9">
        <v>1.6124856582688574</v>
      </c>
      <c r="G1450" s="9">
        <v>2.9543950570649367</v>
      </c>
      <c r="H1450" s="9">
        <v>2.1514953744367653</v>
      </c>
      <c r="I1450" s="9">
        <v>2.8386090465159937</v>
      </c>
    </row>
    <row r="1451" spans="1:9" x14ac:dyDescent="0.25">
      <c r="A1451" s="2" t="s">
        <v>92</v>
      </c>
      <c r="B1451" s="2" t="s">
        <v>123</v>
      </c>
      <c r="C1451" s="2" t="s">
        <v>634</v>
      </c>
      <c r="D1451" s="8" t="s">
        <v>115</v>
      </c>
      <c r="E1451" s="9">
        <v>75.471764910000005</v>
      </c>
      <c r="F1451" s="9">
        <v>68.433091162837272</v>
      </c>
      <c r="G1451" s="9">
        <v>69.123222251526954</v>
      </c>
      <c r="H1451" s="9">
        <v>79.445072350814385</v>
      </c>
      <c r="I1451" s="9">
        <v>83.384029099921904</v>
      </c>
    </row>
    <row r="1452" spans="1:9" x14ac:dyDescent="0.25">
      <c r="A1452" s="5" t="s">
        <v>92</v>
      </c>
      <c r="B1452" s="5" t="s">
        <v>123</v>
      </c>
      <c r="C1452" s="5" t="s">
        <v>634</v>
      </c>
      <c r="D1452" s="5" t="s">
        <v>116</v>
      </c>
      <c r="E1452" s="74"/>
      <c r="F1452" s="74"/>
      <c r="G1452" s="74"/>
      <c r="H1452" s="74"/>
      <c r="I1452" s="74"/>
    </row>
    <row r="1453" spans="1:9" x14ac:dyDescent="0.25">
      <c r="A1453" s="2" t="s">
        <v>92</v>
      </c>
      <c r="B1453" s="2" t="s">
        <v>123</v>
      </c>
      <c r="C1453" s="2" t="s">
        <v>634</v>
      </c>
      <c r="D1453" s="8" t="s">
        <v>535</v>
      </c>
      <c r="E1453" s="9">
        <v>63.622480600000003</v>
      </c>
      <c r="F1453" s="9">
        <v>60.979939455673197</v>
      </c>
      <c r="G1453" s="9">
        <v>56.967799483605035</v>
      </c>
      <c r="H1453" s="9">
        <v>64.450175369910141</v>
      </c>
      <c r="I1453" s="9">
        <v>63.588744617195246</v>
      </c>
    </row>
    <row r="1454" spans="1:9" x14ac:dyDescent="0.25">
      <c r="A1454" s="2" t="s">
        <v>92</v>
      </c>
      <c r="B1454" s="2" t="s">
        <v>123</v>
      </c>
      <c r="C1454" s="2" t="s">
        <v>634</v>
      </c>
      <c r="D1454" s="8" t="s">
        <v>547</v>
      </c>
      <c r="E1454" s="9">
        <v>246.33538290000001</v>
      </c>
      <c r="F1454" s="9">
        <v>219.23368962350781</v>
      </c>
      <c r="G1454" s="9">
        <v>267.62300826446278</v>
      </c>
      <c r="H1454" s="9">
        <v>358.63565105601469</v>
      </c>
      <c r="I1454" s="9">
        <f>+SUM(I1414:I1416)/I1438</f>
        <v>443.52960881542703</v>
      </c>
    </row>
    <row r="1455" spans="1:9" x14ac:dyDescent="0.25">
      <c r="A1455" s="5" t="s">
        <v>92</v>
      </c>
      <c r="B1455" s="5" t="s">
        <v>123</v>
      </c>
      <c r="C1455" s="5" t="s">
        <v>634</v>
      </c>
      <c r="D1455" s="5" t="s">
        <v>117</v>
      </c>
      <c r="E1455" s="74"/>
      <c r="F1455" s="74"/>
      <c r="G1455" s="74"/>
      <c r="H1455" s="74"/>
      <c r="I1455" s="74"/>
    </row>
    <row r="1456" spans="1:9" x14ac:dyDescent="0.25">
      <c r="A1456" s="2" t="s">
        <v>92</v>
      </c>
      <c r="B1456" s="2" t="s">
        <v>123</v>
      </c>
      <c r="C1456" s="2" t="s">
        <v>634</v>
      </c>
      <c r="D1456" s="8" t="s">
        <v>118</v>
      </c>
      <c r="E1456" s="9">
        <v>5.1485474680000003</v>
      </c>
      <c r="F1456" s="9">
        <v>-44.063139289396595</v>
      </c>
      <c r="G1456" s="9">
        <v>-48.230862606596489</v>
      </c>
      <c r="H1456" s="9">
        <v>-6.7271464899510818</v>
      </c>
      <c r="I1456" s="9">
        <v>66.540887386304973</v>
      </c>
    </row>
    <row r="1457" spans="1:14" x14ac:dyDescent="0.25">
      <c r="A1457" s="5" t="s">
        <v>92</v>
      </c>
      <c r="B1457" s="5" t="s">
        <v>123</v>
      </c>
      <c r="C1457" s="5" t="s">
        <v>635</v>
      </c>
      <c r="D1457" s="5" t="s">
        <v>9</v>
      </c>
      <c r="E1457" s="6">
        <v>687227</v>
      </c>
      <c r="F1457" s="6">
        <v>731927</v>
      </c>
      <c r="G1457" s="6">
        <v>844606</v>
      </c>
      <c r="H1457" s="6">
        <v>1007697</v>
      </c>
      <c r="I1457" s="6">
        <v>1147124.2719999999</v>
      </c>
      <c r="J1457" s="1"/>
      <c r="K1457" s="1"/>
      <c r="L1457" s="1"/>
      <c r="M1457" s="1"/>
      <c r="N1457" s="1"/>
    </row>
    <row r="1458" spans="1:14" x14ac:dyDescent="0.25">
      <c r="A1458" s="2" t="s">
        <v>92</v>
      </c>
      <c r="B1458" s="2" t="s">
        <v>123</v>
      </c>
      <c r="C1458" s="2" t="s">
        <v>635</v>
      </c>
      <c r="D1458" s="8" t="s">
        <v>76</v>
      </c>
      <c r="E1458" s="3">
        <v>600000</v>
      </c>
      <c r="F1458" s="3">
        <v>600000</v>
      </c>
      <c r="G1458" s="3">
        <v>600000</v>
      </c>
      <c r="H1458" s="3">
        <v>645000</v>
      </c>
      <c r="I1458" s="3">
        <v>806250</v>
      </c>
    </row>
    <row r="1459" spans="1:14" x14ac:dyDescent="0.25">
      <c r="A1459" s="2" t="s">
        <v>92</v>
      </c>
      <c r="B1459" s="2" t="s">
        <v>123</v>
      </c>
      <c r="C1459" s="2" t="s">
        <v>635</v>
      </c>
      <c r="D1459" s="8" t="s">
        <v>11</v>
      </c>
      <c r="E1459" s="3">
        <v>32605</v>
      </c>
      <c r="F1459" s="3">
        <v>23863</v>
      </c>
      <c r="G1459" s="3">
        <v>20238</v>
      </c>
      <c r="H1459" s="3">
        <v>33060</v>
      </c>
      <c r="I1459" s="3">
        <v>20150.794000000002</v>
      </c>
    </row>
    <row r="1460" spans="1:14" x14ac:dyDescent="0.25">
      <c r="A1460" s="2" t="s">
        <v>92</v>
      </c>
      <c r="B1460" s="2" t="s">
        <v>123</v>
      </c>
      <c r="C1460" s="2" t="s">
        <v>635</v>
      </c>
      <c r="D1460" s="8" t="s">
        <v>12</v>
      </c>
      <c r="E1460" s="3">
        <v>54622</v>
      </c>
      <c r="F1460" s="3">
        <v>108064</v>
      </c>
      <c r="G1460" s="3">
        <v>224368</v>
      </c>
      <c r="H1460" s="3">
        <v>329637</v>
      </c>
      <c r="I1460" s="3">
        <v>320723.478</v>
      </c>
    </row>
    <row r="1461" spans="1:14" x14ac:dyDescent="0.25">
      <c r="A1461" s="2" t="s">
        <v>92</v>
      </c>
      <c r="B1461" s="2" t="s">
        <v>123</v>
      </c>
      <c r="C1461" s="2" t="s">
        <v>635</v>
      </c>
      <c r="D1461" s="8" t="s">
        <v>13</v>
      </c>
      <c r="E1461" s="3">
        <v>0</v>
      </c>
      <c r="F1461" s="3">
        <v>0</v>
      </c>
      <c r="G1461" s="3">
        <v>0</v>
      </c>
      <c r="H1461" s="3">
        <v>0</v>
      </c>
      <c r="I1461" s="3">
        <v>0</v>
      </c>
    </row>
    <row r="1462" spans="1:14" x14ac:dyDescent="0.25">
      <c r="A1462" s="5" t="s">
        <v>92</v>
      </c>
      <c r="B1462" s="5" t="s">
        <v>123</v>
      </c>
      <c r="C1462" s="5" t="s">
        <v>635</v>
      </c>
      <c r="D1462" s="5" t="s">
        <v>93</v>
      </c>
      <c r="E1462" s="6">
        <v>406518</v>
      </c>
      <c r="F1462" s="6">
        <v>505512</v>
      </c>
      <c r="G1462" s="6">
        <v>776023</v>
      </c>
      <c r="H1462" s="6">
        <v>1176375.0060000001</v>
      </c>
      <c r="I1462" s="6">
        <v>1769217.9080000001</v>
      </c>
    </row>
    <row r="1463" spans="1:14" x14ac:dyDescent="0.25">
      <c r="A1463" s="2" t="s">
        <v>92</v>
      </c>
      <c r="B1463" s="2" t="s">
        <v>123</v>
      </c>
      <c r="C1463" s="2" t="s">
        <v>635</v>
      </c>
      <c r="D1463" s="8" t="s">
        <v>94</v>
      </c>
      <c r="E1463" s="3">
        <v>0</v>
      </c>
      <c r="F1463" s="3">
        <v>0</v>
      </c>
      <c r="G1463" s="3">
        <v>0</v>
      </c>
      <c r="H1463" s="3">
        <v>0</v>
      </c>
      <c r="I1463" s="3">
        <v>0</v>
      </c>
    </row>
    <row r="1464" spans="1:14" x14ac:dyDescent="0.25">
      <c r="A1464" s="2" t="s">
        <v>92</v>
      </c>
      <c r="B1464" s="2" t="s">
        <v>123</v>
      </c>
      <c r="C1464" s="2" t="s">
        <v>635</v>
      </c>
      <c r="D1464" s="8" t="s">
        <v>95</v>
      </c>
      <c r="E1464" s="3">
        <v>249321</v>
      </c>
      <c r="F1464" s="3">
        <v>341914</v>
      </c>
      <c r="G1464" s="3">
        <v>500602</v>
      </c>
      <c r="H1464" s="3">
        <v>728045</v>
      </c>
      <c r="I1464" s="3">
        <v>785396.41599999997</v>
      </c>
    </row>
    <row r="1465" spans="1:14" x14ac:dyDescent="0.25">
      <c r="A1465" s="2" t="s">
        <v>92</v>
      </c>
      <c r="B1465" s="2" t="s">
        <v>123</v>
      </c>
      <c r="C1465" s="2" t="s">
        <v>635</v>
      </c>
      <c r="D1465" s="8" t="s">
        <v>96</v>
      </c>
      <c r="E1465" s="3">
        <v>157197</v>
      </c>
      <c r="F1465" s="3">
        <v>163598</v>
      </c>
      <c r="G1465" s="3">
        <v>275421</v>
      </c>
      <c r="H1465" s="3">
        <v>448330.00599999999</v>
      </c>
      <c r="I1465" s="3">
        <v>983821.49199999997</v>
      </c>
    </row>
    <row r="1466" spans="1:14" x14ac:dyDescent="0.25">
      <c r="A1466" s="5" t="s">
        <v>92</v>
      </c>
      <c r="B1466" s="5" t="s">
        <v>123</v>
      </c>
      <c r="C1466" s="5" t="s">
        <v>635</v>
      </c>
      <c r="D1466" s="5" t="s">
        <v>97</v>
      </c>
      <c r="E1466" s="6">
        <v>1093745</v>
      </c>
      <c r="F1466" s="6">
        <v>1237439</v>
      </c>
      <c r="G1466" s="6">
        <v>1620629</v>
      </c>
      <c r="H1466" s="6">
        <v>2184072.2560000001</v>
      </c>
      <c r="I1466" s="6">
        <v>2916342.18</v>
      </c>
    </row>
    <row r="1467" spans="1:14" x14ac:dyDescent="0.25">
      <c r="A1467" s="2" t="s">
        <v>92</v>
      </c>
      <c r="B1467" s="2" t="s">
        <v>123</v>
      </c>
      <c r="C1467" s="2" t="s">
        <v>635</v>
      </c>
      <c r="D1467" s="8" t="s">
        <v>98</v>
      </c>
      <c r="E1467" s="3">
        <v>72588</v>
      </c>
      <c r="F1467" s="3">
        <v>105705</v>
      </c>
      <c r="G1467" s="3">
        <v>252189</v>
      </c>
      <c r="H1467" s="3">
        <v>234157.57</v>
      </c>
      <c r="I1467" s="3">
        <v>123667.196</v>
      </c>
    </row>
    <row r="1468" spans="1:14" x14ac:dyDescent="0.25">
      <c r="A1468" s="2" t="s">
        <v>92</v>
      </c>
      <c r="B1468" s="2" t="s">
        <v>123</v>
      </c>
      <c r="C1468" s="2" t="s">
        <v>635</v>
      </c>
      <c r="D1468" s="8" t="s">
        <v>99</v>
      </c>
      <c r="E1468" s="3">
        <v>0</v>
      </c>
      <c r="F1468" s="3">
        <v>0</v>
      </c>
      <c r="G1468" s="3">
        <v>0</v>
      </c>
      <c r="H1468" s="3">
        <v>0</v>
      </c>
      <c r="I1468" s="3">
        <v>0</v>
      </c>
    </row>
    <row r="1469" spans="1:14" x14ac:dyDescent="0.25">
      <c r="A1469" s="2" t="s">
        <v>92</v>
      </c>
      <c r="B1469" s="2" t="s">
        <v>123</v>
      </c>
      <c r="C1469" s="2" t="s">
        <v>635</v>
      </c>
      <c r="D1469" s="8" t="s">
        <v>100</v>
      </c>
      <c r="E1469" s="3">
        <v>714716</v>
      </c>
      <c r="F1469" s="3">
        <v>779146</v>
      </c>
      <c r="G1469" s="3">
        <v>850240</v>
      </c>
      <c r="H1469" s="3">
        <v>939145</v>
      </c>
      <c r="I1469" s="3">
        <v>721025.6</v>
      </c>
    </row>
    <row r="1470" spans="1:14" x14ac:dyDescent="0.25">
      <c r="A1470" s="2" t="s">
        <v>92</v>
      </c>
      <c r="B1470" s="2" t="s">
        <v>123</v>
      </c>
      <c r="C1470" s="2" t="s">
        <v>635</v>
      </c>
      <c r="D1470" s="8" t="s">
        <v>101</v>
      </c>
      <c r="E1470" s="3">
        <v>266512</v>
      </c>
      <c r="F1470" s="3">
        <v>297509</v>
      </c>
      <c r="G1470" s="3">
        <v>442503</v>
      </c>
      <c r="H1470" s="3">
        <v>894893.68599999999</v>
      </c>
      <c r="I1470" s="3">
        <v>1928770.6769999999</v>
      </c>
    </row>
    <row r="1471" spans="1:14" x14ac:dyDescent="0.25">
      <c r="A1471" s="2" t="s">
        <v>92</v>
      </c>
      <c r="B1471" s="2" t="s">
        <v>123</v>
      </c>
      <c r="C1471" s="2" t="s">
        <v>635</v>
      </c>
      <c r="D1471" s="8" t="s">
        <v>511</v>
      </c>
      <c r="E1471" s="3">
        <v>39929</v>
      </c>
      <c r="F1471" s="3">
        <v>55079</v>
      </c>
      <c r="G1471" s="3">
        <v>75697</v>
      </c>
      <c r="H1471" s="3">
        <v>115876</v>
      </c>
      <c r="I1471" s="3">
        <v>142878.70699999999</v>
      </c>
    </row>
    <row r="1472" spans="1:14" x14ac:dyDescent="0.25">
      <c r="A1472" s="5" t="s">
        <v>92</v>
      </c>
      <c r="B1472" s="5" t="s">
        <v>123</v>
      </c>
      <c r="C1472" s="5" t="s">
        <v>635</v>
      </c>
      <c r="D1472" s="5" t="s">
        <v>29</v>
      </c>
      <c r="E1472" s="6"/>
      <c r="F1472" s="6"/>
      <c r="G1472" s="6"/>
      <c r="H1472" s="6"/>
      <c r="I1472" s="6"/>
    </row>
    <row r="1473" spans="1:9" x14ac:dyDescent="0.25">
      <c r="A1473" s="2" t="s">
        <v>92</v>
      </c>
      <c r="B1473" s="2" t="s">
        <v>123</v>
      </c>
      <c r="C1473" s="2" t="s">
        <v>635</v>
      </c>
      <c r="D1473" s="8" t="s">
        <v>102</v>
      </c>
      <c r="E1473" s="3">
        <v>47559</v>
      </c>
      <c r="F1473" s="3">
        <v>78381</v>
      </c>
      <c r="G1473" s="3">
        <v>113043</v>
      </c>
      <c r="H1473" s="3">
        <v>96581</v>
      </c>
      <c r="I1473" s="3">
        <v>94111.172000000006</v>
      </c>
    </row>
    <row r="1474" spans="1:9" x14ac:dyDescent="0.25">
      <c r="A1474" s="2" t="s">
        <v>92</v>
      </c>
      <c r="B1474" s="2" t="s">
        <v>123</v>
      </c>
      <c r="C1474" s="2" t="s">
        <v>635</v>
      </c>
      <c r="D1474" s="8" t="s">
        <v>103</v>
      </c>
      <c r="E1474" s="3">
        <v>231254</v>
      </c>
      <c r="F1474" s="3">
        <v>485602</v>
      </c>
      <c r="G1474" s="3">
        <v>826275</v>
      </c>
      <c r="H1474" s="3">
        <v>1463486</v>
      </c>
      <c r="I1474" s="3">
        <v>0</v>
      </c>
    </row>
    <row r="1475" spans="1:9" x14ac:dyDescent="0.25">
      <c r="A1475" s="2" t="s">
        <v>92</v>
      </c>
      <c r="B1475" s="2" t="s">
        <v>123</v>
      </c>
      <c r="C1475" s="2" t="s">
        <v>635</v>
      </c>
      <c r="D1475" s="8" t="s">
        <v>104</v>
      </c>
      <c r="E1475" s="3">
        <v>179988</v>
      </c>
      <c r="F1475" s="3">
        <v>300868</v>
      </c>
      <c r="G1475" s="3">
        <v>443680</v>
      </c>
      <c r="H1475" s="3">
        <v>921356</v>
      </c>
      <c r="I1475" s="3">
        <v>1125503.487</v>
      </c>
    </row>
    <row r="1476" spans="1:9" x14ac:dyDescent="0.25">
      <c r="A1476" s="2" t="s">
        <v>92</v>
      </c>
      <c r="B1476" s="2" t="s">
        <v>123</v>
      </c>
      <c r="C1476" s="2" t="s">
        <v>635</v>
      </c>
      <c r="D1476" s="8" t="s">
        <v>105</v>
      </c>
      <c r="E1476" s="3">
        <v>56746</v>
      </c>
      <c r="F1476" s="3">
        <v>121445</v>
      </c>
      <c r="G1476" s="3">
        <v>451081</v>
      </c>
      <c r="H1476" s="3">
        <v>463193</v>
      </c>
      <c r="I1476" s="3">
        <v>0</v>
      </c>
    </row>
    <row r="1477" spans="1:9" x14ac:dyDescent="0.25">
      <c r="A1477" s="2" t="s">
        <v>92</v>
      </c>
      <c r="B1477" s="2" t="s">
        <v>123</v>
      </c>
      <c r="C1477" s="2" t="s">
        <v>635</v>
      </c>
      <c r="D1477" s="8" t="s">
        <v>106</v>
      </c>
      <c r="E1477" s="3">
        <v>42706</v>
      </c>
      <c r="F1477" s="3">
        <v>80080</v>
      </c>
      <c r="G1477" s="3">
        <v>149422</v>
      </c>
      <c r="H1477" s="3">
        <v>444013</v>
      </c>
      <c r="I1477" s="3">
        <v>588235.85</v>
      </c>
    </row>
    <row r="1478" spans="1:9" x14ac:dyDescent="0.25">
      <c r="A1478" s="2" t="s">
        <v>92</v>
      </c>
      <c r="B1478" s="2" t="s">
        <v>123</v>
      </c>
      <c r="C1478" s="2" t="s">
        <v>635</v>
      </c>
      <c r="D1478" s="8" t="s">
        <v>107</v>
      </c>
      <c r="E1478" s="3">
        <v>-38177</v>
      </c>
      <c r="F1478" s="3">
        <v>-35574</v>
      </c>
      <c r="G1478" s="3">
        <v>22296</v>
      </c>
      <c r="H1478" s="3">
        <v>66347</v>
      </c>
      <c r="I1478" s="3">
        <v>77459.210999999996</v>
      </c>
    </row>
    <row r="1479" spans="1:9" x14ac:dyDescent="0.25">
      <c r="A1479" s="2" t="s">
        <v>92</v>
      </c>
      <c r="B1479" s="2" t="s">
        <v>123</v>
      </c>
      <c r="C1479" s="2" t="s">
        <v>635</v>
      </c>
      <c r="D1479" s="8" t="s">
        <v>108</v>
      </c>
      <c r="E1479" s="3">
        <v>25970</v>
      </c>
      <c r="F1479" s="3">
        <v>77791</v>
      </c>
      <c r="G1479" s="3">
        <v>163934</v>
      </c>
      <c r="H1479" s="3">
        <v>238804</v>
      </c>
      <c r="I1479" s="3">
        <v>201161.611</v>
      </c>
    </row>
    <row r="1480" spans="1:9" x14ac:dyDescent="0.25">
      <c r="A1480" s="2" t="s">
        <v>92</v>
      </c>
      <c r="B1480" s="2" t="s">
        <v>123</v>
      </c>
      <c r="C1480" s="2" t="s">
        <v>635</v>
      </c>
      <c r="D1480" s="8" t="s">
        <v>109</v>
      </c>
      <c r="E1480" s="3">
        <v>31078</v>
      </c>
      <c r="F1480" s="3">
        <v>53376</v>
      </c>
      <c r="G1480" s="3">
        <v>116304</v>
      </c>
      <c r="H1480" s="3">
        <v>165269</v>
      </c>
      <c r="I1480" s="3">
        <v>152336.05900000001</v>
      </c>
    </row>
    <row r="1481" spans="1:9" x14ac:dyDescent="0.25">
      <c r="A1481" s="5" t="s">
        <v>92</v>
      </c>
      <c r="B1481" s="5" t="s">
        <v>123</v>
      </c>
      <c r="C1481" s="5" t="s">
        <v>635</v>
      </c>
      <c r="D1481" s="5" t="s">
        <v>40</v>
      </c>
      <c r="E1481" s="6"/>
      <c r="F1481" s="6"/>
      <c r="G1481" s="6"/>
      <c r="H1481" s="6"/>
      <c r="I1481" s="6"/>
    </row>
    <row r="1482" spans="1:9" x14ac:dyDescent="0.25">
      <c r="A1482" s="2" t="s">
        <v>92</v>
      </c>
      <c r="B1482" s="2" t="s">
        <v>123</v>
      </c>
      <c r="C1482" s="2" t="s">
        <v>635</v>
      </c>
      <c r="D1482" s="8" t="s">
        <v>77</v>
      </c>
      <c r="E1482" s="3">
        <v>60000</v>
      </c>
      <c r="F1482" s="3">
        <v>60000</v>
      </c>
      <c r="G1482" s="3">
        <v>60000</v>
      </c>
      <c r="H1482" s="3">
        <v>64500</v>
      </c>
      <c r="I1482" s="3">
        <v>80625</v>
      </c>
    </row>
    <row r="1483" spans="1:9" x14ac:dyDescent="0.25">
      <c r="A1483" s="2" t="s">
        <v>92</v>
      </c>
      <c r="B1483" s="2" t="s">
        <v>123</v>
      </c>
      <c r="C1483" s="2" t="s">
        <v>635</v>
      </c>
      <c r="D1483" s="8" t="s">
        <v>78</v>
      </c>
      <c r="E1483" s="3">
        <v>0</v>
      </c>
      <c r="F1483" s="3">
        <v>0</v>
      </c>
      <c r="G1483" s="3">
        <v>2.5</v>
      </c>
      <c r="H1483" s="3">
        <v>25</v>
      </c>
      <c r="I1483" s="3">
        <v>0</v>
      </c>
    </row>
    <row r="1484" spans="1:9" x14ac:dyDescent="0.25">
      <c r="A1484" s="2" t="s">
        <v>92</v>
      </c>
      <c r="B1484" s="2" t="s">
        <v>123</v>
      </c>
      <c r="C1484" s="2" t="s">
        <v>635</v>
      </c>
      <c r="D1484" s="8" t="s">
        <v>79</v>
      </c>
      <c r="E1484" s="3">
        <v>0</v>
      </c>
      <c r="F1484" s="3">
        <v>0</v>
      </c>
      <c r="G1484" s="3">
        <v>7.5</v>
      </c>
      <c r="H1484" s="3">
        <v>0</v>
      </c>
      <c r="I1484" s="3">
        <v>0</v>
      </c>
    </row>
    <row r="1485" spans="1:9" x14ac:dyDescent="0.25">
      <c r="A1485" s="2" t="s">
        <v>92</v>
      </c>
      <c r="B1485" s="2" t="s">
        <v>123</v>
      </c>
      <c r="C1485" s="2" t="s">
        <v>635</v>
      </c>
      <c r="D1485" s="8" t="s">
        <v>80</v>
      </c>
      <c r="E1485" s="3">
        <v>-10720</v>
      </c>
      <c r="F1485" s="3">
        <v>51142</v>
      </c>
      <c r="G1485" s="3">
        <v>138225</v>
      </c>
      <c r="H1485" s="3">
        <v>81846.648000000001</v>
      </c>
      <c r="I1485" s="3">
        <v>25580.605</v>
      </c>
    </row>
    <row r="1486" spans="1:9" x14ac:dyDescent="0.25">
      <c r="A1486" s="5" t="s">
        <v>92</v>
      </c>
      <c r="B1486" s="5" t="s">
        <v>123</v>
      </c>
      <c r="C1486" s="5" t="s">
        <v>635</v>
      </c>
      <c r="D1486" s="5" t="s">
        <v>43</v>
      </c>
      <c r="E1486" s="74"/>
      <c r="F1486" s="74"/>
      <c r="G1486" s="74"/>
      <c r="H1486" s="74"/>
      <c r="I1486" s="74"/>
    </row>
    <row r="1487" spans="1:9" x14ac:dyDescent="0.25">
      <c r="A1487" s="2" t="s">
        <v>92</v>
      </c>
      <c r="B1487" s="2" t="s">
        <v>123</v>
      </c>
      <c r="C1487" s="2" t="s">
        <v>635</v>
      </c>
      <c r="D1487" s="8" t="s">
        <v>546</v>
      </c>
      <c r="E1487" s="9">
        <v>4.5222321010000002</v>
      </c>
      <c r="F1487" s="9">
        <v>7.2925305392477666</v>
      </c>
      <c r="G1487" s="9">
        <v>13.770207647115933</v>
      </c>
      <c r="H1487" s="9">
        <v>16.400664088510734</v>
      </c>
      <c r="I1487" s="9">
        <v>13.27982178725968</v>
      </c>
    </row>
    <row r="1488" spans="1:9" x14ac:dyDescent="0.25">
      <c r="A1488" s="2" t="s">
        <v>92</v>
      </c>
      <c r="B1488" s="2" t="s">
        <v>123</v>
      </c>
      <c r="C1488" s="2" t="s">
        <v>635</v>
      </c>
      <c r="D1488" s="8" t="s">
        <v>110</v>
      </c>
      <c r="E1488" s="9">
        <v>2.8414301320000002</v>
      </c>
      <c r="F1488" s="9">
        <v>4.3134247425529662</v>
      </c>
      <c r="G1488" s="9">
        <v>7.1764728386324075</v>
      </c>
      <c r="H1488" s="9">
        <v>7.5670115558667668</v>
      </c>
      <c r="I1488" s="9">
        <v>5.2235317256221281</v>
      </c>
    </row>
    <row r="1489" spans="1:14" x14ac:dyDescent="0.25">
      <c r="A1489" s="2" t="s">
        <v>92</v>
      </c>
      <c r="B1489" s="2" t="s">
        <v>123</v>
      </c>
      <c r="C1489" s="2" t="s">
        <v>635</v>
      </c>
      <c r="D1489" s="8" t="s">
        <v>512</v>
      </c>
      <c r="E1489" s="9">
        <v>0.51796666700000005</v>
      </c>
      <c r="F1489" s="9">
        <v>0.88959999999999995</v>
      </c>
      <c r="G1489" s="9">
        <v>1.9383999999999999</v>
      </c>
      <c r="H1489" s="9">
        <v>2.5623100775193799</v>
      </c>
      <c r="I1489" s="9">
        <f>+I1480/I1482</f>
        <v>1.8894394914728683</v>
      </c>
    </row>
    <row r="1490" spans="1:14" x14ac:dyDescent="0.25">
      <c r="A1490" s="2" t="s">
        <v>92</v>
      </c>
      <c r="B1490" s="2" t="s">
        <v>123</v>
      </c>
      <c r="C1490" s="2" t="s">
        <v>635</v>
      </c>
      <c r="D1490" s="8" t="s">
        <v>111</v>
      </c>
      <c r="E1490" s="9">
        <v>23.72713736</v>
      </c>
      <c r="F1490" s="9">
        <v>26.616323437520773</v>
      </c>
      <c r="G1490" s="9">
        <v>33.677875946628198</v>
      </c>
      <c r="H1490" s="9">
        <v>48.191252892475873</v>
      </c>
      <c r="I1490" s="9">
        <v>52.26424056383221</v>
      </c>
    </row>
    <row r="1491" spans="1:14" x14ac:dyDescent="0.25">
      <c r="A1491" s="2" t="s">
        <v>92</v>
      </c>
      <c r="B1491" s="2" t="s">
        <v>123</v>
      </c>
      <c r="C1491" s="2" t="s">
        <v>635</v>
      </c>
      <c r="D1491" s="8" t="s">
        <v>112</v>
      </c>
      <c r="E1491" s="9">
        <v>-122.84252530000001</v>
      </c>
      <c r="F1491" s="9">
        <v>-66.647931654676256</v>
      </c>
      <c r="G1491" s="9">
        <v>19.17044985555097</v>
      </c>
      <c r="H1491" s="9">
        <v>40.14485475194985</v>
      </c>
      <c r="I1491" s="9">
        <v>50.847587569532699</v>
      </c>
    </row>
    <row r="1492" spans="1:14" x14ac:dyDescent="0.25">
      <c r="A1492" s="2" t="s">
        <v>92</v>
      </c>
      <c r="B1492" s="2" t="s">
        <v>123</v>
      </c>
      <c r="C1492" s="2" t="s">
        <v>635</v>
      </c>
      <c r="D1492" s="8" t="s">
        <v>113</v>
      </c>
      <c r="E1492" s="9">
        <v>26.423428229999999</v>
      </c>
      <c r="F1492" s="9">
        <v>26.051623967985961</v>
      </c>
      <c r="G1492" s="9">
        <v>25.478498016588532</v>
      </c>
      <c r="H1492" s="9">
        <v>10.482484511958461</v>
      </c>
      <c r="I1492" s="9">
        <v>8.3616952845566797</v>
      </c>
    </row>
    <row r="1493" spans="1:14" x14ac:dyDescent="0.25">
      <c r="A1493" s="5" t="s">
        <v>92</v>
      </c>
      <c r="B1493" s="5" t="s">
        <v>123</v>
      </c>
      <c r="C1493" s="5" t="s">
        <v>635</v>
      </c>
      <c r="D1493" s="5" t="s">
        <v>53</v>
      </c>
      <c r="E1493" s="74"/>
      <c r="F1493" s="74"/>
      <c r="G1493" s="74"/>
      <c r="H1493" s="74"/>
      <c r="I1493" s="74"/>
    </row>
    <row r="1494" spans="1:14" x14ac:dyDescent="0.25">
      <c r="A1494" s="2" t="s">
        <v>92</v>
      </c>
      <c r="B1494" s="2" t="s">
        <v>123</v>
      </c>
      <c r="C1494" s="2" t="s">
        <v>635</v>
      </c>
      <c r="D1494" s="8" t="s">
        <v>114</v>
      </c>
      <c r="E1494" s="9">
        <v>6.6366474819999999</v>
      </c>
      <c r="F1494" s="9">
        <v>8.5422392538137242</v>
      </c>
      <c r="G1494" s="9">
        <v>15.561180257788797</v>
      </c>
      <c r="H1494" s="9">
        <v>10.721145756818771</v>
      </c>
      <c r="I1494" s="9">
        <v>4.2404899139784753</v>
      </c>
    </row>
    <row r="1495" spans="1:14" x14ac:dyDescent="0.25">
      <c r="A1495" s="2" t="s">
        <v>92</v>
      </c>
      <c r="B1495" s="2" t="s">
        <v>123</v>
      </c>
      <c r="C1495" s="2" t="s">
        <v>635</v>
      </c>
      <c r="D1495" s="8" t="s">
        <v>115</v>
      </c>
      <c r="E1495" s="9">
        <v>65.345761580000001</v>
      </c>
      <c r="F1495" s="9">
        <v>62.964396628843929</v>
      </c>
      <c r="G1495" s="9">
        <v>52.463580498682916</v>
      </c>
      <c r="H1495" s="9">
        <v>42.999722075129</v>
      </c>
      <c r="I1495" s="9">
        <v>24.723628281507075</v>
      </c>
    </row>
    <row r="1496" spans="1:14" x14ac:dyDescent="0.25">
      <c r="A1496" s="5" t="s">
        <v>92</v>
      </c>
      <c r="B1496" s="5" t="s">
        <v>123</v>
      </c>
      <c r="C1496" s="5" t="s">
        <v>635</v>
      </c>
      <c r="D1496" s="5" t="s">
        <v>116</v>
      </c>
      <c r="E1496" s="74"/>
      <c r="F1496" s="74"/>
      <c r="G1496" s="74"/>
      <c r="H1496" s="74"/>
      <c r="I1496" s="74"/>
    </row>
    <row r="1497" spans="1:14" x14ac:dyDescent="0.25">
      <c r="A1497" s="2" t="s">
        <v>92</v>
      </c>
      <c r="B1497" s="2" t="s">
        <v>123</v>
      </c>
      <c r="C1497" s="2" t="s">
        <v>635</v>
      </c>
      <c r="D1497" s="8" t="s">
        <v>535</v>
      </c>
      <c r="E1497" s="9">
        <v>62.832470090000001</v>
      </c>
      <c r="F1497" s="9">
        <v>59.148531766010287</v>
      </c>
      <c r="G1497" s="9">
        <v>52.115937700732246</v>
      </c>
      <c r="H1497" s="9">
        <v>46.138446071630334</v>
      </c>
      <c r="I1497" s="9">
        <v>39.334351087703979</v>
      </c>
    </row>
    <row r="1498" spans="1:14" x14ac:dyDescent="0.25">
      <c r="A1498" s="2" t="s">
        <v>92</v>
      </c>
      <c r="B1498" s="2" t="s">
        <v>123</v>
      </c>
      <c r="C1498" s="2" t="s">
        <v>635</v>
      </c>
      <c r="D1498" s="8" t="s">
        <v>547</v>
      </c>
      <c r="E1498" s="9">
        <v>11.45378333</v>
      </c>
      <c r="F1498" s="9">
        <v>12.198783333333333</v>
      </c>
      <c r="G1498" s="9">
        <v>14.076766666666666</v>
      </c>
      <c r="H1498" s="9">
        <v>15.623209302325581</v>
      </c>
      <c r="I1498" s="9">
        <f>+SUM(I1458:I1460)/I1482</f>
        <v>14.22789794728682</v>
      </c>
    </row>
    <row r="1499" spans="1:14" x14ac:dyDescent="0.25">
      <c r="A1499" s="5" t="s">
        <v>92</v>
      </c>
      <c r="B1499" s="5" t="s">
        <v>123</v>
      </c>
      <c r="C1499" s="5" t="s">
        <v>635</v>
      </c>
      <c r="D1499" s="5" t="s">
        <v>117</v>
      </c>
      <c r="E1499" s="74"/>
      <c r="F1499" s="74"/>
      <c r="G1499" s="74"/>
      <c r="H1499" s="74"/>
      <c r="I1499" s="74"/>
    </row>
    <row r="1500" spans="1:14" x14ac:dyDescent="0.25">
      <c r="A1500" s="2" t="s">
        <v>92</v>
      </c>
      <c r="B1500" s="2" t="s">
        <v>123</v>
      </c>
      <c r="C1500" s="2" t="s">
        <v>635</v>
      </c>
      <c r="D1500" s="8" t="s">
        <v>118</v>
      </c>
      <c r="E1500" s="9">
        <v>-34.493854169999999</v>
      </c>
      <c r="F1500" s="9">
        <v>95.814598321342928</v>
      </c>
      <c r="G1500" s="9">
        <v>118.84801898472968</v>
      </c>
      <c r="H1500" s="9">
        <v>49.523291119326672</v>
      </c>
      <c r="I1500" s="9">
        <v>16.7922192341867</v>
      </c>
    </row>
    <row r="1501" spans="1:14" x14ac:dyDescent="0.25">
      <c r="A1501" s="5" t="s">
        <v>92</v>
      </c>
      <c r="B1501" s="5" t="s">
        <v>123</v>
      </c>
      <c r="C1501" s="5" t="s">
        <v>636</v>
      </c>
      <c r="D1501" s="5" t="s">
        <v>9</v>
      </c>
      <c r="E1501" s="6">
        <v>1526888</v>
      </c>
      <c r="F1501" s="6">
        <v>2144349</v>
      </c>
      <c r="G1501" s="6">
        <v>2638261</v>
      </c>
      <c r="H1501" s="6">
        <v>2750563</v>
      </c>
      <c r="I1501" s="6">
        <v>2788527.9690000005</v>
      </c>
      <c r="J1501" s="1"/>
      <c r="K1501" s="1"/>
      <c r="L1501" s="1"/>
      <c r="M1501" s="1"/>
      <c r="N1501" s="1"/>
    </row>
    <row r="1502" spans="1:14" x14ac:dyDescent="0.25">
      <c r="A1502" s="2" t="s">
        <v>92</v>
      </c>
      <c r="B1502" s="2" t="s">
        <v>123</v>
      </c>
      <c r="C1502" s="2" t="s">
        <v>636</v>
      </c>
      <c r="D1502" s="8" t="s">
        <v>76</v>
      </c>
      <c r="E1502" s="3">
        <v>1171913</v>
      </c>
      <c r="F1502" s="3">
        <v>1983945</v>
      </c>
      <c r="G1502" s="3">
        <v>1983945</v>
      </c>
      <c r="H1502" s="3">
        <v>1983945</v>
      </c>
      <c r="I1502" s="3">
        <v>1986444.62</v>
      </c>
    </row>
    <row r="1503" spans="1:14" x14ac:dyDescent="0.25">
      <c r="A1503" s="2" t="s">
        <v>92</v>
      </c>
      <c r="B1503" s="2" t="s">
        <v>123</v>
      </c>
      <c r="C1503" s="2" t="s">
        <v>636</v>
      </c>
      <c r="D1503" s="8" t="s">
        <v>11</v>
      </c>
      <c r="E1503" s="3">
        <v>487775</v>
      </c>
      <c r="F1503" s="3">
        <v>274940</v>
      </c>
      <c r="G1503" s="3">
        <v>237016</v>
      </c>
      <c r="H1503" s="3">
        <v>277691</v>
      </c>
      <c r="I1503" s="3">
        <v>162354.98000000001</v>
      </c>
    </row>
    <row r="1504" spans="1:14" x14ac:dyDescent="0.25">
      <c r="A1504" s="2" t="s">
        <v>92</v>
      </c>
      <c r="B1504" s="2" t="s">
        <v>123</v>
      </c>
      <c r="C1504" s="2" t="s">
        <v>636</v>
      </c>
      <c r="D1504" s="8" t="s">
        <v>12</v>
      </c>
      <c r="E1504" s="3">
        <v>-65318</v>
      </c>
      <c r="F1504" s="3">
        <v>-59868</v>
      </c>
      <c r="G1504" s="3">
        <v>459884</v>
      </c>
      <c r="H1504" s="3">
        <v>481193</v>
      </c>
      <c r="I1504" s="3">
        <v>622033.90800000005</v>
      </c>
    </row>
    <row r="1505" spans="1:9" x14ac:dyDescent="0.25">
      <c r="A1505" s="2" t="s">
        <v>92</v>
      </c>
      <c r="B1505" s="2" t="s">
        <v>123</v>
      </c>
      <c r="C1505" s="2" t="s">
        <v>636</v>
      </c>
      <c r="D1505" s="8" t="s">
        <v>13</v>
      </c>
      <c r="E1505" s="3">
        <v>-67482</v>
      </c>
      <c r="F1505" s="3">
        <v>-54668</v>
      </c>
      <c r="G1505" s="3">
        <v>-42584</v>
      </c>
      <c r="H1505" s="3">
        <v>7734</v>
      </c>
      <c r="I1505" s="3">
        <v>17694.460999999999</v>
      </c>
    </row>
    <row r="1506" spans="1:9" x14ac:dyDescent="0.25">
      <c r="A1506" s="5" t="s">
        <v>92</v>
      </c>
      <c r="B1506" s="5" t="s">
        <v>123</v>
      </c>
      <c r="C1506" s="5" t="s">
        <v>636</v>
      </c>
      <c r="D1506" s="5" t="s">
        <v>93</v>
      </c>
      <c r="E1506" s="6">
        <v>3259175</v>
      </c>
      <c r="F1506" s="6">
        <v>3827147</v>
      </c>
      <c r="G1506" s="6">
        <v>4670488</v>
      </c>
      <c r="H1506" s="6">
        <v>5188439</v>
      </c>
      <c r="I1506" s="6">
        <v>6040269.5659999996</v>
      </c>
    </row>
    <row r="1507" spans="1:9" x14ac:dyDescent="0.25">
      <c r="A1507" s="2" t="s">
        <v>92</v>
      </c>
      <c r="B1507" s="2" t="s">
        <v>123</v>
      </c>
      <c r="C1507" s="2" t="s">
        <v>636</v>
      </c>
      <c r="D1507" s="8" t="s">
        <v>94</v>
      </c>
      <c r="E1507" s="3">
        <v>0</v>
      </c>
      <c r="F1507" s="3">
        <v>0</v>
      </c>
      <c r="G1507" s="3">
        <v>0</v>
      </c>
      <c r="H1507" s="3">
        <v>0</v>
      </c>
      <c r="I1507" s="3">
        <v>0</v>
      </c>
    </row>
    <row r="1508" spans="1:9" x14ac:dyDescent="0.25">
      <c r="A1508" s="2" t="s">
        <v>92</v>
      </c>
      <c r="B1508" s="2" t="s">
        <v>123</v>
      </c>
      <c r="C1508" s="2" t="s">
        <v>636</v>
      </c>
      <c r="D1508" s="8" t="s">
        <v>95</v>
      </c>
      <c r="E1508" s="3">
        <v>2614918</v>
      </c>
      <c r="F1508" s="3">
        <v>3119185</v>
      </c>
      <c r="G1508" s="3">
        <v>3420958</v>
      </c>
      <c r="H1508" s="3">
        <v>4686192</v>
      </c>
      <c r="I1508" s="3">
        <v>5673398.841</v>
      </c>
    </row>
    <row r="1509" spans="1:9" x14ac:dyDescent="0.25">
      <c r="A1509" s="2" t="s">
        <v>92</v>
      </c>
      <c r="B1509" s="2" t="s">
        <v>123</v>
      </c>
      <c r="C1509" s="2" t="s">
        <v>636</v>
      </c>
      <c r="D1509" s="8" t="s">
        <v>96</v>
      </c>
      <c r="E1509" s="3">
        <v>644257</v>
      </c>
      <c r="F1509" s="3">
        <v>707962</v>
      </c>
      <c r="G1509" s="3">
        <v>1249530</v>
      </c>
      <c r="H1509" s="3">
        <v>502247</v>
      </c>
      <c r="I1509" s="3">
        <v>366870.72499999998</v>
      </c>
    </row>
    <row r="1510" spans="1:9" x14ac:dyDescent="0.25">
      <c r="A1510" s="5" t="s">
        <v>92</v>
      </c>
      <c r="B1510" s="5" t="s">
        <v>123</v>
      </c>
      <c r="C1510" s="5" t="s">
        <v>636</v>
      </c>
      <c r="D1510" s="5" t="s">
        <v>97</v>
      </c>
      <c r="E1510" s="6">
        <v>4786063</v>
      </c>
      <c r="F1510" s="6">
        <v>5971496</v>
      </c>
      <c r="G1510" s="6">
        <v>7308749</v>
      </c>
      <c r="H1510" s="6">
        <v>7939002</v>
      </c>
      <c r="I1510" s="6">
        <v>8828797.5350000001</v>
      </c>
    </row>
    <row r="1511" spans="1:9" x14ac:dyDescent="0.25">
      <c r="A1511" s="2" t="s">
        <v>92</v>
      </c>
      <c r="B1511" s="2" t="s">
        <v>123</v>
      </c>
      <c r="C1511" s="2" t="s">
        <v>636</v>
      </c>
      <c r="D1511" s="8" t="s">
        <v>98</v>
      </c>
      <c r="E1511" s="3">
        <v>1046391</v>
      </c>
      <c r="F1511" s="3">
        <v>1569424</v>
      </c>
      <c r="G1511" s="3">
        <v>1996505</v>
      </c>
      <c r="H1511" s="3">
        <v>2472114</v>
      </c>
      <c r="I1511" s="3">
        <v>2995395.2209999999</v>
      </c>
    </row>
    <row r="1512" spans="1:9" x14ac:dyDescent="0.25">
      <c r="A1512" s="2" t="s">
        <v>92</v>
      </c>
      <c r="B1512" s="2" t="s">
        <v>123</v>
      </c>
      <c r="C1512" s="2" t="s">
        <v>636</v>
      </c>
      <c r="D1512" s="8" t="s">
        <v>99</v>
      </c>
      <c r="E1512" s="3">
        <v>5860</v>
      </c>
      <c r="F1512" s="3">
        <v>2506</v>
      </c>
      <c r="G1512" s="3">
        <v>8660</v>
      </c>
      <c r="H1512" s="3">
        <v>10203</v>
      </c>
      <c r="I1512" s="3">
        <v>8316.6149999999998</v>
      </c>
    </row>
    <row r="1513" spans="1:9" x14ac:dyDescent="0.25">
      <c r="A1513" s="2" t="s">
        <v>92</v>
      </c>
      <c r="B1513" s="2" t="s">
        <v>123</v>
      </c>
      <c r="C1513" s="2" t="s">
        <v>636</v>
      </c>
      <c r="D1513" s="8" t="s">
        <v>100</v>
      </c>
      <c r="E1513" s="3">
        <v>1390445</v>
      </c>
      <c r="F1513" s="3">
        <v>1740035</v>
      </c>
      <c r="G1513" s="3">
        <v>2256476</v>
      </c>
      <c r="H1513" s="3">
        <v>2081751</v>
      </c>
      <c r="I1513" s="3">
        <v>1720507.4879999999</v>
      </c>
    </row>
    <row r="1514" spans="1:9" x14ac:dyDescent="0.25">
      <c r="A1514" s="2" t="s">
        <v>92</v>
      </c>
      <c r="B1514" s="2" t="s">
        <v>123</v>
      </c>
      <c r="C1514" s="2" t="s">
        <v>636</v>
      </c>
      <c r="D1514" s="8" t="s">
        <v>101</v>
      </c>
      <c r="E1514" s="3">
        <v>1942172</v>
      </c>
      <c r="F1514" s="3">
        <v>2237485</v>
      </c>
      <c r="G1514" s="3">
        <v>2746278</v>
      </c>
      <c r="H1514" s="3">
        <v>3052972</v>
      </c>
      <c r="I1514" s="3">
        <v>3731793.7319999998</v>
      </c>
    </row>
    <row r="1515" spans="1:9" x14ac:dyDescent="0.25">
      <c r="A1515" s="2" t="s">
        <v>92</v>
      </c>
      <c r="B1515" s="2" t="s">
        <v>123</v>
      </c>
      <c r="C1515" s="2" t="s">
        <v>636</v>
      </c>
      <c r="D1515" s="8" t="s">
        <v>511</v>
      </c>
      <c r="E1515" s="3">
        <v>401195</v>
      </c>
      <c r="F1515" s="3">
        <v>422046</v>
      </c>
      <c r="G1515" s="3">
        <v>300830</v>
      </c>
      <c r="H1515" s="3">
        <v>321962</v>
      </c>
      <c r="I1515" s="3">
        <v>372784.47899999999</v>
      </c>
    </row>
    <row r="1516" spans="1:9" x14ac:dyDescent="0.25">
      <c r="A1516" s="5" t="s">
        <v>92</v>
      </c>
      <c r="B1516" s="5" t="s">
        <v>123</v>
      </c>
      <c r="C1516" s="5" t="s">
        <v>636</v>
      </c>
      <c r="D1516" s="5" t="s">
        <v>29</v>
      </c>
      <c r="E1516" s="6"/>
      <c r="F1516" s="6"/>
      <c r="G1516" s="6"/>
      <c r="H1516" s="6"/>
      <c r="I1516" s="6"/>
    </row>
    <row r="1517" spans="1:9" x14ac:dyDescent="0.25">
      <c r="A1517" s="2" t="s">
        <v>92</v>
      </c>
      <c r="B1517" s="2" t="s">
        <v>123</v>
      </c>
      <c r="C1517" s="2" t="s">
        <v>636</v>
      </c>
      <c r="D1517" s="8" t="s">
        <v>102</v>
      </c>
      <c r="E1517" s="3">
        <v>78667</v>
      </c>
      <c r="F1517" s="3">
        <v>84864</v>
      </c>
      <c r="G1517" s="3">
        <v>445455</v>
      </c>
      <c r="H1517" s="3">
        <v>388828</v>
      </c>
      <c r="I1517" s="3">
        <v>207391.272</v>
      </c>
    </row>
    <row r="1518" spans="1:9" x14ac:dyDescent="0.25">
      <c r="A1518" s="2" t="s">
        <v>92</v>
      </c>
      <c r="B1518" s="2" t="s">
        <v>123</v>
      </c>
      <c r="C1518" s="2" t="s">
        <v>636</v>
      </c>
      <c r="D1518" s="8" t="s">
        <v>103</v>
      </c>
      <c r="E1518" s="3">
        <v>3284024</v>
      </c>
      <c r="F1518" s="3">
        <v>3823156</v>
      </c>
      <c r="G1518" s="3">
        <v>4084589</v>
      </c>
      <c r="H1518" s="3">
        <v>5020444</v>
      </c>
      <c r="I1518" s="3">
        <v>5755687.2529999996</v>
      </c>
    </row>
    <row r="1519" spans="1:9" x14ac:dyDescent="0.25">
      <c r="A1519" s="2" t="s">
        <v>92</v>
      </c>
      <c r="B1519" s="2" t="s">
        <v>123</v>
      </c>
      <c r="C1519" s="2" t="s">
        <v>636</v>
      </c>
      <c r="D1519" s="8" t="s">
        <v>104</v>
      </c>
      <c r="E1519" s="3">
        <v>2398357</v>
      </c>
      <c r="F1519" s="3">
        <v>2967029</v>
      </c>
      <c r="G1519" s="3">
        <v>3084669</v>
      </c>
      <c r="H1519" s="3">
        <v>3424144</v>
      </c>
      <c r="I1519" s="3">
        <v>4293837.7319999998</v>
      </c>
    </row>
    <row r="1520" spans="1:9" x14ac:dyDescent="0.25">
      <c r="A1520" s="2" t="s">
        <v>92</v>
      </c>
      <c r="B1520" s="2" t="s">
        <v>123</v>
      </c>
      <c r="C1520" s="2" t="s">
        <v>636</v>
      </c>
      <c r="D1520" s="8" t="s">
        <v>105</v>
      </c>
      <c r="E1520" s="3">
        <v>1737235</v>
      </c>
      <c r="F1520" s="3">
        <v>1947388</v>
      </c>
      <c r="G1520" s="3">
        <v>2185663</v>
      </c>
      <c r="H1520" s="3">
        <v>2361991</v>
      </c>
      <c r="I1520" s="3">
        <v>3322327.9470000002</v>
      </c>
    </row>
    <row r="1521" spans="1:9" x14ac:dyDescent="0.25">
      <c r="A1521" s="2" t="s">
        <v>92</v>
      </c>
      <c r="B1521" s="2" t="s">
        <v>123</v>
      </c>
      <c r="C1521" s="2" t="s">
        <v>636</v>
      </c>
      <c r="D1521" s="8" t="s">
        <v>106</v>
      </c>
      <c r="E1521" s="3">
        <v>1112667</v>
      </c>
      <c r="F1521" s="3">
        <v>1415410</v>
      </c>
      <c r="G1521" s="3">
        <v>1506438</v>
      </c>
      <c r="H1521" s="3">
        <v>1656312</v>
      </c>
      <c r="I1521" s="3">
        <v>2167527.8939999999</v>
      </c>
    </row>
    <row r="1522" spans="1:9" x14ac:dyDescent="0.25">
      <c r="A1522" s="2" t="s">
        <v>92</v>
      </c>
      <c r="B1522" s="2" t="s">
        <v>123</v>
      </c>
      <c r="C1522" s="2" t="s">
        <v>636</v>
      </c>
      <c r="D1522" s="8" t="s">
        <v>107</v>
      </c>
      <c r="E1522" s="3">
        <v>114777</v>
      </c>
      <c r="F1522" s="3">
        <v>185317</v>
      </c>
      <c r="G1522" s="3">
        <v>-154885</v>
      </c>
      <c r="H1522" s="3">
        <v>36912</v>
      </c>
      <c r="I1522" s="3">
        <v>88449.644</v>
      </c>
    </row>
    <row r="1523" spans="1:9" x14ac:dyDescent="0.25">
      <c r="A1523" s="2" t="s">
        <v>92</v>
      </c>
      <c r="B1523" s="2" t="s">
        <v>123</v>
      </c>
      <c r="C1523" s="2" t="s">
        <v>636</v>
      </c>
      <c r="D1523" s="8" t="s">
        <v>108</v>
      </c>
      <c r="E1523" s="3">
        <v>-5224</v>
      </c>
      <c r="F1523" s="3">
        <v>65060</v>
      </c>
      <c r="G1523" s="3">
        <v>1145167</v>
      </c>
      <c r="H1523" s="3">
        <v>65284</v>
      </c>
      <c r="I1523" s="3">
        <v>45833.256000000001</v>
      </c>
    </row>
    <row r="1524" spans="1:9" x14ac:dyDescent="0.25">
      <c r="A1524" s="2" t="s">
        <v>92</v>
      </c>
      <c r="B1524" s="2" t="s">
        <v>123</v>
      </c>
      <c r="C1524" s="2" t="s">
        <v>636</v>
      </c>
      <c r="D1524" s="8" t="s">
        <v>109</v>
      </c>
      <c r="E1524" s="3">
        <v>-9688</v>
      </c>
      <c r="F1524" s="3">
        <v>18264</v>
      </c>
      <c r="G1524" s="3">
        <v>1127019</v>
      </c>
      <c r="H1524" s="3">
        <v>21310</v>
      </c>
      <c r="I1524" s="3">
        <v>47675.902000000002</v>
      </c>
    </row>
    <row r="1525" spans="1:9" x14ac:dyDescent="0.25">
      <c r="A1525" s="5" t="s">
        <v>92</v>
      </c>
      <c r="B1525" s="5" t="s">
        <v>123</v>
      </c>
      <c r="C1525" s="5" t="s">
        <v>636</v>
      </c>
      <c r="D1525" s="5" t="s">
        <v>40</v>
      </c>
      <c r="E1525" s="6"/>
      <c r="F1525" s="6"/>
      <c r="G1525" s="6"/>
      <c r="H1525" s="6"/>
      <c r="I1525" s="6"/>
    </row>
    <row r="1526" spans="1:9" x14ac:dyDescent="0.25">
      <c r="A1526" s="2" t="s">
        <v>92</v>
      </c>
      <c r="B1526" s="2" t="s">
        <v>123</v>
      </c>
      <c r="C1526" s="2" t="s">
        <v>636</v>
      </c>
      <c r="D1526" s="8" t="s">
        <v>77</v>
      </c>
      <c r="E1526" s="3">
        <v>117191.3</v>
      </c>
      <c r="F1526" s="3">
        <v>198394.5</v>
      </c>
      <c r="G1526" s="3">
        <v>198394.5</v>
      </c>
      <c r="H1526" s="3">
        <v>198394.5</v>
      </c>
      <c r="I1526" s="3">
        <v>198644.462</v>
      </c>
    </row>
    <row r="1527" spans="1:9" x14ac:dyDescent="0.25">
      <c r="A1527" s="2" t="s">
        <v>92</v>
      </c>
      <c r="B1527" s="2" t="s">
        <v>123</v>
      </c>
      <c r="C1527" s="2" t="s">
        <v>636</v>
      </c>
      <c r="D1527" s="8" t="s">
        <v>78</v>
      </c>
      <c r="E1527" s="3">
        <v>0</v>
      </c>
      <c r="F1527" s="3">
        <v>0</v>
      </c>
      <c r="G1527" s="3">
        <v>30</v>
      </c>
      <c r="H1527" s="3">
        <v>0</v>
      </c>
      <c r="I1527" s="3">
        <v>0</v>
      </c>
    </row>
    <row r="1528" spans="1:9" x14ac:dyDescent="0.25">
      <c r="A1528" s="2" t="s">
        <v>92</v>
      </c>
      <c r="B1528" s="2" t="s">
        <v>123</v>
      </c>
      <c r="C1528" s="2" t="s">
        <v>636</v>
      </c>
      <c r="D1528" s="8" t="s">
        <v>79</v>
      </c>
      <c r="E1528" s="3">
        <v>0</v>
      </c>
      <c r="F1528" s="3">
        <v>35</v>
      </c>
      <c r="G1528" s="3">
        <v>0</v>
      </c>
      <c r="H1528" s="3">
        <v>0</v>
      </c>
      <c r="I1528" s="3">
        <v>0</v>
      </c>
    </row>
    <row r="1529" spans="1:9" x14ac:dyDescent="0.25">
      <c r="A1529" s="2" t="s">
        <v>92</v>
      </c>
      <c r="B1529" s="2" t="s">
        <v>123</v>
      </c>
      <c r="C1529" s="2" t="s">
        <v>636</v>
      </c>
      <c r="D1529" s="8" t="s">
        <v>80</v>
      </c>
      <c r="E1529" s="3">
        <v>-36246</v>
      </c>
      <c r="F1529" s="3">
        <v>321392</v>
      </c>
      <c r="G1529" s="3">
        <v>-76933</v>
      </c>
      <c r="H1529" s="3">
        <v>242710</v>
      </c>
      <c r="I1529" s="3">
        <v>302118.10399999999</v>
      </c>
    </row>
    <row r="1530" spans="1:9" x14ac:dyDescent="0.25">
      <c r="A1530" s="5" t="s">
        <v>92</v>
      </c>
      <c r="B1530" s="5" t="s">
        <v>123</v>
      </c>
      <c r="C1530" s="5" t="s">
        <v>636</v>
      </c>
      <c r="D1530" s="5" t="s">
        <v>43</v>
      </c>
      <c r="E1530" s="74"/>
      <c r="F1530" s="74"/>
      <c r="G1530" s="74"/>
      <c r="H1530" s="74"/>
      <c r="I1530" s="74"/>
    </row>
    <row r="1531" spans="1:9" x14ac:dyDescent="0.25">
      <c r="A1531" s="2" t="s">
        <v>92</v>
      </c>
      <c r="B1531" s="2" t="s">
        <v>123</v>
      </c>
      <c r="C1531" s="2" t="s">
        <v>636</v>
      </c>
      <c r="D1531" s="8" t="s">
        <v>546</v>
      </c>
      <c r="E1531" s="9">
        <v>-0.60763812699999997</v>
      </c>
      <c r="F1531" s="9">
        <v>0.83055292432937078</v>
      </c>
      <c r="G1531" s="9">
        <v>42.039692708828746</v>
      </c>
      <c r="H1531" s="9">
        <v>0.77693505501072069</v>
      </c>
      <c r="I1531" s="9">
        <v>1.7206339486782329</v>
      </c>
    </row>
    <row r="1532" spans="1:9" x14ac:dyDescent="0.25">
      <c r="A1532" s="2" t="s">
        <v>92</v>
      </c>
      <c r="B1532" s="2" t="s">
        <v>123</v>
      </c>
      <c r="C1532" s="2" t="s">
        <v>636</v>
      </c>
      <c r="D1532" s="8" t="s">
        <v>110</v>
      </c>
      <c r="E1532" s="9">
        <v>-0.20242107100000001</v>
      </c>
      <c r="F1532" s="9">
        <v>0.30585300567897894</v>
      </c>
      <c r="G1532" s="9">
        <v>15.420135511562922</v>
      </c>
      <c r="H1532" s="9">
        <v>0.26842164796028517</v>
      </c>
      <c r="I1532" s="9">
        <v>0.54000447751801339</v>
      </c>
    </row>
    <row r="1533" spans="1:9" x14ac:dyDescent="0.25">
      <c r="A1533" s="2" t="s">
        <v>92</v>
      </c>
      <c r="B1533" s="2" t="s">
        <v>123</v>
      </c>
      <c r="C1533" s="2" t="s">
        <v>636</v>
      </c>
      <c r="D1533" s="8" t="s">
        <v>512</v>
      </c>
      <c r="E1533" s="9">
        <v>-8.2668252999999997E-2</v>
      </c>
      <c r="F1533" s="9">
        <v>9.205900365181495E-2</v>
      </c>
      <c r="G1533" s="9">
        <v>5.6806967935099006</v>
      </c>
      <c r="H1533" s="9">
        <v>0.10741225185173985</v>
      </c>
      <c r="I1533" s="9">
        <f>+I1524/I1526</f>
        <v>0.24000619760544847</v>
      </c>
    </row>
    <row r="1534" spans="1:9" x14ac:dyDescent="0.25">
      <c r="A1534" s="2" t="s">
        <v>92</v>
      </c>
      <c r="B1534" s="2" t="s">
        <v>123</v>
      </c>
      <c r="C1534" s="2" t="s">
        <v>636</v>
      </c>
      <c r="D1534" s="8" t="s">
        <v>111</v>
      </c>
      <c r="E1534" s="9">
        <v>46.392884799999997</v>
      </c>
      <c r="F1534" s="9">
        <v>47.704623042107102</v>
      </c>
      <c r="G1534" s="9">
        <v>48.83629329435346</v>
      </c>
      <c r="H1534" s="9">
        <v>48.371563812736845</v>
      </c>
      <c r="I1534" s="9">
        <v>50.479967555513575</v>
      </c>
    </row>
    <row r="1535" spans="1:9" x14ac:dyDescent="0.25">
      <c r="A1535" s="2" t="s">
        <v>92</v>
      </c>
      <c r="B1535" s="2" t="s">
        <v>123</v>
      </c>
      <c r="C1535" s="2" t="s">
        <v>636</v>
      </c>
      <c r="D1535" s="8" t="s">
        <v>112</v>
      </c>
      <c r="E1535" s="9">
        <v>-1184.7336909999999</v>
      </c>
      <c r="F1535" s="9">
        <v>1014.6572492334648</v>
      </c>
      <c r="G1535" s="9">
        <v>-13.74289164601484</v>
      </c>
      <c r="H1535" s="9">
        <v>173.21445330830596</v>
      </c>
      <c r="I1535" s="9">
        <v>185.5227489980158</v>
      </c>
    </row>
    <row r="1536" spans="1:9" x14ac:dyDescent="0.25">
      <c r="A1536" s="2" t="s">
        <v>92</v>
      </c>
      <c r="B1536" s="2" t="s">
        <v>123</v>
      </c>
      <c r="C1536" s="2" t="s">
        <v>636</v>
      </c>
      <c r="D1536" s="8" t="s">
        <v>113</v>
      </c>
      <c r="E1536" s="9">
        <v>3.2800371250000002</v>
      </c>
      <c r="F1536" s="9">
        <v>2.8602349353511545</v>
      </c>
      <c r="G1536" s="9">
        <v>14.440933532900937</v>
      </c>
      <c r="H1536" s="9">
        <v>11.355480376993491</v>
      </c>
      <c r="I1536" s="9">
        <v>4.8299746041730485</v>
      </c>
    </row>
    <row r="1537" spans="1:14" x14ac:dyDescent="0.25">
      <c r="A1537" s="5" t="s">
        <v>92</v>
      </c>
      <c r="B1537" s="5" t="s">
        <v>123</v>
      </c>
      <c r="C1537" s="5" t="s">
        <v>636</v>
      </c>
      <c r="D1537" s="5" t="s">
        <v>53</v>
      </c>
      <c r="E1537" s="74"/>
      <c r="F1537" s="74"/>
      <c r="G1537" s="74"/>
      <c r="H1537" s="74"/>
      <c r="I1537" s="74"/>
    </row>
    <row r="1538" spans="1:14" x14ac:dyDescent="0.25">
      <c r="A1538" s="2" t="s">
        <v>92</v>
      </c>
      <c r="B1538" s="2" t="s">
        <v>123</v>
      </c>
      <c r="C1538" s="2" t="s">
        <v>636</v>
      </c>
      <c r="D1538" s="8" t="s">
        <v>114</v>
      </c>
      <c r="E1538" s="9">
        <v>21.863293479999999</v>
      </c>
      <c r="F1538" s="9">
        <v>26.281923323736631</v>
      </c>
      <c r="G1538" s="9">
        <v>27.316644750011253</v>
      </c>
      <c r="H1538" s="9">
        <v>31.138850953810064</v>
      </c>
      <c r="I1538" s="9">
        <v>33.927555922823636</v>
      </c>
    </row>
    <row r="1539" spans="1:14" x14ac:dyDescent="0.25">
      <c r="A1539" s="2" t="s">
        <v>92</v>
      </c>
      <c r="B1539" s="2" t="s">
        <v>123</v>
      </c>
      <c r="C1539" s="2" t="s">
        <v>636</v>
      </c>
      <c r="D1539" s="8" t="s">
        <v>115</v>
      </c>
      <c r="E1539" s="9">
        <v>29.051957739999999</v>
      </c>
      <c r="F1539" s="9">
        <v>29.139013071431346</v>
      </c>
      <c r="G1539" s="9">
        <v>30.873628304926054</v>
      </c>
      <c r="H1539" s="9">
        <v>26.221822339886046</v>
      </c>
      <c r="I1539" s="9">
        <v>19.48744980479383</v>
      </c>
    </row>
    <row r="1540" spans="1:14" x14ac:dyDescent="0.25">
      <c r="A1540" s="5" t="s">
        <v>92</v>
      </c>
      <c r="B1540" s="5" t="s">
        <v>123</v>
      </c>
      <c r="C1540" s="5" t="s">
        <v>636</v>
      </c>
      <c r="D1540" s="5" t="s">
        <v>116</v>
      </c>
      <c r="E1540" s="74"/>
      <c r="F1540" s="74"/>
      <c r="G1540" s="74"/>
      <c r="H1540" s="74"/>
      <c r="I1540" s="74"/>
    </row>
    <row r="1541" spans="1:14" x14ac:dyDescent="0.25">
      <c r="A1541" s="2" t="s">
        <v>92</v>
      </c>
      <c r="B1541" s="2" t="s">
        <v>123</v>
      </c>
      <c r="C1541" s="2" t="s">
        <v>636</v>
      </c>
      <c r="D1541" s="8" t="s">
        <v>535</v>
      </c>
      <c r="E1541" s="9">
        <v>33.312766670000002</v>
      </c>
      <c r="F1541" s="9">
        <v>36.825227715132023</v>
      </c>
      <c r="G1541" s="9">
        <v>36.679943448598387</v>
      </c>
      <c r="H1541" s="9">
        <v>34.548788374155848</v>
      </c>
      <c r="I1541" s="9">
        <v>31.384041790692169</v>
      </c>
    </row>
    <row r="1542" spans="1:14" x14ac:dyDescent="0.25">
      <c r="A1542" s="2" t="s">
        <v>92</v>
      </c>
      <c r="B1542" s="2" t="s">
        <v>123</v>
      </c>
      <c r="C1542" s="2" t="s">
        <v>636</v>
      </c>
      <c r="D1542" s="8" t="s">
        <v>547</v>
      </c>
      <c r="E1542" s="9">
        <v>13.604849509999999</v>
      </c>
      <c r="F1542" s="9">
        <v>11.08406231019509</v>
      </c>
      <c r="G1542" s="9">
        <v>13.512698184677499</v>
      </c>
      <c r="H1542" s="9">
        <v>13.825126200575117</v>
      </c>
      <c r="I1542" s="9">
        <f>+SUM(I1502:I1504)/I1526</f>
        <v>13.948707555713284</v>
      </c>
    </row>
    <row r="1543" spans="1:14" x14ac:dyDescent="0.25">
      <c r="A1543" s="5" t="s">
        <v>92</v>
      </c>
      <c r="B1543" s="5" t="s">
        <v>123</v>
      </c>
      <c r="C1543" s="5" t="s">
        <v>636</v>
      </c>
      <c r="D1543" s="5" t="s">
        <v>117</v>
      </c>
      <c r="E1543" s="74"/>
      <c r="F1543" s="74"/>
      <c r="G1543" s="74"/>
      <c r="H1543" s="74"/>
      <c r="I1543" s="74"/>
    </row>
    <row r="1544" spans="1:14" x14ac:dyDescent="0.25">
      <c r="A1544" s="2" t="s">
        <v>92</v>
      </c>
      <c r="B1544" s="2" t="s">
        <v>123</v>
      </c>
      <c r="C1544" s="2" t="s">
        <v>636</v>
      </c>
      <c r="D1544" s="8" t="s">
        <v>118</v>
      </c>
      <c r="E1544" s="9">
        <v>374.132948</v>
      </c>
      <c r="F1544" s="9">
        <v>1759.7021462987298</v>
      </c>
      <c r="G1544" s="9">
        <v>-6.8262380669713645</v>
      </c>
      <c r="H1544" s="9">
        <v>1138.9488503050211</v>
      </c>
      <c r="I1544" s="9">
        <v>633.69142758956082</v>
      </c>
    </row>
    <row r="1545" spans="1:14" x14ac:dyDescent="0.25">
      <c r="A1545" s="5" t="s">
        <v>92</v>
      </c>
      <c r="B1545" s="5" t="s">
        <v>123</v>
      </c>
      <c r="C1545" s="5" t="s">
        <v>127</v>
      </c>
      <c r="D1545" s="5" t="s">
        <v>9</v>
      </c>
      <c r="E1545" s="6">
        <v>1742879</v>
      </c>
      <c r="F1545" s="6">
        <v>1856219</v>
      </c>
      <c r="G1545" s="6">
        <v>2288324</v>
      </c>
      <c r="H1545" s="6">
        <v>2863475</v>
      </c>
      <c r="I1545" s="6">
        <v>2813328</v>
      </c>
      <c r="J1545" s="1"/>
      <c r="K1545" s="1"/>
      <c r="L1545" s="1"/>
      <c r="M1545" s="1"/>
      <c r="N1545" s="1"/>
    </row>
    <row r="1546" spans="1:14" x14ac:dyDescent="0.25">
      <c r="A1546" s="2" t="s">
        <v>92</v>
      </c>
      <c r="B1546" s="2" t="s">
        <v>123</v>
      </c>
      <c r="C1546" s="2" t="s">
        <v>127</v>
      </c>
      <c r="D1546" s="8" t="s">
        <v>76</v>
      </c>
      <c r="E1546" s="3">
        <v>800000</v>
      </c>
      <c r="F1546" s="3">
        <v>800000</v>
      </c>
      <c r="G1546" s="3">
        <v>800000</v>
      </c>
      <c r="H1546" s="3">
        <v>800000</v>
      </c>
      <c r="I1546" s="3">
        <v>800000</v>
      </c>
    </row>
    <row r="1547" spans="1:14" x14ac:dyDescent="0.25">
      <c r="A1547" s="2" t="s">
        <v>92</v>
      </c>
      <c r="B1547" s="2" t="s">
        <v>123</v>
      </c>
      <c r="C1547" s="2" t="s">
        <v>127</v>
      </c>
      <c r="D1547" s="8" t="s">
        <v>11</v>
      </c>
      <c r="E1547" s="3">
        <v>2228</v>
      </c>
      <c r="F1547" s="3">
        <v>-3535</v>
      </c>
      <c r="G1547" s="3">
        <v>4608</v>
      </c>
      <c r="H1547" s="3">
        <v>80623</v>
      </c>
      <c r="I1547" s="3">
        <v>82418</v>
      </c>
    </row>
    <row r="1548" spans="1:14" x14ac:dyDescent="0.25">
      <c r="A1548" s="2" t="s">
        <v>92</v>
      </c>
      <c r="B1548" s="2" t="s">
        <v>123</v>
      </c>
      <c r="C1548" s="2" t="s">
        <v>127</v>
      </c>
      <c r="D1548" s="8" t="s">
        <v>12</v>
      </c>
      <c r="E1548" s="3">
        <v>940651</v>
      </c>
      <c r="F1548" s="3">
        <v>1059754</v>
      </c>
      <c r="G1548" s="3">
        <v>1483716</v>
      </c>
      <c r="H1548" s="3">
        <v>1982852</v>
      </c>
      <c r="I1548" s="3">
        <v>1930910</v>
      </c>
    </row>
    <row r="1549" spans="1:14" x14ac:dyDescent="0.25">
      <c r="A1549" s="2" t="s">
        <v>92</v>
      </c>
      <c r="B1549" s="2" t="s">
        <v>123</v>
      </c>
      <c r="C1549" s="2" t="s">
        <v>127</v>
      </c>
      <c r="D1549" s="8" t="s">
        <v>13</v>
      </c>
      <c r="E1549" s="3">
        <v>0</v>
      </c>
      <c r="F1549" s="3">
        <v>0</v>
      </c>
      <c r="G1549" s="3">
        <v>0</v>
      </c>
      <c r="H1549" s="3">
        <v>0</v>
      </c>
      <c r="I1549" s="3">
        <v>0</v>
      </c>
    </row>
    <row r="1550" spans="1:14" x14ac:dyDescent="0.25">
      <c r="A1550" s="5" t="s">
        <v>92</v>
      </c>
      <c r="B1550" s="5" t="s">
        <v>123</v>
      </c>
      <c r="C1550" s="5" t="s">
        <v>127</v>
      </c>
      <c r="D1550" s="5" t="s">
        <v>93</v>
      </c>
      <c r="E1550" s="6">
        <v>3960407</v>
      </c>
      <c r="F1550" s="6">
        <v>5806692</v>
      </c>
      <c r="G1550" s="6">
        <v>8536895</v>
      </c>
      <c r="H1550" s="6">
        <v>9852361</v>
      </c>
      <c r="I1550" s="6">
        <v>10398592</v>
      </c>
    </row>
    <row r="1551" spans="1:14" x14ac:dyDescent="0.25">
      <c r="A1551" s="2" t="s">
        <v>92</v>
      </c>
      <c r="B1551" s="2" t="s">
        <v>123</v>
      </c>
      <c r="C1551" s="2" t="s">
        <v>127</v>
      </c>
      <c r="D1551" s="8" t="s">
        <v>94</v>
      </c>
      <c r="E1551" s="3">
        <v>0</v>
      </c>
      <c r="F1551" s="3">
        <v>0</v>
      </c>
      <c r="G1551" s="3">
        <v>0</v>
      </c>
      <c r="H1551" s="3">
        <v>0</v>
      </c>
      <c r="I1551" s="3">
        <v>0</v>
      </c>
    </row>
    <row r="1552" spans="1:14" x14ac:dyDescent="0.25">
      <c r="A1552" s="2" t="s">
        <v>92</v>
      </c>
      <c r="B1552" s="2" t="s">
        <v>123</v>
      </c>
      <c r="C1552" s="2" t="s">
        <v>127</v>
      </c>
      <c r="D1552" s="8" t="s">
        <v>95</v>
      </c>
      <c r="E1552" s="3">
        <v>3278636</v>
      </c>
      <c r="F1552" s="3">
        <v>4930971</v>
      </c>
      <c r="G1552" s="3">
        <v>7013861</v>
      </c>
      <c r="H1552" s="3">
        <v>8140784</v>
      </c>
      <c r="I1552" s="3">
        <v>8901400</v>
      </c>
    </row>
    <row r="1553" spans="1:9" x14ac:dyDescent="0.25">
      <c r="A1553" s="2" t="s">
        <v>92</v>
      </c>
      <c r="B1553" s="2" t="s">
        <v>123</v>
      </c>
      <c r="C1553" s="2" t="s">
        <v>127</v>
      </c>
      <c r="D1553" s="8" t="s">
        <v>96</v>
      </c>
      <c r="E1553" s="3">
        <v>681771</v>
      </c>
      <c r="F1553" s="3">
        <v>875721</v>
      </c>
      <c r="G1553" s="3">
        <v>1523034</v>
      </c>
      <c r="H1553" s="3">
        <v>1711577</v>
      </c>
      <c r="I1553" s="3">
        <v>1497192</v>
      </c>
    </row>
    <row r="1554" spans="1:9" x14ac:dyDescent="0.25">
      <c r="A1554" s="5" t="s">
        <v>92</v>
      </c>
      <c r="B1554" s="5" t="s">
        <v>123</v>
      </c>
      <c r="C1554" s="5" t="s">
        <v>127</v>
      </c>
      <c r="D1554" s="5" t="s">
        <v>97</v>
      </c>
      <c r="E1554" s="6">
        <v>5703286</v>
      </c>
      <c r="F1554" s="6">
        <v>7662911</v>
      </c>
      <c r="G1554" s="6">
        <v>10825219</v>
      </c>
      <c r="H1554" s="6">
        <v>12715836</v>
      </c>
      <c r="I1554" s="6">
        <v>13211920</v>
      </c>
    </row>
    <row r="1555" spans="1:9" x14ac:dyDescent="0.25">
      <c r="A1555" s="2" t="s">
        <v>92</v>
      </c>
      <c r="B1555" s="2" t="s">
        <v>123</v>
      </c>
      <c r="C1555" s="2" t="s">
        <v>127</v>
      </c>
      <c r="D1555" s="8" t="s">
        <v>98</v>
      </c>
      <c r="E1555" s="3">
        <v>225530</v>
      </c>
      <c r="F1555" s="3">
        <v>227479</v>
      </c>
      <c r="G1555" s="3">
        <v>341400</v>
      </c>
      <c r="H1555" s="3">
        <v>282871</v>
      </c>
      <c r="I1555" s="3">
        <v>282871</v>
      </c>
    </row>
    <row r="1556" spans="1:9" x14ac:dyDescent="0.25">
      <c r="A1556" s="2" t="s">
        <v>92</v>
      </c>
      <c r="B1556" s="2" t="s">
        <v>123</v>
      </c>
      <c r="C1556" s="2" t="s">
        <v>127</v>
      </c>
      <c r="D1556" s="8" t="s">
        <v>99</v>
      </c>
      <c r="E1556" s="3">
        <v>2590</v>
      </c>
      <c r="F1556" s="3">
        <v>9</v>
      </c>
      <c r="G1556" s="3">
        <v>3479</v>
      </c>
      <c r="H1556" s="3">
        <v>2160</v>
      </c>
      <c r="I1556" s="3">
        <v>1950</v>
      </c>
    </row>
    <row r="1557" spans="1:9" x14ac:dyDescent="0.25">
      <c r="A1557" s="2" t="s">
        <v>92</v>
      </c>
      <c r="B1557" s="2" t="s">
        <v>123</v>
      </c>
      <c r="C1557" s="2" t="s">
        <v>127</v>
      </c>
      <c r="D1557" s="8" t="s">
        <v>100</v>
      </c>
      <c r="E1557" s="3">
        <v>1087453</v>
      </c>
      <c r="F1557" s="3">
        <v>1827731</v>
      </c>
      <c r="G1557" s="3">
        <v>2903956</v>
      </c>
      <c r="H1557" s="3">
        <v>3684651</v>
      </c>
      <c r="I1557" s="3">
        <v>2841471</v>
      </c>
    </row>
    <row r="1558" spans="1:9" x14ac:dyDescent="0.25">
      <c r="A1558" s="2" t="s">
        <v>92</v>
      </c>
      <c r="B1558" s="2" t="s">
        <v>123</v>
      </c>
      <c r="C1558" s="2" t="s">
        <v>127</v>
      </c>
      <c r="D1558" s="8" t="s">
        <v>101</v>
      </c>
      <c r="E1558" s="3">
        <v>4318413</v>
      </c>
      <c r="F1558" s="3">
        <v>5504825</v>
      </c>
      <c r="G1558" s="3">
        <v>7352431</v>
      </c>
      <c r="H1558" s="3">
        <v>8515399</v>
      </c>
      <c r="I1558" s="3">
        <v>9905018</v>
      </c>
    </row>
    <row r="1559" spans="1:9" x14ac:dyDescent="0.25">
      <c r="A1559" s="2" t="s">
        <v>92</v>
      </c>
      <c r="B1559" s="2" t="s">
        <v>123</v>
      </c>
      <c r="C1559" s="2" t="s">
        <v>127</v>
      </c>
      <c r="D1559" s="8" t="s">
        <v>511</v>
      </c>
      <c r="E1559" s="3">
        <v>69300</v>
      </c>
      <c r="F1559" s="3">
        <v>102867</v>
      </c>
      <c r="G1559" s="3">
        <v>223953</v>
      </c>
      <c r="H1559" s="3">
        <v>230755</v>
      </c>
      <c r="I1559" s="3">
        <v>180610</v>
      </c>
    </row>
    <row r="1560" spans="1:9" x14ac:dyDescent="0.25">
      <c r="A1560" s="5" t="s">
        <v>92</v>
      </c>
      <c r="B1560" s="5" t="s">
        <v>123</v>
      </c>
      <c r="C1560" s="5" t="s">
        <v>127</v>
      </c>
      <c r="D1560" s="5" t="s">
        <v>29</v>
      </c>
      <c r="E1560" s="6"/>
      <c r="F1560" s="6"/>
      <c r="G1560" s="6"/>
      <c r="H1560" s="6"/>
      <c r="I1560" s="6"/>
    </row>
    <row r="1561" spans="1:9" x14ac:dyDescent="0.25">
      <c r="A1561" s="2" t="s">
        <v>92</v>
      </c>
      <c r="B1561" s="2" t="s">
        <v>123</v>
      </c>
      <c r="C1561" s="2" t="s">
        <v>127</v>
      </c>
      <c r="D1561" s="8" t="s">
        <v>102</v>
      </c>
      <c r="E1561" s="3">
        <v>97333</v>
      </c>
      <c r="F1561" s="3">
        <v>201176</v>
      </c>
      <c r="G1561" s="3">
        <v>382860</v>
      </c>
      <c r="H1561" s="3">
        <v>602882</v>
      </c>
      <c r="I1561" s="3">
        <v>492351</v>
      </c>
    </row>
    <row r="1562" spans="1:9" x14ac:dyDescent="0.25">
      <c r="A1562" s="2" t="s">
        <v>92</v>
      </c>
      <c r="B1562" s="2" t="s">
        <v>123</v>
      </c>
      <c r="C1562" s="2" t="s">
        <v>127</v>
      </c>
      <c r="D1562" s="8" t="s">
        <v>103</v>
      </c>
      <c r="E1562" s="3">
        <v>4104343</v>
      </c>
      <c r="F1562" s="3">
        <v>5248055</v>
      </c>
      <c r="G1562" s="3">
        <v>7292850</v>
      </c>
      <c r="H1562" s="3">
        <v>7119516</v>
      </c>
      <c r="I1562" s="3">
        <v>6908036</v>
      </c>
    </row>
    <row r="1563" spans="1:9" x14ac:dyDescent="0.25">
      <c r="A1563" s="2" t="s">
        <v>92</v>
      </c>
      <c r="B1563" s="2" t="s">
        <v>123</v>
      </c>
      <c r="C1563" s="2" t="s">
        <v>127</v>
      </c>
      <c r="D1563" s="8" t="s">
        <v>104</v>
      </c>
      <c r="E1563" s="3">
        <v>1793771</v>
      </c>
      <c r="F1563" s="3">
        <v>1839604</v>
      </c>
      <c r="G1563" s="3">
        <v>1993150</v>
      </c>
      <c r="H1563" s="3">
        <v>2187468</v>
      </c>
      <c r="I1563" s="3">
        <v>2339948</v>
      </c>
    </row>
    <row r="1564" spans="1:9" x14ac:dyDescent="0.25">
      <c r="A1564" s="2" t="s">
        <v>92</v>
      </c>
      <c r="B1564" s="2" t="s">
        <v>123</v>
      </c>
      <c r="C1564" s="2" t="s">
        <v>127</v>
      </c>
      <c r="D1564" s="8" t="s">
        <v>105</v>
      </c>
      <c r="E1564" s="3">
        <v>2559949</v>
      </c>
      <c r="F1564" s="3">
        <v>2124965</v>
      </c>
      <c r="G1564" s="3">
        <v>2651668</v>
      </c>
      <c r="H1564" s="3">
        <v>2773995</v>
      </c>
      <c r="I1564" s="3">
        <v>3643389</v>
      </c>
    </row>
    <row r="1565" spans="1:9" x14ac:dyDescent="0.25">
      <c r="A1565" s="2" t="s">
        <v>92</v>
      </c>
      <c r="B1565" s="2" t="s">
        <v>123</v>
      </c>
      <c r="C1565" s="2" t="s">
        <v>127</v>
      </c>
      <c r="D1565" s="8" t="s">
        <v>106</v>
      </c>
      <c r="E1565" s="3">
        <v>959119</v>
      </c>
      <c r="F1565" s="3">
        <v>892633</v>
      </c>
      <c r="G1565" s="3">
        <v>931579</v>
      </c>
      <c r="H1565" s="3">
        <v>873794</v>
      </c>
      <c r="I1565" s="3">
        <v>1488697</v>
      </c>
    </row>
    <row r="1566" spans="1:9" x14ac:dyDescent="0.25">
      <c r="A1566" s="2" t="s">
        <v>92</v>
      </c>
      <c r="B1566" s="2" t="s">
        <v>123</v>
      </c>
      <c r="C1566" s="2" t="s">
        <v>127</v>
      </c>
      <c r="D1566" s="8" t="s">
        <v>107</v>
      </c>
      <c r="E1566" s="3">
        <v>80962</v>
      </c>
      <c r="F1566" s="3">
        <v>39332</v>
      </c>
      <c r="G1566" s="3">
        <v>292565</v>
      </c>
      <c r="H1566" s="3">
        <v>469156</v>
      </c>
      <c r="I1566" s="3">
        <v>-249667</v>
      </c>
    </row>
    <row r="1567" spans="1:9" x14ac:dyDescent="0.25">
      <c r="A1567" s="2" t="s">
        <v>92</v>
      </c>
      <c r="B1567" s="2" t="s">
        <v>123</v>
      </c>
      <c r="C1567" s="2" t="s">
        <v>127</v>
      </c>
      <c r="D1567" s="8" t="s">
        <v>108</v>
      </c>
      <c r="E1567" s="3">
        <v>102022</v>
      </c>
      <c r="F1567" s="3">
        <v>198653</v>
      </c>
      <c r="G1567" s="3">
        <v>737534</v>
      </c>
      <c r="H1567" s="3">
        <v>1123645</v>
      </c>
      <c r="I1567" s="3">
        <v>292764</v>
      </c>
    </row>
    <row r="1568" spans="1:9" x14ac:dyDescent="0.25">
      <c r="A1568" s="2" t="s">
        <v>92</v>
      </c>
      <c r="B1568" s="2" t="s">
        <v>123</v>
      </c>
      <c r="C1568" s="2" t="s">
        <v>127</v>
      </c>
      <c r="D1568" s="8" t="s">
        <v>109</v>
      </c>
      <c r="E1568" s="3">
        <v>66178</v>
      </c>
      <c r="F1568" s="3">
        <v>133606</v>
      </c>
      <c r="G1568" s="3">
        <v>455445</v>
      </c>
      <c r="H1568" s="3">
        <v>680894</v>
      </c>
      <c r="I1568" s="3">
        <v>188621</v>
      </c>
    </row>
    <row r="1569" spans="1:9" x14ac:dyDescent="0.25">
      <c r="A1569" s="5" t="s">
        <v>92</v>
      </c>
      <c r="B1569" s="5" t="s">
        <v>123</v>
      </c>
      <c r="C1569" s="5" t="s">
        <v>127</v>
      </c>
      <c r="D1569" s="5" t="s">
        <v>40</v>
      </c>
      <c r="E1569" s="6"/>
      <c r="F1569" s="6"/>
      <c r="G1569" s="6"/>
      <c r="H1569" s="6"/>
      <c r="I1569" s="6"/>
    </row>
    <row r="1570" spans="1:9" x14ac:dyDescent="0.25">
      <c r="A1570" s="2" t="s">
        <v>92</v>
      </c>
      <c r="B1570" s="2" t="s">
        <v>123</v>
      </c>
      <c r="C1570" s="2" t="s">
        <v>127</v>
      </c>
      <c r="D1570" s="8" t="s">
        <v>77</v>
      </c>
      <c r="E1570" s="3">
        <v>80000</v>
      </c>
      <c r="F1570" s="3">
        <v>80000</v>
      </c>
      <c r="G1570" s="3">
        <v>80000</v>
      </c>
      <c r="H1570" s="3">
        <v>80000</v>
      </c>
      <c r="I1570" s="3">
        <v>80000</v>
      </c>
    </row>
    <row r="1571" spans="1:9" x14ac:dyDescent="0.25">
      <c r="A1571" s="2" t="s">
        <v>92</v>
      </c>
      <c r="B1571" s="2" t="s">
        <v>123</v>
      </c>
      <c r="C1571" s="2" t="s">
        <v>127</v>
      </c>
      <c r="D1571" s="8" t="s">
        <v>78</v>
      </c>
      <c r="E1571" s="3">
        <v>0</v>
      </c>
      <c r="F1571" s="3">
        <v>0</v>
      </c>
      <c r="G1571" s="3">
        <v>0</v>
      </c>
      <c r="H1571" s="3">
        <v>0</v>
      </c>
      <c r="I1571" s="3">
        <v>0</v>
      </c>
    </row>
    <row r="1572" spans="1:9" x14ac:dyDescent="0.25">
      <c r="A1572" s="2" t="s">
        <v>92</v>
      </c>
      <c r="B1572" s="2" t="s">
        <v>123</v>
      </c>
      <c r="C1572" s="2" t="s">
        <v>127</v>
      </c>
      <c r="D1572" s="8" t="s">
        <v>79</v>
      </c>
      <c r="E1572" s="3">
        <v>0</v>
      </c>
      <c r="F1572" s="3">
        <v>0</v>
      </c>
      <c r="G1572" s="3">
        <v>0</v>
      </c>
      <c r="H1572" s="3">
        <v>0</v>
      </c>
      <c r="I1572" s="3">
        <v>0</v>
      </c>
    </row>
    <row r="1573" spans="1:9" x14ac:dyDescent="0.25">
      <c r="A1573" s="2" t="s">
        <v>92</v>
      </c>
      <c r="B1573" s="2" t="s">
        <v>123</v>
      </c>
      <c r="C1573" s="2" t="s">
        <v>127</v>
      </c>
      <c r="D1573" s="8" t="s">
        <v>80</v>
      </c>
      <c r="E1573" s="3">
        <v>-72707</v>
      </c>
      <c r="F1573" s="3">
        <v>631331</v>
      </c>
      <c r="G1573" s="3">
        <v>869059</v>
      </c>
      <c r="H1573" s="3">
        <v>242841</v>
      </c>
      <c r="I1573" s="3">
        <v>-899962</v>
      </c>
    </row>
    <row r="1574" spans="1:9" x14ac:dyDescent="0.25">
      <c r="A1574" s="5" t="s">
        <v>92</v>
      </c>
      <c r="B1574" s="5" t="s">
        <v>123</v>
      </c>
      <c r="C1574" s="5" t="s">
        <v>127</v>
      </c>
      <c r="D1574" s="5" t="s">
        <v>43</v>
      </c>
      <c r="E1574" s="74"/>
      <c r="F1574" s="74"/>
      <c r="G1574" s="74"/>
      <c r="H1574" s="74"/>
      <c r="I1574" s="74"/>
    </row>
    <row r="1575" spans="1:9" x14ac:dyDescent="0.25">
      <c r="A1575" s="2" t="s">
        <v>92</v>
      </c>
      <c r="B1575" s="2" t="s">
        <v>123</v>
      </c>
      <c r="C1575" s="2" t="s">
        <v>127</v>
      </c>
      <c r="D1575" s="8" t="s">
        <v>546</v>
      </c>
      <c r="E1575" s="9">
        <v>3.7970507420000001</v>
      </c>
      <c r="F1575" s="9">
        <v>7.1977498344753501</v>
      </c>
      <c r="G1575" s="9">
        <v>19.902994506022747</v>
      </c>
      <c r="H1575" s="9">
        <v>23.778590698364749</v>
      </c>
      <c r="I1575" s="9">
        <v>6.7045506247405209</v>
      </c>
    </row>
    <row r="1576" spans="1:9" x14ac:dyDescent="0.25">
      <c r="A1576" s="2" t="s">
        <v>92</v>
      </c>
      <c r="B1576" s="2" t="s">
        <v>123</v>
      </c>
      <c r="C1576" s="2" t="s">
        <v>127</v>
      </c>
      <c r="D1576" s="8" t="s">
        <v>110</v>
      </c>
      <c r="E1576" s="9">
        <v>1.160348613</v>
      </c>
      <c r="F1576" s="9">
        <v>1.7435410642248097</v>
      </c>
      <c r="G1576" s="9">
        <v>4.2072589940212755</v>
      </c>
      <c r="H1576" s="9">
        <v>5.3546931558412671</v>
      </c>
      <c r="I1576" s="9">
        <v>1.4276577514850226</v>
      </c>
    </row>
    <row r="1577" spans="1:9" x14ac:dyDescent="0.25">
      <c r="A1577" s="2" t="s">
        <v>92</v>
      </c>
      <c r="B1577" s="2" t="s">
        <v>123</v>
      </c>
      <c r="C1577" s="2" t="s">
        <v>127</v>
      </c>
      <c r="D1577" s="8" t="s">
        <v>512</v>
      </c>
      <c r="E1577" s="9">
        <v>0.82722499999999999</v>
      </c>
      <c r="F1577" s="9">
        <v>1.670075</v>
      </c>
      <c r="G1577" s="9">
        <v>5.6930624999999999</v>
      </c>
      <c r="H1577" s="9">
        <v>8.5111749999999997</v>
      </c>
      <c r="I1577" s="9">
        <f>+I1568/I1570</f>
        <v>2.3577625000000002</v>
      </c>
    </row>
    <row r="1578" spans="1:9" x14ac:dyDescent="0.25">
      <c r="A1578" s="2" t="s">
        <v>92</v>
      </c>
      <c r="B1578" s="2" t="s">
        <v>123</v>
      </c>
      <c r="C1578" s="2" t="s">
        <v>127</v>
      </c>
      <c r="D1578" s="8" t="s">
        <v>111</v>
      </c>
      <c r="E1578" s="9">
        <v>53.469422799999997</v>
      </c>
      <c r="F1578" s="9">
        <v>48.523106059782428</v>
      </c>
      <c r="G1578" s="9">
        <v>46.739031181797657</v>
      </c>
      <c r="H1578" s="9">
        <v>39.945452916339804</v>
      </c>
      <c r="I1578" s="9">
        <v>63.620943713279097</v>
      </c>
    </row>
    <row r="1579" spans="1:9" x14ac:dyDescent="0.25">
      <c r="A1579" s="2" t="s">
        <v>92</v>
      </c>
      <c r="B1579" s="2" t="s">
        <v>123</v>
      </c>
      <c r="C1579" s="2" t="s">
        <v>127</v>
      </c>
      <c r="D1579" s="8" t="s">
        <v>112</v>
      </c>
      <c r="E1579" s="9">
        <v>122.3397504</v>
      </c>
      <c r="F1579" s="9">
        <v>29.438797658787777</v>
      </c>
      <c r="G1579" s="9">
        <v>64.237174631404457</v>
      </c>
      <c r="H1579" s="9">
        <v>68.902942308200693</v>
      </c>
      <c r="I1579" s="9">
        <v>-132.36437088129105</v>
      </c>
    </row>
    <row r="1580" spans="1:9" x14ac:dyDescent="0.25">
      <c r="A1580" s="2" t="s">
        <v>92</v>
      </c>
      <c r="B1580" s="2" t="s">
        <v>123</v>
      </c>
      <c r="C1580" s="2" t="s">
        <v>127</v>
      </c>
      <c r="D1580" s="8" t="s">
        <v>113</v>
      </c>
      <c r="E1580" s="9">
        <v>5.4261664390000002</v>
      </c>
      <c r="F1580" s="9">
        <v>10.935831842070359</v>
      </c>
      <c r="G1580" s="9">
        <v>19.208790106113437</v>
      </c>
      <c r="H1580" s="9">
        <v>27.560723174007574</v>
      </c>
      <c r="I1580" s="9">
        <v>21.041108605832267</v>
      </c>
    </row>
    <row r="1581" spans="1:9" x14ac:dyDescent="0.25">
      <c r="A1581" s="5" t="s">
        <v>92</v>
      </c>
      <c r="B1581" s="5" t="s">
        <v>123</v>
      </c>
      <c r="C1581" s="5" t="s">
        <v>127</v>
      </c>
      <c r="D1581" s="5" t="s">
        <v>53</v>
      </c>
      <c r="E1581" s="74"/>
      <c r="F1581" s="74"/>
      <c r="G1581" s="74"/>
      <c r="H1581" s="74"/>
      <c r="I1581" s="74"/>
    </row>
    <row r="1582" spans="1:9" x14ac:dyDescent="0.25">
      <c r="A1582" s="2" t="s">
        <v>92</v>
      </c>
      <c r="B1582" s="2" t="s">
        <v>123</v>
      </c>
      <c r="C1582" s="2" t="s">
        <v>127</v>
      </c>
      <c r="D1582" s="8" t="s">
        <v>114</v>
      </c>
      <c r="E1582" s="9">
        <v>3.9543869969999998</v>
      </c>
      <c r="F1582" s="9">
        <v>2.9685716041854069</v>
      </c>
      <c r="G1582" s="9">
        <v>3.1537468202721812</v>
      </c>
      <c r="H1582" s="9">
        <v>2.2245568439228061</v>
      </c>
      <c r="I1582" s="9">
        <v>2.1410287074096725</v>
      </c>
    </row>
    <row r="1583" spans="1:9" x14ac:dyDescent="0.25">
      <c r="A1583" s="2" t="s">
        <v>92</v>
      </c>
      <c r="B1583" s="2" t="s">
        <v>123</v>
      </c>
      <c r="C1583" s="2" t="s">
        <v>127</v>
      </c>
      <c r="D1583" s="8" t="s">
        <v>115</v>
      </c>
      <c r="E1583" s="9">
        <v>19.067130769999999</v>
      </c>
      <c r="F1583" s="9">
        <v>23.851653764476712</v>
      </c>
      <c r="G1583" s="9">
        <v>26.825840659667023</v>
      </c>
      <c r="H1583" s="9">
        <v>28.976867899208514</v>
      </c>
      <c r="I1583" s="9">
        <v>21.506874095513748</v>
      </c>
    </row>
    <row r="1584" spans="1:9" x14ac:dyDescent="0.25">
      <c r="A1584" s="5" t="s">
        <v>92</v>
      </c>
      <c r="B1584" s="5" t="s">
        <v>123</v>
      </c>
      <c r="C1584" s="5" t="s">
        <v>127</v>
      </c>
      <c r="D1584" s="5" t="s">
        <v>116</v>
      </c>
      <c r="E1584" s="74"/>
      <c r="F1584" s="74"/>
      <c r="G1584" s="74"/>
      <c r="H1584" s="74"/>
      <c r="I1584" s="74"/>
    </row>
    <row r="1585" spans="1:14" x14ac:dyDescent="0.25">
      <c r="A1585" s="2" t="s">
        <v>92</v>
      </c>
      <c r="B1585" s="2" t="s">
        <v>123</v>
      </c>
      <c r="C1585" s="2" t="s">
        <v>127</v>
      </c>
      <c r="D1585" s="8" t="s">
        <v>535</v>
      </c>
      <c r="E1585" s="9">
        <v>30.559207449999999</v>
      </c>
      <c r="F1585" s="9">
        <v>24.223418489396522</v>
      </c>
      <c r="G1585" s="9">
        <v>21.13882407367463</v>
      </c>
      <c r="H1585" s="9">
        <v>22.518967687220879</v>
      </c>
      <c r="I1585" s="9">
        <v>21.293861906520778</v>
      </c>
    </row>
    <row r="1586" spans="1:14" x14ac:dyDescent="0.25">
      <c r="A1586" s="2" t="s">
        <v>92</v>
      </c>
      <c r="B1586" s="2" t="s">
        <v>123</v>
      </c>
      <c r="C1586" s="2" t="s">
        <v>127</v>
      </c>
      <c r="D1586" s="8" t="s">
        <v>547</v>
      </c>
      <c r="E1586" s="9">
        <v>21.785987500000001</v>
      </c>
      <c r="F1586" s="9">
        <v>23.202737500000001</v>
      </c>
      <c r="G1586" s="9">
        <v>28.604050000000001</v>
      </c>
      <c r="H1586" s="9">
        <v>35.793437500000003</v>
      </c>
      <c r="I1586" s="9">
        <f>+SUM(I1546:I1548)/I1570</f>
        <v>35.166600000000003</v>
      </c>
    </row>
    <row r="1587" spans="1:14" x14ac:dyDescent="0.25">
      <c r="A1587" s="5" t="s">
        <v>92</v>
      </c>
      <c r="B1587" s="5" t="s">
        <v>123</v>
      </c>
      <c r="C1587" s="5" t="s">
        <v>127</v>
      </c>
      <c r="D1587" s="5" t="s">
        <v>117</v>
      </c>
      <c r="E1587" s="74"/>
      <c r="F1587" s="74"/>
      <c r="G1587" s="74"/>
      <c r="H1587" s="74"/>
      <c r="I1587" s="74"/>
    </row>
    <row r="1588" spans="1:14" x14ac:dyDescent="0.25">
      <c r="A1588" s="2" t="s">
        <v>92</v>
      </c>
      <c r="B1588" s="2" t="s">
        <v>123</v>
      </c>
      <c r="C1588" s="2" t="s">
        <v>127</v>
      </c>
      <c r="D1588" s="8" t="s">
        <v>118</v>
      </c>
      <c r="E1588" s="9">
        <v>-109.8658164</v>
      </c>
      <c r="F1588" s="9">
        <v>472.53192221906204</v>
      </c>
      <c r="G1588" s="9">
        <v>190.81535640966527</v>
      </c>
      <c r="H1588" s="9">
        <v>35.66502274950286</v>
      </c>
      <c r="I1588" s="9">
        <v>-477.1271491509429</v>
      </c>
    </row>
    <row r="1589" spans="1:14" x14ac:dyDescent="0.25">
      <c r="A1589" s="5" t="s">
        <v>92</v>
      </c>
      <c r="B1589" s="5" t="s">
        <v>123</v>
      </c>
      <c r="C1589" s="5" t="s">
        <v>637</v>
      </c>
      <c r="D1589" s="5" t="s">
        <v>9</v>
      </c>
      <c r="E1589" s="6">
        <v>4359562</v>
      </c>
      <c r="F1589" s="6">
        <v>4681605</v>
      </c>
      <c r="G1589" s="6">
        <v>5029832</v>
      </c>
      <c r="H1589" s="6">
        <v>6021305</v>
      </c>
      <c r="I1589" s="6">
        <v>7976317.4050000003</v>
      </c>
      <c r="J1589" s="1"/>
      <c r="K1589" s="1"/>
      <c r="L1589" s="1"/>
      <c r="M1589" s="1"/>
      <c r="N1589" s="1"/>
    </row>
    <row r="1590" spans="1:14" x14ac:dyDescent="0.25">
      <c r="A1590" s="2" t="s">
        <v>92</v>
      </c>
      <c r="B1590" s="2" t="s">
        <v>123</v>
      </c>
      <c r="C1590" s="2" t="s">
        <v>637</v>
      </c>
      <c r="D1590" s="8" t="s">
        <v>76</v>
      </c>
      <c r="E1590" s="3">
        <v>2950000</v>
      </c>
      <c r="F1590" s="3">
        <v>2950000</v>
      </c>
      <c r="G1590" s="3">
        <v>3467500</v>
      </c>
      <c r="H1590" s="3">
        <v>3467500</v>
      </c>
      <c r="I1590" s="3">
        <v>4161000</v>
      </c>
    </row>
    <row r="1591" spans="1:14" x14ac:dyDescent="0.25">
      <c r="A1591" s="2" t="s">
        <v>92</v>
      </c>
      <c r="B1591" s="2" t="s">
        <v>123</v>
      </c>
      <c r="C1591" s="2" t="s">
        <v>637</v>
      </c>
      <c r="D1591" s="8" t="s">
        <v>11</v>
      </c>
      <c r="E1591" s="3">
        <v>42460</v>
      </c>
      <c r="F1591" s="3">
        <v>29954</v>
      </c>
      <c r="G1591" s="3">
        <v>46249</v>
      </c>
      <c r="H1591" s="3">
        <v>470734</v>
      </c>
      <c r="I1591" s="3">
        <v>773479.14899999998</v>
      </c>
    </row>
    <row r="1592" spans="1:14" x14ac:dyDescent="0.25">
      <c r="A1592" s="2" t="s">
        <v>92</v>
      </c>
      <c r="B1592" s="2" t="s">
        <v>123</v>
      </c>
      <c r="C1592" s="2" t="s">
        <v>637</v>
      </c>
      <c r="D1592" s="8" t="s">
        <v>12</v>
      </c>
      <c r="E1592" s="3">
        <v>1027882</v>
      </c>
      <c r="F1592" s="3">
        <v>997691</v>
      </c>
      <c r="G1592" s="3">
        <v>858063</v>
      </c>
      <c r="H1592" s="3">
        <v>1497796</v>
      </c>
      <c r="I1592" s="3">
        <v>2056995.642</v>
      </c>
    </row>
    <row r="1593" spans="1:14" x14ac:dyDescent="0.25">
      <c r="A1593" s="2" t="s">
        <v>92</v>
      </c>
      <c r="B1593" s="2" t="s">
        <v>123</v>
      </c>
      <c r="C1593" s="2" t="s">
        <v>637</v>
      </c>
      <c r="D1593" s="8" t="s">
        <v>13</v>
      </c>
      <c r="E1593" s="3">
        <v>339220</v>
      </c>
      <c r="F1593" s="3">
        <v>703960</v>
      </c>
      <c r="G1593" s="3">
        <v>658020</v>
      </c>
      <c r="H1593" s="3">
        <v>585275</v>
      </c>
      <c r="I1593" s="3">
        <v>984842.61399999994</v>
      </c>
    </row>
    <row r="1594" spans="1:14" x14ac:dyDescent="0.25">
      <c r="A1594" s="5" t="s">
        <v>92</v>
      </c>
      <c r="B1594" s="5" t="s">
        <v>123</v>
      </c>
      <c r="C1594" s="5" t="s">
        <v>637</v>
      </c>
      <c r="D1594" s="5" t="s">
        <v>93</v>
      </c>
      <c r="E1594" s="6">
        <v>5886376</v>
      </c>
      <c r="F1594" s="6">
        <v>8318820</v>
      </c>
      <c r="G1594" s="6">
        <v>11307169.523</v>
      </c>
      <c r="H1594" s="6">
        <v>12416421.291999999</v>
      </c>
      <c r="I1594" s="6">
        <v>13898577.061000001</v>
      </c>
    </row>
    <row r="1595" spans="1:14" x14ac:dyDescent="0.25">
      <c r="A1595" s="2" t="s">
        <v>92</v>
      </c>
      <c r="B1595" s="2" t="s">
        <v>123</v>
      </c>
      <c r="C1595" s="2" t="s">
        <v>637</v>
      </c>
      <c r="D1595" s="8" t="s">
        <v>94</v>
      </c>
      <c r="E1595" s="3">
        <v>0</v>
      </c>
      <c r="F1595" s="3">
        <v>0</v>
      </c>
      <c r="G1595" s="3">
        <v>0</v>
      </c>
      <c r="H1595" s="3">
        <v>0</v>
      </c>
      <c r="I1595" s="3">
        <v>0</v>
      </c>
    </row>
    <row r="1596" spans="1:14" x14ac:dyDescent="0.25">
      <c r="A1596" s="2" t="s">
        <v>92</v>
      </c>
      <c r="B1596" s="2" t="s">
        <v>123</v>
      </c>
      <c r="C1596" s="2" t="s">
        <v>637</v>
      </c>
      <c r="D1596" s="8" t="s">
        <v>95</v>
      </c>
      <c r="E1596" s="3">
        <v>4584948</v>
      </c>
      <c r="F1596" s="3">
        <v>6758671</v>
      </c>
      <c r="G1596" s="3">
        <v>6611444</v>
      </c>
      <c r="H1596" s="3">
        <v>7049737</v>
      </c>
      <c r="I1596" s="3">
        <v>8015516.2019999996</v>
      </c>
    </row>
    <row r="1597" spans="1:14" x14ac:dyDescent="0.25">
      <c r="A1597" s="2" t="s">
        <v>92</v>
      </c>
      <c r="B1597" s="2" t="s">
        <v>123</v>
      </c>
      <c r="C1597" s="2" t="s">
        <v>637</v>
      </c>
      <c r="D1597" s="8" t="s">
        <v>96</v>
      </c>
      <c r="E1597" s="3">
        <v>1301428</v>
      </c>
      <c r="F1597" s="3">
        <v>1560149</v>
      </c>
      <c r="G1597" s="3">
        <v>4695725.523</v>
      </c>
      <c r="H1597" s="3">
        <v>5366684.2920000004</v>
      </c>
      <c r="I1597" s="3">
        <v>5883060.8590000002</v>
      </c>
    </row>
    <row r="1598" spans="1:14" x14ac:dyDescent="0.25">
      <c r="A1598" s="5" t="s">
        <v>92</v>
      </c>
      <c r="B1598" s="5" t="s">
        <v>123</v>
      </c>
      <c r="C1598" s="5" t="s">
        <v>637</v>
      </c>
      <c r="D1598" s="5" t="s">
        <v>97</v>
      </c>
      <c r="E1598" s="6">
        <v>10245938</v>
      </c>
      <c r="F1598" s="6">
        <v>13000425</v>
      </c>
      <c r="G1598" s="6">
        <v>16337001.549000001</v>
      </c>
      <c r="H1598" s="6">
        <v>18437726.717</v>
      </c>
      <c r="I1598" s="6">
        <v>21874894.463</v>
      </c>
    </row>
    <row r="1599" spans="1:14" x14ac:dyDescent="0.25">
      <c r="A1599" s="2" t="s">
        <v>92</v>
      </c>
      <c r="B1599" s="2" t="s">
        <v>123</v>
      </c>
      <c r="C1599" s="2" t="s">
        <v>637</v>
      </c>
      <c r="D1599" s="8" t="s">
        <v>98</v>
      </c>
      <c r="E1599" s="3">
        <v>764875</v>
      </c>
      <c r="F1599" s="3">
        <v>894345</v>
      </c>
      <c r="G1599" s="3">
        <v>588922</v>
      </c>
      <c r="H1599" s="3">
        <v>812965</v>
      </c>
      <c r="I1599" s="3">
        <v>827414.31499999994</v>
      </c>
    </row>
    <row r="1600" spans="1:14" x14ac:dyDescent="0.25">
      <c r="A1600" s="2" t="s">
        <v>92</v>
      </c>
      <c r="B1600" s="2" t="s">
        <v>123</v>
      </c>
      <c r="C1600" s="2" t="s">
        <v>637</v>
      </c>
      <c r="D1600" s="8" t="s">
        <v>99</v>
      </c>
      <c r="E1600" s="3">
        <v>21875</v>
      </c>
      <c r="F1600" s="3">
        <v>30555</v>
      </c>
      <c r="G1600" s="3">
        <v>23500.899000000001</v>
      </c>
      <c r="H1600" s="3">
        <v>33908.837</v>
      </c>
      <c r="I1600" s="3">
        <v>32561.518</v>
      </c>
    </row>
    <row r="1601" spans="1:9" x14ac:dyDescent="0.25">
      <c r="A1601" s="2" t="s">
        <v>92</v>
      </c>
      <c r="B1601" s="2" t="s">
        <v>123</v>
      </c>
      <c r="C1601" s="2" t="s">
        <v>637</v>
      </c>
      <c r="D1601" s="8" t="s">
        <v>100</v>
      </c>
      <c r="E1601" s="3">
        <v>1450679</v>
      </c>
      <c r="F1601" s="3">
        <v>2076214</v>
      </c>
      <c r="G1601" s="3">
        <v>1746443</v>
      </c>
      <c r="H1601" s="3">
        <v>2059316</v>
      </c>
      <c r="I1601" s="3">
        <v>2480731.8420000002</v>
      </c>
    </row>
    <row r="1602" spans="1:9" x14ac:dyDescent="0.25">
      <c r="A1602" s="2" t="s">
        <v>92</v>
      </c>
      <c r="B1602" s="2" t="s">
        <v>123</v>
      </c>
      <c r="C1602" s="2" t="s">
        <v>637</v>
      </c>
      <c r="D1602" s="8" t="s">
        <v>101</v>
      </c>
      <c r="E1602" s="3">
        <v>6812093</v>
      </c>
      <c r="F1602" s="3">
        <v>8476490</v>
      </c>
      <c r="G1602" s="3">
        <v>12145797.65</v>
      </c>
      <c r="H1602" s="3">
        <v>13318313.880000001</v>
      </c>
      <c r="I1602" s="3">
        <v>16063252.83</v>
      </c>
    </row>
    <row r="1603" spans="1:9" x14ac:dyDescent="0.25">
      <c r="A1603" s="2" t="s">
        <v>92</v>
      </c>
      <c r="B1603" s="2" t="s">
        <v>123</v>
      </c>
      <c r="C1603" s="2" t="s">
        <v>637</v>
      </c>
      <c r="D1603" s="8" t="s">
        <v>511</v>
      </c>
      <c r="E1603" s="3">
        <v>1196416</v>
      </c>
      <c r="F1603" s="3">
        <v>1522821</v>
      </c>
      <c r="G1603" s="3">
        <v>1832338</v>
      </c>
      <c r="H1603" s="3">
        <v>2213223</v>
      </c>
      <c r="I1603" s="3">
        <v>2470933.9580000001</v>
      </c>
    </row>
    <row r="1604" spans="1:9" x14ac:dyDescent="0.25">
      <c r="A1604" s="5" t="s">
        <v>92</v>
      </c>
      <c r="B1604" s="5" t="s">
        <v>123</v>
      </c>
      <c r="C1604" s="5" t="s">
        <v>637</v>
      </c>
      <c r="D1604" s="5" t="s">
        <v>29</v>
      </c>
      <c r="E1604" s="6"/>
      <c r="F1604" s="6"/>
      <c r="G1604" s="6"/>
      <c r="H1604" s="6"/>
      <c r="I1604" s="6"/>
    </row>
    <row r="1605" spans="1:9" x14ac:dyDescent="0.25">
      <c r="A1605" s="2" t="s">
        <v>92</v>
      </c>
      <c r="B1605" s="2" t="s">
        <v>123</v>
      </c>
      <c r="C1605" s="2" t="s">
        <v>637</v>
      </c>
      <c r="D1605" s="8" t="s">
        <v>102</v>
      </c>
      <c r="E1605" s="3">
        <v>63603</v>
      </c>
      <c r="F1605" s="3">
        <v>110991</v>
      </c>
      <c r="G1605" s="3">
        <v>134804</v>
      </c>
      <c r="H1605" s="3">
        <v>474121</v>
      </c>
      <c r="I1605" s="3">
        <v>-250644.57</v>
      </c>
    </row>
    <row r="1606" spans="1:9" x14ac:dyDescent="0.25">
      <c r="A1606" s="2" t="s">
        <v>92</v>
      </c>
      <c r="B1606" s="2" t="s">
        <v>123</v>
      </c>
      <c r="C1606" s="2" t="s">
        <v>637</v>
      </c>
      <c r="D1606" s="8" t="s">
        <v>103</v>
      </c>
      <c r="E1606" s="3">
        <v>5196471</v>
      </c>
      <c r="F1606" s="3">
        <v>6436692</v>
      </c>
      <c r="G1606" s="3">
        <v>7895071</v>
      </c>
      <c r="H1606" s="3">
        <v>10615306</v>
      </c>
      <c r="I1606" s="3">
        <v>8359136.7280000001</v>
      </c>
    </row>
    <row r="1607" spans="1:9" x14ac:dyDescent="0.25">
      <c r="A1607" s="2" t="s">
        <v>92</v>
      </c>
      <c r="B1607" s="2" t="s">
        <v>123</v>
      </c>
      <c r="C1607" s="2" t="s">
        <v>637</v>
      </c>
      <c r="D1607" s="8" t="s">
        <v>104</v>
      </c>
      <c r="E1607" s="3">
        <v>2722938</v>
      </c>
      <c r="F1607" s="3">
        <v>3379932</v>
      </c>
      <c r="G1607" s="3">
        <v>3629605</v>
      </c>
      <c r="H1607" s="3">
        <v>5135304</v>
      </c>
      <c r="I1607" s="3">
        <v>5418890.6950000003</v>
      </c>
    </row>
    <row r="1608" spans="1:9" x14ac:dyDescent="0.25">
      <c r="A1608" s="2" t="s">
        <v>92</v>
      </c>
      <c r="B1608" s="2" t="s">
        <v>123</v>
      </c>
      <c r="C1608" s="2" t="s">
        <v>637</v>
      </c>
      <c r="D1608" s="8" t="s">
        <v>105</v>
      </c>
      <c r="E1608" s="3">
        <v>2068060</v>
      </c>
      <c r="F1608" s="3">
        <v>2092519</v>
      </c>
      <c r="G1608" s="3">
        <v>4206711</v>
      </c>
      <c r="H1608" s="3">
        <v>4346049</v>
      </c>
      <c r="I1608" s="3">
        <v>3596625.156</v>
      </c>
    </row>
    <row r="1609" spans="1:9" x14ac:dyDescent="0.25">
      <c r="A1609" s="2" t="s">
        <v>92</v>
      </c>
      <c r="B1609" s="2" t="s">
        <v>123</v>
      </c>
      <c r="C1609" s="2" t="s">
        <v>637</v>
      </c>
      <c r="D1609" s="8" t="s">
        <v>106</v>
      </c>
      <c r="E1609" s="3">
        <v>533540</v>
      </c>
      <c r="F1609" s="3">
        <v>755697</v>
      </c>
      <c r="G1609" s="3">
        <v>968382</v>
      </c>
      <c r="H1609" s="3">
        <v>1347619</v>
      </c>
      <c r="I1609" s="3">
        <v>1190489.5430000001</v>
      </c>
    </row>
    <row r="1610" spans="1:9" x14ac:dyDescent="0.25">
      <c r="A1610" s="2" t="s">
        <v>92</v>
      </c>
      <c r="B1610" s="2" t="s">
        <v>123</v>
      </c>
      <c r="C1610" s="2" t="s">
        <v>637</v>
      </c>
      <c r="D1610" s="8" t="s">
        <v>107</v>
      </c>
      <c r="E1610" s="3">
        <v>980486</v>
      </c>
      <c r="F1610" s="3">
        <v>1123118</v>
      </c>
      <c r="G1610" s="3">
        <v>1087720</v>
      </c>
      <c r="H1610" s="3">
        <v>2133953</v>
      </c>
      <c r="I1610" s="3">
        <v>2489108.4739999999</v>
      </c>
    </row>
    <row r="1611" spans="1:9" x14ac:dyDescent="0.25">
      <c r="A1611" s="2" t="s">
        <v>92</v>
      </c>
      <c r="B1611" s="2" t="s">
        <v>123</v>
      </c>
      <c r="C1611" s="2" t="s">
        <v>637</v>
      </c>
      <c r="D1611" s="8" t="s">
        <v>108</v>
      </c>
      <c r="E1611" s="3">
        <v>759878</v>
      </c>
      <c r="F1611" s="3">
        <v>1199179</v>
      </c>
      <c r="G1611" s="3">
        <v>1370213</v>
      </c>
      <c r="H1611" s="3">
        <v>2792507</v>
      </c>
      <c r="I1611" s="3">
        <v>2308565.0260000001</v>
      </c>
    </row>
    <row r="1612" spans="1:9" x14ac:dyDescent="0.25">
      <c r="A1612" s="2" t="s">
        <v>92</v>
      </c>
      <c r="B1612" s="2" t="s">
        <v>123</v>
      </c>
      <c r="C1612" s="2" t="s">
        <v>637</v>
      </c>
      <c r="D1612" s="8" t="s">
        <v>109</v>
      </c>
      <c r="E1612" s="3">
        <v>511715</v>
      </c>
      <c r="F1612" s="3">
        <v>921719</v>
      </c>
      <c r="G1612" s="3">
        <v>1005429</v>
      </c>
      <c r="H1612" s="3">
        <v>2026945</v>
      </c>
      <c r="I1612" s="3">
        <v>1506219.7620000001</v>
      </c>
    </row>
    <row r="1613" spans="1:9" x14ac:dyDescent="0.25">
      <c r="A1613" s="5" t="s">
        <v>92</v>
      </c>
      <c r="B1613" s="5" t="s">
        <v>123</v>
      </c>
      <c r="C1613" s="5" t="s">
        <v>637</v>
      </c>
      <c r="D1613" s="5" t="s">
        <v>40</v>
      </c>
      <c r="E1613" s="6"/>
      <c r="F1613" s="6"/>
      <c r="G1613" s="6"/>
      <c r="H1613" s="6"/>
      <c r="I1613" s="6"/>
    </row>
    <row r="1614" spans="1:9" x14ac:dyDescent="0.25">
      <c r="A1614" s="2" t="s">
        <v>92</v>
      </c>
      <c r="B1614" s="2" t="s">
        <v>123</v>
      </c>
      <c r="C1614" s="2" t="s">
        <v>637</v>
      </c>
      <c r="D1614" s="8" t="s">
        <v>77</v>
      </c>
      <c r="E1614" s="3">
        <v>295000</v>
      </c>
      <c r="F1614" s="3">
        <v>295000</v>
      </c>
      <c r="G1614" s="3">
        <v>346750</v>
      </c>
      <c r="H1614" s="3">
        <v>346750</v>
      </c>
      <c r="I1614" s="3">
        <v>416100</v>
      </c>
    </row>
    <row r="1615" spans="1:9" x14ac:dyDescent="0.25">
      <c r="A1615" s="2" t="s">
        <v>92</v>
      </c>
      <c r="B1615" s="2" t="s">
        <v>123</v>
      </c>
      <c r="C1615" s="2" t="s">
        <v>637</v>
      </c>
      <c r="D1615" s="8" t="s">
        <v>78</v>
      </c>
      <c r="E1615" s="3">
        <v>10</v>
      </c>
      <c r="F1615" s="3">
        <v>45</v>
      </c>
      <c r="G1615" s="3">
        <v>35</v>
      </c>
      <c r="H1615" s="3">
        <v>20</v>
      </c>
      <c r="I1615" s="3">
        <v>0</v>
      </c>
    </row>
    <row r="1616" spans="1:9" x14ac:dyDescent="0.25">
      <c r="A1616" s="2" t="s">
        <v>92</v>
      </c>
      <c r="B1616" s="2" t="s">
        <v>123</v>
      </c>
      <c r="C1616" s="2" t="s">
        <v>637</v>
      </c>
      <c r="D1616" s="8" t="s">
        <v>79</v>
      </c>
      <c r="E1616" s="3">
        <v>0</v>
      </c>
      <c r="F1616" s="3">
        <v>0</v>
      </c>
      <c r="G1616" s="3">
        <v>0</v>
      </c>
      <c r="H1616" s="3">
        <v>20</v>
      </c>
      <c r="I1616" s="3">
        <v>20</v>
      </c>
    </row>
    <row r="1617" spans="1:9" x14ac:dyDescent="0.25">
      <c r="A1617" s="2" t="s">
        <v>92</v>
      </c>
      <c r="B1617" s="2" t="s">
        <v>123</v>
      </c>
      <c r="C1617" s="2" t="s">
        <v>637</v>
      </c>
      <c r="D1617" s="8" t="s">
        <v>80</v>
      </c>
      <c r="E1617" s="3">
        <v>831540</v>
      </c>
      <c r="F1617" s="3">
        <v>997201</v>
      </c>
      <c r="G1617" s="3">
        <v>473838</v>
      </c>
      <c r="H1617" s="3">
        <v>1736012</v>
      </c>
      <c r="I1617" s="3">
        <v>266619.29300000001</v>
      </c>
    </row>
    <row r="1618" spans="1:9" x14ac:dyDescent="0.25">
      <c r="A1618" s="5" t="s">
        <v>92</v>
      </c>
      <c r="B1618" s="5" t="s">
        <v>123</v>
      </c>
      <c r="C1618" s="5" t="s">
        <v>637</v>
      </c>
      <c r="D1618" s="5" t="s">
        <v>43</v>
      </c>
      <c r="E1618" s="74"/>
      <c r="F1618" s="74"/>
      <c r="G1618" s="74"/>
      <c r="H1618" s="74"/>
      <c r="I1618" s="74"/>
    </row>
    <row r="1619" spans="1:9" x14ac:dyDescent="0.25">
      <c r="A1619" s="2" t="s">
        <v>92</v>
      </c>
      <c r="B1619" s="2" t="s">
        <v>123</v>
      </c>
      <c r="C1619" s="2" t="s">
        <v>637</v>
      </c>
      <c r="D1619" s="8" t="s">
        <v>546</v>
      </c>
      <c r="E1619" s="9">
        <v>12.72814601</v>
      </c>
      <c r="F1619" s="9">
        <v>23.172480198710545</v>
      </c>
      <c r="G1619" s="9">
        <v>22.997992594375056</v>
      </c>
      <c r="H1619" s="9">
        <v>37.287229835008269</v>
      </c>
      <c r="I1619" s="9">
        <v>21.543662918429309</v>
      </c>
    </row>
    <row r="1620" spans="1:9" x14ac:dyDescent="0.25">
      <c r="A1620" s="2" t="s">
        <v>92</v>
      </c>
      <c r="B1620" s="2" t="s">
        <v>123</v>
      </c>
      <c r="C1620" s="2" t="s">
        <v>637</v>
      </c>
      <c r="D1620" s="8" t="s">
        <v>110</v>
      </c>
      <c r="E1620" s="9">
        <v>4.9943206760000001</v>
      </c>
      <c r="F1620" s="9">
        <v>7.0899143681841172</v>
      </c>
      <c r="G1620" s="9">
        <v>6.1543055926412826</v>
      </c>
      <c r="H1620" s="9">
        <v>10.993464818692161</v>
      </c>
      <c r="I1620" s="9">
        <v>6.8856092748135334</v>
      </c>
    </row>
    <row r="1621" spans="1:9" x14ac:dyDescent="0.25">
      <c r="A1621" s="2" t="s">
        <v>92</v>
      </c>
      <c r="B1621" s="2" t="s">
        <v>123</v>
      </c>
      <c r="C1621" s="2" t="s">
        <v>637</v>
      </c>
      <c r="D1621" s="8" t="s">
        <v>512</v>
      </c>
      <c r="E1621" s="9">
        <v>1.734627119</v>
      </c>
      <c r="F1621" s="9">
        <v>3.1244711864406778</v>
      </c>
      <c r="G1621" s="9">
        <v>2.899578947368421</v>
      </c>
      <c r="H1621" s="9">
        <v>5.845551550108147</v>
      </c>
      <c r="I1621" s="9">
        <f>+I1612/I1614</f>
        <v>3.6198504253785151</v>
      </c>
    </row>
    <row r="1622" spans="1:9" x14ac:dyDescent="0.25">
      <c r="A1622" s="2" t="s">
        <v>92</v>
      </c>
      <c r="B1622" s="2" t="s">
        <v>123</v>
      </c>
      <c r="C1622" s="2" t="s">
        <v>637</v>
      </c>
      <c r="D1622" s="8" t="s">
        <v>111</v>
      </c>
      <c r="E1622" s="9">
        <v>19.594276480000001</v>
      </c>
      <c r="F1622" s="9">
        <v>22.358349221226934</v>
      </c>
      <c r="G1622" s="9">
        <v>26.680093288388129</v>
      </c>
      <c r="H1622" s="9">
        <v>26.242243886632611</v>
      </c>
      <c r="I1622" s="9">
        <v>21.969248135941594</v>
      </c>
    </row>
    <row r="1623" spans="1:9" x14ac:dyDescent="0.25">
      <c r="A1623" s="2" t="s">
        <v>92</v>
      </c>
      <c r="B1623" s="2" t="s">
        <v>123</v>
      </c>
      <c r="C1623" s="2" t="s">
        <v>637</v>
      </c>
      <c r="D1623" s="8" t="s">
        <v>112</v>
      </c>
      <c r="E1623" s="9">
        <v>191.6078286</v>
      </c>
      <c r="F1623" s="9">
        <v>121.85036871324124</v>
      </c>
      <c r="G1623" s="9">
        <v>108.18466545126508</v>
      </c>
      <c r="H1623" s="9">
        <v>105.2792749679937</v>
      </c>
      <c r="I1623" s="9">
        <v>165.25533237559526</v>
      </c>
    </row>
    <row r="1624" spans="1:9" x14ac:dyDescent="0.25">
      <c r="A1624" s="2" t="s">
        <v>92</v>
      </c>
      <c r="B1624" s="2" t="s">
        <v>123</v>
      </c>
      <c r="C1624" s="2" t="s">
        <v>637</v>
      </c>
      <c r="D1624" s="8" t="s">
        <v>113</v>
      </c>
      <c r="E1624" s="9">
        <v>2.3358225560000001</v>
      </c>
      <c r="F1624" s="9">
        <v>3.283823461537096</v>
      </c>
      <c r="G1624" s="9">
        <v>3.7140129573328227</v>
      </c>
      <c r="H1624" s="9">
        <v>9.2325790255065723</v>
      </c>
      <c r="I1624" s="9">
        <v>-4.6253852330195411</v>
      </c>
    </row>
    <row r="1625" spans="1:9" x14ac:dyDescent="0.25">
      <c r="A1625" s="5" t="s">
        <v>92</v>
      </c>
      <c r="B1625" s="5" t="s">
        <v>123</v>
      </c>
      <c r="C1625" s="5" t="s">
        <v>637</v>
      </c>
      <c r="D1625" s="5" t="s">
        <v>53</v>
      </c>
      <c r="E1625" s="74"/>
      <c r="F1625" s="74"/>
      <c r="G1625" s="74"/>
      <c r="H1625" s="74"/>
      <c r="I1625" s="74"/>
    </row>
    <row r="1626" spans="1:9" x14ac:dyDescent="0.25">
      <c r="A1626" s="2" t="s">
        <v>92</v>
      </c>
      <c r="B1626" s="2" t="s">
        <v>123</v>
      </c>
      <c r="C1626" s="2" t="s">
        <v>637</v>
      </c>
      <c r="D1626" s="8" t="s">
        <v>114</v>
      </c>
      <c r="E1626" s="9">
        <v>7.4651535080000002</v>
      </c>
      <c r="F1626" s="9">
        <v>6.879352021183923</v>
      </c>
      <c r="G1626" s="9">
        <v>3.6048353073459087</v>
      </c>
      <c r="H1626" s="9">
        <v>4.4092474765363994</v>
      </c>
      <c r="I1626" s="9">
        <v>3.7824836887762769</v>
      </c>
    </row>
    <row r="1627" spans="1:9" x14ac:dyDescent="0.25">
      <c r="A1627" s="2" t="s">
        <v>92</v>
      </c>
      <c r="B1627" s="2" t="s">
        <v>123</v>
      </c>
      <c r="C1627" s="2" t="s">
        <v>637</v>
      </c>
      <c r="D1627" s="8" t="s">
        <v>115</v>
      </c>
      <c r="E1627" s="9">
        <v>14.15857679</v>
      </c>
      <c r="F1627" s="9">
        <v>15.970354815323345</v>
      </c>
      <c r="G1627" s="9">
        <v>10.690107329437703</v>
      </c>
      <c r="H1627" s="9">
        <v>11.169034185224495</v>
      </c>
      <c r="I1627" s="9">
        <v>11.340543133572602</v>
      </c>
    </row>
    <row r="1628" spans="1:9" x14ac:dyDescent="0.25">
      <c r="A1628" s="5" t="s">
        <v>92</v>
      </c>
      <c r="B1628" s="5" t="s">
        <v>123</v>
      </c>
      <c r="C1628" s="5" t="s">
        <v>637</v>
      </c>
      <c r="D1628" s="5" t="s">
        <v>116</v>
      </c>
      <c r="E1628" s="74"/>
      <c r="F1628" s="74"/>
      <c r="G1628" s="74"/>
      <c r="H1628" s="74"/>
      <c r="I1628" s="74"/>
    </row>
    <row r="1629" spans="1:9" x14ac:dyDescent="0.25">
      <c r="A1629" s="2" t="s">
        <v>92</v>
      </c>
      <c r="B1629" s="2" t="s">
        <v>123</v>
      </c>
      <c r="C1629" s="2" t="s">
        <v>637</v>
      </c>
      <c r="D1629" s="8" t="s">
        <v>535</v>
      </c>
      <c r="E1629" s="9">
        <v>39.238398670000002</v>
      </c>
      <c r="F1629" s="9">
        <v>30.596268968129888</v>
      </c>
      <c r="G1629" s="9">
        <v>26.760185991826646</v>
      </c>
      <c r="H1629" s="9">
        <v>29.483190001877279</v>
      </c>
      <c r="I1629" s="9">
        <v>31.961181814274063</v>
      </c>
    </row>
    <row r="1630" spans="1:9" x14ac:dyDescent="0.25">
      <c r="A1630" s="2" t="s">
        <v>92</v>
      </c>
      <c r="B1630" s="2" t="s">
        <v>123</v>
      </c>
      <c r="C1630" s="2" t="s">
        <v>637</v>
      </c>
      <c r="D1630" s="8" t="s">
        <v>547</v>
      </c>
      <c r="E1630" s="9">
        <v>13.628277969999999</v>
      </c>
      <c r="F1630" s="9">
        <v>13.483542372881356</v>
      </c>
      <c r="G1630" s="9">
        <v>12.607965392934391</v>
      </c>
      <c r="H1630" s="9">
        <v>15.677087238644557</v>
      </c>
      <c r="I1630" s="9">
        <f>+SUM(I1590:I1592)/I1614</f>
        <v>16.802390749819754</v>
      </c>
    </row>
    <row r="1631" spans="1:9" x14ac:dyDescent="0.25">
      <c r="A1631" s="5" t="s">
        <v>92</v>
      </c>
      <c r="B1631" s="5" t="s">
        <v>123</v>
      </c>
      <c r="C1631" s="5" t="s">
        <v>637</v>
      </c>
      <c r="D1631" s="5" t="s">
        <v>117</v>
      </c>
      <c r="E1631" s="74"/>
      <c r="F1631" s="74"/>
      <c r="G1631" s="74"/>
      <c r="H1631" s="74"/>
      <c r="I1631" s="74"/>
    </row>
    <row r="1632" spans="1:9" x14ac:dyDescent="0.25">
      <c r="A1632" s="2" t="s">
        <v>92</v>
      </c>
      <c r="B1632" s="2" t="s">
        <v>123</v>
      </c>
      <c r="C1632" s="2" t="s">
        <v>637</v>
      </c>
      <c r="D1632" s="8" t="s">
        <v>118</v>
      </c>
      <c r="E1632" s="9">
        <v>162.50061070000001</v>
      </c>
      <c r="F1632" s="9">
        <v>108.18926375609053</v>
      </c>
      <c r="G1632" s="9">
        <v>47.127942400706566</v>
      </c>
      <c r="H1632" s="9">
        <v>85.646724504118268</v>
      </c>
      <c r="I1632" s="9">
        <v>17.701221277695598</v>
      </c>
    </row>
    <row r="1633" spans="1:14" x14ac:dyDescent="0.25">
      <c r="A1633" s="5" t="s">
        <v>92</v>
      </c>
      <c r="B1633" s="5" t="s">
        <v>123</v>
      </c>
      <c r="C1633" s="5" t="s">
        <v>638</v>
      </c>
      <c r="D1633" s="5" t="s">
        <v>9</v>
      </c>
      <c r="E1633" s="6">
        <v>840244</v>
      </c>
      <c r="F1633" s="6">
        <v>729721</v>
      </c>
      <c r="G1633" s="6">
        <v>667993</v>
      </c>
      <c r="H1633" s="6">
        <v>668893</v>
      </c>
      <c r="I1633" s="6">
        <v>727194</v>
      </c>
      <c r="J1633" s="1"/>
      <c r="K1633" s="1"/>
      <c r="L1633" s="1"/>
      <c r="M1633" s="1"/>
      <c r="N1633" s="1"/>
    </row>
    <row r="1634" spans="1:14" x14ac:dyDescent="0.25">
      <c r="A1634" s="2" t="s">
        <v>92</v>
      </c>
      <c r="B1634" s="2" t="s">
        <v>123</v>
      </c>
      <c r="C1634" s="2" t="s">
        <v>638</v>
      </c>
      <c r="D1634" s="8" t="s">
        <v>76</v>
      </c>
      <c r="E1634" s="3">
        <v>500000</v>
      </c>
      <c r="F1634" s="3">
        <v>500000</v>
      </c>
      <c r="G1634" s="3">
        <v>500000</v>
      </c>
      <c r="H1634" s="3">
        <v>500000</v>
      </c>
      <c r="I1634" s="3">
        <v>500000</v>
      </c>
    </row>
    <row r="1635" spans="1:14" x14ac:dyDescent="0.25">
      <c r="A1635" s="2" t="s">
        <v>92</v>
      </c>
      <c r="B1635" s="2" t="s">
        <v>123</v>
      </c>
      <c r="C1635" s="2" t="s">
        <v>638</v>
      </c>
      <c r="D1635" s="8" t="s">
        <v>11</v>
      </c>
      <c r="E1635" s="3">
        <v>13824</v>
      </c>
      <c r="F1635" s="3">
        <v>14079</v>
      </c>
      <c r="G1635" s="3">
        <v>13842</v>
      </c>
      <c r="H1635" s="3">
        <v>13842</v>
      </c>
      <c r="I1635" s="3">
        <v>13842</v>
      </c>
    </row>
    <row r="1636" spans="1:14" x14ac:dyDescent="0.25">
      <c r="A1636" s="2" t="s">
        <v>92</v>
      </c>
      <c r="B1636" s="2" t="s">
        <v>123</v>
      </c>
      <c r="C1636" s="2" t="s">
        <v>638</v>
      </c>
      <c r="D1636" s="8" t="s">
        <v>12</v>
      </c>
      <c r="E1636" s="3">
        <v>-27399</v>
      </c>
      <c r="F1636" s="3">
        <v>-137303</v>
      </c>
      <c r="G1636" s="3">
        <v>-166955</v>
      </c>
      <c r="H1636" s="3">
        <v>9373</v>
      </c>
      <c r="I1636" s="3">
        <v>51654</v>
      </c>
    </row>
    <row r="1637" spans="1:14" x14ac:dyDescent="0.25">
      <c r="A1637" s="2" t="s">
        <v>92</v>
      </c>
      <c r="B1637" s="2" t="s">
        <v>123</v>
      </c>
      <c r="C1637" s="2" t="s">
        <v>638</v>
      </c>
      <c r="D1637" s="8" t="s">
        <v>13</v>
      </c>
      <c r="E1637" s="3">
        <v>353819</v>
      </c>
      <c r="F1637" s="3">
        <v>352945</v>
      </c>
      <c r="G1637" s="3">
        <v>321106</v>
      </c>
      <c r="H1637" s="3">
        <v>145678</v>
      </c>
      <c r="I1637" s="3">
        <v>161698</v>
      </c>
    </row>
    <row r="1638" spans="1:14" x14ac:dyDescent="0.25">
      <c r="A1638" s="5" t="s">
        <v>92</v>
      </c>
      <c r="B1638" s="5" t="s">
        <v>123</v>
      </c>
      <c r="C1638" s="5" t="s">
        <v>638</v>
      </c>
      <c r="D1638" s="5" t="s">
        <v>93</v>
      </c>
      <c r="E1638" s="6">
        <v>152604</v>
      </c>
      <c r="F1638" s="6">
        <v>218468</v>
      </c>
      <c r="G1638" s="6">
        <v>191316</v>
      </c>
      <c r="H1638" s="6">
        <v>182548</v>
      </c>
      <c r="I1638" s="6">
        <v>180785</v>
      </c>
    </row>
    <row r="1639" spans="1:14" x14ac:dyDescent="0.25">
      <c r="A1639" s="2" t="s">
        <v>92</v>
      </c>
      <c r="B1639" s="2" t="s">
        <v>123</v>
      </c>
      <c r="C1639" s="2" t="s">
        <v>638</v>
      </c>
      <c r="D1639" s="8" t="s">
        <v>94</v>
      </c>
      <c r="E1639" s="3">
        <v>0</v>
      </c>
      <c r="F1639" s="3">
        <v>0</v>
      </c>
      <c r="G1639" s="3">
        <v>0</v>
      </c>
      <c r="H1639" s="3">
        <v>0</v>
      </c>
      <c r="I1639" s="3">
        <v>0</v>
      </c>
    </row>
    <row r="1640" spans="1:14" x14ac:dyDescent="0.25">
      <c r="A1640" s="2" t="s">
        <v>92</v>
      </c>
      <c r="B1640" s="2" t="s">
        <v>123</v>
      </c>
      <c r="C1640" s="2" t="s">
        <v>638</v>
      </c>
      <c r="D1640" s="8" t="s">
        <v>95</v>
      </c>
      <c r="E1640" s="3">
        <v>138774</v>
      </c>
      <c r="F1640" s="3">
        <v>205210</v>
      </c>
      <c r="G1640" s="3">
        <v>175512</v>
      </c>
      <c r="H1640" s="3">
        <v>174705</v>
      </c>
      <c r="I1640" s="3">
        <v>170981</v>
      </c>
    </row>
    <row r="1641" spans="1:14" x14ac:dyDescent="0.25">
      <c r="A1641" s="2" t="s">
        <v>92</v>
      </c>
      <c r="B1641" s="2" t="s">
        <v>123</v>
      </c>
      <c r="C1641" s="2" t="s">
        <v>638</v>
      </c>
      <c r="D1641" s="8" t="s">
        <v>96</v>
      </c>
      <c r="E1641" s="3">
        <v>13830</v>
      </c>
      <c r="F1641" s="3">
        <v>13258</v>
      </c>
      <c r="G1641" s="3">
        <v>15804</v>
      </c>
      <c r="H1641" s="3">
        <v>7843</v>
      </c>
      <c r="I1641" s="3">
        <v>9804</v>
      </c>
    </row>
    <row r="1642" spans="1:14" x14ac:dyDescent="0.25">
      <c r="A1642" s="5" t="s">
        <v>92</v>
      </c>
      <c r="B1642" s="5" t="s">
        <v>123</v>
      </c>
      <c r="C1642" s="5" t="s">
        <v>638</v>
      </c>
      <c r="D1642" s="5" t="s">
        <v>97</v>
      </c>
      <c r="E1642" s="6">
        <v>992848</v>
      </c>
      <c r="F1642" s="6">
        <v>948189</v>
      </c>
      <c r="G1642" s="6">
        <v>859309</v>
      </c>
      <c r="H1642" s="6">
        <v>851441</v>
      </c>
      <c r="I1642" s="6">
        <v>907979</v>
      </c>
    </row>
    <row r="1643" spans="1:14" x14ac:dyDescent="0.25">
      <c r="A1643" s="2" t="s">
        <v>92</v>
      </c>
      <c r="B1643" s="2" t="s">
        <v>123</v>
      </c>
      <c r="C1643" s="2" t="s">
        <v>638</v>
      </c>
      <c r="D1643" s="8" t="s">
        <v>98</v>
      </c>
      <c r="E1643" s="3">
        <v>13398</v>
      </c>
      <c r="F1643" s="3">
        <v>10071</v>
      </c>
      <c r="G1643" s="3">
        <v>142861</v>
      </c>
      <c r="H1643" s="3">
        <v>61520</v>
      </c>
      <c r="I1643" s="3">
        <v>61520</v>
      </c>
    </row>
    <row r="1644" spans="1:14" x14ac:dyDescent="0.25">
      <c r="A1644" s="2" t="s">
        <v>92</v>
      </c>
      <c r="B1644" s="2" t="s">
        <v>123</v>
      </c>
      <c r="C1644" s="2" t="s">
        <v>638</v>
      </c>
      <c r="D1644" s="8" t="s">
        <v>99</v>
      </c>
      <c r="E1644" s="3">
        <v>1380</v>
      </c>
      <c r="F1644" s="3">
        <v>944</v>
      </c>
      <c r="G1644" s="3">
        <v>668</v>
      </c>
      <c r="H1644" s="3">
        <v>91</v>
      </c>
      <c r="I1644" s="3">
        <v>211</v>
      </c>
    </row>
    <row r="1645" spans="1:14" x14ac:dyDescent="0.25">
      <c r="A1645" s="2" t="s">
        <v>92</v>
      </c>
      <c r="B1645" s="2" t="s">
        <v>123</v>
      </c>
      <c r="C1645" s="2" t="s">
        <v>638</v>
      </c>
      <c r="D1645" s="8" t="s">
        <v>100</v>
      </c>
      <c r="E1645" s="3">
        <v>572669</v>
      </c>
      <c r="F1645" s="3">
        <v>520129</v>
      </c>
      <c r="G1645" s="3">
        <v>373425</v>
      </c>
      <c r="H1645" s="3">
        <v>418205</v>
      </c>
      <c r="I1645" s="3">
        <v>547653</v>
      </c>
    </row>
    <row r="1646" spans="1:14" x14ac:dyDescent="0.25">
      <c r="A1646" s="2" t="s">
        <v>92</v>
      </c>
      <c r="B1646" s="2" t="s">
        <v>123</v>
      </c>
      <c r="C1646" s="2" t="s">
        <v>638</v>
      </c>
      <c r="D1646" s="8" t="s">
        <v>101</v>
      </c>
      <c r="E1646" s="3">
        <v>249958</v>
      </c>
      <c r="F1646" s="3">
        <v>259126</v>
      </c>
      <c r="G1646" s="3">
        <v>195846</v>
      </c>
      <c r="H1646" s="3">
        <v>221602</v>
      </c>
      <c r="I1646" s="3">
        <v>126000</v>
      </c>
    </row>
    <row r="1647" spans="1:14" x14ac:dyDescent="0.25">
      <c r="A1647" s="2" t="s">
        <v>92</v>
      </c>
      <c r="B1647" s="2" t="s">
        <v>123</v>
      </c>
      <c r="C1647" s="2" t="s">
        <v>638</v>
      </c>
      <c r="D1647" s="8" t="s">
        <v>511</v>
      </c>
      <c r="E1647" s="3">
        <v>155443</v>
      </c>
      <c r="F1647" s="3">
        <v>157919</v>
      </c>
      <c r="G1647" s="3">
        <v>146509</v>
      </c>
      <c r="H1647" s="3">
        <v>150023</v>
      </c>
      <c r="I1647" s="3">
        <v>172595</v>
      </c>
    </row>
    <row r="1648" spans="1:14" x14ac:dyDescent="0.25">
      <c r="A1648" s="5" t="s">
        <v>92</v>
      </c>
      <c r="B1648" s="5" t="s">
        <v>123</v>
      </c>
      <c r="C1648" s="5" t="s">
        <v>638</v>
      </c>
      <c r="D1648" s="5" t="s">
        <v>29</v>
      </c>
      <c r="E1648" s="6"/>
      <c r="F1648" s="6"/>
      <c r="G1648" s="6"/>
      <c r="H1648" s="6"/>
      <c r="I1648" s="6"/>
    </row>
    <row r="1649" spans="1:9" x14ac:dyDescent="0.25">
      <c r="A1649" s="2" t="s">
        <v>92</v>
      </c>
      <c r="B1649" s="2" t="s">
        <v>123</v>
      </c>
      <c r="C1649" s="2" t="s">
        <v>638</v>
      </c>
      <c r="D1649" s="8" t="s">
        <v>102</v>
      </c>
      <c r="E1649" s="3">
        <v>13881</v>
      </c>
      <c r="F1649" s="3">
        <v>14697</v>
      </c>
      <c r="G1649" s="3">
        <v>6089</v>
      </c>
      <c r="H1649" s="3">
        <v>-22084</v>
      </c>
      <c r="I1649" s="3">
        <v>26926</v>
      </c>
    </row>
    <row r="1650" spans="1:9" x14ac:dyDescent="0.25">
      <c r="A1650" s="2" t="s">
        <v>92</v>
      </c>
      <c r="B1650" s="2" t="s">
        <v>123</v>
      </c>
      <c r="C1650" s="2" t="s">
        <v>638</v>
      </c>
      <c r="D1650" s="8" t="s">
        <v>103</v>
      </c>
      <c r="E1650" s="3">
        <v>115433</v>
      </c>
      <c r="F1650" s="3">
        <v>107457</v>
      </c>
      <c r="G1650" s="3">
        <v>60603</v>
      </c>
      <c r="H1650" s="3">
        <v>22977</v>
      </c>
      <c r="I1650" s="3">
        <v>55933</v>
      </c>
    </row>
    <row r="1651" spans="1:9" x14ac:dyDescent="0.25">
      <c r="A1651" s="2" t="s">
        <v>92</v>
      </c>
      <c r="B1651" s="2" t="s">
        <v>123</v>
      </c>
      <c r="C1651" s="2" t="s">
        <v>638</v>
      </c>
      <c r="D1651" s="8" t="s">
        <v>104</v>
      </c>
      <c r="E1651" s="3">
        <v>75205</v>
      </c>
      <c r="F1651" s="3">
        <v>78158</v>
      </c>
      <c r="G1651" s="3">
        <v>45051</v>
      </c>
      <c r="H1651" s="3">
        <v>20018</v>
      </c>
      <c r="I1651" s="3">
        <v>40787</v>
      </c>
    </row>
    <row r="1652" spans="1:9" x14ac:dyDescent="0.25">
      <c r="A1652" s="2" t="s">
        <v>92</v>
      </c>
      <c r="B1652" s="2" t="s">
        <v>123</v>
      </c>
      <c r="C1652" s="2" t="s">
        <v>638</v>
      </c>
      <c r="D1652" s="8" t="s">
        <v>105</v>
      </c>
      <c r="E1652" s="3">
        <v>62991</v>
      </c>
      <c r="F1652" s="3">
        <v>154567</v>
      </c>
      <c r="G1652" s="3">
        <v>30389</v>
      </c>
      <c r="H1652" s="3">
        <v>8102</v>
      </c>
      <c r="I1652" s="3">
        <v>4603</v>
      </c>
    </row>
    <row r="1653" spans="1:9" x14ac:dyDescent="0.25">
      <c r="A1653" s="2" t="s">
        <v>92</v>
      </c>
      <c r="B1653" s="2" t="s">
        <v>123</v>
      </c>
      <c r="C1653" s="2" t="s">
        <v>638</v>
      </c>
      <c r="D1653" s="8" t="s">
        <v>106</v>
      </c>
      <c r="E1653" s="3">
        <v>40660</v>
      </c>
      <c r="F1653" s="3">
        <v>64761</v>
      </c>
      <c r="G1653" s="3">
        <v>24648</v>
      </c>
      <c r="H1653" s="3">
        <v>-4451</v>
      </c>
      <c r="I1653" s="3">
        <v>16525</v>
      </c>
    </row>
    <row r="1654" spans="1:9" x14ac:dyDescent="0.25">
      <c r="A1654" s="2" t="s">
        <v>92</v>
      </c>
      <c r="B1654" s="2" t="s">
        <v>123</v>
      </c>
      <c r="C1654" s="2" t="s">
        <v>638</v>
      </c>
      <c r="D1654" s="8" t="s">
        <v>107</v>
      </c>
      <c r="E1654" s="3">
        <v>-60483</v>
      </c>
      <c r="F1654" s="3">
        <v>-157217</v>
      </c>
      <c r="G1654" s="3">
        <v>-75505</v>
      </c>
      <c r="H1654" s="3">
        <v>-64732</v>
      </c>
      <c r="I1654" s="3">
        <v>-16679</v>
      </c>
    </row>
    <row r="1655" spans="1:9" x14ac:dyDescent="0.25">
      <c r="A1655" s="2" t="s">
        <v>92</v>
      </c>
      <c r="B1655" s="2" t="s">
        <v>123</v>
      </c>
      <c r="C1655" s="2" t="s">
        <v>638</v>
      </c>
      <c r="D1655" s="8" t="s">
        <v>108</v>
      </c>
      <c r="E1655" s="3">
        <v>45289</v>
      </c>
      <c r="F1655" s="3">
        <v>-147257</v>
      </c>
      <c r="G1655" s="3">
        <v>-51863</v>
      </c>
      <c r="H1655" s="3">
        <v>-9745</v>
      </c>
      <c r="I1655" s="3">
        <v>44629</v>
      </c>
    </row>
    <row r="1656" spans="1:9" x14ac:dyDescent="0.25">
      <c r="A1656" s="2" t="s">
        <v>92</v>
      </c>
      <c r="B1656" s="2" t="s">
        <v>123</v>
      </c>
      <c r="C1656" s="2" t="s">
        <v>638</v>
      </c>
      <c r="D1656" s="8" t="s">
        <v>109</v>
      </c>
      <c r="E1656" s="3">
        <v>40440</v>
      </c>
      <c r="F1656" s="3">
        <v>-111017</v>
      </c>
      <c r="G1656" s="3">
        <v>-154911</v>
      </c>
      <c r="H1656" s="3">
        <v>-4845</v>
      </c>
      <c r="I1656" s="3">
        <v>40200</v>
      </c>
    </row>
    <row r="1657" spans="1:9" x14ac:dyDescent="0.25">
      <c r="A1657" s="5" t="s">
        <v>92</v>
      </c>
      <c r="B1657" s="5" t="s">
        <v>123</v>
      </c>
      <c r="C1657" s="5" t="s">
        <v>638</v>
      </c>
      <c r="D1657" s="5" t="s">
        <v>40</v>
      </c>
      <c r="E1657" s="6"/>
      <c r="F1657" s="6"/>
      <c r="G1657" s="6"/>
      <c r="H1657" s="6"/>
      <c r="I1657" s="6"/>
    </row>
    <row r="1658" spans="1:9" x14ac:dyDescent="0.25">
      <c r="A1658" s="2" t="s">
        <v>92</v>
      </c>
      <c r="B1658" s="2" t="s">
        <v>123</v>
      </c>
      <c r="C1658" s="2" t="s">
        <v>638</v>
      </c>
      <c r="D1658" s="8" t="s">
        <v>77</v>
      </c>
      <c r="E1658" s="3">
        <v>50000</v>
      </c>
      <c r="F1658" s="3">
        <v>50000</v>
      </c>
      <c r="G1658" s="3">
        <v>50000</v>
      </c>
      <c r="H1658" s="3">
        <v>50000</v>
      </c>
      <c r="I1658" s="3">
        <v>50000</v>
      </c>
    </row>
    <row r="1659" spans="1:9" x14ac:dyDescent="0.25">
      <c r="A1659" s="2" t="s">
        <v>92</v>
      </c>
      <c r="B1659" s="2" t="s">
        <v>123</v>
      </c>
      <c r="C1659" s="2" t="s">
        <v>638</v>
      </c>
      <c r="D1659" s="8" t="s">
        <v>78</v>
      </c>
      <c r="E1659" s="3">
        <v>0</v>
      </c>
      <c r="F1659" s="3">
        <v>0</v>
      </c>
      <c r="G1659" s="3">
        <v>0</v>
      </c>
      <c r="H1659" s="3">
        <v>0</v>
      </c>
      <c r="I1659" s="3">
        <v>0</v>
      </c>
    </row>
    <row r="1660" spans="1:9" x14ac:dyDescent="0.25">
      <c r="A1660" s="2" t="s">
        <v>92</v>
      </c>
      <c r="B1660" s="2" t="s">
        <v>123</v>
      </c>
      <c r="C1660" s="2" t="s">
        <v>638</v>
      </c>
      <c r="D1660" s="8" t="s">
        <v>79</v>
      </c>
      <c r="E1660" s="3">
        <v>0</v>
      </c>
      <c r="F1660" s="3">
        <v>0</v>
      </c>
      <c r="G1660" s="3">
        <v>0</v>
      </c>
      <c r="H1660" s="3">
        <v>0</v>
      </c>
      <c r="I1660" s="3">
        <v>0</v>
      </c>
    </row>
    <row r="1661" spans="1:9" x14ac:dyDescent="0.25">
      <c r="A1661" s="2" t="s">
        <v>92</v>
      </c>
      <c r="B1661" s="2" t="s">
        <v>123</v>
      </c>
      <c r="C1661" s="2" t="s">
        <v>638</v>
      </c>
      <c r="D1661" s="8" t="s">
        <v>80</v>
      </c>
      <c r="E1661" s="3">
        <v>-34139</v>
      </c>
      <c r="F1661" s="3">
        <v>-65759</v>
      </c>
      <c r="G1661" s="3">
        <v>-131190</v>
      </c>
      <c r="H1661" s="3">
        <v>-73325</v>
      </c>
      <c r="I1661" s="3">
        <v>61673</v>
      </c>
    </row>
    <row r="1662" spans="1:9" x14ac:dyDescent="0.25">
      <c r="A1662" s="5" t="s">
        <v>92</v>
      </c>
      <c r="B1662" s="5" t="s">
        <v>123</v>
      </c>
      <c r="C1662" s="5" t="s">
        <v>638</v>
      </c>
      <c r="D1662" s="5" t="s">
        <v>43</v>
      </c>
      <c r="E1662" s="74"/>
      <c r="F1662" s="74"/>
      <c r="G1662" s="74"/>
      <c r="H1662" s="74"/>
      <c r="I1662" s="74"/>
    </row>
    <row r="1663" spans="1:9" x14ac:dyDescent="0.25">
      <c r="A1663" s="2" t="s">
        <v>92</v>
      </c>
      <c r="B1663" s="2" t="s">
        <v>123</v>
      </c>
      <c r="C1663" s="2" t="s">
        <v>638</v>
      </c>
      <c r="D1663" s="8" t="s">
        <v>546</v>
      </c>
      <c r="E1663" s="9">
        <v>8.3137174280000004</v>
      </c>
      <c r="F1663" s="9">
        <v>-29.46498715417118</v>
      </c>
      <c r="G1663" s="9">
        <v>-44.657482119537484</v>
      </c>
      <c r="H1663" s="9">
        <v>-0.92600556176715121</v>
      </c>
      <c r="I1663" s="9">
        <v>7.1088035989644487</v>
      </c>
    </row>
    <row r="1664" spans="1:9" x14ac:dyDescent="0.25">
      <c r="A1664" s="2" t="s">
        <v>92</v>
      </c>
      <c r="B1664" s="2" t="s">
        <v>123</v>
      </c>
      <c r="C1664" s="2" t="s">
        <v>638</v>
      </c>
      <c r="D1664" s="8" t="s">
        <v>110</v>
      </c>
      <c r="E1664" s="9">
        <v>4.0731310330000001</v>
      </c>
      <c r="F1664" s="9">
        <v>-11.708319754816815</v>
      </c>
      <c r="G1664" s="9">
        <v>-18.027391776415701</v>
      </c>
      <c r="H1664" s="9">
        <v>-0.56903531777304595</v>
      </c>
      <c r="I1664" s="9">
        <v>4.4274151714962571</v>
      </c>
    </row>
    <row r="1665" spans="1:14" x14ac:dyDescent="0.25">
      <c r="A1665" s="2" t="s">
        <v>92</v>
      </c>
      <c r="B1665" s="2" t="s">
        <v>123</v>
      </c>
      <c r="C1665" s="2" t="s">
        <v>638</v>
      </c>
      <c r="D1665" s="8" t="s">
        <v>512</v>
      </c>
      <c r="E1665" s="9">
        <v>0.80879999999999996</v>
      </c>
      <c r="F1665" s="9">
        <v>-2.2203400000000002</v>
      </c>
      <c r="G1665" s="9">
        <v>-3.09822</v>
      </c>
      <c r="H1665" s="9">
        <v>-9.69E-2</v>
      </c>
      <c r="I1665" s="9">
        <f>+I1656/I1658</f>
        <v>0.80400000000000005</v>
      </c>
    </row>
    <row r="1666" spans="1:14" x14ac:dyDescent="0.25">
      <c r="A1666" s="2" t="s">
        <v>92</v>
      </c>
      <c r="B1666" s="2" t="s">
        <v>123</v>
      </c>
      <c r="C1666" s="2" t="s">
        <v>638</v>
      </c>
      <c r="D1666" s="8" t="s">
        <v>111</v>
      </c>
      <c r="E1666" s="9">
        <v>54.065554149999997</v>
      </c>
      <c r="F1666" s="9">
        <v>82.859080324470938</v>
      </c>
      <c r="G1666" s="9">
        <v>54.711327162549111</v>
      </c>
      <c r="H1666" s="9">
        <v>-22.234988510340692</v>
      </c>
      <c r="I1666" s="9">
        <v>40.515360286365755</v>
      </c>
    </row>
    <row r="1667" spans="1:14" x14ac:dyDescent="0.25">
      <c r="A1667" s="2" t="s">
        <v>92</v>
      </c>
      <c r="B1667" s="2" t="s">
        <v>123</v>
      </c>
      <c r="C1667" s="2" t="s">
        <v>638</v>
      </c>
      <c r="D1667" s="8" t="s">
        <v>112</v>
      </c>
      <c r="E1667" s="9">
        <v>-149.56231450000001</v>
      </c>
      <c r="F1667" s="9">
        <v>141.61524811515355</v>
      </c>
      <c r="G1667" s="9">
        <v>48.740889930347102</v>
      </c>
      <c r="H1667" s="9">
        <v>1336.0577915376678</v>
      </c>
      <c r="I1667" s="9">
        <v>-41.490049751243781</v>
      </c>
    </row>
    <row r="1668" spans="1:14" x14ac:dyDescent="0.25">
      <c r="A1668" s="2" t="s">
        <v>92</v>
      </c>
      <c r="B1668" s="2" t="s">
        <v>123</v>
      </c>
      <c r="C1668" s="2" t="s">
        <v>638</v>
      </c>
      <c r="D1668" s="8" t="s">
        <v>113</v>
      </c>
      <c r="E1668" s="9">
        <v>18.457549369999999</v>
      </c>
      <c r="F1668" s="9">
        <v>18.80421709869751</v>
      </c>
      <c r="G1668" s="9">
        <v>13.515793212137355</v>
      </c>
      <c r="H1668" s="9">
        <v>-110.3207113597762</v>
      </c>
      <c r="I1668" s="9">
        <v>66.016132591266825</v>
      </c>
    </row>
    <row r="1669" spans="1:14" x14ac:dyDescent="0.25">
      <c r="A1669" s="5" t="s">
        <v>92</v>
      </c>
      <c r="B1669" s="5" t="s">
        <v>123</v>
      </c>
      <c r="C1669" s="5" t="s">
        <v>638</v>
      </c>
      <c r="D1669" s="5" t="s">
        <v>53</v>
      </c>
      <c r="E1669" s="74"/>
      <c r="F1669" s="74"/>
      <c r="G1669" s="74"/>
      <c r="H1669" s="74"/>
      <c r="I1669" s="74"/>
    </row>
    <row r="1670" spans="1:14" x14ac:dyDescent="0.25">
      <c r="A1670" s="2" t="s">
        <v>92</v>
      </c>
      <c r="B1670" s="2" t="s">
        <v>123</v>
      </c>
      <c r="C1670" s="2" t="s">
        <v>638</v>
      </c>
      <c r="D1670" s="8" t="s">
        <v>114</v>
      </c>
      <c r="E1670" s="9">
        <v>1.3494512759999999</v>
      </c>
      <c r="F1670" s="9">
        <v>1.0621300183824112</v>
      </c>
      <c r="G1670" s="9">
        <v>16.625102262399206</v>
      </c>
      <c r="H1670" s="9">
        <v>7.2253978842926285</v>
      </c>
      <c r="I1670" s="9">
        <v>6.7754870982698936</v>
      </c>
    </row>
    <row r="1671" spans="1:14" x14ac:dyDescent="0.25">
      <c r="A1671" s="2" t="s">
        <v>92</v>
      </c>
      <c r="B1671" s="2" t="s">
        <v>123</v>
      </c>
      <c r="C1671" s="2" t="s">
        <v>638</v>
      </c>
      <c r="D1671" s="8" t="s">
        <v>115</v>
      </c>
      <c r="E1671" s="9">
        <v>57.679423229999998</v>
      </c>
      <c r="F1671" s="9">
        <v>54.854991989993557</v>
      </c>
      <c r="G1671" s="9">
        <v>43.456428362789168</v>
      </c>
      <c r="H1671" s="9">
        <v>49.117319931739253</v>
      </c>
      <c r="I1671" s="9">
        <v>60.315602012821884</v>
      </c>
    </row>
    <row r="1672" spans="1:14" x14ac:dyDescent="0.25">
      <c r="A1672" s="5" t="s">
        <v>92</v>
      </c>
      <c r="B1672" s="5" t="s">
        <v>123</v>
      </c>
      <c r="C1672" s="5" t="s">
        <v>638</v>
      </c>
      <c r="D1672" s="5" t="s">
        <v>116</v>
      </c>
      <c r="E1672" s="74"/>
      <c r="F1672" s="74"/>
      <c r="G1672" s="74"/>
      <c r="H1672" s="74"/>
      <c r="I1672" s="74"/>
    </row>
    <row r="1673" spans="1:14" x14ac:dyDescent="0.25">
      <c r="A1673" s="2" t="s">
        <v>92</v>
      </c>
      <c r="B1673" s="2" t="s">
        <v>123</v>
      </c>
      <c r="C1673" s="2" t="s">
        <v>638</v>
      </c>
      <c r="D1673" s="8" t="s">
        <v>535</v>
      </c>
      <c r="E1673" s="9">
        <v>48.992897200000002</v>
      </c>
      <c r="F1673" s="9">
        <v>39.736381670742858</v>
      </c>
      <c r="G1673" s="9">
        <v>40.368132999887116</v>
      </c>
      <c r="H1673" s="9">
        <v>61.45052916173875</v>
      </c>
      <c r="I1673" s="9">
        <v>62.280735567672821</v>
      </c>
    </row>
    <row r="1674" spans="1:14" x14ac:dyDescent="0.25">
      <c r="A1674" s="2" t="s">
        <v>92</v>
      </c>
      <c r="B1674" s="2" t="s">
        <v>123</v>
      </c>
      <c r="C1674" s="2" t="s">
        <v>638</v>
      </c>
      <c r="D1674" s="8" t="s">
        <v>547</v>
      </c>
      <c r="E1674" s="9">
        <v>9.7285000000000004</v>
      </c>
      <c r="F1674" s="9">
        <v>7.53552</v>
      </c>
      <c r="G1674" s="9">
        <v>6.9377399999999998</v>
      </c>
      <c r="H1674" s="9">
        <v>10.4643</v>
      </c>
      <c r="I1674" s="9">
        <f>+SUM(I1634:I1636)/I1658</f>
        <v>11.30992</v>
      </c>
    </row>
    <row r="1675" spans="1:14" x14ac:dyDescent="0.25">
      <c r="A1675" s="5" t="s">
        <v>92</v>
      </c>
      <c r="B1675" s="5" t="s">
        <v>123</v>
      </c>
      <c r="C1675" s="5" t="s">
        <v>638</v>
      </c>
      <c r="D1675" s="5" t="s">
        <v>117</v>
      </c>
      <c r="E1675" s="74"/>
      <c r="F1675" s="74"/>
      <c r="G1675" s="74"/>
      <c r="H1675" s="74"/>
      <c r="I1675" s="74"/>
    </row>
    <row r="1676" spans="1:14" x14ac:dyDescent="0.25">
      <c r="A1676" s="2" t="s">
        <v>92</v>
      </c>
      <c r="B1676" s="2" t="s">
        <v>123</v>
      </c>
      <c r="C1676" s="2" t="s">
        <v>638</v>
      </c>
      <c r="D1676" s="8" t="s">
        <v>118</v>
      </c>
      <c r="E1676" s="9">
        <v>-84.418892189999994</v>
      </c>
      <c r="F1676" s="9">
        <v>59.233270580181411</v>
      </c>
      <c r="G1676" s="9">
        <v>84.687336599725</v>
      </c>
      <c r="H1676" s="9">
        <v>1513.4158926728587</v>
      </c>
      <c r="I1676" s="9">
        <v>153.41542288557213</v>
      </c>
    </row>
    <row r="1677" spans="1:14" x14ac:dyDescent="0.25">
      <c r="A1677" s="5" t="s">
        <v>92</v>
      </c>
      <c r="B1677" s="5" t="s">
        <v>123</v>
      </c>
      <c r="C1677" s="5" t="s">
        <v>639</v>
      </c>
      <c r="D1677" s="5" t="s">
        <v>9</v>
      </c>
      <c r="E1677" s="6">
        <v>909138</v>
      </c>
      <c r="F1677" s="6">
        <v>1105353</v>
      </c>
      <c r="G1677" s="6">
        <v>1542735</v>
      </c>
      <c r="H1677" s="6">
        <v>2031710</v>
      </c>
      <c r="I1677" s="6">
        <v>2350115.0920000002</v>
      </c>
      <c r="J1677" s="1"/>
      <c r="K1677" s="1"/>
      <c r="L1677" s="1"/>
      <c r="M1677" s="1"/>
      <c r="N1677" s="1"/>
    </row>
    <row r="1678" spans="1:14" x14ac:dyDescent="0.25">
      <c r="A1678" s="2" t="s">
        <v>92</v>
      </c>
      <c r="B1678" s="2" t="s">
        <v>123</v>
      </c>
      <c r="C1678" s="2" t="s">
        <v>639</v>
      </c>
      <c r="D1678" s="8" t="s">
        <v>76</v>
      </c>
      <c r="E1678" s="3">
        <v>500000</v>
      </c>
      <c r="F1678" s="3">
        <v>500000</v>
      </c>
      <c r="G1678" s="3">
        <v>500000</v>
      </c>
      <c r="H1678" s="3">
        <v>500000</v>
      </c>
      <c r="I1678" s="3">
        <v>500000</v>
      </c>
    </row>
    <row r="1679" spans="1:14" x14ac:dyDescent="0.25">
      <c r="A1679" s="2" t="s">
        <v>92</v>
      </c>
      <c r="B1679" s="2" t="s">
        <v>123</v>
      </c>
      <c r="C1679" s="2" t="s">
        <v>639</v>
      </c>
      <c r="D1679" s="8" t="s">
        <v>11</v>
      </c>
      <c r="E1679" s="3">
        <v>19416</v>
      </c>
      <c r="F1679" s="3">
        <v>24192</v>
      </c>
      <c r="G1679" s="3">
        <v>28952</v>
      </c>
      <c r="H1679" s="3">
        <v>35241</v>
      </c>
      <c r="I1679" s="3">
        <v>42622.576999999997</v>
      </c>
    </row>
    <row r="1680" spans="1:14" x14ac:dyDescent="0.25">
      <c r="A1680" s="2" t="s">
        <v>92</v>
      </c>
      <c r="B1680" s="2" t="s">
        <v>123</v>
      </c>
      <c r="C1680" s="2" t="s">
        <v>639</v>
      </c>
      <c r="D1680" s="8" t="s">
        <v>12</v>
      </c>
      <c r="E1680" s="3">
        <v>389722</v>
      </c>
      <c r="F1680" s="3">
        <v>581161</v>
      </c>
      <c r="G1680" s="3">
        <v>1013783</v>
      </c>
      <c r="H1680" s="3">
        <v>1496469</v>
      </c>
      <c r="I1680" s="3">
        <v>1807492.5149999999</v>
      </c>
    </row>
    <row r="1681" spans="1:9" x14ac:dyDescent="0.25">
      <c r="A1681" s="2" t="s">
        <v>92</v>
      </c>
      <c r="B1681" s="2" t="s">
        <v>123</v>
      </c>
      <c r="C1681" s="2" t="s">
        <v>639</v>
      </c>
      <c r="D1681" s="8" t="s">
        <v>13</v>
      </c>
      <c r="E1681" s="3">
        <v>0</v>
      </c>
      <c r="F1681" s="3">
        <v>0</v>
      </c>
      <c r="G1681" s="3">
        <v>0</v>
      </c>
      <c r="H1681" s="3">
        <v>0</v>
      </c>
      <c r="I1681" s="3">
        <v>0</v>
      </c>
    </row>
    <row r="1682" spans="1:9" x14ac:dyDescent="0.25">
      <c r="A1682" s="5" t="s">
        <v>92</v>
      </c>
      <c r="B1682" s="5" t="s">
        <v>123</v>
      </c>
      <c r="C1682" s="5" t="s">
        <v>639</v>
      </c>
      <c r="D1682" s="5" t="s">
        <v>93</v>
      </c>
      <c r="E1682" s="6">
        <v>808669</v>
      </c>
      <c r="F1682" s="6">
        <v>2154450</v>
      </c>
      <c r="G1682" s="6">
        <v>2576324</v>
      </c>
      <c r="H1682" s="6">
        <v>4624261</v>
      </c>
      <c r="I1682" s="6">
        <v>4585240.9680000003</v>
      </c>
    </row>
    <row r="1683" spans="1:9" x14ac:dyDescent="0.25">
      <c r="A1683" s="2" t="s">
        <v>92</v>
      </c>
      <c r="B1683" s="2" t="s">
        <v>123</v>
      </c>
      <c r="C1683" s="2" t="s">
        <v>639</v>
      </c>
      <c r="D1683" s="8" t="s">
        <v>94</v>
      </c>
      <c r="E1683" s="3">
        <v>0</v>
      </c>
      <c r="F1683" s="3">
        <v>0</v>
      </c>
      <c r="G1683" s="3">
        <v>0</v>
      </c>
      <c r="H1683" s="3">
        <v>0</v>
      </c>
      <c r="I1683" s="3">
        <v>0</v>
      </c>
    </row>
    <row r="1684" spans="1:9" x14ac:dyDescent="0.25">
      <c r="A1684" s="2" t="s">
        <v>92</v>
      </c>
      <c r="B1684" s="2" t="s">
        <v>123</v>
      </c>
      <c r="C1684" s="2" t="s">
        <v>639</v>
      </c>
      <c r="D1684" s="8" t="s">
        <v>95</v>
      </c>
      <c r="E1684" s="3">
        <v>730420</v>
      </c>
      <c r="F1684" s="3">
        <v>2033133</v>
      </c>
      <c r="G1684" s="3">
        <v>2320847</v>
      </c>
      <c r="H1684" s="3">
        <v>4421446</v>
      </c>
      <c r="I1684" s="3">
        <v>4381452.9960000003</v>
      </c>
    </row>
    <row r="1685" spans="1:9" x14ac:dyDescent="0.25">
      <c r="A1685" s="2" t="s">
        <v>92</v>
      </c>
      <c r="B1685" s="2" t="s">
        <v>123</v>
      </c>
      <c r="C1685" s="2" t="s">
        <v>639</v>
      </c>
      <c r="D1685" s="8" t="s">
        <v>96</v>
      </c>
      <c r="E1685" s="3">
        <v>78249</v>
      </c>
      <c r="F1685" s="3">
        <v>121317</v>
      </c>
      <c r="G1685" s="3">
        <v>255477</v>
      </c>
      <c r="H1685" s="3">
        <v>202815</v>
      </c>
      <c r="I1685" s="3">
        <v>203787.97200000001</v>
      </c>
    </row>
    <row r="1686" spans="1:9" x14ac:dyDescent="0.25">
      <c r="A1686" s="5" t="s">
        <v>92</v>
      </c>
      <c r="B1686" s="5" t="s">
        <v>123</v>
      </c>
      <c r="C1686" s="5" t="s">
        <v>639</v>
      </c>
      <c r="D1686" s="5" t="s">
        <v>97</v>
      </c>
      <c r="E1686" s="6">
        <v>1717807</v>
      </c>
      <c r="F1686" s="6">
        <v>3259803</v>
      </c>
      <c r="G1686" s="6">
        <v>4119059</v>
      </c>
      <c r="H1686" s="6">
        <v>6655971</v>
      </c>
      <c r="I1686" s="6">
        <v>6935356.0599999996</v>
      </c>
    </row>
    <row r="1687" spans="1:9" x14ac:dyDescent="0.25">
      <c r="A1687" s="2" t="s">
        <v>92</v>
      </c>
      <c r="B1687" s="2" t="s">
        <v>123</v>
      </c>
      <c r="C1687" s="2" t="s">
        <v>639</v>
      </c>
      <c r="D1687" s="8" t="s">
        <v>98</v>
      </c>
      <c r="E1687" s="3">
        <v>54488</v>
      </c>
      <c r="F1687" s="3">
        <v>55853</v>
      </c>
      <c r="G1687" s="3">
        <v>384849</v>
      </c>
      <c r="H1687" s="3">
        <v>145984</v>
      </c>
      <c r="I1687" s="3">
        <v>103547.899</v>
      </c>
    </row>
    <row r="1688" spans="1:9" x14ac:dyDescent="0.25">
      <c r="A1688" s="2" t="s">
        <v>92</v>
      </c>
      <c r="B1688" s="2" t="s">
        <v>123</v>
      </c>
      <c r="C1688" s="2" t="s">
        <v>639</v>
      </c>
      <c r="D1688" s="8" t="s">
        <v>99</v>
      </c>
      <c r="E1688" s="3">
        <v>0</v>
      </c>
      <c r="F1688" s="3">
        <v>0</v>
      </c>
      <c r="G1688" s="3">
        <v>0</v>
      </c>
      <c r="H1688" s="3">
        <v>0</v>
      </c>
      <c r="I1688" s="3">
        <v>0</v>
      </c>
    </row>
    <row r="1689" spans="1:9" x14ac:dyDescent="0.25">
      <c r="A1689" s="2" t="s">
        <v>92</v>
      </c>
      <c r="B1689" s="2" t="s">
        <v>123</v>
      </c>
      <c r="C1689" s="2" t="s">
        <v>639</v>
      </c>
      <c r="D1689" s="8" t="s">
        <v>100</v>
      </c>
      <c r="E1689" s="3">
        <v>848905</v>
      </c>
      <c r="F1689" s="3">
        <v>1466687</v>
      </c>
      <c r="G1689" s="3">
        <v>1670751</v>
      </c>
      <c r="H1689" s="3">
        <v>2631442</v>
      </c>
      <c r="I1689" s="3">
        <v>3088483.085</v>
      </c>
    </row>
    <row r="1690" spans="1:9" x14ac:dyDescent="0.25">
      <c r="A1690" s="2" t="s">
        <v>92</v>
      </c>
      <c r="B1690" s="2" t="s">
        <v>123</v>
      </c>
      <c r="C1690" s="2" t="s">
        <v>639</v>
      </c>
      <c r="D1690" s="8" t="s">
        <v>101</v>
      </c>
      <c r="E1690" s="3">
        <v>760269</v>
      </c>
      <c r="F1690" s="3">
        <v>1683140</v>
      </c>
      <c r="G1690" s="3">
        <v>2016911</v>
      </c>
      <c r="H1690" s="3">
        <v>3801538</v>
      </c>
      <c r="I1690" s="3">
        <v>3659556.0720000002</v>
      </c>
    </row>
    <row r="1691" spans="1:9" x14ac:dyDescent="0.25">
      <c r="A1691" s="2" t="s">
        <v>92</v>
      </c>
      <c r="B1691" s="2" t="s">
        <v>123</v>
      </c>
      <c r="C1691" s="2" t="s">
        <v>639</v>
      </c>
      <c r="D1691" s="8" t="s">
        <v>511</v>
      </c>
      <c r="E1691" s="3">
        <v>54145</v>
      </c>
      <c r="F1691" s="3">
        <v>54123</v>
      </c>
      <c r="G1691" s="3">
        <v>46548</v>
      </c>
      <c r="H1691" s="3">
        <v>77007</v>
      </c>
      <c r="I1691" s="3">
        <v>83769.004000000001</v>
      </c>
    </row>
    <row r="1692" spans="1:9" x14ac:dyDescent="0.25">
      <c r="A1692" s="5" t="s">
        <v>92</v>
      </c>
      <c r="B1692" s="5" t="s">
        <v>123</v>
      </c>
      <c r="C1692" s="5" t="s">
        <v>639</v>
      </c>
      <c r="D1692" s="5" t="s">
        <v>29</v>
      </c>
      <c r="E1692" s="6"/>
      <c r="F1692" s="6"/>
      <c r="G1692" s="6"/>
      <c r="H1692" s="6"/>
      <c r="I1692" s="6"/>
    </row>
    <row r="1693" spans="1:9" x14ac:dyDescent="0.25">
      <c r="A1693" s="2" t="s">
        <v>92</v>
      </c>
      <c r="B1693" s="2" t="s">
        <v>123</v>
      </c>
      <c r="C1693" s="2" t="s">
        <v>639</v>
      </c>
      <c r="D1693" s="8" t="s">
        <v>102</v>
      </c>
      <c r="E1693" s="3">
        <v>52661</v>
      </c>
      <c r="F1693" s="3">
        <v>135905</v>
      </c>
      <c r="G1693" s="3">
        <v>285578</v>
      </c>
      <c r="H1693" s="3">
        <v>380210</v>
      </c>
      <c r="I1693" s="3">
        <v>274045.00199999998</v>
      </c>
    </row>
    <row r="1694" spans="1:9" x14ac:dyDescent="0.25">
      <c r="A1694" s="2" t="s">
        <v>92</v>
      </c>
      <c r="B1694" s="2" t="s">
        <v>123</v>
      </c>
      <c r="C1694" s="2" t="s">
        <v>639</v>
      </c>
      <c r="D1694" s="8" t="s">
        <v>103</v>
      </c>
      <c r="E1694" s="3">
        <v>927850</v>
      </c>
      <c r="F1694" s="3">
        <v>1506676</v>
      </c>
      <c r="G1694" s="3">
        <v>2035063</v>
      </c>
      <c r="H1694" s="3">
        <v>2017683</v>
      </c>
      <c r="I1694" s="3">
        <v>2166616.645</v>
      </c>
    </row>
    <row r="1695" spans="1:9" x14ac:dyDescent="0.25">
      <c r="A1695" s="2" t="s">
        <v>92</v>
      </c>
      <c r="B1695" s="2" t="s">
        <v>123</v>
      </c>
      <c r="C1695" s="2" t="s">
        <v>639</v>
      </c>
      <c r="D1695" s="8" t="s">
        <v>104</v>
      </c>
      <c r="E1695" s="3">
        <v>321259</v>
      </c>
      <c r="F1695" s="3">
        <v>468641</v>
      </c>
      <c r="G1695" s="3">
        <v>874270</v>
      </c>
      <c r="H1695" s="3">
        <v>857738</v>
      </c>
      <c r="I1695" s="3">
        <v>699095.30900000001</v>
      </c>
    </row>
    <row r="1696" spans="1:9" x14ac:dyDescent="0.25">
      <c r="A1696" s="2" t="s">
        <v>92</v>
      </c>
      <c r="B1696" s="2" t="s">
        <v>123</v>
      </c>
      <c r="C1696" s="2" t="s">
        <v>639</v>
      </c>
      <c r="D1696" s="8" t="s">
        <v>105</v>
      </c>
      <c r="E1696" s="3">
        <v>57618</v>
      </c>
      <c r="F1696" s="3">
        <v>53342</v>
      </c>
      <c r="G1696" s="3">
        <v>333416</v>
      </c>
      <c r="H1696" s="3">
        <v>489211</v>
      </c>
      <c r="I1696" s="3">
        <v>1686746.605</v>
      </c>
    </row>
    <row r="1697" spans="1:9" x14ac:dyDescent="0.25">
      <c r="A1697" s="2" t="s">
        <v>92</v>
      </c>
      <c r="B1697" s="2" t="s">
        <v>123</v>
      </c>
      <c r="C1697" s="2" t="s">
        <v>639</v>
      </c>
      <c r="D1697" s="8" t="s">
        <v>106</v>
      </c>
      <c r="E1697" s="3">
        <v>21337</v>
      </c>
      <c r="F1697" s="3">
        <v>110020</v>
      </c>
      <c r="G1697" s="3">
        <v>174660</v>
      </c>
      <c r="H1697" s="3">
        <v>88510</v>
      </c>
      <c r="I1697" s="3">
        <v>117318.495</v>
      </c>
    </row>
    <row r="1698" spans="1:9" x14ac:dyDescent="0.25">
      <c r="A1698" s="2" t="s">
        <v>92</v>
      </c>
      <c r="B1698" s="2" t="s">
        <v>123</v>
      </c>
      <c r="C1698" s="2" t="s">
        <v>639</v>
      </c>
      <c r="D1698" s="8" t="s">
        <v>107</v>
      </c>
      <c r="E1698" s="3">
        <v>160064</v>
      </c>
      <c r="F1698" s="3">
        <v>175983</v>
      </c>
      <c r="G1698" s="3">
        <v>466216</v>
      </c>
      <c r="H1698" s="3">
        <v>463636</v>
      </c>
      <c r="I1698" s="3">
        <v>232578.761</v>
      </c>
    </row>
    <row r="1699" spans="1:9" x14ac:dyDescent="0.25">
      <c r="A1699" s="2" t="s">
        <v>92</v>
      </c>
      <c r="B1699" s="2" t="s">
        <v>123</v>
      </c>
      <c r="C1699" s="2" t="s">
        <v>639</v>
      </c>
      <c r="D1699" s="8" t="s">
        <v>108</v>
      </c>
      <c r="E1699" s="3">
        <v>204857</v>
      </c>
      <c r="F1699" s="3">
        <v>296233</v>
      </c>
      <c r="G1699" s="3">
        <v>738004</v>
      </c>
      <c r="H1699" s="3">
        <v>825390</v>
      </c>
      <c r="I1699" s="3">
        <v>513108.12199999997</v>
      </c>
    </row>
    <row r="1700" spans="1:9" x14ac:dyDescent="0.25">
      <c r="A1700" s="2" t="s">
        <v>92</v>
      </c>
      <c r="B1700" s="2" t="s">
        <v>123</v>
      </c>
      <c r="C1700" s="2" t="s">
        <v>639</v>
      </c>
      <c r="D1700" s="8" t="s">
        <v>109</v>
      </c>
      <c r="E1700" s="3">
        <v>143520</v>
      </c>
      <c r="F1700" s="3">
        <v>194625</v>
      </c>
      <c r="G1700" s="3">
        <v>446122</v>
      </c>
      <c r="H1700" s="3">
        <v>486428</v>
      </c>
      <c r="I1700" s="3">
        <v>312880.60499999998</v>
      </c>
    </row>
    <row r="1701" spans="1:9" x14ac:dyDescent="0.25">
      <c r="A1701" s="5" t="s">
        <v>92</v>
      </c>
      <c r="B1701" s="5" t="s">
        <v>123</v>
      </c>
      <c r="C1701" s="5" t="s">
        <v>639</v>
      </c>
      <c r="D1701" s="5" t="s">
        <v>40</v>
      </c>
      <c r="E1701" s="6"/>
      <c r="F1701" s="6"/>
      <c r="G1701" s="6"/>
      <c r="H1701" s="6"/>
      <c r="I1701" s="6"/>
    </row>
    <row r="1702" spans="1:9" x14ac:dyDescent="0.25">
      <c r="A1702" s="2" t="s">
        <v>92</v>
      </c>
      <c r="B1702" s="2" t="s">
        <v>123</v>
      </c>
      <c r="C1702" s="2" t="s">
        <v>639</v>
      </c>
      <c r="D1702" s="8" t="s">
        <v>77</v>
      </c>
      <c r="E1702" s="3">
        <v>50000</v>
      </c>
      <c r="F1702" s="3">
        <v>50000</v>
      </c>
      <c r="G1702" s="3">
        <v>50000</v>
      </c>
      <c r="H1702" s="3">
        <v>50000</v>
      </c>
      <c r="I1702" s="3">
        <v>50000</v>
      </c>
    </row>
    <row r="1703" spans="1:9" x14ac:dyDescent="0.25">
      <c r="A1703" s="2" t="s">
        <v>92</v>
      </c>
      <c r="B1703" s="2" t="s">
        <v>123</v>
      </c>
      <c r="C1703" s="2" t="s">
        <v>639</v>
      </c>
      <c r="D1703" s="8" t="s">
        <v>78</v>
      </c>
      <c r="E1703" s="3">
        <v>0</v>
      </c>
      <c r="F1703" s="3">
        <v>0</v>
      </c>
      <c r="G1703" s="3">
        <v>0</v>
      </c>
      <c r="H1703" s="3">
        <v>0</v>
      </c>
      <c r="I1703" s="3">
        <v>0</v>
      </c>
    </row>
    <row r="1704" spans="1:9" x14ac:dyDescent="0.25">
      <c r="A1704" s="2" t="s">
        <v>92</v>
      </c>
      <c r="B1704" s="2" t="s">
        <v>123</v>
      </c>
      <c r="C1704" s="2" t="s">
        <v>639</v>
      </c>
      <c r="D1704" s="8" t="s">
        <v>79</v>
      </c>
      <c r="E1704" s="3">
        <v>0</v>
      </c>
      <c r="F1704" s="3">
        <v>0</v>
      </c>
      <c r="G1704" s="3">
        <v>0</v>
      </c>
      <c r="H1704" s="3">
        <v>0</v>
      </c>
      <c r="I1704" s="3">
        <v>0</v>
      </c>
    </row>
    <row r="1705" spans="1:9" x14ac:dyDescent="0.25">
      <c r="A1705" s="2" t="s">
        <v>92</v>
      </c>
      <c r="B1705" s="2" t="s">
        <v>123</v>
      </c>
      <c r="C1705" s="2" t="s">
        <v>639</v>
      </c>
      <c r="D1705" s="8" t="s">
        <v>80</v>
      </c>
      <c r="E1705" s="3">
        <v>58423</v>
      </c>
      <c r="F1705" s="3">
        <v>501880</v>
      </c>
      <c r="G1705" s="3">
        <v>245325</v>
      </c>
      <c r="H1705" s="3">
        <v>387094</v>
      </c>
      <c r="I1705" s="3">
        <v>158762.595</v>
      </c>
    </row>
    <row r="1706" spans="1:9" x14ac:dyDescent="0.25">
      <c r="A1706" s="5" t="s">
        <v>92</v>
      </c>
      <c r="B1706" s="5" t="s">
        <v>123</v>
      </c>
      <c r="C1706" s="5" t="s">
        <v>639</v>
      </c>
      <c r="D1706" s="5" t="s">
        <v>43</v>
      </c>
      <c r="E1706" s="74"/>
      <c r="F1706" s="74"/>
      <c r="G1706" s="74"/>
      <c r="H1706" s="74"/>
      <c r="I1706" s="74"/>
    </row>
    <row r="1707" spans="1:9" x14ac:dyDescent="0.25">
      <c r="A1707" s="2" t="s">
        <v>92</v>
      </c>
      <c r="B1707" s="2" t="s">
        <v>123</v>
      </c>
      <c r="C1707" s="2" t="s">
        <v>639</v>
      </c>
      <c r="D1707" s="8" t="s">
        <v>546</v>
      </c>
      <c r="E1707" s="9">
        <v>15.786382270000001</v>
      </c>
      <c r="F1707" s="9">
        <v>17.607497333431038</v>
      </c>
      <c r="G1707" s="9">
        <v>28.917604125141388</v>
      </c>
      <c r="H1707" s="9">
        <v>23.941802717907574</v>
      </c>
      <c r="I1707" s="9">
        <v>13.3134162690616</v>
      </c>
    </row>
    <row r="1708" spans="1:9" x14ac:dyDescent="0.25">
      <c r="A1708" s="2" t="s">
        <v>92</v>
      </c>
      <c r="B1708" s="2" t="s">
        <v>123</v>
      </c>
      <c r="C1708" s="2" t="s">
        <v>639</v>
      </c>
      <c r="D1708" s="8" t="s">
        <v>110</v>
      </c>
      <c r="E1708" s="9">
        <v>8.3548384660000004</v>
      </c>
      <c r="F1708" s="9">
        <v>5.9704528157069614</v>
      </c>
      <c r="G1708" s="9">
        <v>10.830677589226083</v>
      </c>
      <c r="H1708" s="9">
        <v>7.3081448221454091</v>
      </c>
      <c r="I1708" s="9">
        <v>4.5113848848302682</v>
      </c>
    </row>
    <row r="1709" spans="1:9" x14ac:dyDescent="0.25">
      <c r="A1709" s="2" t="s">
        <v>92</v>
      </c>
      <c r="B1709" s="2" t="s">
        <v>123</v>
      </c>
      <c r="C1709" s="2" t="s">
        <v>639</v>
      </c>
      <c r="D1709" s="8" t="s">
        <v>512</v>
      </c>
      <c r="E1709" s="9">
        <v>2.8704000000000001</v>
      </c>
      <c r="F1709" s="9">
        <v>3.8925000000000001</v>
      </c>
      <c r="G1709" s="9">
        <v>8.9224399999999999</v>
      </c>
      <c r="H1709" s="9">
        <v>9.7285599999999999</v>
      </c>
      <c r="I1709" s="9">
        <f>+I1700/I1702</f>
        <v>6.2576120999999993</v>
      </c>
    </row>
    <row r="1710" spans="1:9" x14ac:dyDescent="0.25">
      <c r="A1710" s="2" t="s">
        <v>92</v>
      </c>
      <c r="B1710" s="2" t="s">
        <v>123</v>
      </c>
      <c r="C1710" s="2" t="s">
        <v>639</v>
      </c>
      <c r="D1710" s="8" t="s">
        <v>111</v>
      </c>
      <c r="E1710" s="9">
        <v>6.6416816340000002</v>
      </c>
      <c r="F1710" s="9">
        <v>23.476392377107423</v>
      </c>
      <c r="G1710" s="9">
        <v>19.977810058677527</v>
      </c>
      <c r="H1710" s="9">
        <v>10.319001839722619</v>
      </c>
      <c r="I1710" s="9">
        <v>16.781473640241519</v>
      </c>
    </row>
    <row r="1711" spans="1:9" x14ac:dyDescent="0.25">
      <c r="A1711" s="2" t="s">
        <v>92</v>
      </c>
      <c r="B1711" s="2" t="s">
        <v>123</v>
      </c>
      <c r="C1711" s="2" t="s">
        <v>639</v>
      </c>
      <c r="D1711" s="8" t="s">
        <v>112</v>
      </c>
      <c r="E1711" s="9">
        <v>111.5273133</v>
      </c>
      <c r="F1711" s="9">
        <v>90.42157996146436</v>
      </c>
      <c r="G1711" s="9">
        <v>104.50414908926258</v>
      </c>
      <c r="H1711" s="9">
        <v>95.314414466272495</v>
      </c>
      <c r="I1711" s="9">
        <v>74.334668651001877</v>
      </c>
    </row>
    <row r="1712" spans="1:9" x14ac:dyDescent="0.25">
      <c r="A1712" s="2" t="s">
        <v>92</v>
      </c>
      <c r="B1712" s="2" t="s">
        <v>123</v>
      </c>
      <c r="C1712" s="2" t="s">
        <v>639</v>
      </c>
      <c r="D1712" s="8" t="s">
        <v>113</v>
      </c>
      <c r="E1712" s="9">
        <v>16.39206995</v>
      </c>
      <c r="F1712" s="9">
        <v>28.999810089172737</v>
      </c>
      <c r="G1712" s="9">
        <v>32.664737438091208</v>
      </c>
      <c r="H1712" s="9">
        <v>44.327055581074873</v>
      </c>
      <c r="I1712" s="9">
        <v>39.199948629608102</v>
      </c>
    </row>
    <row r="1713" spans="1:14" x14ac:dyDescent="0.25">
      <c r="A1713" s="5" t="s">
        <v>92</v>
      </c>
      <c r="B1713" s="5" t="s">
        <v>123</v>
      </c>
      <c r="C1713" s="5" t="s">
        <v>639</v>
      </c>
      <c r="D1713" s="5" t="s">
        <v>53</v>
      </c>
      <c r="E1713" s="74"/>
      <c r="F1713" s="74"/>
      <c r="G1713" s="74"/>
      <c r="H1713" s="74"/>
      <c r="I1713" s="74"/>
    </row>
    <row r="1714" spans="1:14" x14ac:dyDescent="0.25">
      <c r="A1714" s="2" t="s">
        <v>92</v>
      </c>
      <c r="B1714" s="2" t="s">
        <v>123</v>
      </c>
      <c r="C1714" s="2" t="s">
        <v>639</v>
      </c>
      <c r="D1714" s="8" t="s">
        <v>114</v>
      </c>
      <c r="E1714" s="9">
        <v>3.171951215</v>
      </c>
      <c r="F1714" s="9">
        <v>1.7133857475436398</v>
      </c>
      <c r="G1714" s="9">
        <v>9.3431290981750923</v>
      </c>
      <c r="H1714" s="9">
        <v>2.1932787868216375</v>
      </c>
      <c r="I1714" s="9">
        <v>1.4930437327827693</v>
      </c>
    </row>
    <row r="1715" spans="1:14" x14ac:dyDescent="0.25">
      <c r="A1715" s="2" t="s">
        <v>92</v>
      </c>
      <c r="B1715" s="2" t="s">
        <v>123</v>
      </c>
      <c r="C1715" s="2" t="s">
        <v>639</v>
      </c>
      <c r="D1715" s="8" t="s">
        <v>115</v>
      </c>
      <c r="E1715" s="9">
        <v>49.417949749999998</v>
      </c>
      <c r="F1715" s="9">
        <v>44.993117682264845</v>
      </c>
      <c r="G1715" s="9">
        <v>40.561472899514186</v>
      </c>
      <c r="H1715" s="9">
        <v>39.535058070415268</v>
      </c>
      <c r="I1715" s="9">
        <v>44.532437243027431</v>
      </c>
    </row>
    <row r="1716" spans="1:14" x14ac:dyDescent="0.25">
      <c r="A1716" s="5" t="s">
        <v>92</v>
      </c>
      <c r="B1716" s="5" t="s">
        <v>123</v>
      </c>
      <c r="C1716" s="5" t="s">
        <v>639</v>
      </c>
      <c r="D1716" s="5" t="s">
        <v>116</v>
      </c>
      <c r="E1716" s="74"/>
      <c r="F1716" s="74"/>
      <c r="G1716" s="74"/>
      <c r="H1716" s="74"/>
      <c r="I1716" s="74"/>
    </row>
    <row r="1717" spans="1:14" x14ac:dyDescent="0.25">
      <c r="A1717" s="2" t="s">
        <v>92</v>
      </c>
      <c r="B1717" s="2" t="s">
        <v>123</v>
      </c>
      <c r="C1717" s="2" t="s">
        <v>639</v>
      </c>
      <c r="D1717" s="8" t="s">
        <v>535</v>
      </c>
      <c r="E1717" s="9">
        <v>52.924339000000003</v>
      </c>
      <c r="F1717" s="9">
        <v>33.908582819268524</v>
      </c>
      <c r="G1717" s="9">
        <v>37.453578596470699</v>
      </c>
      <c r="H1717" s="9">
        <v>30.524622177590619</v>
      </c>
      <c r="I1717" s="9">
        <v>33.88600486648987</v>
      </c>
    </row>
    <row r="1718" spans="1:14" x14ac:dyDescent="0.25">
      <c r="A1718" s="2" t="s">
        <v>92</v>
      </c>
      <c r="B1718" s="2" t="s">
        <v>123</v>
      </c>
      <c r="C1718" s="2" t="s">
        <v>639</v>
      </c>
      <c r="D1718" s="8" t="s">
        <v>547</v>
      </c>
      <c r="E1718" s="9">
        <v>18.182759999999998</v>
      </c>
      <c r="F1718" s="9">
        <v>22.107060000000001</v>
      </c>
      <c r="G1718" s="9">
        <v>30.854700000000001</v>
      </c>
      <c r="H1718" s="9">
        <v>40.6342</v>
      </c>
      <c r="I1718" s="9">
        <f>+SUM(I1678:I1680)/I1702</f>
        <v>47.002301840000001</v>
      </c>
    </row>
    <row r="1719" spans="1:14" x14ac:dyDescent="0.25">
      <c r="A1719" s="5" t="s">
        <v>92</v>
      </c>
      <c r="B1719" s="5" t="s">
        <v>123</v>
      </c>
      <c r="C1719" s="5" t="s">
        <v>639</v>
      </c>
      <c r="D1719" s="5" t="s">
        <v>117</v>
      </c>
      <c r="E1719" s="74"/>
      <c r="F1719" s="74"/>
      <c r="G1719" s="74"/>
      <c r="H1719" s="74"/>
      <c r="I1719" s="74"/>
    </row>
    <row r="1720" spans="1:14" x14ac:dyDescent="0.25">
      <c r="A1720" s="2" t="s">
        <v>92</v>
      </c>
      <c r="B1720" s="2" t="s">
        <v>123</v>
      </c>
      <c r="C1720" s="2" t="s">
        <v>639</v>
      </c>
      <c r="D1720" s="8" t="s">
        <v>118</v>
      </c>
      <c r="E1720" s="9">
        <v>40.707218509999997</v>
      </c>
      <c r="F1720" s="9">
        <v>257.87026332691073</v>
      </c>
      <c r="G1720" s="9">
        <v>54.990563119505424</v>
      </c>
      <c r="H1720" s="9">
        <v>79.578889373144634</v>
      </c>
      <c r="I1720" s="9">
        <v>50.742229611835477</v>
      </c>
    </row>
    <row r="1721" spans="1:14" x14ac:dyDescent="0.25">
      <c r="A1721" s="5" t="s">
        <v>92</v>
      </c>
      <c r="B1721" s="5" t="s">
        <v>123</v>
      </c>
      <c r="C1721" s="5" t="s">
        <v>640</v>
      </c>
      <c r="D1721" s="5" t="s">
        <v>9</v>
      </c>
      <c r="E1721" s="6">
        <v>13072195</v>
      </c>
      <c r="F1721" s="6">
        <v>14321408</v>
      </c>
      <c r="G1721" s="6">
        <v>18139733</v>
      </c>
      <c r="H1721" s="6">
        <v>22897977</v>
      </c>
      <c r="I1721" s="6">
        <v>25862017.776000001</v>
      </c>
      <c r="J1721" s="1"/>
      <c r="K1721" s="1"/>
      <c r="L1721" s="1"/>
      <c r="M1721" s="1"/>
      <c r="N1721" s="1"/>
    </row>
    <row r="1722" spans="1:14" x14ac:dyDescent="0.25">
      <c r="A1722" s="2" t="s">
        <v>92</v>
      </c>
      <c r="B1722" s="2" t="s">
        <v>123</v>
      </c>
      <c r="C1722" s="2" t="s">
        <v>640</v>
      </c>
      <c r="D1722" s="8" t="s">
        <v>76</v>
      </c>
      <c r="E1722" s="3">
        <v>3000000</v>
      </c>
      <c r="F1722" s="3">
        <v>9000000</v>
      </c>
      <c r="G1722" s="3">
        <v>9000000</v>
      </c>
      <c r="H1722" s="3">
        <v>9000000</v>
      </c>
      <c r="I1722" s="3">
        <v>9000000</v>
      </c>
    </row>
    <row r="1723" spans="1:14" x14ac:dyDescent="0.25">
      <c r="A1723" s="2" t="s">
        <v>92</v>
      </c>
      <c r="B1723" s="2" t="s">
        <v>123</v>
      </c>
      <c r="C1723" s="2" t="s">
        <v>640</v>
      </c>
      <c r="D1723" s="8" t="s">
        <v>11</v>
      </c>
      <c r="E1723" s="3">
        <v>3113273</v>
      </c>
      <c r="F1723" s="3">
        <v>2764834</v>
      </c>
      <c r="G1723" s="3">
        <v>2800933</v>
      </c>
      <c r="H1723" s="3">
        <v>4124512</v>
      </c>
      <c r="I1723" s="3">
        <v>5491642.7479999997</v>
      </c>
    </row>
    <row r="1724" spans="1:14" x14ac:dyDescent="0.25">
      <c r="A1724" s="2" t="s">
        <v>92</v>
      </c>
      <c r="B1724" s="2" t="s">
        <v>123</v>
      </c>
      <c r="C1724" s="2" t="s">
        <v>640</v>
      </c>
      <c r="D1724" s="8" t="s">
        <v>12</v>
      </c>
      <c r="E1724" s="3">
        <v>5413640</v>
      </c>
      <c r="F1724" s="3">
        <v>1135296</v>
      </c>
      <c r="G1724" s="3">
        <v>4748800</v>
      </c>
      <c r="H1724" s="3">
        <v>8077645</v>
      </c>
      <c r="I1724" s="3">
        <v>9539479.6160000004</v>
      </c>
    </row>
    <row r="1725" spans="1:14" x14ac:dyDescent="0.25">
      <c r="A1725" s="2" t="s">
        <v>92</v>
      </c>
      <c r="B1725" s="2" t="s">
        <v>123</v>
      </c>
      <c r="C1725" s="2" t="s">
        <v>640</v>
      </c>
      <c r="D1725" s="8" t="s">
        <v>13</v>
      </c>
      <c r="E1725" s="3">
        <v>1545282</v>
      </c>
      <c r="F1725" s="3">
        <v>1421278</v>
      </c>
      <c r="G1725" s="3">
        <v>1590000</v>
      </c>
      <c r="H1725" s="3">
        <v>1695820</v>
      </c>
      <c r="I1725" s="3">
        <v>1830895.412</v>
      </c>
    </row>
    <row r="1726" spans="1:14" x14ac:dyDescent="0.25">
      <c r="A1726" s="5" t="s">
        <v>92</v>
      </c>
      <c r="B1726" s="5" t="s">
        <v>123</v>
      </c>
      <c r="C1726" s="5" t="s">
        <v>640</v>
      </c>
      <c r="D1726" s="5" t="s">
        <v>93</v>
      </c>
      <c r="E1726" s="6">
        <v>33733357</v>
      </c>
      <c r="F1726" s="6">
        <v>49533537</v>
      </c>
      <c r="G1726" s="6">
        <v>61672865.533</v>
      </c>
      <c r="H1726" s="6">
        <v>50049554.509999998</v>
      </c>
      <c r="I1726" s="6">
        <v>50492983.640000001</v>
      </c>
    </row>
    <row r="1727" spans="1:14" x14ac:dyDescent="0.25">
      <c r="A1727" s="2" t="s">
        <v>92</v>
      </c>
      <c r="B1727" s="2" t="s">
        <v>123</v>
      </c>
      <c r="C1727" s="2" t="s">
        <v>640</v>
      </c>
      <c r="D1727" s="8" t="s">
        <v>94</v>
      </c>
      <c r="E1727" s="3">
        <v>0</v>
      </c>
      <c r="F1727" s="3">
        <v>0</v>
      </c>
      <c r="G1727" s="3">
        <v>0</v>
      </c>
      <c r="H1727" s="3">
        <v>0</v>
      </c>
      <c r="I1727" s="3">
        <v>0</v>
      </c>
    </row>
    <row r="1728" spans="1:14" x14ac:dyDescent="0.25">
      <c r="A1728" s="2" t="s">
        <v>92</v>
      </c>
      <c r="B1728" s="2" t="s">
        <v>123</v>
      </c>
      <c r="C1728" s="2" t="s">
        <v>640</v>
      </c>
      <c r="D1728" s="8" t="s">
        <v>95</v>
      </c>
      <c r="E1728" s="3">
        <v>28400893</v>
      </c>
      <c r="F1728" s="3">
        <v>44248954</v>
      </c>
      <c r="G1728" s="3">
        <v>52836616</v>
      </c>
      <c r="H1728" s="3">
        <v>38669291</v>
      </c>
      <c r="I1728" s="3">
        <v>37837098.340000004</v>
      </c>
    </row>
    <row r="1729" spans="1:9" x14ac:dyDescent="0.25">
      <c r="A1729" s="2" t="s">
        <v>92</v>
      </c>
      <c r="B1729" s="2" t="s">
        <v>123</v>
      </c>
      <c r="C1729" s="2" t="s">
        <v>640</v>
      </c>
      <c r="D1729" s="8" t="s">
        <v>96</v>
      </c>
      <c r="E1729" s="3">
        <v>5332464</v>
      </c>
      <c r="F1729" s="3">
        <v>5284583</v>
      </c>
      <c r="G1729" s="3">
        <v>8836249.5329999998</v>
      </c>
      <c r="H1729" s="3">
        <v>11380263.51</v>
      </c>
      <c r="I1729" s="3">
        <v>12655885.300000001</v>
      </c>
    </row>
    <row r="1730" spans="1:9" x14ac:dyDescent="0.25">
      <c r="A1730" s="5" t="s">
        <v>92</v>
      </c>
      <c r="B1730" s="5" t="s">
        <v>123</v>
      </c>
      <c r="C1730" s="5" t="s">
        <v>640</v>
      </c>
      <c r="D1730" s="5" t="s">
        <v>97</v>
      </c>
      <c r="E1730" s="6">
        <v>46805552</v>
      </c>
      <c r="F1730" s="6">
        <v>63854945</v>
      </c>
      <c r="G1730" s="6">
        <v>79812598.986000001</v>
      </c>
      <c r="H1730" s="6">
        <v>72947531.248999998</v>
      </c>
      <c r="I1730" s="6">
        <v>76355001.428000003</v>
      </c>
    </row>
    <row r="1731" spans="1:9" x14ac:dyDescent="0.25">
      <c r="A1731" s="2" t="s">
        <v>92</v>
      </c>
      <c r="B1731" s="2" t="s">
        <v>123</v>
      </c>
      <c r="C1731" s="2" t="s">
        <v>640</v>
      </c>
      <c r="D1731" s="8" t="s">
        <v>98</v>
      </c>
      <c r="E1731" s="3">
        <v>1140841</v>
      </c>
      <c r="F1731" s="3">
        <v>3030891</v>
      </c>
      <c r="G1731" s="3">
        <v>3159752</v>
      </c>
      <c r="H1731" s="3">
        <v>3235527</v>
      </c>
      <c r="I1731" s="3">
        <v>2117696.503</v>
      </c>
    </row>
    <row r="1732" spans="1:9" x14ac:dyDescent="0.25">
      <c r="A1732" s="2" t="s">
        <v>92</v>
      </c>
      <c r="B1732" s="2" t="s">
        <v>123</v>
      </c>
      <c r="C1732" s="2" t="s">
        <v>640</v>
      </c>
      <c r="D1732" s="8" t="s">
        <v>99</v>
      </c>
      <c r="E1732" s="3">
        <v>74020</v>
      </c>
      <c r="F1732" s="3">
        <v>80495</v>
      </c>
      <c r="G1732" s="3">
        <v>85806.525999999998</v>
      </c>
      <c r="H1732" s="3">
        <v>68726.218999999997</v>
      </c>
      <c r="I1732" s="3">
        <v>62911.341999999997</v>
      </c>
    </row>
    <row r="1733" spans="1:9" x14ac:dyDescent="0.25">
      <c r="A1733" s="2" t="s">
        <v>92</v>
      </c>
      <c r="B1733" s="2" t="s">
        <v>123</v>
      </c>
      <c r="C1733" s="2" t="s">
        <v>640</v>
      </c>
      <c r="D1733" s="8" t="s">
        <v>100</v>
      </c>
      <c r="E1733" s="3">
        <v>13285177</v>
      </c>
      <c r="F1733" s="3">
        <v>13384742</v>
      </c>
      <c r="G1733" s="3">
        <v>19117759</v>
      </c>
      <c r="H1733" s="3">
        <v>24568248</v>
      </c>
      <c r="I1733" s="3">
        <v>27732917.41</v>
      </c>
    </row>
    <row r="1734" spans="1:9" x14ac:dyDescent="0.25">
      <c r="A1734" s="2" t="s">
        <v>92</v>
      </c>
      <c r="B1734" s="2" t="s">
        <v>123</v>
      </c>
      <c r="C1734" s="2" t="s">
        <v>640</v>
      </c>
      <c r="D1734" s="8" t="s">
        <v>101</v>
      </c>
      <c r="E1734" s="3">
        <v>31867950</v>
      </c>
      <c r="F1734" s="3">
        <v>46902666</v>
      </c>
      <c r="G1734" s="3">
        <v>56772911.460000001</v>
      </c>
      <c r="H1734" s="3">
        <v>44119430.030000001</v>
      </c>
      <c r="I1734" s="3">
        <v>45422851.340000004</v>
      </c>
    </row>
    <row r="1735" spans="1:9" x14ac:dyDescent="0.25">
      <c r="A1735" s="2" t="s">
        <v>92</v>
      </c>
      <c r="B1735" s="2" t="s">
        <v>123</v>
      </c>
      <c r="C1735" s="2" t="s">
        <v>640</v>
      </c>
      <c r="D1735" s="8" t="s">
        <v>511</v>
      </c>
      <c r="E1735" s="3">
        <v>437564</v>
      </c>
      <c r="F1735" s="3">
        <v>456151</v>
      </c>
      <c r="G1735" s="3">
        <v>676370</v>
      </c>
      <c r="H1735" s="3">
        <v>955600</v>
      </c>
      <c r="I1735" s="3">
        <v>1018624.833</v>
      </c>
    </row>
    <row r="1736" spans="1:9" x14ac:dyDescent="0.25">
      <c r="A1736" s="5" t="s">
        <v>92</v>
      </c>
      <c r="B1736" s="5" t="s">
        <v>123</v>
      </c>
      <c r="C1736" s="5" t="s">
        <v>640</v>
      </c>
      <c r="D1736" s="5" t="s">
        <v>29</v>
      </c>
      <c r="E1736" s="6"/>
      <c r="F1736" s="6"/>
      <c r="G1736" s="6"/>
      <c r="H1736" s="6"/>
      <c r="I1736" s="6"/>
    </row>
    <row r="1737" spans="1:9" x14ac:dyDescent="0.25">
      <c r="A1737" s="2" t="s">
        <v>92</v>
      </c>
      <c r="B1737" s="2" t="s">
        <v>123</v>
      </c>
      <c r="C1737" s="2" t="s">
        <v>640</v>
      </c>
      <c r="D1737" s="8" t="s">
        <v>102</v>
      </c>
      <c r="E1737" s="3">
        <v>981710</v>
      </c>
      <c r="F1737" s="3">
        <v>1338391</v>
      </c>
      <c r="G1737" s="3">
        <v>2389537</v>
      </c>
      <c r="H1737" s="3">
        <v>3443381</v>
      </c>
      <c r="I1737" s="3">
        <v>3317234.855</v>
      </c>
    </row>
    <row r="1738" spans="1:9" x14ac:dyDescent="0.25">
      <c r="A1738" s="2" t="s">
        <v>92</v>
      </c>
      <c r="B1738" s="2" t="s">
        <v>123</v>
      </c>
      <c r="C1738" s="2" t="s">
        <v>640</v>
      </c>
      <c r="D1738" s="8" t="s">
        <v>103</v>
      </c>
      <c r="E1738" s="3">
        <v>20993560</v>
      </c>
      <c r="F1738" s="3">
        <v>24271390</v>
      </c>
      <c r="G1738" s="3">
        <v>33969248</v>
      </c>
      <c r="H1738" s="3">
        <v>24702083</v>
      </c>
      <c r="I1738" s="3">
        <v>31966255.48</v>
      </c>
    </row>
    <row r="1739" spans="1:9" x14ac:dyDescent="0.25">
      <c r="A1739" s="2" t="s">
        <v>92</v>
      </c>
      <c r="B1739" s="2" t="s">
        <v>123</v>
      </c>
      <c r="C1739" s="2" t="s">
        <v>640</v>
      </c>
      <c r="D1739" s="8" t="s">
        <v>104</v>
      </c>
      <c r="E1739" s="3">
        <v>7225624</v>
      </c>
      <c r="F1739" s="3">
        <v>7929370</v>
      </c>
      <c r="G1739" s="3">
        <v>9323453</v>
      </c>
      <c r="H1739" s="3">
        <v>10854928</v>
      </c>
      <c r="I1739" s="3">
        <v>9069190.8430000003</v>
      </c>
    </row>
    <row r="1740" spans="1:9" x14ac:dyDescent="0.25">
      <c r="A1740" s="2" t="s">
        <v>92</v>
      </c>
      <c r="B1740" s="2" t="s">
        <v>123</v>
      </c>
      <c r="C1740" s="2" t="s">
        <v>640</v>
      </c>
      <c r="D1740" s="8" t="s">
        <v>105</v>
      </c>
      <c r="E1740" s="3">
        <v>5511516</v>
      </c>
      <c r="F1740" s="3">
        <v>6210425</v>
      </c>
      <c r="G1740" s="3">
        <v>7061557</v>
      </c>
      <c r="H1740" s="3">
        <v>8109321</v>
      </c>
      <c r="I1740" s="3">
        <v>11832135.43</v>
      </c>
    </row>
    <row r="1741" spans="1:9" x14ac:dyDescent="0.25">
      <c r="A1741" s="2" t="s">
        <v>92</v>
      </c>
      <c r="B1741" s="2" t="s">
        <v>123</v>
      </c>
      <c r="C1741" s="2" t="s">
        <v>640</v>
      </c>
      <c r="D1741" s="8" t="s">
        <v>106</v>
      </c>
      <c r="E1741" s="3">
        <v>3777805</v>
      </c>
      <c r="F1741" s="3">
        <v>4311851</v>
      </c>
      <c r="G1741" s="3">
        <v>4707325</v>
      </c>
      <c r="H1741" s="3">
        <v>5436151</v>
      </c>
      <c r="I1741" s="3">
        <v>5399434.8990000002</v>
      </c>
    </row>
    <row r="1742" spans="1:9" x14ac:dyDescent="0.25">
      <c r="A1742" s="2" t="s">
        <v>92</v>
      </c>
      <c r="B1742" s="2" t="s">
        <v>123</v>
      </c>
      <c r="C1742" s="2" t="s">
        <v>640</v>
      </c>
      <c r="D1742" s="8" t="s">
        <v>107</v>
      </c>
      <c r="E1742" s="3">
        <v>1682808</v>
      </c>
      <c r="F1742" s="3">
        <v>1652023</v>
      </c>
      <c r="G1742" s="3">
        <v>1890330</v>
      </c>
      <c r="H1742" s="3">
        <v>2439332</v>
      </c>
      <c r="I1742" s="3">
        <v>919896.53899999999</v>
      </c>
    </row>
    <row r="1743" spans="1:9" x14ac:dyDescent="0.25">
      <c r="A1743" s="2" t="s">
        <v>92</v>
      </c>
      <c r="B1743" s="2" t="s">
        <v>123</v>
      </c>
      <c r="C1743" s="2" t="s">
        <v>640</v>
      </c>
      <c r="D1743" s="8" t="s">
        <v>108</v>
      </c>
      <c r="E1743" s="3">
        <v>3614418</v>
      </c>
      <c r="F1743" s="3">
        <v>3556744</v>
      </c>
      <c r="G1743" s="3">
        <v>5236345</v>
      </c>
      <c r="H1743" s="3">
        <v>6793409</v>
      </c>
      <c r="I1743" s="3">
        <v>4713536.7079999996</v>
      </c>
    </row>
    <row r="1744" spans="1:9" x14ac:dyDescent="0.25">
      <c r="A1744" s="2" t="s">
        <v>92</v>
      </c>
      <c r="B1744" s="2" t="s">
        <v>123</v>
      </c>
      <c r="C1744" s="2" t="s">
        <v>640</v>
      </c>
      <c r="D1744" s="8" t="s">
        <v>109</v>
      </c>
      <c r="E1744" s="3">
        <v>2589586</v>
      </c>
      <c r="F1744" s="3">
        <v>2624828</v>
      </c>
      <c r="G1744" s="3">
        <v>3065248</v>
      </c>
      <c r="H1744" s="3">
        <v>3778315</v>
      </c>
      <c r="I1744" s="3">
        <v>3129096.264</v>
      </c>
    </row>
    <row r="1745" spans="1:9" x14ac:dyDescent="0.25">
      <c r="A1745" s="5" t="s">
        <v>92</v>
      </c>
      <c r="B1745" s="5" t="s">
        <v>123</v>
      </c>
      <c r="C1745" s="5" t="s">
        <v>640</v>
      </c>
      <c r="D1745" s="5" t="s">
        <v>40</v>
      </c>
      <c r="E1745" s="6"/>
      <c r="F1745" s="6"/>
      <c r="G1745" s="6"/>
      <c r="H1745" s="6"/>
      <c r="I1745" s="6"/>
    </row>
    <row r="1746" spans="1:9" x14ac:dyDescent="0.25">
      <c r="A1746" s="2" t="s">
        <v>92</v>
      </c>
      <c r="B1746" s="2" t="s">
        <v>123</v>
      </c>
      <c r="C1746" s="2" t="s">
        <v>640</v>
      </c>
      <c r="D1746" s="8" t="s">
        <v>77</v>
      </c>
      <c r="E1746" s="3">
        <v>300000</v>
      </c>
      <c r="F1746" s="3">
        <v>900000</v>
      </c>
      <c r="G1746" s="3">
        <v>900000</v>
      </c>
      <c r="H1746" s="3">
        <v>900000</v>
      </c>
      <c r="I1746" s="3">
        <v>900000</v>
      </c>
    </row>
    <row r="1747" spans="1:9" x14ac:dyDescent="0.25">
      <c r="A1747" s="2" t="s">
        <v>92</v>
      </c>
      <c r="B1747" s="2" t="s">
        <v>123</v>
      </c>
      <c r="C1747" s="2" t="s">
        <v>640</v>
      </c>
      <c r="D1747" s="8" t="s">
        <v>78</v>
      </c>
      <c r="E1747" s="3">
        <v>20</v>
      </c>
      <c r="F1747" s="3">
        <v>7.5</v>
      </c>
      <c r="G1747" s="3">
        <v>10</v>
      </c>
      <c r="H1747" s="3">
        <v>20</v>
      </c>
      <c r="I1747" s="3">
        <v>10</v>
      </c>
    </row>
    <row r="1748" spans="1:9" x14ac:dyDescent="0.25">
      <c r="A1748" s="2" t="s">
        <v>92</v>
      </c>
      <c r="B1748" s="2" t="s">
        <v>123</v>
      </c>
      <c r="C1748" s="2" t="s">
        <v>640</v>
      </c>
      <c r="D1748" s="8" t="s">
        <v>79</v>
      </c>
      <c r="E1748" s="3">
        <v>200</v>
      </c>
      <c r="F1748" s="3">
        <v>0</v>
      </c>
      <c r="G1748" s="3">
        <v>0</v>
      </c>
      <c r="H1748" s="3">
        <v>0</v>
      </c>
      <c r="I1748" s="3">
        <v>0</v>
      </c>
    </row>
    <row r="1749" spans="1:9" x14ac:dyDescent="0.25">
      <c r="A1749" s="2" t="s">
        <v>92</v>
      </c>
      <c r="B1749" s="2" t="s">
        <v>123</v>
      </c>
      <c r="C1749" s="2" t="s">
        <v>640</v>
      </c>
      <c r="D1749" s="8" t="s">
        <v>80</v>
      </c>
      <c r="E1749" s="3">
        <v>155440</v>
      </c>
      <c r="F1749" s="3">
        <v>1732090</v>
      </c>
      <c r="G1749" s="3">
        <v>2518767</v>
      </c>
      <c r="H1749" s="3">
        <v>241072</v>
      </c>
      <c r="I1749" s="3">
        <v>-1897770.324</v>
      </c>
    </row>
    <row r="1750" spans="1:9" x14ac:dyDescent="0.25">
      <c r="A1750" s="5" t="s">
        <v>92</v>
      </c>
      <c r="B1750" s="5" t="s">
        <v>123</v>
      </c>
      <c r="C1750" s="5" t="s">
        <v>640</v>
      </c>
      <c r="D1750" s="5" t="s">
        <v>43</v>
      </c>
      <c r="E1750" s="74"/>
      <c r="F1750" s="74"/>
      <c r="G1750" s="74"/>
      <c r="H1750" s="74"/>
      <c r="I1750" s="74"/>
    </row>
    <row r="1751" spans="1:9" x14ac:dyDescent="0.25">
      <c r="A1751" s="2" t="s">
        <v>92</v>
      </c>
      <c r="B1751" s="2" t="s">
        <v>123</v>
      </c>
      <c r="C1751" s="2" t="s">
        <v>640</v>
      </c>
      <c r="D1751" s="8" t="s">
        <v>546</v>
      </c>
      <c r="E1751" s="9">
        <v>22.465563849999999</v>
      </c>
      <c r="F1751" s="9">
        <v>20.347298825670748</v>
      </c>
      <c r="G1751" s="9">
        <v>18.521434756681572</v>
      </c>
      <c r="H1751" s="9">
        <v>17.820427421606208</v>
      </c>
      <c r="I1751" s="9">
        <v>13.021015900146077</v>
      </c>
    </row>
    <row r="1752" spans="1:9" x14ac:dyDescent="0.25">
      <c r="A1752" s="2" t="s">
        <v>92</v>
      </c>
      <c r="B1752" s="2" t="s">
        <v>123</v>
      </c>
      <c r="C1752" s="2" t="s">
        <v>640</v>
      </c>
      <c r="D1752" s="8" t="s">
        <v>110</v>
      </c>
      <c r="E1752" s="9">
        <v>5.5326470670000001</v>
      </c>
      <c r="F1752" s="9">
        <v>4.1106103842075195</v>
      </c>
      <c r="G1752" s="9">
        <v>3.8405565524030583</v>
      </c>
      <c r="H1752" s="9">
        <v>5.1794967359526574</v>
      </c>
      <c r="I1752" s="9">
        <v>4.0980894577686895</v>
      </c>
    </row>
    <row r="1753" spans="1:9" x14ac:dyDescent="0.25">
      <c r="A1753" s="2" t="s">
        <v>92</v>
      </c>
      <c r="B1753" s="2" t="s">
        <v>123</v>
      </c>
      <c r="C1753" s="2" t="s">
        <v>640</v>
      </c>
      <c r="D1753" s="8" t="s">
        <v>512</v>
      </c>
      <c r="E1753" s="9">
        <v>8.6319533330000002</v>
      </c>
      <c r="F1753" s="9">
        <v>2.9164755555555555</v>
      </c>
      <c r="G1753" s="9">
        <v>3.405831111111111</v>
      </c>
      <c r="H1753" s="9">
        <v>4.1981277777777777</v>
      </c>
      <c r="I1753" s="9">
        <f>+I1744/I1746</f>
        <v>3.4767736266666667</v>
      </c>
    </row>
    <row r="1754" spans="1:9" x14ac:dyDescent="0.25">
      <c r="A1754" s="2" t="s">
        <v>92</v>
      </c>
      <c r="B1754" s="2" t="s">
        <v>123</v>
      </c>
      <c r="C1754" s="2" t="s">
        <v>640</v>
      </c>
      <c r="D1754" s="8" t="s">
        <v>111</v>
      </c>
      <c r="E1754" s="9">
        <v>52.283442919999999</v>
      </c>
      <c r="F1754" s="9">
        <v>54.378229291860514</v>
      </c>
      <c r="G1754" s="9">
        <v>50.489073093412927</v>
      </c>
      <c r="H1754" s="9">
        <v>50.080028167851502</v>
      </c>
      <c r="I1754" s="9">
        <v>59.536015863725275</v>
      </c>
    </row>
    <row r="1755" spans="1:9" x14ac:dyDescent="0.25">
      <c r="A1755" s="2" t="s">
        <v>92</v>
      </c>
      <c r="B1755" s="2" t="s">
        <v>123</v>
      </c>
      <c r="C1755" s="2" t="s">
        <v>640</v>
      </c>
      <c r="D1755" s="8" t="s">
        <v>112</v>
      </c>
      <c r="E1755" s="9">
        <v>64.983669199999994</v>
      </c>
      <c r="F1755" s="9">
        <v>62.938333483184422</v>
      </c>
      <c r="G1755" s="9">
        <v>61.66972460303375</v>
      </c>
      <c r="H1755" s="9">
        <v>64.561371934314636</v>
      </c>
      <c r="I1755" s="9">
        <v>29.398154016012082</v>
      </c>
    </row>
    <row r="1756" spans="1:9" x14ac:dyDescent="0.25">
      <c r="A1756" s="2" t="s">
        <v>92</v>
      </c>
      <c r="B1756" s="2" t="s">
        <v>123</v>
      </c>
      <c r="C1756" s="2" t="s">
        <v>640</v>
      </c>
      <c r="D1756" s="8" t="s">
        <v>113</v>
      </c>
      <c r="E1756" s="9">
        <v>13.586508240000001</v>
      </c>
      <c r="F1756" s="9">
        <v>16.878907151513928</v>
      </c>
      <c r="G1756" s="9">
        <v>25.629313517212989</v>
      </c>
      <c r="H1756" s="9">
        <v>31.721822567593264</v>
      </c>
      <c r="I1756" s="9">
        <v>36.576966042790772</v>
      </c>
    </row>
    <row r="1757" spans="1:9" x14ac:dyDescent="0.25">
      <c r="A1757" s="5" t="s">
        <v>92</v>
      </c>
      <c r="B1757" s="5" t="s">
        <v>123</v>
      </c>
      <c r="C1757" s="5" t="s">
        <v>640</v>
      </c>
      <c r="D1757" s="5" t="s">
        <v>53</v>
      </c>
      <c r="E1757" s="74"/>
      <c r="F1757" s="74"/>
      <c r="G1757" s="74"/>
      <c r="H1757" s="74"/>
      <c r="I1757" s="74"/>
    </row>
    <row r="1758" spans="1:9" x14ac:dyDescent="0.25">
      <c r="A1758" s="2" t="s">
        <v>92</v>
      </c>
      <c r="B1758" s="2" t="s">
        <v>123</v>
      </c>
      <c r="C1758" s="2" t="s">
        <v>640</v>
      </c>
      <c r="D1758" s="8" t="s">
        <v>114</v>
      </c>
      <c r="E1758" s="9">
        <v>2.437405289</v>
      </c>
      <c r="F1758" s="9">
        <v>4.7465251125030337</v>
      </c>
      <c r="G1758" s="9">
        <v>3.9589639231698932</v>
      </c>
      <c r="H1758" s="9">
        <v>4.4354167229536694</v>
      </c>
      <c r="I1758" s="9">
        <v>2.7734876084010174</v>
      </c>
    </row>
    <row r="1759" spans="1:9" x14ac:dyDescent="0.25">
      <c r="A1759" s="2" t="s">
        <v>92</v>
      </c>
      <c r="B1759" s="2" t="s">
        <v>123</v>
      </c>
      <c r="C1759" s="2" t="s">
        <v>640</v>
      </c>
      <c r="D1759" s="8" t="s">
        <v>115</v>
      </c>
      <c r="E1759" s="9">
        <v>28.38376311</v>
      </c>
      <c r="F1759" s="9">
        <v>20.96116753369688</v>
      </c>
      <c r="G1759" s="9">
        <v>23.953309681537203</v>
      </c>
      <c r="H1759" s="9">
        <v>33.679341273577087</v>
      </c>
      <c r="I1759" s="9">
        <v>36.321022711460671</v>
      </c>
    </row>
    <row r="1760" spans="1:9" x14ac:dyDescent="0.25">
      <c r="A1760" s="5" t="s">
        <v>92</v>
      </c>
      <c r="B1760" s="5" t="s">
        <v>123</v>
      </c>
      <c r="C1760" s="5" t="s">
        <v>640</v>
      </c>
      <c r="D1760" s="5" t="s">
        <v>116</v>
      </c>
      <c r="E1760" s="74"/>
      <c r="F1760" s="74"/>
      <c r="G1760" s="74"/>
      <c r="H1760" s="74"/>
      <c r="I1760" s="74"/>
    </row>
    <row r="1761" spans="1:14" x14ac:dyDescent="0.25">
      <c r="A1761" s="2" t="s">
        <v>92</v>
      </c>
      <c r="B1761" s="2" t="s">
        <v>123</v>
      </c>
      <c r="C1761" s="2" t="s">
        <v>640</v>
      </c>
      <c r="D1761" s="8" t="s">
        <v>535</v>
      </c>
      <c r="E1761" s="9">
        <v>24.627234390000002</v>
      </c>
      <c r="F1761" s="9">
        <v>20.202241188994837</v>
      </c>
      <c r="G1761" s="9">
        <v>20.73573998373741</v>
      </c>
      <c r="H1761" s="9">
        <v>29.064941111753729</v>
      </c>
      <c r="I1761" s="9">
        <v>31.472885750202597</v>
      </c>
    </row>
    <row r="1762" spans="1:14" x14ac:dyDescent="0.25">
      <c r="A1762" s="2" t="s">
        <v>92</v>
      </c>
      <c r="B1762" s="2" t="s">
        <v>123</v>
      </c>
      <c r="C1762" s="2" t="s">
        <v>640</v>
      </c>
      <c r="D1762" s="8" t="s">
        <v>547</v>
      </c>
      <c r="E1762" s="9">
        <v>38.423043329999999</v>
      </c>
      <c r="F1762" s="9">
        <v>14.333477777777778</v>
      </c>
      <c r="G1762" s="9">
        <v>18.388592222222222</v>
      </c>
      <c r="H1762" s="9">
        <v>23.557952222222223</v>
      </c>
      <c r="I1762" s="9">
        <f>+SUM(I1722:I1724)/I1746</f>
        <v>26.701247071111112</v>
      </c>
    </row>
    <row r="1763" spans="1:14" x14ac:dyDescent="0.25">
      <c r="A1763" s="5" t="s">
        <v>92</v>
      </c>
      <c r="B1763" s="5" t="s">
        <v>123</v>
      </c>
      <c r="C1763" s="5" t="s">
        <v>640</v>
      </c>
      <c r="D1763" s="5" t="s">
        <v>117</v>
      </c>
      <c r="E1763" s="74"/>
      <c r="F1763" s="74"/>
      <c r="G1763" s="74"/>
      <c r="H1763" s="74"/>
      <c r="I1763" s="74"/>
    </row>
    <row r="1764" spans="1:14" x14ac:dyDescent="0.25">
      <c r="A1764" s="2" t="s">
        <v>92</v>
      </c>
      <c r="B1764" s="2" t="s">
        <v>123</v>
      </c>
      <c r="C1764" s="2" t="s">
        <v>640</v>
      </c>
      <c r="D1764" s="8" t="s">
        <v>118</v>
      </c>
      <c r="E1764" s="9">
        <v>6.0025038750000004</v>
      </c>
      <c r="F1764" s="9">
        <v>65.988704783703923</v>
      </c>
      <c r="G1764" s="9">
        <v>82.171719873889487</v>
      </c>
      <c r="H1764" s="9">
        <v>6.3804103151801792</v>
      </c>
      <c r="I1764" s="9">
        <v>-60.649151188913372</v>
      </c>
    </row>
    <row r="1765" spans="1:14" x14ac:dyDescent="0.25">
      <c r="A1765" s="5" t="s">
        <v>92</v>
      </c>
      <c r="B1765" s="5" t="s">
        <v>123</v>
      </c>
      <c r="C1765" s="5" t="s">
        <v>641</v>
      </c>
      <c r="D1765" s="5" t="s">
        <v>9</v>
      </c>
      <c r="E1765" s="6">
        <v>2414214</v>
      </c>
      <c r="F1765" s="6">
        <v>2778494</v>
      </c>
      <c r="G1765" s="6">
        <v>3254565</v>
      </c>
      <c r="H1765" s="6">
        <v>3913940</v>
      </c>
      <c r="I1765" s="6">
        <v>4478863.5089999996</v>
      </c>
      <c r="J1765" s="1"/>
      <c r="K1765" s="1"/>
      <c r="L1765" s="1"/>
      <c r="M1765" s="1"/>
      <c r="N1765" s="1"/>
    </row>
    <row r="1766" spans="1:14" x14ac:dyDescent="0.25">
      <c r="A1766" s="2" t="s">
        <v>92</v>
      </c>
      <c r="B1766" s="2" t="s">
        <v>123</v>
      </c>
      <c r="C1766" s="2" t="s">
        <v>641</v>
      </c>
      <c r="D1766" s="8" t="s">
        <v>76</v>
      </c>
      <c r="E1766" s="3">
        <v>1000000</v>
      </c>
      <c r="F1766" s="3">
        <v>1000000</v>
      </c>
      <c r="G1766" s="3">
        <v>1000000</v>
      </c>
      <c r="H1766" s="3">
        <v>1000000</v>
      </c>
      <c r="I1766" s="3">
        <v>1000000</v>
      </c>
    </row>
    <row r="1767" spans="1:14" x14ac:dyDescent="0.25">
      <c r="A1767" s="2" t="s">
        <v>92</v>
      </c>
      <c r="B1767" s="2" t="s">
        <v>123</v>
      </c>
      <c r="C1767" s="2" t="s">
        <v>641</v>
      </c>
      <c r="D1767" s="8" t="s">
        <v>11</v>
      </c>
      <c r="E1767" s="3">
        <v>78</v>
      </c>
      <c r="F1767" s="3">
        <v>206</v>
      </c>
      <c r="G1767" s="3">
        <v>-33788</v>
      </c>
      <c r="H1767" s="3">
        <v>112771</v>
      </c>
      <c r="I1767" s="3">
        <v>194489.61</v>
      </c>
    </row>
    <row r="1768" spans="1:14" x14ac:dyDescent="0.25">
      <c r="A1768" s="2" t="s">
        <v>92</v>
      </c>
      <c r="B1768" s="2" t="s">
        <v>123</v>
      </c>
      <c r="C1768" s="2" t="s">
        <v>641</v>
      </c>
      <c r="D1768" s="8" t="s">
        <v>12</v>
      </c>
      <c r="E1768" s="3">
        <v>1414136</v>
      </c>
      <c r="F1768" s="3">
        <v>1778288</v>
      </c>
      <c r="G1768" s="3">
        <v>2288353</v>
      </c>
      <c r="H1768" s="3">
        <v>2801169</v>
      </c>
      <c r="I1768" s="3">
        <v>3284373.8990000002</v>
      </c>
    </row>
    <row r="1769" spans="1:14" x14ac:dyDescent="0.25">
      <c r="A1769" s="2" t="s">
        <v>92</v>
      </c>
      <c r="B1769" s="2" t="s">
        <v>123</v>
      </c>
      <c r="C1769" s="2" t="s">
        <v>641</v>
      </c>
      <c r="D1769" s="8" t="s">
        <v>13</v>
      </c>
      <c r="E1769" s="3">
        <v>0</v>
      </c>
      <c r="F1769" s="3">
        <v>0</v>
      </c>
      <c r="G1769" s="3">
        <v>0</v>
      </c>
      <c r="H1769" s="3">
        <v>0</v>
      </c>
      <c r="I1769" s="3">
        <v>0</v>
      </c>
    </row>
    <row r="1770" spans="1:14" x14ac:dyDescent="0.25">
      <c r="A1770" s="5" t="s">
        <v>92</v>
      </c>
      <c r="B1770" s="5" t="s">
        <v>123</v>
      </c>
      <c r="C1770" s="5" t="s">
        <v>641</v>
      </c>
      <c r="D1770" s="5" t="s">
        <v>93</v>
      </c>
      <c r="E1770" s="6">
        <v>2305810</v>
      </c>
      <c r="F1770" s="6">
        <v>2699429</v>
      </c>
      <c r="G1770" s="6">
        <v>3231061.7769999998</v>
      </c>
      <c r="H1770" s="6">
        <v>2628658.767</v>
      </c>
      <c r="I1770" s="6">
        <v>12029912.401000001</v>
      </c>
    </row>
    <row r="1771" spans="1:14" x14ac:dyDescent="0.25">
      <c r="A1771" s="2" t="s">
        <v>92</v>
      </c>
      <c r="B1771" s="2" t="s">
        <v>123</v>
      </c>
      <c r="C1771" s="2" t="s">
        <v>641</v>
      </c>
      <c r="D1771" s="8" t="s">
        <v>94</v>
      </c>
      <c r="E1771" s="3">
        <v>0</v>
      </c>
      <c r="F1771" s="3">
        <v>0</v>
      </c>
      <c r="G1771" s="3">
        <v>0</v>
      </c>
      <c r="H1771" s="3">
        <v>0</v>
      </c>
      <c r="I1771" s="3">
        <v>0</v>
      </c>
    </row>
    <row r="1772" spans="1:14" x14ac:dyDescent="0.25">
      <c r="A1772" s="2" t="s">
        <v>92</v>
      </c>
      <c r="B1772" s="2" t="s">
        <v>123</v>
      </c>
      <c r="C1772" s="2" t="s">
        <v>641</v>
      </c>
      <c r="D1772" s="8" t="s">
        <v>95</v>
      </c>
      <c r="E1772" s="3">
        <v>2255888</v>
      </c>
      <c r="F1772" s="3">
        <v>2625667</v>
      </c>
      <c r="G1772" s="3">
        <v>3003273</v>
      </c>
      <c r="H1772" s="3">
        <v>2359302</v>
      </c>
      <c r="I1772" s="3">
        <v>2022376.4010000001</v>
      </c>
    </row>
    <row r="1773" spans="1:14" x14ac:dyDescent="0.25">
      <c r="A1773" s="2" t="s">
        <v>92</v>
      </c>
      <c r="B1773" s="2" t="s">
        <v>123</v>
      </c>
      <c r="C1773" s="2" t="s">
        <v>641</v>
      </c>
      <c r="D1773" s="8" t="s">
        <v>96</v>
      </c>
      <c r="E1773" s="3">
        <v>49922</v>
      </c>
      <c r="F1773" s="3">
        <v>73762</v>
      </c>
      <c r="G1773" s="3">
        <v>227788.777</v>
      </c>
      <c r="H1773" s="3">
        <v>269356.76699999999</v>
      </c>
      <c r="I1773" s="3">
        <v>10007536</v>
      </c>
    </row>
    <row r="1774" spans="1:14" x14ac:dyDescent="0.25">
      <c r="A1774" s="5" t="s">
        <v>92</v>
      </c>
      <c r="B1774" s="5" t="s">
        <v>123</v>
      </c>
      <c r="C1774" s="5" t="s">
        <v>641</v>
      </c>
      <c r="D1774" s="5" t="s">
        <v>97</v>
      </c>
      <c r="E1774" s="6">
        <v>4720024</v>
      </c>
      <c r="F1774" s="6">
        <v>5477923</v>
      </c>
      <c r="G1774" s="6">
        <v>6485626.7120000003</v>
      </c>
      <c r="H1774" s="6">
        <v>6542599.2419999996</v>
      </c>
      <c r="I1774" s="6">
        <v>16508775.914000001</v>
      </c>
    </row>
    <row r="1775" spans="1:14" x14ac:dyDescent="0.25">
      <c r="A1775" s="2" t="s">
        <v>92</v>
      </c>
      <c r="B1775" s="2" t="s">
        <v>123</v>
      </c>
      <c r="C1775" s="2" t="s">
        <v>641</v>
      </c>
      <c r="D1775" s="8" t="s">
        <v>98</v>
      </c>
      <c r="E1775" s="3">
        <v>58880</v>
      </c>
      <c r="F1775" s="3">
        <v>156457</v>
      </c>
      <c r="G1775" s="3">
        <v>94210</v>
      </c>
      <c r="H1775" s="3">
        <v>163951</v>
      </c>
      <c r="I1775" s="3">
        <v>1044894.41</v>
      </c>
    </row>
    <row r="1776" spans="1:14" x14ac:dyDescent="0.25">
      <c r="A1776" s="2" t="s">
        <v>92</v>
      </c>
      <c r="B1776" s="2" t="s">
        <v>123</v>
      </c>
      <c r="C1776" s="2" t="s">
        <v>641</v>
      </c>
      <c r="D1776" s="8" t="s">
        <v>99</v>
      </c>
      <c r="E1776" s="3">
        <v>0</v>
      </c>
      <c r="F1776" s="3">
        <v>0</v>
      </c>
      <c r="G1776" s="3">
        <v>0</v>
      </c>
      <c r="H1776" s="3">
        <v>0</v>
      </c>
      <c r="I1776" s="3">
        <v>0</v>
      </c>
    </row>
    <row r="1777" spans="1:9" x14ac:dyDescent="0.25">
      <c r="A1777" s="2" t="s">
        <v>92</v>
      </c>
      <c r="B1777" s="2" t="s">
        <v>123</v>
      </c>
      <c r="C1777" s="2" t="s">
        <v>641</v>
      </c>
      <c r="D1777" s="8" t="s">
        <v>100</v>
      </c>
      <c r="E1777" s="3">
        <v>3686435</v>
      </c>
      <c r="F1777" s="3">
        <v>4180289</v>
      </c>
      <c r="G1777" s="3">
        <v>4508574</v>
      </c>
      <c r="H1777" s="3">
        <v>4542254</v>
      </c>
      <c r="I1777" s="3">
        <v>4918430.6540000001</v>
      </c>
    </row>
    <row r="1778" spans="1:9" x14ac:dyDescent="0.25">
      <c r="A1778" s="2" t="s">
        <v>92</v>
      </c>
      <c r="B1778" s="2" t="s">
        <v>123</v>
      </c>
      <c r="C1778" s="2" t="s">
        <v>641</v>
      </c>
      <c r="D1778" s="8" t="s">
        <v>101</v>
      </c>
      <c r="E1778" s="3">
        <v>943578</v>
      </c>
      <c r="F1778" s="3">
        <v>1116202</v>
      </c>
      <c r="G1778" s="3">
        <v>1860851.7120000001</v>
      </c>
      <c r="H1778" s="3">
        <v>1773841.2420000001</v>
      </c>
      <c r="I1778" s="3">
        <v>10487922.560000001</v>
      </c>
    </row>
    <row r="1779" spans="1:9" x14ac:dyDescent="0.25">
      <c r="A1779" s="2" t="s">
        <v>92</v>
      </c>
      <c r="B1779" s="2" t="s">
        <v>123</v>
      </c>
      <c r="C1779" s="2" t="s">
        <v>641</v>
      </c>
      <c r="D1779" s="8" t="s">
        <v>511</v>
      </c>
      <c r="E1779" s="3">
        <v>31131</v>
      </c>
      <c r="F1779" s="3">
        <v>24975</v>
      </c>
      <c r="G1779" s="3">
        <v>21991</v>
      </c>
      <c r="H1779" s="3">
        <v>62553</v>
      </c>
      <c r="I1779" s="3">
        <v>57528.29</v>
      </c>
    </row>
    <row r="1780" spans="1:9" x14ac:dyDescent="0.25">
      <c r="A1780" s="5" t="s">
        <v>92</v>
      </c>
      <c r="B1780" s="5" t="s">
        <v>123</v>
      </c>
      <c r="C1780" s="5" t="s">
        <v>641</v>
      </c>
      <c r="D1780" s="5" t="s">
        <v>29</v>
      </c>
      <c r="E1780" s="6"/>
      <c r="F1780" s="6"/>
      <c r="G1780" s="6"/>
      <c r="H1780" s="6"/>
      <c r="I1780" s="6"/>
    </row>
    <row r="1781" spans="1:9" x14ac:dyDescent="0.25">
      <c r="A1781" s="2" t="s">
        <v>92</v>
      </c>
      <c r="B1781" s="2" t="s">
        <v>123</v>
      </c>
      <c r="C1781" s="2" t="s">
        <v>641</v>
      </c>
      <c r="D1781" s="8" t="s">
        <v>102</v>
      </c>
      <c r="E1781" s="3">
        <v>374010</v>
      </c>
      <c r="F1781" s="3">
        <v>520840</v>
      </c>
      <c r="G1781" s="3">
        <v>923031</v>
      </c>
      <c r="H1781" s="3">
        <v>769287</v>
      </c>
      <c r="I1781" s="3">
        <v>714732.848</v>
      </c>
    </row>
    <row r="1782" spans="1:9" x14ac:dyDescent="0.25">
      <c r="A1782" s="2" t="s">
        <v>92</v>
      </c>
      <c r="B1782" s="2" t="s">
        <v>123</v>
      </c>
      <c r="C1782" s="2" t="s">
        <v>641</v>
      </c>
      <c r="D1782" s="8" t="s">
        <v>103</v>
      </c>
      <c r="E1782" s="3">
        <v>714554</v>
      </c>
      <c r="F1782" s="3">
        <v>1055482</v>
      </c>
      <c r="G1782" s="3">
        <v>1784624</v>
      </c>
      <c r="H1782" s="3">
        <v>1628524</v>
      </c>
      <c r="I1782" s="3">
        <v>1495920.227</v>
      </c>
    </row>
    <row r="1783" spans="1:9" x14ac:dyDescent="0.25">
      <c r="A1783" s="2" t="s">
        <v>92</v>
      </c>
      <c r="B1783" s="2" t="s">
        <v>123</v>
      </c>
      <c r="C1783" s="2" t="s">
        <v>641</v>
      </c>
      <c r="D1783" s="8" t="s">
        <v>104</v>
      </c>
      <c r="E1783" s="3">
        <v>85966</v>
      </c>
      <c r="F1783" s="3">
        <v>202621</v>
      </c>
      <c r="G1783" s="3">
        <v>271124</v>
      </c>
      <c r="H1783" s="3">
        <v>425353</v>
      </c>
      <c r="I1783" s="3">
        <v>336515.48300000001</v>
      </c>
    </row>
    <row r="1784" spans="1:9" x14ac:dyDescent="0.25">
      <c r="A1784" s="2" t="s">
        <v>92</v>
      </c>
      <c r="B1784" s="2" t="s">
        <v>123</v>
      </c>
      <c r="C1784" s="2" t="s">
        <v>641</v>
      </c>
      <c r="D1784" s="8" t="s">
        <v>105</v>
      </c>
      <c r="E1784" s="3">
        <v>178561</v>
      </c>
      <c r="F1784" s="3">
        <v>240533</v>
      </c>
      <c r="G1784" s="3">
        <v>499351</v>
      </c>
      <c r="H1784" s="3">
        <v>468751</v>
      </c>
      <c r="I1784" s="3">
        <v>543581.49600000004</v>
      </c>
    </row>
    <row r="1785" spans="1:9" x14ac:dyDescent="0.25">
      <c r="A1785" s="2" t="s">
        <v>92</v>
      </c>
      <c r="B1785" s="2" t="s">
        <v>123</v>
      </c>
      <c r="C1785" s="2" t="s">
        <v>641</v>
      </c>
      <c r="D1785" s="8" t="s">
        <v>106</v>
      </c>
      <c r="E1785" s="3">
        <v>-205519</v>
      </c>
      <c r="F1785" s="3">
        <v>68043</v>
      </c>
      <c r="G1785" s="3">
        <v>111571</v>
      </c>
      <c r="H1785" s="3">
        <v>192711</v>
      </c>
      <c r="I1785" s="3">
        <v>111191.28599999999</v>
      </c>
    </row>
    <row r="1786" spans="1:9" x14ac:dyDescent="0.25">
      <c r="A1786" s="2" t="s">
        <v>92</v>
      </c>
      <c r="B1786" s="2" t="s">
        <v>123</v>
      </c>
      <c r="C1786" s="2" t="s">
        <v>641</v>
      </c>
      <c r="D1786" s="8" t="s">
        <v>107</v>
      </c>
      <c r="E1786" s="3">
        <v>30031</v>
      </c>
      <c r="F1786" s="3">
        <v>34325</v>
      </c>
      <c r="G1786" s="3">
        <v>24595</v>
      </c>
      <c r="H1786" s="3">
        <v>94080</v>
      </c>
      <c r="I1786" s="3">
        <v>30340.75</v>
      </c>
    </row>
    <row r="1787" spans="1:9" x14ac:dyDescent="0.25">
      <c r="A1787" s="2" t="s">
        <v>92</v>
      </c>
      <c r="B1787" s="2" t="s">
        <v>123</v>
      </c>
      <c r="C1787" s="2" t="s">
        <v>641</v>
      </c>
      <c r="D1787" s="8" t="s">
        <v>108</v>
      </c>
      <c r="E1787" s="3">
        <v>404611</v>
      </c>
      <c r="F1787" s="3">
        <v>572370</v>
      </c>
      <c r="G1787" s="3">
        <v>998843</v>
      </c>
      <c r="H1787" s="3">
        <v>892078</v>
      </c>
      <c r="I1787" s="3">
        <v>807133.41099999996</v>
      </c>
    </row>
    <row r="1788" spans="1:9" x14ac:dyDescent="0.25">
      <c r="A1788" s="2" t="s">
        <v>92</v>
      </c>
      <c r="B1788" s="2" t="s">
        <v>123</v>
      </c>
      <c r="C1788" s="2" t="s">
        <v>641</v>
      </c>
      <c r="D1788" s="8" t="s">
        <v>109</v>
      </c>
      <c r="E1788" s="3">
        <v>288703</v>
      </c>
      <c r="F1788" s="3">
        <v>364811</v>
      </c>
      <c r="G1788" s="3">
        <v>610004</v>
      </c>
      <c r="H1788" s="3">
        <v>512326</v>
      </c>
      <c r="I1788" s="3">
        <v>483765.09399999998</v>
      </c>
    </row>
    <row r="1789" spans="1:9" x14ac:dyDescent="0.25">
      <c r="A1789" s="5" t="s">
        <v>92</v>
      </c>
      <c r="B1789" s="5" t="s">
        <v>123</v>
      </c>
      <c r="C1789" s="5" t="s">
        <v>641</v>
      </c>
      <c r="D1789" s="5" t="s">
        <v>40</v>
      </c>
      <c r="E1789" s="6"/>
      <c r="F1789" s="6"/>
      <c r="G1789" s="6"/>
      <c r="H1789" s="6"/>
      <c r="I1789" s="6"/>
    </row>
    <row r="1790" spans="1:9" x14ac:dyDescent="0.25">
      <c r="A1790" s="2" t="s">
        <v>92</v>
      </c>
      <c r="B1790" s="2" t="s">
        <v>123</v>
      </c>
      <c r="C1790" s="2" t="s">
        <v>641</v>
      </c>
      <c r="D1790" s="8" t="s">
        <v>77</v>
      </c>
      <c r="E1790" s="3">
        <v>100000</v>
      </c>
      <c r="F1790" s="3">
        <v>100000</v>
      </c>
      <c r="G1790" s="3">
        <v>100000</v>
      </c>
      <c r="H1790" s="3">
        <v>100000</v>
      </c>
      <c r="I1790" s="3">
        <v>100000</v>
      </c>
    </row>
    <row r="1791" spans="1:9" x14ac:dyDescent="0.25">
      <c r="A1791" s="2" t="s">
        <v>92</v>
      </c>
      <c r="B1791" s="2" t="s">
        <v>123</v>
      </c>
      <c r="C1791" s="2" t="s">
        <v>641</v>
      </c>
      <c r="D1791" s="8" t="s">
        <v>78</v>
      </c>
      <c r="E1791" s="3">
        <v>0</v>
      </c>
      <c r="F1791" s="3">
        <v>0</v>
      </c>
      <c r="G1791" s="3">
        <v>0</v>
      </c>
      <c r="H1791" s="3">
        <v>0</v>
      </c>
      <c r="I1791" s="3">
        <v>0</v>
      </c>
    </row>
    <row r="1792" spans="1:9" x14ac:dyDescent="0.25">
      <c r="A1792" s="2" t="s">
        <v>92</v>
      </c>
      <c r="B1792" s="2" t="s">
        <v>123</v>
      </c>
      <c r="C1792" s="2" t="s">
        <v>641</v>
      </c>
      <c r="D1792" s="8" t="s">
        <v>79</v>
      </c>
      <c r="E1792" s="3">
        <v>0</v>
      </c>
      <c r="F1792" s="3">
        <v>0</v>
      </c>
      <c r="G1792" s="3">
        <v>0</v>
      </c>
      <c r="H1792" s="3">
        <v>0</v>
      </c>
      <c r="I1792" s="3">
        <v>0</v>
      </c>
    </row>
    <row r="1793" spans="1:9" x14ac:dyDescent="0.25">
      <c r="A1793" s="2" t="s">
        <v>92</v>
      </c>
      <c r="B1793" s="2" t="s">
        <v>123</v>
      </c>
      <c r="C1793" s="2" t="s">
        <v>641</v>
      </c>
      <c r="D1793" s="8" t="s">
        <v>80</v>
      </c>
      <c r="E1793" s="3">
        <v>-230544</v>
      </c>
      <c r="F1793" s="3">
        <v>25643</v>
      </c>
      <c r="G1793" s="3">
        <v>-359966</v>
      </c>
      <c r="H1793" s="3">
        <v>-910495.674</v>
      </c>
      <c r="I1793" s="3">
        <v>295372.43599999999</v>
      </c>
    </row>
    <row r="1794" spans="1:9" x14ac:dyDescent="0.25">
      <c r="A1794" s="5" t="s">
        <v>92</v>
      </c>
      <c r="B1794" s="5" t="s">
        <v>123</v>
      </c>
      <c r="C1794" s="5" t="s">
        <v>641</v>
      </c>
      <c r="D1794" s="5" t="s">
        <v>43</v>
      </c>
      <c r="E1794" s="74"/>
      <c r="F1794" s="74"/>
      <c r="G1794" s="74"/>
      <c r="H1794" s="74"/>
      <c r="I1794" s="74"/>
    </row>
    <row r="1795" spans="1:9" x14ac:dyDescent="0.25">
      <c r="A1795" s="2" t="s">
        <v>92</v>
      </c>
      <c r="B1795" s="2" t="s">
        <v>123</v>
      </c>
      <c r="C1795" s="2" t="s">
        <v>641</v>
      </c>
      <c r="D1795" s="8" t="s">
        <v>546</v>
      </c>
      <c r="E1795" s="9">
        <v>11.95846764</v>
      </c>
      <c r="F1795" s="9">
        <v>13.129810609632413</v>
      </c>
      <c r="G1795" s="9">
        <v>18.74302710193221</v>
      </c>
      <c r="H1795" s="9">
        <v>13.089776542307751</v>
      </c>
      <c r="I1795" s="9">
        <v>10.801068017096387</v>
      </c>
    </row>
    <row r="1796" spans="1:9" x14ac:dyDescent="0.25">
      <c r="A1796" s="2" t="s">
        <v>92</v>
      </c>
      <c r="B1796" s="2" t="s">
        <v>123</v>
      </c>
      <c r="C1796" s="2" t="s">
        <v>641</v>
      </c>
      <c r="D1796" s="8" t="s">
        <v>110</v>
      </c>
      <c r="E1796" s="9">
        <v>6.1165578820000004</v>
      </c>
      <c r="F1796" s="9">
        <v>6.6596591445334301</v>
      </c>
      <c r="G1796" s="9">
        <v>9.4054750155654663</v>
      </c>
      <c r="H1796" s="9">
        <v>7.8306187044308038</v>
      </c>
      <c r="I1796" s="9">
        <v>2.9303510842966305</v>
      </c>
    </row>
    <row r="1797" spans="1:9" x14ac:dyDescent="0.25">
      <c r="A1797" s="2" t="s">
        <v>92</v>
      </c>
      <c r="B1797" s="2" t="s">
        <v>123</v>
      </c>
      <c r="C1797" s="2" t="s">
        <v>641</v>
      </c>
      <c r="D1797" s="8" t="s">
        <v>512</v>
      </c>
      <c r="E1797" s="9">
        <v>2.8870300000000002</v>
      </c>
      <c r="F1797" s="9">
        <v>3.64811</v>
      </c>
      <c r="G1797" s="9">
        <v>6.1000399999999999</v>
      </c>
      <c r="H1797" s="9">
        <v>5.1232600000000001</v>
      </c>
      <c r="I1797" s="9">
        <f>+I1788/I1790</f>
        <v>4.8376509399999996</v>
      </c>
    </row>
    <row r="1798" spans="1:9" x14ac:dyDescent="0.25">
      <c r="A1798" s="2" t="s">
        <v>92</v>
      </c>
      <c r="B1798" s="2" t="s">
        <v>123</v>
      </c>
      <c r="C1798" s="2" t="s">
        <v>641</v>
      </c>
      <c r="D1798" s="8" t="s">
        <v>111</v>
      </c>
      <c r="E1798" s="9">
        <v>-239.0700975</v>
      </c>
      <c r="F1798" s="9">
        <v>33.581415549227373</v>
      </c>
      <c r="G1798" s="9">
        <v>41.151281332526814</v>
      </c>
      <c r="H1798" s="9">
        <v>45.306133964025172</v>
      </c>
      <c r="I1798" s="9">
        <v>33.041952485734512</v>
      </c>
    </row>
    <row r="1799" spans="1:9" x14ac:dyDescent="0.25">
      <c r="A1799" s="2" t="s">
        <v>92</v>
      </c>
      <c r="B1799" s="2" t="s">
        <v>123</v>
      </c>
      <c r="C1799" s="2" t="s">
        <v>641</v>
      </c>
      <c r="D1799" s="8" t="s">
        <v>112</v>
      </c>
      <c r="E1799" s="9">
        <v>10.40203947</v>
      </c>
      <c r="F1799" s="9">
        <v>9.408981637066864</v>
      </c>
      <c r="G1799" s="9">
        <v>4.0319407741588575</v>
      </c>
      <c r="H1799" s="9">
        <v>18.363307737651418</v>
      </c>
      <c r="I1799" s="9">
        <v>6.271793971145839</v>
      </c>
    </row>
    <row r="1800" spans="1:9" x14ac:dyDescent="0.25">
      <c r="A1800" s="2" t="s">
        <v>92</v>
      </c>
      <c r="B1800" s="2" t="s">
        <v>123</v>
      </c>
      <c r="C1800" s="2" t="s">
        <v>641</v>
      </c>
      <c r="D1800" s="8" t="s">
        <v>113</v>
      </c>
      <c r="E1800" s="9">
        <v>435.06735220000002</v>
      </c>
      <c r="F1800" s="9">
        <v>257.05134216098037</v>
      </c>
      <c r="G1800" s="9">
        <v>340.44606895737746</v>
      </c>
      <c r="H1800" s="9">
        <v>180.85848695083848</v>
      </c>
      <c r="I1800" s="9">
        <v>212.39226249806759</v>
      </c>
    </row>
    <row r="1801" spans="1:9" x14ac:dyDescent="0.25">
      <c r="A1801" s="5" t="s">
        <v>92</v>
      </c>
      <c r="B1801" s="5" t="s">
        <v>123</v>
      </c>
      <c r="C1801" s="5" t="s">
        <v>641</v>
      </c>
      <c r="D1801" s="5" t="s">
        <v>53</v>
      </c>
      <c r="E1801" s="74"/>
      <c r="F1801" s="74"/>
      <c r="G1801" s="74"/>
      <c r="H1801" s="74"/>
      <c r="I1801" s="74"/>
    </row>
    <row r="1802" spans="1:9" x14ac:dyDescent="0.25">
      <c r="A1802" s="2" t="s">
        <v>92</v>
      </c>
      <c r="B1802" s="2" t="s">
        <v>123</v>
      </c>
      <c r="C1802" s="2" t="s">
        <v>641</v>
      </c>
      <c r="D1802" s="8" t="s">
        <v>114</v>
      </c>
      <c r="E1802" s="9">
        <v>1.247451284</v>
      </c>
      <c r="F1802" s="9">
        <v>2.8561372622433723</v>
      </c>
      <c r="G1802" s="9">
        <v>1.4525967062780285</v>
      </c>
      <c r="H1802" s="9">
        <v>2.5059000855122222</v>
      </c>
      <c r="I1802" s="9">
        <v>6.3293269921599347</v>
      </c>
    </row>
    <row r="1803" spans="1:9" x14ac:dyDescent="0.25">
      <c r="A1803" s="2" t="s">
        <v>92</v>
      </c>
      <c r="B1803" s="2" t="s">
        <v>123</v>
      </c>
      <c r="C1803" s="2" t="s">
        <v>641</v>
      </c>
      <c r="D1803" s="8" t="s">
        <v>115</v>
      </c>
      <c r="E1803" s="9">
        <v>78.102039309999995</v>
      </c>
      <c r="F1803" s="9">
        <v>76.311569184159765</v>
      </c>
      <c r="G1803" s="9">
        <v>69.516396798755508</v>
      </c>
      <c r="H1803" s="9">
        <v>69.4258326391314</v>
      </c>
      <c r="I1803" s="9">
        <v>29.792824614143587</v>
      </c>
    </row>
    <row r="1804" spans="1:9" x14ac:dyDescent="0.25">
      <c r="A1804" s="5" t="s">
        <v>92</v>
      </c>
      <c r="B1804" s="5" t="s">
        <v>123</v>
      </c>
      <c r="C1804" s="5" t="s">
        <v>641</v>
      </c>
      <c r="D1804" s="5" t="s">
        <v>116</v>
      </c>
      <c r="E1804" s="74"/>
      <c r="F1804" s="74"/>
      <c r="G1804" s="74"/>
      <c r="H1804" s="74"/>
      <c r="I1804" s="74"/>
    </row>
    <row r="1805" spans="1:9" x14ac:dyDescent="0.25">
      <c r="A1805" s="2" t="s">
        <v>92</v>
      </c>
      <c r="B1805" s="2" t="s">
        <v>123</v>
      </c>
      <c r="C1805" s="2" t="s">
        <v>641</v>
      </c>
      <c r="D1805" s="8" t="s">
        <v>535</v>
      </c>
      <c r="E1805" s="9">
        <v>51.148341619999997</v>
      </c>
      <c r="F1805" s="9">
        <v>50.72166950868057</v>
      </c>
      <c r="G1805" s="9">
        <v>50.181195195496784</v>
      </c>
      <c r="H1805" s="9">
        <v>59.822401697395605</v>
      </c>
      <c r="I1805" s="9">
        <v>27.130197492121582</v>
      </c>
    </row>
    <row r="1806" spans="1:9" x14ac:dyDescent="0.25">
      <c r="A1806" s="2" t="s">
        <v>92</v>
      </c>
      <c r="B1806" s="2" t="s">
        <v>123</v>
      </c>
      <c r="C1806" s="2" t="s">
        <v>641</v>
      </c>
      <c r="D1806" s="8" t="s">
        <v>547</v>
      </c>
      <c r="E1806" s="9">
        <v>24.142140000000001</v>
      </c>
      <c r="F1806" s="9">
        <v>27.784939999999999</v>
      </c>
      <c r="G1806" s="9">
        <v>32.545650000000002</v>
      </c>
      <c r="H1806" s="9">
        <v>39.139400000000002</v>
      </c>
      <c r="I1806" s="9">
        <f>+SUM(I1766:I1768)/I1790</f>
        <v>44.78863509</v>
      </c>
    </row>
    <row r="1807" spans="1:9" x14ac:dyDescent="0.25">
      <c r="A1807" s="5" t="s">
        <v>92</v>
      </c>
      <c r="B1807" s="5" t="s">
        <v>123</v>
      </c>
      <c r="C1807" s="5" t="s">
        <v>641</v>
      </c>
      <c r="D1807" s="5" t="s">
        <v>117</v>
      </c>
      <c r="E1807" s="74"/>
      <c r="F1807" s="74"/>
      <c r="G1807" s="74"/>
      <c r="H1807" s="74"/>
      <c r="I1807" s="74"/>
    </row>
    <row r="1808" spans="1:9" x14ac:dyDescent="0.25">
      <c r="A1808" s="2" t="s">
        <v>92</v>
      </c>
      <c r="B1808" s="2" t="s">
        <v>123</v>
      </c>
      <c r="C1808" s="2" t="s">
        <v>641</v>
      </c>
      <c r="D1808" s="8" t="s">
        <v>118</v>
      </c>
      <c r="E1808" s="9">
        <v>-79.855075979999995</v>
      </c>
      <c r="F1808" s="9">
        <v>7.0291191877437909</v>
      </c>
      <c r="G1808" s="9">
        <v>-59.010432718473979</v>
      </c>
      <c r="H1808" s="9">
        <v>-177.71802992625788</v>
      </c>
      <c r="I1808" s="9">
        <v>61.056996394204496</v>
      </c>
    </row>
    <row r="1809" spans="1:14" x14ac:dyDescent="0.25">
      <c r="A1809" s="5" t="s">
        <v>92</v>
      </c>
      <c r="B1809" s="5" t="s">
        <v>128</v>
      </c>
      <c r="C1809" s="5" t="s">
        <v>128</v>
      </c>
      <c r="D1809" s="5" t="s">
        <v>9</v>
      </c>
      <c r="E1809" s="6">
        <v>4229236</v>
      </c>
      <c r="F1809" s="6">
        <v>4645035</v>
      </c>
      <c r="G1809" s="6">
        <v>5724835.6459999997</v>
      </c>
      <c r="H1809" s="6">
        <v>5825894.8929999992</v>
      </c>
      <c r="I1809" s="6">
        <v>8347277.648</v>
      </c>
      <c r="J1809" s="1"/>
      <c r="K1809" s="1"/>
      <c r="L1809" s="1"/>
      <c r="M1809" s="1"/>
      <c r="N1809" s="1"/>
    </row>
    <row r="1810" spans="1:14" x14ac:dyDescent="0.25">
      <c r="A1810" s="2" t="s">
        <v>92</v>
      </c>
      <c r="B1810" s="2" t="s">
        <v>128</v>
      </c>
      <c r="C1810" s="2" t="s">
        <v>128</v>
      </c>
      <c r="D1810" s="8" t="s">
        <v>76</v>
      </c>
      <c r="E1810" s="3">
        <v>3698370</v>
      </c>
      <c r="F1810" s="3">
        <v>3698370</v>
      </c>
      <c r="G1810" s="3">
        <v>4197065</v>
      </c>
      <c r="H1810" s="3">
        <v>4353902.93</v>
      </c>
      <c r="I1810" s="3">
        <v>5555748.54</v>
      </c>
    </row>
    <row r="1811" spans="1:14" x14ac:dyDescent="0.25">
      <c r="A1811" s="2" t="s">
        <v>92</v>
      </c>
      <c r="B1811" s="2" t="s">
        <v>128</v>
      </c>
      <c r="C1811" s="2" t="s">
        <v>128</v>
      </c>
      <c r="D1811" s="8" t="s">
        <v>11</v>
      </c>
      <c r="E1811" s="3">
        <v>-342915</v>
      </c>
      <c r="F1811" s="3">
        <v>-312926</v>
      </c>
      <c r="G1811" s="3">
        <v>-391139.08500000002</v>
      </c>
      <c r="H1811" s="3">
        <v>-517210.70600000001</v>
      </c>
      <c r="I1811" s="3">
        <v>274639.66899999999</v>
      </c>
    </row>
    <row r="1812" spans="1:14" x14ac:dyDescent="0.25">
      <c r="A1812" s="2" t="s">
        <v>92</v>
      </c>
      <c r="B1812" s="2" t="s">
        <v>128</v>
      </c>
      <c r="C1812" s="2" t="s">
        <v>128</v>
      </c>
      <c r="D1812" s="8" t="s">
        <v>12</v>
      </c>
      <c r="E1812" s="3">
        <v>-115100</v>
      </c>
      <c r="F1812" s="3">
        <v>268808</v>
      </c>
      <c r="G1812" s="3">
        <v>746996.73100000003</v>
      </c>
      <c r="H1812" s="3">
        <v>1309839.486</v>
      </c>
      <c r="I1812" s="3">
        <v>1522059.061</v>
      </c>
    </row>
    <row r="1813" spans="1:14" x14ac:dyDescent="0.25">
      <c r="A1813" s="2" t="s">
        <v>92</v>
      </c>
      <c r="B1813" s="2" t="s">
        <v>128</v>
      </c>
      <c r="C1813" s="2" t="s">
        <v>128</v>
      </c>
      <c r="D1813" s="8" t="s">
        <v>13</v>
      </c>
      <c r="E1813" s="3">
        <v>988881</v>
      </c>
      <c r="F1813" s="3">
        <v>990783</v>
      </c>
      <c r="G1813" s="3">
        <v>1171913</v>
      </c>
      <c r="H1813" s="3">
        <v>679363.18299999996</v>
      </c>
      <c r="I1813" s="3">
        <v>994830.37800000003</v>
      </c>
    </row>
    <row r="1814" spans="1:14" x14ac:dyDescent="0.25">
      <c r="A1814" s="5" t="s">
        <v>92</v>
      </c>
      <c r="B1814" s="5" t="s">
        <v>128</v>
      </c>
      <c r="C1814" s="5" t="s">
        <v>128</v>
      </c>
      <c r="D1814" s="5" t="s">
        <v>93</v>
      </c>
      <c r="E1814" s="6">
        <v>40813164</v>
      </c>
      <c r="F1814" s="6">
        <v>44004595</v>
      </c>
      <c r="G1814" s="6">
        <v>57175477.112999998</v>
      </c>
      <c r="H1814" s="6">
        <v>78904036.111000001</v>
      </c>
      <c r="I1814" s="6">
        <v>83876496.056400001</v>
      </c>
    </row>
    <row r="1815" spans="1:14" x14ac:dyDescent="0.25">
      <c r="A1815" s="2" t="s">
        <v>92</v>
      </c>
      <c r="B1815" s="2" t="s">
        <v>128</v>
      </c>
      <c r="C1815" s="2" t="s">
        <v>128</v>
      </c>
      <c r="D1815" s="8" t="s">
        <v>94</v>
      </c>
      <c r="E1815" s="3">
        <v>6233813</v>
      </c>
      <c r="F1815" s="3">
        <v>6807384</v>
      </c>
      <c r="G1815" s="3">
        <v>8279414</v>
      </c>
      <c r="H1815" s="3">
        <v>10601377</v>
      </c>
      <c r="I1815" s="3">
        <v>12129763.109999999</v>
      </c>
    </row>
    <row r="1816" spans="1:14" x14ac:dyDescent="0.25">
      <c r="A1816" s="2" t="s">
        <v>92</v>
      </c>
      <c r="B1816" s="2" t="s">
        <v>128</v>
      </c>
      <c r="C1816" s="2" t="s">
        <v>128</v>
      </c>
      <c r="D1816" s="8" t="s">
        <v>95</v>
      </c>
      <c r="E1816" s="3">
        <v>3645417</v>
      </c>
      <c r="F1816" s="3">
        <v>4864208</v>
      </c>
      <c r="G1816" s="3">
        <v>6188770</v>
      </c>
      <c r="H1816" s="3">
        <v>6712847.352</v>
      </c>
      <c r="I1816" s="3">
        <v>3981457.7390000001</v>
      </c>
    </row>
    <row r="1817" spans="1:14" x14ac:dyDescent="0.25">
      <c r="A1817" s="2" t="s">
        <v>92</v>
      </c>
      <c r="B1817" s="2" t="s">
        <v>128</v>
      </c>
      <c r="C1817" s="2" t="s">
        <v>128</v>
      </c>
      <c r="D1817" s="8" t="s">
        <v>96</v>
      </c>
      <c r="E1817" s="3">
        <v>30933934</v>
      </c>
      <c r="F1817" s="3">
        <v>32333003</v>
      </c>
      <c r="G1817" s="3">
        <v>42707293.112999998</v>
      </c>
      <c r="H1817" s="3">
        <v>61589811.759000003</v>
      </c>
      <c r="I1817" s="3">
        <v>67765275.207399994</v>
      </c>
    </row>
    <row r="1818" spans="1:14" x14ac:dyDescent="0.25">
      <c r="A1818" s="5" t="s">
        <v>92</v>
      </c>
      <c r="B1818" s="5" t="s">
        <v>128</v>
      </c>
      <c r="C1818" s="5" t="s">
        <v>128</v>
      </c>
      <c r="D1818" s="5" t="s">
        <v>97</v>
      </c>
      <c r="E1818" s="6">
        <v>45042400</v>
      </c>
      <c r="F1818" s="6">
        <v>48649630</v>
      </c>
      <c r="G1818" s="6">
        <v>62900312.439999998</v>
      </c>
      <c r="H1818" s="6">
        <v>84729931.017000005</v>
      </c>
      <c r="I1818" s="6">
        <v>92223773.723000005</v>
      </c>
    </row>
    <row r="1819" spans="1:14" x14ac:dyDescent="0.25">
      <c r="A1819" s="2" t="s">
        <v>92</v>
      </c>
      <c r="B1819" s="2" t="s">
        <v>128</v>
      </c>
      <c r="C1819" s="2" t="s">
        <v>128</v>
      </c>
      <c r="D1819" s="8" t="s">
        <v>98</v>
      </c>
      <c r="E1819" s="3">
        <v>4445108</v>
      </c>
      <c r="F1819" s="3">
        <v>4612067</v>
      </c>
      <c r="G1819" s="3">
        <v>5868226.0729999999</v>
      </c>
      <c r="H1819" s="3">
        <v>5587111.3949999996</v>
      </c>
      <c r="I1819" s="3">
        <v>5333670.9800000004</v>
      </c>
    </row>
    <row r="1820" spans="1:14" x14ac:dyDescent="0.25">
      <c r="A1820" s="2" t="s">
        <v>92</v>
      </c>
      <c r="B1820" s="2" t="s">
        <v>128</v>
      </c>
      <c r="C1820" s="2" t="s">
        <v>128</v>
      </c>
      <c r="D1820" s="8" t="s">
        <v>99</v>
      </c>
      <c r="E1820" s="3">
        <v>11826</v>
      </c>
      <c r="F1820" s="3">
        <v>22917</v>
      </c>
      <c r="G1820" s="3">
        <v>26857</v>
      </c>
      <c r="H1820" s="3">
        <v>38178.315999999999</v>
      </c>
      <c r="I1820" s="3">
        <v>45239.01</v>
      </c>
    </row>
    <row r="1821" spans="1:14" x14ac:dyDescent="0.25">
      <c r="A1821" s="2" t="s">
        <v>92</v>
      </c>
      <c r="B1821" s="2" t="s">
        <v>128</v>
      </c>
      <c r="C1821" s="2" t="s">
        <v>128</v>
      </c>
      <c r="D1821" s="8" t="s">
        <v>100</v>
      </c>
      <c r="E1821" s="3">
        <v>33063033</v>
      </c>
      <c r="F1821" s="3">
        <v>35353025</v>
      </c>
      <c r="G1821" s="3">
        <v>45582983.111000001</v>
      </c>
      <c r="H1821" s="3">
        <v>67431723.236000001</v>
      </c>
      <c r="I1821" s="3">
        <v>77899711.282000005</v>
      </c>
    </row>
    <row r="1822" spans="1:14" x14ac:dyDescent="0.25">
      <c r="A1822" s="2" t="s">
        <v>92</v>
      </c>
      <c r="B1822" s="2" t="s">
        <v>128</v>
      </c>
      <c r="C1822" s="2" t="s">
        <v>128</v>
      </c>
      <c r="D1822" s="8" t="s">
        <v>101</v>
      </c>
      <c r="E1822" s="3">
        <v>6551333</v>
      </c>
      <c r="F1822" s="3">
        <v>7691395</v>
      </c>
      <c r="G1822" s="3">
        <v>10295075.142999999</v>
      </c>
      <c r="H1822" s="3">
        <v>10702813.130999999</v>
      </c>
      <c r="I1822" s="3">
        <v>7928326.6370000001</v>
      </c>
    </row>
    <row r="1823" spans="1:14" x14ac:dyDescent="0.25">
      <c r="A1823" s="2" t="s">
        <v>92</v>
      </c>
      <c r="B1823" s="2" t="s">
        <v>128</v>
      </c>
      <c r="C1823" s="2" t="s">
        <v>128</v>
      </c>
      <c r="D1823" s="8" t="s">
        <v>511</v>
      </c>
      <c r="E1823" s="3">
        <v>971100</v>
      </c>
      <c r="F1823" s="3">
        <v>970226</v>
      </c>
      <c r="G1823" s="3">
        <v>1127171.1129999999</v>
      </c>
      <c r="H1823" s="3">
        <v>970104.93900000001</v>
      </c>
      <c r="I1823" s="3">
        <v>1016825.814</v>
      </c>
    </row>
    <row r="1824" spans="1:14" x14ac:dyDescent="0.25">
      <c r="A1824" s="5" t="s">
        <v>92</v>
      </c>
      <c r="B1824" s="5" t="s">
        <v>128</v>
      </c>
      <c r="C1824" s="5" t="s">
        <v>128</v>
      </c>
      <c r="D1824" s="5" t="s">
        <v>29</v>
      </c>
      <c r="E1824" s="6"/>
      <c r="F1824" s="6"/>
      <c r="G1824" s="6"/>
      <c r="H1824" s="6"/>
      <c r="I1824" s="6"/>
    </row>
    <row r="1825" spans="1:9" x14ac:dyDescent="0.25">
      <c r="A1825" s="2" t="s">
        <v>92</v>
      </c>
      <c r="B1825" s="2" t="s">
        <v>128</v>
      </c>
      <c r="C1825" s="2" t="s">
        <v>128</v>
      </c>
      <c r="D1825" s="8" t="s">
        <v>102</v>
      </c>
      <c r="E1825" s="3">
        <v>1086047</v>
      </c>
      <c r="F1825" s="3">
        <v>1425736</v>
      </c>
      <c r="G1825" s="3">
        <v>2040212</v>
      </c>
      <c r="H1825" s="3">
        <v>2008358.9790000001</v>
      </c>
      <c r="I1825" s="3">
        <v>1193646.486</v>
      </c>
    </row>
    <row r="1826" spans="1:9" x14ac:dyDescent="0.25">
      <c r="A1826" s="2" t="s">
        <v>92</v>
      </c>
      <c r="B1826" s="2" t="s">
        <v>128</v>
      </c>
      <c r="C1826" s="2" t="s">
        <v>128</v>
      </c>
      <c r="D1826" s="8" t="s">
        <v>103</v>
      </c>
      <c r="E1826" s="3">
        <v>14795026</v>
      </c>
      <c r="F1826" s="3">
        <v>16019454</v>
      </c>
      <c r="G1826" s="3">
        <v>23195291</v>
      </c>
      <c r="H1826" s="3">
        <v>36670544.601999998</v>
      </c>
      <c r="I1826" s="3">
        <v>35575198.906000003</v>
      </c>
    </row>
    <row r="1827" spans="1:9" x14ac:dyDescent="0.25">
      <c r="A1827" s="2" t="s">
        <v>92</v>
      </c>
      <c r="B1827" s="2" t="s">
        <v>128</v>
      </c>
      <c r="C1827" s="2" t="s">
        <v>128</v>
      </c>
      <c r="D1827" s="8" t="s">
        <v>104</v>
      </c>
      <c r="E1827" s="3">
        <v>12061665</v>
      </c>
      <c r="F1827" s="3">
        <v>12829374</v>
      </c>
      <c r="G1827" s="3">
        <v>19639696</v>
      </c>
      <c r="H1827" s="3">
        <v>32113150.482000001</v>
      </c>
      <c r="I1827" s="3">
        <v>33899769.995999999</v>
      </c>
    </row>
    <row r="1828" spans="1:9" x14ac:dyDescent="0.25">
      <c r="A1828" s="2" t="s">
        <v>92</v>
      </c>
      <c r="B1828" s="2" t="s">
        <v>128</v>
      </c>
      <c r="C1828" s="2" t="s">
        <v>128</v>
      </c>
      <c r="D1828" s="8" t="s">
        <v>105</v>
      </c>
      <c r="E1828" s="3">
        <v>8288078</v>
      </c>
      <c r="F1828" s="3">
        <v>10176663</v>
      </c>
      <c r="G1828" s="3">
        <v>14964465</v>
      </c>
      <c r="H1828" s="3">
        <v>22785217.25</v>
      </c>
      <c r="I1828" s="3">
        <v>32213158.583999999</v>
      </c>
    </row>
    <row r="1829" spans="1:9" x14ac:dyDescent="0.25">
      <c r="A1829" s="2" t="s">
        <v>92</v>
      </c>
      <c r="B1829" s="2" t="s">
        <v>128</v>
      </c>
      <c r="C1829" s="2" t="s">
        <v>128</v>
      </c>
      <c r="D1829" s="8" t="s">
        <v>106</v>
      </c>
      <c r="E1829" s="3">
        <v>7763889</v>
      </c>
      <c r="F1829" s="3">
        <v>9218971</v>
      </c>
      <c r="G1829" s="3">
        <v>14130446</v>
      </c>
      <c r="H1829" s="3">
        <v>21668885.140999999</v>
      </c>
      <c r="I1829" s="3">
        <v>31098356.022999998</v>
      </c>
    </row>
    <row r="1830" spans="1:9" x14ac:dyDescent="0.25">
      <c r="A1830" s="2" t="s">
        <v>92</v>
      </c>
      <c r="B1830" s="2" t="s">
        <v>128</v>
      </c>
      <c r="C1830" s="2" t="s">
        <v>128</v>
      </c>
      <c r="D1830" s="8" t="s">
        <v>107</v>
      </c>
      <c r="E1830" s="3">
        <v>58760</v>
      </c>
      <c r="F1830" s="3">
        <v>9336</v>
      </c>
      <c r="G1830" s="3">
        <v>159533</v>
      </c>
      <c r="H1830" s="3">
        <v>-525841.90300000005</v>
      </c>
      <c r="I1830" s="3">
        <v>-621203.71299999999</v>
      </c>
    </row>
    <row r="1831" spans="1:9" x14ac:dyDescent="0.25">
      <c r="A1831" s="2" t="s">
        <v>92</v>
      </c>
      <c r="B1831" s="2" t="s">
        <v>128</v>
      </c>
      <c r="C1831" s="2" t="s">
        <v>128</v>
      </c>
      <c r="D1831" s="8" t="s">
        <v>108</v>
      </c>
      <c r="E1831" s="3">
        <v>427483</v>
      </c>
      <c r="F1831" s="3">
        <v>419723</v>
      </c>
      <c r="G1831" s="3">
        <v>485548.348</v>
      </c>
      <c r="H1831" s="3">
        <v>1042693.319</v>
      </c>
      <c r="I1831" s="3">
        <v>637705.57999999996</v>
      </c>
    </row>
    <row r="1832" spans="1:9" x14ac:dyDescent="0.25">
      <c r="A1832" s="2" t="s">
        <v>92</v>
      </c>
      <c r="B1832" s="2" t="s">
        <v>128</v>
      </c>
      <c r="C1832" s="2" t="s">
        <v>128</v>
      </c>
      <c r="D1832" s="8" t="s">
        <v>109</v>
      </c>
      <c r="E1832" s="3">
        <v>350016</v>
      </c>
      <c r="F1832" s="3">
        <v>255444</v>
      </c>
      <c r="G1832" s="3">
        <v>346875.51299999998</v>
      </c>
      <c r="H1832" s="3">
        <v>682482.36399999994</v>
      </c>
      <c r="I1832" s="3">
        <v>485764.24800000002</v>
      </c>
    </row>
    <row r="1833" spans="1:9" x14ac:dyDescent="0.25">
      <c r="A1833" s="5" t="s">
        <v>92</v>
      </c>
      <c r="B1833" s="5" t="s">
        <v>128</v>
      </c>
      <c r="C1833" s="5" t="s">
        <v>128</v>
      </c>
      <c r="D1833" s="5" t="s">
        <v>40</v>
      </c>
      <c r="E1833" s="6"/>
      <c r="F1833" s="6"/>
      <c r="G1833" s="6"/>
      <c r="H1833" s="6"/>
      <c r="I1833" s="6"/>
    </row>
    <row r="1834" spans="1:9" x14ac:dyDescent="0.25">
      <c r="A1834" s="2" t="s">
        <v>92</v>
      </c>
      <c r="B1834" s="2" t="s">
        <v>128</v>
      </c>
      <c r="C1834" s="2" t="s">
        <v>128</v>
      </c>
      <c r="D1834" s="8" t="s">
        <v>77</v>
      </c>
      <c r="E1834" s="3">
        <v>369837</v>
      </c>
      <c r="F1834" s="3">
        <v>369837</v>
      </c>
      <c r="G1834" s="3">
        <v>419706.5</v>
      </c>
      <c r="H1834" s="3">
        <v>435390.29300000001</v>
      </c>
      <c r="I1834" s="3">
        <v>555574.85400000005</v>
      </c>
    </row>
    <row r="1835" spans="1:9" x14ac:dyDescent="0.25">
      <c r="A1835" s="2" t="s">
        <v>92</v>
      </c>
      <c r="B1835" s="2" t="s">
        <v>128</v>
      </c>
      <c r="C1835" s="2" t="s">
        <v>128</v>
      </c>
      <c r="D1835" s="8" t="s">
        <v>78</v>
      </c>
      <c r="E1835" s="3">
        <v>0</v>
      </c>
      <c r="F1835" s="3">
        <v>0</v>
      </c>
      <c r="G1835" s="3">
        <v>0</v>
      </c>
      <c r="H1835" s="3">
        <v>0</v>
      </c>
      <c r="I1835" s="3">
        <v>20</v>
      </c>
    </row>
    <row r="1836" spans="1:9" x14ac:dyDescent="0.25">
      <c r="A1836" s="2" t="s">
        <v>92</v>
      </c>
      <c r="B1836" s="2" t="s">
        <v>128</v>
      </c>
      <c r="C1836" s="2" t="s">
        <v>128</v>
      </c>
      <c r="D1836" s="8" t="s">
        <v>79</v>
      </c>
      <c r="E1836" s="3">
        <v>0</v>
      </c>
      <c r="F1836" s="3">
        <v>0</v>
      </c>
      <c r="G1836" s="3">
        <v>0</v>
      </c>
      <c r="H1836" s="3">
        <v>0</v>
      </c>
      <c r="I1836" s="3">
        <v>0</v>
      </c>
    </row>
    <row r="1837" spans="1:9" x14ac:dyDescent="0.25">
      <c r="A1837" s="2" t="s">
        <v>92</v>
      </c>
      <c r="B1837" s="2" t="s">
        <v>128</v>
      </c>
      <c r="C1837" s="2" t="s">
        <v>128</v>
      </c>
      <c r="D1837" s="8" t="s">
        <v>80</v>
      </c>
      <c r="E1837" s="3">
        <v>2060956</v>
      </c>
      <c r="F1837" s="3">
        <v>1265763</v>
      </c>
      <c r="G1837" s="3">
        <v>3536072.4530000002</v>
      </c>
      <c r="H1837" s="3">
        <v>9278440.1410000008</v>
      </c>
      <c r="I1837" s="3">
        <v>-170886.943</v>
      </c>
    </row>
    <row r="1838" spans="1:9" x14ac:dyDescent="0.25">
      <c r="A1838" s="5" t="s">
        <v>92</v>
      </c>
      <c r="B1838" s="5" t="s">
        <v>128</v>
      </c>
      <c r="C1838" s="5" t="s">
        <v>128</v>
      </c>
      <c r="D1838" s="5" t="s">
        <v>43</v>
      </c>
      <c r="E1838" s="74"/>
      <c r="F1838" s="74"/>
      <c r="G1838" s="74"/>
      <c r="H1838" s="74"/>
      <c r="I1838" s="74"/>
    </row>
    <row r="1839" spans="1:9" x14ac:dyDescent="0.25">
      <c r="A1839" s="2" t="s">
        <v>92</v>
      </c>
      <c r="B1839" s="2" t="s">
        <v>128</v>
      </c>
      <c r="C1839" s="2" t="s">
        <v>128</v>
      </c>
      <c r="D1839" s="8" t="s">
        <v>546</v>
      </c>
      <c r="E1839" s="9">
        <v>10.80177943</v>
      </c>
      <c r="F1839" s="9">
        <v>6.990322506493805</v>
      </c>
      <c r="G1839" s="9">
        <v>7.6187438261168294</v>
      </c>
      <c r="H1839" s="9">
        <v>13.261015426639624</v>
      </c>
      <c r="I1839" s="9">
        <v>6.6068375625358273</v>
      </c>
    </row>
    <row r="1840" spans="1:9" x14ac:dyDescent="0.25">
      <c r="A1840" s="2" t="s">
        <v>92</v>
      </c>
      <c r="B1840" s="2" t="s">
        <v>128</v>
      </c>
      <c r="C1840" s="2" t="s">
        <v>128</v>
      </c>
      <c r="D1840" s="8" t="s">
        <v>110</v>
      </c>
      <c r="E1840" s="9">
        <v>0.77708115</v>
      </c>
      <c r="F1840" s="9">
        <v>0.52506874152999727</v>
      </c>
      <c r="G1840" s="9">
        <v>0.55146866453307553</v>
      </c>
      <c r="H1840" s="9">
        <v>0.80547966439754148</v>
      </c>
      <c r="I1840" s="9">
        <v>0.52672345577510626</v>
      </c>
    </row>
    <row r="1841" spans="1:14" x14ac:dyDescent="0.25">
      <c r="A1841" s="2" t="s">
        <v>92</v>
      </c>
      <c r="B1841" s="2" t="s">
        <v>128</v>
      </c>
      <c r="C1841" s="2" t="s">
        <v>128</v>
      </c>
      <c r="D1841" s="8" t="s">
        <v>512</v>
      </c>
      <c r="E1841" s="9">
        <v>0.94640611900000005</v>
      </c>
      <c r="F1841" s="9">
        <v>0.69069346766278117</v>
      </c>
      <c r="G1841" s="9">
        <v>0.82647162481400693</v>
      </c>
      <c r="H1841" s="9">
        <v>1.5675185574245221</v>
      </c>
      <c r="I1841" s="9">
        <f>+I1832/I1834</f>
        <v>0.87434527409334473</v>
      </c>
    </row>
    <row r="1842" spans="1:14" x14ac:dyDescent="0.25">
      <c r="A1842" s="2" t="s">
        <v>92</v>
      </c>
      <c r="B1842" s="2" t="s">
        <v>128</v>
      </c>
      <c r="C1842" s="2" t="s">
        <v>128</v>
      </c>
      <c r="D1842" s="8" t="s">
        <v>111</v>
      </c>
      <c r="E1842" s="9">
        <v>64.368302389999997</v>
      </c>
      <c r="F1842" s="9">
        <v>71.858307349992288</v>
      </c>
      <c r="G1842" s="9">
        <v>71.948394720570008</v>
      </c>
      <c r="H1842" s="9">
        <v>67.476671755223151</v>
      </c>
      <c r="I1842" s="9">
        <v>91.736185899401221</v>
      </c>
    </row>
    <row r="1843" spans="1:14" x14ac:dyDescent="0.25">
      <c r="A1843" s="2" t="s">
        <v>92</v>
      </c>
      <c r="B1843" s="2" t="s">
        <v>128</v>
      </c>
      <c r="C1843" s="2" t="s">
        <v>128</v>
      </c>
      <c r="D1843" s="8" t="s">
        <v>112</v>
      </c>
      <c r="E1843" s="9">
        <v>16.78780399</v>
      </c>
      <c r="F1843" s="9">
        <v>3.6548127965424908</v>
      </c>
      <c r="G1843" s="9">
        <v>45.991427477903294</v>
      </c>
      <c r="H1843" s="9">
        <v>-77.048423627837508</v>
      </c>
      <c r="I1843" s="9">
        <v>-127.88172772237449</v>
      </c>
    </row>
    <row r="1844" spans="1:14" x14ac:dyDescent="0.25">
      <c r="A1844" s="2" t="s">
        <v>92</v>
      </c>
      <c r="B1844" s="2" t="s">
        <v>128</v>
      </c>
      <c r="C1844" s="2" t="s">
        <v>128</v>
      </c>
      <c r="D1844" s="8" t="s">
        <v>113</v>
      </c>
      <c r="E1844" s="9">
        <v>9.0041217360000001</v>
      </c>
      <c r="F1844" s="9">
        <v>11.113059764256619</v>
      </c>
      <c r="G1844" s="9">
        <v>10.3882056015531</v>
      </c>
      <c r="H1844" s="9">
        <v>6.2540079339948953</v>
      </c>
      <c r="I1844" s="9">
        <v>3.5211049695642305</v>
      </c>
    </row>
    <row r="1845" spans="1:14" x14ac:dyDescent="0.25">
      <c r="A1845" s="5" t="s">
        <v>92</v>
      </c>
      <c r="B1845" s="5" t="s">
        <v>128</v>
      </c>
      <c r="C1845" s="5" t="s">
        <v>128</v>
      </c>
      <c r="D1845" s="5" t="s">
        <v>53</v>
      </c>
      <c r="E1845" s="74"/>
      <c r="F1845" s="74"/>
      <c r="G1845" s="74"/>
      <c r="H1845" s="74"/>
      <c r="I1845" s="74"/>
    </row>
    <row r="1846" spans="1:14" x14ac:dyDescent="0.25">
      <c r="A1846" s="2" t="s">
        <v>92</v>
      </c>
      <c r="B1846" s="2" t="s">
        <v>128</v>
      </c>
      <c r="C1846" s="2" t="s">
        <v>128</v>
      </c>
      <c r="D1846" s="8" t="s">
        <v>114</v>
      </c>
      <c r="E1846" s="9">
        <v>9.8687192509999999</v>
      </c>
      <c r="F1846" s="9">
        <v>9.4801687083745545</v>
      </c>
      <c r="G1846" s="9">
        <v>9.3294068747236256</v>
      </c>
      <c r="H1846" s="9">
        <v>6.5940233019651773</v>
      </c>
      <c r="I1846" s="9">
        <v>5.7834013559454007</v>
      </c>
    </row>
    <row r="1847" spans="1:14" x14ac:dyDescent="0.25">
      <c r="A1847" s="2" t="s">
        <v>92</v>
      </c>
      <c r="B1847" s="2" t="s">
        <v>128</v>
      </c>
      <c r="C1847" s="2" t="s">
        <v>128</v>
      </c>
      <c r="D1847" s="8" t="s">
        <v>115</v>
      </c>
      <c r="E1847" s="9">
        <v>73.404243559999998</v>
      </c>
      <c r="F1847" s="9">
        <v>72.668641056468473</v>
      </c>
      <c r="G1847" s="9">
        <v>72.46861158993633</v>
      </c>
      <c r="H1847" s="9">
        <v>79.584300880016855</v>
      </c>
      <c r="I1847" s="9">
        <v>84.468145400313759</v>
      </c>
    </row>
    <row r="1848" spans="1:14" x14ac:dyDescent="0.25">
      <c r="A1848" s="5" t="s">
        <v>92</v>
      </c>
      <c r="B1848" s="5" t="s">
        <v>128</v>
      </c>
      <c r="C1848" s="5" t="s">
        <v>128</v>
      </c>
      <c r="D1848" s="5" t="s">
        <v>116</v>
      </c>
      <c r="E1848" s="74"/>
      <c r="F1848" s="74"/>
      <c r="G1848" s="74"/>
      <c r="H1848" s="74"/>
      <c r="I1848" s="74"/>
    </row>
    <row r="1849" spans="1:14" x14ac:dyDescent="0.25">
      <c r="A1849" s="2" t="s">
        <v>92</v>
      </c>
      <c r="B1849" s="2" t="s">
        <v>128</v>
      </c>
      <c r="C1849" s="2" t="s">
        <v>128</v>
      </c>
      <c r="D1849" s="8" t="s">
        <v>535</v>
      </c>
      <c r="E1849" s="9">
        <v>7.1940105320000001</v>
      </c>
      <c r="F1849" s="9">
        <v>7.5113664790461918</v>
      </c>
      <c r="G1849" s="9">
        <v>7.2383148340367764</v>
      </c>
      <c r="H1849" s="9">
        <v>6.0740421339035588</v>
      </c>
      <c r="I1849" s="9">
        <v>7.9723990606625419</v>
      </c>
    </row>
    <row r="1850" spans="1:14" x14ac:dyDescent="0.25">
      <c r="A1850" s="2" t="s">
        <v>92</v>
      </c>
      <c r="B1850" s="2" t="s">
        <v>128</v>
      </c>
      <c r="C1850" s="2" t="s">
        <v>128</v>
      </c>
      <c r="D1850" s="8" t="s">
        <v>547</v>
      </c>
      <c r="E1850" s="9">
        <v>8.7615760460000001</v>
      </c>
      <c r="F1850" s="9">
        <v>9.8807096099092302</v>
      </c>
      <c r="G1850" s="9">
        <v>10.847872610979339</v>
      </c>
      <c r="H1850" s="9">
        <v>11.820501726252312</v>
      </c>
      <c r="I1850" s="9">
        <f>+SUM(I1810:I1812)/I1834</f>
        <v>13.23394537579269</v>
      </c>
    </row>
    <row r="1851" spans="1:14" x14ac:dyDescent="0.25">
      <c r="A1851" s="5" t="s">
        <v>92</v>
      </c>
      <c r="B1851" s="5" t="s">
        <v>128</v>
      </c>
      <c r="C1851" s="5" t="s">
        <v>128</v>
      </c>
      <c r="D1851" s="5" t="s">
        <v>117</v>
      </c>
      <c r="E1851" s="74"/>
      <c r="F1851" s="74"/>
      <c r="G1851" s="74"/>
      <c r="H1851" s="74"/>
      <c r="I1851" s="74"/>
    </row>
    <row r="1852" spans="1:14" x14ac:dyDescent="0.25">
      <c r="A1852" s="2" t="s">
        <v>92</v>
      </c>
      <c r="B1852" s="2" t="s">
        <v>128</v>
      </c>
      <c r="C1852" s="2" t="s">
        <v>128</v>
      </c>
      <c r="D1852" s="8" t="s">
        <v>118</v>
      </c>
      <c r="E1852" s="9">
        <v>588.81765410000003</v>
      </c>
      <c r="F1852" s="9">
        <v>495.51486822943582</v>
      </c>
      <c r="G1852" s="9">
        <v>1019.4067671187847</v>
      </c>
      <c r="H1852" s="9">
        <v>1359.5135391659733</v>
      </c>
      <c r="I1852" s="9">
        <v>-35.178987276972265</v>
      </c>
    </row>
    <row r="1853" spans="1:14" x14ac:dyDescent="0.25">
      <c r="A1853" s="5" t="s">
        <v>92</v>
      </c>
      <c r="B1853" s="5" t="s">
        <v>128</v>
      </c>
      <c r="C1853" s="5" t="s">
        <v>642</v>
      </c>
      <c r="D1853" s="5" t="s">
        <v>9</v>
      </c>
      <c r="E1853" s="6">
        <v>889317</v>
      </c>
      <c r="F1853" s="6">
        <v>975588</v>
      </c>
      <c r="G1853" s="6">
        <v>1753823.6459999999</v>
      </c>
      <c r="H1853" s="6">
        <v>1490203.906</v>
      </c>
      <c r="I1853" s="6">
        <v>2120925.9779999997</v>
      </c>
      <c r="J1853" s="1"/>
      <c r="K1853" s="1"/>
      <c r="L1853" s="1"/>
      <c r="M1853" s="1"/>
      <c r="N1853" s="1"/>
    </row>
    <row r="1854" spans="1:14" x14ac:dyDescent="0.25">
      <c r="A1854" s="2" t="s">
        <v>92</v>
      </c>
      <c r="B1854" s="2" t="s">
        <v>128</v>
      </c>
      <c r="C1854" s="2" t="s">
        <v>642</v>
      </c>
      <c r="D1854" s="8" t="s">
        <v>76</v>
      </c>
      <c r="E1854" s="3">
        <v>1132020</v>
      </c>
      <c r="F1854" s="3">
        <v>1132020</v>
      </c>
      <c r="G1854" s="3">
        <v>1630715</v>
      </c>
      <c r="H1854" s="3">
        <v>1787552.93</v>
      </c>
      <c r="I1854" s="3">
        <v>1787552.93</v>
      </c>
    </row>
    <row r="1855" spans="1:14" x14ac:dyDescent="0.25">
      <c r="A1855" s="2" t="s">
        <v>92</v>
      </c>
      <c r="B1855" s="2" t="s">
        <v>128</v>
      </c>
      <c r="C1855" s="2" t="s">
        <v>642</v>
      </c>
      <c r="D1855" s="8" t="s">
        <v>11</v>
      </c>
      <c r="E1855" s="3">
        <v>-341424</v>
      </c>
      <c r="F1855" s="3">
        <v>-300645</v>
      </c>
      <c r="G1855" s="3">
        <v>-392508.08500000002</v>
      </c>
      <c r="H1855" s="3">
        <v>-530217.70600000001</v>
      </c>
      <c r="I1855" s="3">
        <v>-78622.585000000006</v>
      </c>
    </row>
    <row r="1856" spans="1:14" x14ac:dyDescent="0.25">
      <c r="A1856" s="2" t="s">
        <v>92</v>
      </c>
      <c r="B1856" s="2" t="s">
        <v>128</v>
      </c>
      <c r="C1856" s="2" t="s">
        <v>642</v>
      </c>
      <c r="D1856" s="8" t="s">
        <v>12</v>
      </c>
      <c r="E1856" s="3">
        <v>-37727</v>
      </c>
      <c r="F1856" s="3">
        <v>-22959</v>
      </c>
      <c r="G1856" s="3">
        <v>153266.731</v>
      </c>
      <c r="H1856" s="3">
        <v>414140.913</v>
      </c>
      <c r="I1856" s="3">
        <v>411655.81599999999</v>
      </c>
    </row>
    <row r="1857" spans="1:9" x14ac:dyDescent="0.25">
      <c r="A1857" s="2" t="s">
        <v>92</v>
      </c>
      <c r="B1857" s="2" t="s">
        <v>128</v>
      </c>
      <c r="C1857" s="2" t="s">
        <v>642</v>
      </c>
      <c r="D1857" s="8" t="s">
        <v>13</v>
      </c>
      <c r="E1857" s="3">
        <v>136448</v>
      </c>
      <c r="F1857" s="3">
        <v>167172</v>
      </c>
      <c r="G1857" s="3">
        <v>362350</v>
      </c>
      <c r="H1857" s="3">
        <v>-181272.231</v>
      </c>
      <c r="I1857" s="3">
        <v>339.81700000000001</v>
      </c>
    </row>
    <row r="1858" spans="1:9" x14ac:dyDescent="0.25">
      <c r="A1858" s="5" t="s">
        <v>92</v>
      </c>
      <c r="B1858" s="5" t="s">
        <v>128</v>
      </c>
      <c r="C1858" s="5" t="s">
        <v>642</v>
      </c>
      <c r="D1858" s="5" t="s">
        <v>93</v>
      </c>
      <c r="E1858" s="6">
        <v>2832890</v>
      </c>
      <c r="F1858" s="6">
        <v>3950064</v>
      </c>
      <c r="G1858" s="6">
        <v>4926222.1129999999</v>
      </c>
      <c r="H1858" s="6">
        <v>6556041.1109999996</v>
      </c>
      <c r="I1858" s="6">
        <v>2573875.6090000002</v>
      </c>
    </row>
    <row r="1859" spans="1:9" x14ac:dyDescent="0.25">
      <c r="A1859" s="2" t="s">
        <v>92</v>
      </c>
      <c r="B1859" s="2" t="s">
        <v>128</v>
      </c>
      <c r="C1859" s="2" t="s">
        <v>642</v>
      </c>
      <c r="D1859" s="8" t="s">
        <v>94</v>
      </c>
      <c r="E1859" s="3">
        <v>0</v>
      </c>
      <c r="F1859" s="3">
        <v>0</v>
      </c>
      <c r="G1859" s="3">
        <v>0</v>
      </c>
      <c r="H1859" s="3">
        <v>0</v>
      </c>
      <c r="I1859" s="3">
        <v>0</v>
      </c>
    </row>
    <row r="1860" spans="1:9" x14ac:dyDescent="0.25">
      <c r="A1860" s="2" t="s">
        <v>92</v>
      </c>
      <c r="B1860" s="2" t="s">
        <v>128</v>
      </c>
      <c r="C1860" s="2" t="s">
        <v>642</v>
      </c>
      <c r="D1860" s="8" t="s">
        <v>95</v>
      </c>
      <c r="E1860" s="3">
        <v>1572554</v>
      </c>
      <c r="F1860" s="3">
        <v>2333256</v>
      </c>
      <c r="G1860" s="3">
        <v>3145804</v>
      </c>
      <c r="H1860" s="3">
        <v>3550949.352</v>
      </c>
      <c r="I1860" s="3">
        <v>1206778.094</v>
      </c>
    </row>
    <row r="1861" spans="1:9" x14ac:dyDescent="0.25">
      <c r="A1861" s="2" t="s">
        <v>92</v>
      </c>
      <c r="B1861" s="2" t="s">
        <v>128</v>
      </c>
      <c r="C1861" s="2" t="s">
        <v>642</v>
      </c>
      <c r="D1861" s="8" t="s">
        <v>96</v>
      </c>
      <c r="E1861" s="3">
        <v>1260336</v>
      </c>
      <c r="F1861" s="3">
        <v>1616808</v>
      </c>
      <c r="G1861" s="3">
        <v>1780418.1129999999</v>
      </c>
      <c r="H1861" s="3">
        <v>3005091.7590000001</v>
      </c>
      <c r="I1861" s="3">
        <v>1367097.5149999999</v>
      </c>
    </row>
    <row r="1862" spans="1:9" x14ac:dyDescent="0.25">
      <c r="A1862" s="5" t="s">
        <v>92</v>
      </c>
      <c r="B1862" s="5" t="s">
        <v>128</v>
      </c>
      <c r="C1862" s="5" t="s">
        <v>642</v>
      </c>
      <c r="D1862" s="5" t="s">
        <v>97</v>
      </c>
      <c r="E1862" s="6">
        <v>3722207</v>
      </c>
      <c r="F1862" s="6">
        <v>4925652</v>
      </c>
      <c r="G1862" s="6">
        <v>6680045.4400000004</v>
      </c>
      <c r="H1862" s="6">
        <v>8046245.017</v>
      </c>
      <c r="I1862" s="6">
        <v>4694801.6100000003</v>
      </c>
    </row>
    <row r="1863" spans="1:9" x14ac:dyDescent="0.25">
      <c r="A1863" s="2" t="s">
        <v>92</v>
      </c>
      <c r="B1863" s="2" t="s">
        <v>128</v>
      </c>
      <c r="C1863" s="2" t="s">
        <v>642</v>
      </c>
      <c r="D1863" s="8" t="s">
        <v>98</v>
      </c>
      <c r="E1863" s="3">
        <v>193124</v>
      </c>
      <c r="F1863" s="3">
        <v>206387</v>
      </c>
      <c r="G1863" s="3">
        <v>47826.072999999997</v>
      </c>
      <c r="H1863" s="3">
        <v>18137.395</v>
      </c>
      <c r="I1863" s="3">
        <v>45480.421999999999</v>
      </c>
    </row>
    <row r="1864" spans="1:9" x14ac:dyDescent="0.25">
      <c r="A1864" s="2" t="s">
        <v>92</v>
      </c>
      <c r="B1864" s="2" t="s">
        <v>128</v>
      </c>
      <c r="C1864" s="2" t="s">
        <v>642</v>
      </c>
      <c r="D1864" s="8" t="s">
        <v>99</v>
      </c>
      <c r="E1864" s="3">
        <v>0</v>
      </c>
      <c r="F1864" s="3">
        <v>0</v>
      </c>
      <c r="G1864" s="3">
        <v>0</v>
      </c>
      <c r="H1864" s="3">
        <v>0</v>
      </c>
      <c r="I1864" s="3">
        <v>0</v>
      </c>
    </row>
    <row r="1865" spans="1:9" x14ac:dyDescent="0.25">
      <c r="A1865" s="2" t="s">
        <v>92</v>
      </c>
      <c r="B1865" s="2" t="s">
        <v>128</v>
      </c>
      <c r="C1865" s="2" t="s">
        <v>642</v>
      </c>
      <c r="D1865" s="8" t="s">
        <v>100</v>
      </c>
      <c r="E1865" s="3">
        <v>705658</v>
      </c>
      <c r="F1865" s="3">
        <v>1602384</v>
      </c>
      <c r="G1865" s="3">
        <v>1354850.111</v>
      </c>
      <c r="H1865" s="3">
        <v>1886852.236</v>
      </c>
      <c r="I1865" s="3">
        <v>1337996.487</v>
      </c>
    </row>
    <row r="1866" spans="1:9" x14ac:dyDescent="0.25">
      <c r="A1866" s="2" t="s">
        <v>92</v>
      </c>
      <c r="B1866" s="2" t="s">
        <v>128</v>
      </c>
      <c r="C1866" s="2" t="s">
        <v>642</v>
      </c>
      <c r="D1866" s="8" t="s">
        <v>101</v>
      </c>
      <c r="E1866" s="3">
        <v>2679444</v>
      </c>
      <c r="F1866" s="3">
        <v>3001276</v>
      </c>
      <c r="G1866" s="3">
        <v>5058415.1430000002</v>
      </c>
      <c r="H1866" s="3">
        <v>5943231.4469999997</v>
      </c>
      <c r="I1866" s="3">
        <v>3275551.767</v>
      </c>
    </row>
    <row r="1867" spans="1:9" x14ac:dyDescent="0.25">
      <c r="A1867" s="2" t="s">
        <v>92</v>
      </c>
      <c r="B1867" s="2" t="s">
        <v>128</v>
      </c>
      <c r="C1867" s="2" t="s">
        <v>642</v>
      </c>
      <c r="D1867" s="8" t="s">
        <v>511</v>
      </c>
      <c r="E1867" s="3">
        <v>143981</v>
      </c>
      <c r="F1867" s="3">
        <v>115605</v>
      </c>
      <c r="G1867" s="3">
        <v>218954.11300000001</v>
      </c>
      <c r="H1867" s="3">
        <v>198023.93900000001</v>
      </c>
      <c r="I1867" s="3">
        <v>35772.934000000001</v>
      </c>
    </row>
    <row r="1868" spans="1:9" x14ac:dyDescent="0.25">
      <c r="A1868" s="5" t="s">
        <v>92</v>
      </c>
      <c r="B1868" s="5" t="s">
        <v>128</v>
      </c>
      <c r="C1868" s="5" t="s">
        <v>642</v>
      </c>
      <c r="D1868" s="5" t="s">
        <v>29</v>
      </c>
      <c r="E1868" s="6"/>
      <c r="F1868" s="6"/>
      <c r="G1868" s="6"/>
      <c r="H1868" s="6"/>
      <c r="I1868" s="6"/>
    </row>
    <row r="1869" spans="1:9" x14ac:dyDescent="0.25">
      <c r="A1869" s="2" t="s">
        <v>92</v>
      </c>
      <c r="B1869" s="2" t="s">
        <v>128</v>
      </c>
      <c r="C1869" s="2" t="s">
        <v>642</v>
      </c>
      <c r="D1869" s="8" t="s">
        <v>102</v>
      </c>
      <c r="E1869" s="3">
        <v>55174</v>
      </c>
      <c r="F1869" s="3">
        <v>611</v>
      </c>
      <c r="G1869" s="3">
        <v>66663</v>
      </c>
      <c r="H1869" s="3">
        <v>38430.978999999999</v>
      </c>
      <c r="I1869" s="3">
        <v>25364.421999999999</v>
      </c>
    </row>
    <row r="1870" spans="1:9" x14ac:dyDescent="0.25">
      <c r="A1870" s="2" t="s">
        <v>92</v>
      </c>
      <c r="B1870" s="2" t="s">
        <v>128</v>
      </c>
      <c r="C1870" s="2" t="s">
        <v>642</v>
      </c>
      <c r="D1870" s="8" t="s">
        <v>103</v>
      </c>
      <c r="E1870" s="3">
        <v>2219531</v>
      </c>
      <c r="F1870" s="3">
        <v>3001850</v>
      </c>
      <c r="G1870" s="3">
        <v>4098656</v>
      </c>
      <c r="H1870" s="3">
        <v>5002990.602</v>
      </c>
      <c r="I1870" s="3">
        <v>2100047.102</v>
      </c>
    </row>
    <row r="1871" spans="1:9" x14ac:dyDescent="0.25">
      <c r="A1871" s="2" t="s">
        <v>92</v>
      </c>
      <c r="B1871" s="2" t="s">
        <v>128</v>
      </c>
      <c r="C1871" s="2" t="s">
        <v>642</v>
      </c>
      <c r="D1871" s="8" t="s">
        <v>104</v>
      </c>
      <c r="E1871" s="3">
        <v>941799</v>
      </c>
      <c r="F1871" s="3">
        <v>1300185</v>
      </c>
      <c r="G1871" s="3">
        <v>1943643</v>
      </c>
      <c r="H1871" s="3">
        <v>1813433.4820000001</v>
      </c>
      <c r="I1871" s="3">
        <v>1792092.8629999999</v>
      </c>
    </row>
    <row r="1872" spans="1:9" x14ac:dyDescent="0.25">
      <c r="A1872" s="2" t="s">
        <v>92</v>
      </c>
      <c r="B1872" s="2" t="s">
        <v>128</v>
      </c>
      <c r="C1872" s="2" t="s">
        <v>642</v>
      </c>
      <c r="D1872" s="8" t="s">
        <v>105</v>
      </c>
      <c r="E1872" s="3">
        <v>964046</v>
      </c>
      <c r="F1872" s="3">
        <v>1408647</v>
      </c>
      <c r="G1872" s="3">
        <v>2106339</v>
      </c>
      <c r="H1872" s="3">
        <v>3104833.14</v>
      </c>
      <c r="I1872" s="3">
        <v>3167381.361</v>
      </c>
    </row>
    <row r="1873" spans="1:9" x14ac:dyDescent="0.25">
      <c r="A1873" s="2" t="s">
        <v>92</v>
      </c>
      <c r="B1873" s="2" t="s">
        <v>128</v>
      </c>
      <c r="C1873" s="2" t="s">
        <v>642</v>
      </c>
      <c r="D1873" s="8" t="s">
        <v>106</v>
      </c>
      <c r="E1873" s="3">
        <v>875533</v>
      </c>
      <c r="F1873" s="3">
        <v>1259621</v>
      </c>
      <c r="G1873" s="3">
        <v>1810436</v>
      </c>
      <c r="H1873" s="3">
        <v>2550539.1409999998</v>
      </c>
      <c r="I1873" s="3">
        <v>2608054.0449999999</v>
      </c>
    </row>
    <row r="1874" spans="1:9" x14ac:dyDescent="0.25">
      <c r="A1874" s="2" t="s">
        <v>92</v>
      </c>
      <c r="B1874" s="2" t="s">
        <v>128</v>
      </c>
      <c r="C1874" s="2" t="s">
        <v>642</v>
      </c>
      <c r="D1874" s="8" t="s">
        <v>107</v>
      </c>
      <c r="E1874" s="3">
        <v>49809</v>
      </c>
      <c r="F1874" s="3">
        <v>32145</v>
      </c>
      <c r="G1874" s="3">
        <v>171500</v>
      </c>
      <c r="H1874" s="3">
        <v>-549669.90300000005</v>
      </c>
      <c r="I1874" s="3">
        <v>-636807.43500000006</v>
      </c>
    </row>
    <row r="1875" spans="1:9" x14ac:dyDescent="0.25">
      <c r="A1875" s="2" t="s">
        <v>92</v>
      </c>
      <c r="B1875" s="2" t="s">
        <v>128</v>
      </c>
      <c r="C1875" s="2" t="s">
        <v>642</v>
      </c>
      <c r="D1875" s="8" t="s">
        <v>108</v>
      </c>
      <c r="E1875" s="3">
        <v>111771</v>
      </c>
      <c r="F1875" s="3">
        <v>104424</v>
      </c>
      <c r="G1875" s="3">
        <v>98073.347999999998</v>
      </c>
      <c r="H1875" s="3">
        <v>406703.723</v>
      </c>
      <c r="I1875" s="3">
        <v>-107698.162</v>
      </c>
    </row>
    <row r="1876" spans="1:9" x14ac:dyDescent="0.25">
      <c r="A1876" s="2" t="s">
        <v>92</v>
      </c>
      <c r="B1876" s="2" t="s">
        <v>128</v>
      </c>
      <c r="C1876" s="2" t="s">
        <v>642</v>
      </c>
      <c r="D1876" s="8" t="s">
        <v>109</v>
      </c>
      <c r="E1876" s="3">
        <v>107535</v>
      </c>
      <c r="F1876" s="3">
        <v>24792</v>
      </c>
      <c r="G1876" s="3">
        <v>46195.512999999999</v>
      </c>
      <c r="H1876" s="3">
        <v>255953.364</v>
      </c>
      <c r="I1876" s="3">
        <v>-23548.673999999999</v>
      </c>
    </row>
    <row r="1877" spans="1:9" x14ac:dyDescent="0.25">
      <c r="A1877" s="5" t="s">
        <v>92</v>
      </c>
      <c r="B1877" s="5" t="s">
        <v>128</v>
      </c>
      <c r="C1877" s="5" t="s">
        <v>642</v>
      </c>
      <c r="D1877" s="5" t="s">
        <v>40</v>
      </c>
      <c r="E1877" s="6"/>
      <c r="F1877" s="6"/>
      <c r="G1877" s="6"/>
      <c r="H1877" s="6"/>
      <c r="I1877" s="6"/>
    </row>
    <row r="1878" spans="1:9" x14ac:dyDescent="0.25">
      <c r="A1878" s="2" t="s">
        <v>92</v>
      </c>
      <c r="B1878" s="2" t="s">
        <v>128</v>
      </c>
      <c r="C1878" s="2" t="s">
        <v>642</v>
      </c>
      <c r="D1878" s="8" t="s">
        <v>77</v>
      </c>
      <c r="E1878" s="3">
        <v>113202</v>
      </c>
      <c r="F1878" s="3">
        <v>113202</v>
      </c>
      <c r="G1878" s="3">
        <v>163071.5</v>
      </c>
      <c r="H1878" s="3">
        <v>178755.29300000001</v>
      </c>
      <c r="I1878" s="3">
        <v>178755.29300000001</v>
      </c>
    </row>
    <row r="1879" spans="1:9" x14ac:dyDescent="0.25">
      <c r="A1879" s="2" t="s">
        <v>92</v>
      </c>
      <c r="B1879" s="2" t="s">
        <v>128</v>
      </c>
      <c r="C1879" s="2" t="s">
        <v>642</v>
      </c>
      <c r="D1879" s="8" t="s">
        <v>78</v>
      </c>
      <c r="E1879" s="3">
        <v>0</v>
      </c>
      <c r="F1879" s="3">
        <v>0</v>
      </c>
      <c r="G1879" s="3">
        <v>0</v>
      </c>
      <c r="H1879" s="3">
        <v>0</v>
      </c>
      <c r="I1879" s="3">
        <v>0</v>
      </c>
    </row>
    <row r="1880" spans="1:9" x14ac:dyDescent="0.25">
      <c r="A1880" s="2" t="s">
        <v>92</v>
      </c>
      <c r="B1880" s="2" t="s">
        <v>128</v>
      </c>
      <c r="C1880" s="2" t="s">
        <v>642</v>
      </c>
      <c r="D1880" s="8" t="s">
        <v>79</v>
      </c>
      <c r="E1880" s="3">
        <v>0</v>
      </c>
      <c r="F1880" s="3">
        <v>0</v>
      </c>
      <c r="G1880" s="3">
        <v>0</v>
      </c>
      <c r="H1880" s="3">
        <v>0</v>
      </c>
      <c r="I1880" s="3">
        <v>0</v>
      </c>
    </row>
    <row r="1881" spans="1:9" x14ac:dyDescent="0.25">
      <c r="A1881" s="2" t="s">
        <v>92</v>
      </c>
      <c r="B1881" s="2" t="s">
        <v>128</v>
      </c>
      <c r="C1881" s="2" t="s">
        <v>642</v>
      </c>
      <c r="D1881" s="8" t="s">
        <v>80</v>
      </c>
      <c r="E1881" s="3">
        <v>-11627</v>
      </c>
      <c r="F1881" s="3">
        <v>-17792</v>
      </c>
      <c r="G1881" s="3">
        <v>-87281.547000000006</v>
      </c>
      <c r="H1881" s="3">
        <v>609957.14099999995</v>
      </c>
      <c r="I1881" s="3">
        <v>-807786.98600000003</v>
      </c>
    </row>
    <row r="1882" spans="1:9" x14ac:dyDescent="0.25">
      <c r="A1882" s="5" t="s">
        <v>92</v>
      </c>
      <c r="B1882" s="5" t="s">
        <v>128</v>
      </c>
      <c r="C1882" s="5" t="s">
        <v>642</v>
      </c>
      <c r="D1882" s="5" t="s">
        <v>43</v>
      </c>
      <c r="E1882" s="74"/>
      <c r="F1882" s="74"/>
      <c r="G1882" s="74"/>
      <c r="H1882" s="74"/>
      <c r="I1882" s="74"/>
    </row>
    <row r="1883" spans="1:9" x14ac:dyDescent="0.25">
      <c r="A1883" s="2" t="s">
        <v>92</v>
      </c>
      <c r="B1883" s="2" t="s">
        <v>128</v>
      </c>
      <c r="C1883" s="2" t="s">
        <v>642</v>
      </c>
      <c r="D1883" s="8" t="s">
        <v>546</v>
      </c>
      <c r="E1883" s="9">
        <v>14.283361380000001</v>
      </c>
      <c r="F1883" s="9">
        <v>3.0667379171119817</v>
      </c>
      <c r="G1883" s="9">
        <v>3.3198985214557202</v>
      </c>
      <c r="H1883" s="9">
        <v>15.313013349947694</v>
      </c>
      <c r="I1883" s="9">
        <v>-1.1104794718124165</v>
      </c>
    </row>
    <row r="1884" spans="1:9" x14ac:dyDescent="0.25">
      <c r="A1884" s="2" t="s">
        <v>92</v>
      </c>
      <c r="B1884" s="2" t="s">
        <v>128</v>
      </c>
      <c r="C1884" s="2" t="s">
        <v>642</v>
      </c>
      <c r="D1884" s="8" t="s">
        <v>110</v>
      </c>
      <c r="E1884" s="9">
        <v>2.8890118149999999</v>
      </c>
      <c r="F1884" s="9">
        <v>0.50332422996996129</v>
      </c>
      <c r="G1884" s="9">
        <v>0.69154489164672506</v>
      </c>
      <c r="H1884" s="9">
        <v>3.1810287091584351</v>
      </c>
      <c r="I1884" s="9">
        <v>-0.50159039627661706</v>
      </c>
    </row>
    <row r="1885" spans="1:9" x14ac:dyDescent="0.25">
      <c r="A1885" s="2" t="s">
        <v>92</v>
      </c>
      <c r="B1885" s="2" t="s">
        <v>128</v>
      </c>
      <c r="C1885" s="2" t="s">
        <v>642</v>
      </c>
      <c r="D1885" s="8" t="s">
        <v>512</v>
      </c>
      <c r="E1885" s="9">
        <v>0.94993904699999998</v>
      </c>
      <c r="F1885" s="9">
        <v>0.21900673132983517</v>
      </c>
      <c r="G1885" s="9">
        <v>0.28328379269216264</v>
      </c>
      <c r="H1885" s="9">
        <v>1.4318645322575148</v>
      </c>
      <c r="I1885" s="9">
        <f>+I1876/I1878</f>
        <v>-0.13173693267924658</v>
      </c>
    </row>
    <row r="1886" spans="1:9" x14ac:dyDescent="0.25">
      <c r="A1886" s="2" t="s">
        <v>92</v>
      </c>
      <c r="B1886" s="2" t="s">
        <v>128</v>
      </c>
      <c r="C1886" s="2" t="s">
        <v>642</v>
      </c>
      <c r="D1886" s="8" t="s">
        <v>111</v>
      </c>
      <c r="E1886" s="9">
        <v>92.963891450000006</v>
      </c>
      <c r="F1886" s="9">
        <v>96.880136288297436</v>
      </c>
      <c r="G1886" s="9">
        <v>93.146529480979794</v>
      </c>
      <c r="H1886" s="9">
        <v>140.64696424304799</v>
      </c>
      <c r="I1886" s="9">
        <v>145.53118863684688</v>
      </c>
    </row>
    <row r="1887" spans="1:9" x14ac:dyDescent="0.25">
      <c r="A1887" s="2" t="s">
        <v>92</v>
      </c>
      <c r="B1887" s="2" t="s">
        <v>128</v>
      </c>
      <c r="C1887" s="2" t="s">
        <v>642</v>
      </c>
      <c r="D1887" s="8" t="s">
        <v>112</v>
      </c>
      <c r="E1887" s="9">
        <v>46.318872929999998</v>
      </c>
      <c r="F1887" s="9">
        <v>129.65876089060987</v>
      </c>
      <c r="G1887" s="9">
        <v>371.24817728509692</v>
      </c>
      <c r="H1887" s="9">
        <v>-214.75392798509966</v>
      </c>
      <c r="I1887" s="9">
        <v>2704.2178043655454</v>
      </c>
    </row>
    <row r="1888" spans="1:9" x14ac:dyDescent="0.25">
      <c r="A1888" s="2" t="s">
        <v>92</v>
      </c>
      <c r="B1888" s="2" t="s">
        <v>128</v>
      </c>
      <c r="C1888" s="2" t="s">
        <v>642</v>
      </c>
      <c r="D1888" s="8" t="s">
        <v>113</v>
      </c>
      <c r="E1888" s="9">
        <v>5.8583625589999997</v>
      </c>
      <c r="F1888" s="9">
        <v>4.6993312490145635E-2</v>
      </c>
      <c r="G1888" s="9">
        <v>3.4297965212747403</v>
      </c>
      <c r="H1888" s="9">
        <v>2.1192384160468478</v>
      </c>
      <c r="I1888" s="9">
        <v>1.4153519900491898</v>
      </c>
    </row>
    <row r="1889" spans="1:14" x14ac:dyDescent="0.25">
      <c r="A1889" s="5" t="s">
        <v>92</v>
      </c>
      <c r="B1889" s="5" t="s">
        <v>128</v>
      </c>
      <c r="C1889" s="5" t="s">
        <v>642</v>
      </c>
      <c r="D1889" s="5" t="s">
        <v>53</v>
      </c>
      <c r="E1889" s="74"/>
      <c r="F1889" s="74"/>
      <c r="G1889" s="74"/>
      <c r="H1889" s="74"/>
      <c r="I1889" s="74"/>
    </row>
    <row r="1890" spans="1:14" x14ac:dyDescent="0.25">
      <c r="A1890" s="2" t="s">
        <v>92</v>
      </c>
      <c r="B1890" s="2" t="s">
        <v>128</v>
      </c>
      <c r="C1890" s="2" t="s">
        <v>642</v>
      </c>
      <c r="D1890" s="8" t="s">
        <v>114</v>
      </c>
      <c r="E1890" s="9">
        <v>5.1884271880000004</v>
      </c>
      <c r="F1890" s="9">
        <v>4.1900442824625044</v>
      </c>
      <c r="G1890" s="9">
        <v>0.71595430644256219</v>
      </c>
      <c r="H1890" s="9">
        <v>0.22541440089979303</v>
      </c>
      <c r="I1890" s="9">
        <v>0.9687400188141283</v>
      </c>
    </row>
    <row r="1891" spans="1:14" x14ac:dyDescent="0.25">
      <c r="A1891" s="2" t="s">
        <v>92</v>
      </c>
      <c r="B1891" s="2" t="s">
        <v>128</v>
      </c>
      <c r="C1891" s="2" t="s">
        <v>642</v>
      </c>
      <c r="D1891" s="8" t="s">
        <v>115</v>
      </c>
      <c r="E1891" s="9">
        <v>18.95805365</v>
      </c>
      <c r="F1891" s="9">
        <v>32.531409039859092</v>
      </c>
      <c r="G1891" s="9">
        <v>20.282049323904001</v>
      </c>
      <c r="H1891" s="9">
        <v>23.450096685018707</v>
      </c>
      <c r="I1891" s="9">
        <v>28.499531996198662</v>
      </c>
    </row>
    <row r="1892" spans="1:14" x14ac:dyDescent="0.25">
      <c r="A1892" s="5" t="s">
        <v>92</v>
      </c>
      <c r="B1892" s="5" t="s">
        <v>128</v>
      </c>
      <c r="C1892" s="5" t="s">
        <v>642</v>
      </c>
      <c r="D1892" s="5" t="s">
        <v>116</v>
      </c>
      <c r="E1892" s="74"/>
      <c r="F1892" s="74"/>
      <c r="G1892" s="74"/>
      <c r="H1892" s="74"/>
      <c r="I1892" s="74"/>
    </row>
    <row r="1893" spans="1:14" x14ac:dyDescent="0.25">
      <c r="A1893" s="2" t="s">
        <v>92</v>
      </c>
      <c r="B1893" s="2" t="s">
        <v>128</v>
      </c>
      <c r="C1893" s="2" t="s">
        <v>642</v>
      </c>
      <c r="D1893" s="8" t="s">
        <v>535</v>
      </c>
      <c r="E1893" s="9">
        <v>20.22641406</v>
      </c>
      <c r="F1893" s="9">
        <v>16.412365307171516</v>
      </c>
      <c r="G1893" s="9">
        <v>20.830302106447945</v>
      </c>
      <c r="H1893" s="9">
        <v>20.773368614409918</v>
      </c>
      <c r="I1893" s="9">
        <v>45.168813022537918</v>
      </c>
    </row>
    <row r="1894" spans="1:14" x14ac:dyDescent="0.25">
      <c r="A1894" s="2" t="s">
        <v>92</v>
      </c>
      <c r="B1894" s="2" t="s">
        <v>128</v>
      </c>
      <c r="C1894" s="2" t="s">
        <v>642</v>
      </c>
      <c r="D1894" s="8" t="s">
        <v>547</v>
      </c>
      <c r="E1894" s="9">
        <v>6.6506687160000002</v>
      </c>
      <c r="F1894" s="9">
        <v>7.1413579265384</v>
      </c>
      <c r="G1894" s="9">
        <v>8.5329051734975145</v>
      </c>
      <c r="H1894" s="9">
        <v>9.3506385682241024</v>
      </c>
      <c r="I1894" s="9">
        <f>+SUM(I1854:I1856)/I1878</f>
        <v>11.863067802976888</v>
      </c>
    </row>
    <row r="1895" spans="1:14" x14ac:dyDescent="0.25">
      <c r="A1895" s="5" t="s">
        <v>92</v>
      </c>
      <c r="B1895" s="5" t="s">
        <v>128</v>
      </c>
      <c r="C1895" s="5" t="s">
        <v>642</v>
      </c>
      <c r="D1895" s="5" t="s">
        <v>117</v>
      </c>
      <c r="E1895" s="74"/>
      <c r="F1895" s="74"/>
      <c r="G1895" s="74"/>
      <c r="H1895" s="74"/>
      <c r="I1895" s="74"/>
    </row>
    <row r="1896" spans="1:14" x14ac:dyDescent="0.25">
      <c r="A1896" s="2" t="s">
        <v>92</v>
      </c>
      <c r="B1896" s="2" t="s">
        <v>128</v>
      </c>
      <c r="C1896" s="2" t="s">
        <v>642</v>
      </c>
      <c r="D1896" s="8" t="s">
        <v>118</v>
      </c>
      <c r="E1896" s="9">
        <v>-10.812293670000001</v>
      </c>
      <c r="F1896" s="9">
        <v>-71.765085511455311</v>
      </c>
      <c r="G1896" s="9">
        <v>-188.9394474307494</v>
      </c>
      <c r="H1896" s="9">
        <v>238.30792120395807</v>
      </c>
      <c r="I1896" s="9">
        <v>3430.2865036052563</v>
      </c>
    </row>
    <row r="1897" spans="1:14" x14ac:dyDescent="0.25">
      <c r="A1897" s="5" t="s">
        <v>92</v>
      </c>
      <c r="B1897" s="5" t="s">
        <v>128</v>
      </c>
      <c r="C1897" s="5" t="s">
        <v>129</v>
      </c>
      <c r="D1897" s="5" t="s">
        <v>9</v>
      </c>
      <c r="E1897" s="6">
        <v>557308</v>
      </c>
      <c r="F1897" s="6">
        <v>608337</v>
      </c>
      <c r="G1897" s="6">
        <v>763767</v>
      </c>
      <c r="H1897" s="6">
        <v>885771</v>
      </c>
      <c r="I1897" s="6">
        <v>1068229.4169999999</v>
      </c>
      <c r="J1897" s="1"/>
      <c r="K1897" s="1"/>
      <c r="L1897" s="1"/>
      <c r="M1897" s="1"/>
      <c r="N1897" s="1"/>
    </row>
    <row r="1898" spans="1:14" x14ac:dyDescent="0.25">
      <c r="A1898" s="2" t="s">
        <v>92</v>
      </c>
      <c r="B1898" s="2" t="s">
        <v>128</v>
      </c>
      <c r="C1898" s="2" t="s">
        <v>129</v>
      </c>
      <c r="D1898" s="8" t="s">
        <v>76</v>
      </c>
      <c r="E1898" s="3">
        <v>509226</v>
      </c>
      <c r="F1898" s="3">
        <v>509226</v>
      </c>
      <c r="G1898" s="3">
        <v>509226</v>
      </c>
      <c r="H1898" s="3">
        <v>509226</v>
      </c>
      <c r="I1898" s="3">
        <v>711071.21</v>
      </c>
    </row>
    <row r="1899" spans="1:14" x14ac:dyDescent="0.25">
      <c r="A1899" s="2" t="s">
        <v>92</v>
      </c>
      <c r="B1899" s="2" t="s">
        <v>128</v>
      </c>
      <c r="C1899" s="2" t="s">
        <v>129</v>
      </c>
      <c r="D1899" s="8" t="s">
        <v>11</v>
      </c>
      <c r="E1899" s="3">
        <v>-1491</v>
      </c>
      <c r="F1899" s="3">
        <v>-12281</v>
      </c>
      <c r="G1899" s="3">
        <v>1369</v>
      </c>
      <c r="H1899" s="3">
        <v>13007</v>
      </c>
      <c r="I1899" s="3">
        <v>1202.98</v>
      </c>
    </row>
    <row r="1900" spans="1:14" x14ac:dyDescent="0.25">
      <c r="A1900" s="2" t="s">
        <v>92</v>
      </c>
      <c r="B1900" s="2" t="s">
        <v>128</v>
      </c>
      <c r="C1900" s="2" t="s">
        <v>129</v>
      </c>
      <c r="D1900" s="8" t="s">
        <v>12</v>
      </c>
      <c r="E1900" s="3">
        <v>-15163</v>
      </c>
      <c r="F1900" s="3">
        <v>43101</v>
      </c>
      <c r="G1900" s="3">
        <v>144309</v>
      </c>
      <c r="H1900" s="3">
        <v>207172</v>
      </c>
      <c r="I1900" s="3">
        <v>172570.51800000001</v>
      </c>
    </row>
    <row r="1901" spans="1:14" x14ac:dyDescent="0.25">
      <c r="A1901" s="2" t="s">
        <v>92</v>
      </c>
      <c r="B1901" s="2" t="s">
        <v>128</v>
      </c>
      <c r="C1901" s="2" t="s">
        <v>129</v>
      </c>
      <c r="D1901" s="8" t="s">
        <v>13</v>
      </c>
      <c r="E1901" s="3">
        <v>64736</v>
      </c>
      <c r="F1901" s="3">
        <v>68291</v>
      </c>
      <c r="G1901" s="3">
        <v>108863</v>
      </c>
      <c r="H1901" s="3">
        <v>156366</v>
      </c>
      <c r="I1901" s="3">
        <v>183384.709</v>
      </c>
    </row>
    <row r="1902" spans="1:14" x14ac:dyDescent="0.25">
      <c r="A1902" s="5" t="s">
        <v>92</v>
      </c>
      <c r="B1902" s="5" t="s">
        <v>128</v>
      </c>
      <c r="C1902" s="5" t="s">
        <v>129</v>
      </c>
      <c r="D1902" s="5" t="s">
        <v>93</v>
      </c>
      <c r="E1902" s="6">
        <v>1379316</v>
      </c>
      <c r="F1902" s="6">
        <v>1869996</v>
      </c>
      <c r="G1902" s="6">
        <v>1699814</v>
      </c>
      <c r="H1902" s="6">
        <v>1502523</v>
      </c>
      <c r="I1902" s="6">
        <v>1357746.4240000001</v>
      </c>
    </row>
    <row r="1903" spans="1:14" x14ac:dyDescent="0.25">
      <c r="A1903" s="2" t="s">
        <v>92</v>
      </c>
      <c r="B1903" s="2" t="s">
        <v>128</v>
      </c>
      <c r="C1903" s="2" t="s">
        <v>129</v>
      </c>
      <c r="D1903" s="8" t="s">
        <v>94</v>
      </c>
      <c r="E1903" s="3">
        <v>0</v>
      </c>
      <c r="F1903" s="3">
        <v>0</v>
      </c>
      <c r="G1903" s="3">
        <v>0</v>
      </c>
      <c r="H1903" s="3">
        <v>0</v>
      </c>
      <c r="I1903" s="3">
        <v>0</v>
      </c>
    </row>
    <row r="1904" spans="1:14" x14ac:dyDescent="0.25">
      <c r="A1904" s="2" t="s">
        <v>92</v>
      </c>
      <c r="B1904" s="2" t="s">
        <v>128</v>
      </c>
      <c r="C1904" s="2" t="s">
        <v>129</v>
      </c>
      <c r="D1904" s="8" t="s">
        <v>95</v>
      </c>
      <c r="E1904" s="3">
        <v>666478</v>
      </c>
      <c r="F1904" s="3">
        <v>842792</v>
      </c>
      <c r="G1904" s="3">
        <v>983839</v>
      </c>
      <c r="H1904" s="3">
        <v>760457</v>
      </c>
      <c r="I1904" s="3">
        <v>526416.60199999996</v>
      </c>
    </row>
    <row r="1905" spans="1:9" x14ac:dyDescent="0.25">
      <c r="A1905" s="2" t="s">
        <v>92</v>
      </c>
      <c r="B1905" s="2" t="s">
        <v>128</v>
      </c>
      <c r="C1905" s="2" t="s">
        <v>129</v>
      </c>
      <c r="D1905" s="8" t="s">
        <v>96</v>
      </c>
      <c r="E1905" s="3">
        <v>712838</v>
      </c>
      <c r="F1905" s="3">
        <v>1027204</v>
      </c>
      <c r="G1905" s="3">
        <v>715975</v>
      </c>
      <c r="H1905" s="3">
        <v>742066</v>
      </c>
      <c r="I1905" s="3">
        <v>831329.82200000004</v>
      </c>
    </row>
    <row r="1906" spans="1:9" x14ac:dyDescent="0.25">
      <c r="A1906" s="5" t="s">
        <v>92</v>
      </c>
      <c r="B1906" s="5" t="s">
        <v>128</v>
      </c>
      <c r="C1906" s="5" t="s">
        <v>129</v>
      </c>
      <c r="D1906" s="5" t="s">
        <v>97</v>
      </c>
      <c r="E1906" s="6">
        <v>1936624</v>
      </c>
      <c r="F1906" s="6">
        <v>2478333</v>
      </c>
      <c r="G1906" s="6">
        <v>2463581</v>
      </c>
      <c r="H1906" s="6">
        <v>2388294</v>
      </c>
      <c r="I1906" s="6">
        <v>2425975.841</v>
      </c>
    </row>
    <row r="1907" spans="1:9" x14ac:dyDescent="0.25">
      <c r="A1907" s="2" t="s">
        <v>92</v>
      </c>
      <c r="B1907" s="2" t="s">
        <v>128</v>
      </c>
      <c r="C1907" s="2" t="s">
        <v>129</v>
      </c>
      <c r="D1907" s="8" t="s">
        <v>98</v>
      </c>
      <c r="E1907" s="3">
        <v>236580</v>
      </c>
      <c r="F1907" s="3">
        <v>312505</v>
      </c>
      <c r="G1907" s="3">
        <v>494073</v>
      </c>
      <c r="H1907" s="3">
        <v>288485</v>
      </c>
      <c r="I1907" s="3">
        <v>354930.17300000001</v>
      </c>
    </row>
    <row r="1908" spans="1:9" x14ac:dyDescent="0.25">
      <c r="A1908" s="2" t="s">
        <v>92</v>
      </c>
      <c r="B1908" s="2" t="s">
        <v>128</v>
      </c>
      <c r="C1908" s="2" t="s">
        <v>129</v>
      </c>
      <c r="D1908" s="8" t="s">
        <v>99</v>
      </c>
      <c r="E1908" s="3">
        <v>2496</v>
      </c>
      <c r="F1908" s="3">
        <v>3593</v>
      </c>
      <c r="G1908" s="3">
        <v>3124</v>
      </c>
      <c r="H1908" s="3">
        <v>3551</v>
      </c>
      <c r="I1908" s="3">
        <v>2127.4899999999998</v>
      </c>
    </row>
    <row r="1909" spans="1:9" x14ac:dyDescent="0.25">
      <c r="A1909" s="2" t="s">
        <v>92</v>
      </c>
      <c r="B1909" s="2" t="s">
        <v>128</v>
      </c>
      <c r="C1909" s="2" t="s">
        <v>129</v>
      </c>
      <c r="D1909" s="8" t="s">
        <v>100</v>
      </c>
      <c r="E1909" s="3">
        <v>649382</v>
      </c>
      <c r="F1909" s="3">
        <v>692139</v>
      </c>
      <c r="G1909" s="3">
        <v>637799</v>
      </c>
      <c r="H1909" s="3">
        <v>981042</v>
      </c>
      <c r="I1909" s="3">
        <v>1022898.495</v>
      </c>
    </row>
    <row r="1910" spans="1:9" x14ac:dyDescent="0.25">
      <c r="A1910" s="2" t="s">
        <v>92</v>
      </c>
      <c r="B1910" s="2" t="s">
        <v>128</v>
      </c>
      <c r="C1910" s="2" t="s">
        <v>129</v>
      </c>
      <c r="D1910" s="8" t="s">
        <v>101</v>
      </c>
      <c r="E1910" s="3">
        <v>987345</v>
      </c>
      <c r="F1910" s="3">
        <v>1424212</v>
      </c>
      <c r="G1910" s="3">
        <v>1244418</v>
      </c>
      <c r="H1910" s="3">
        <v>1043101</v>
      </c>
      <c r="I1910" s="3">
        <v>969935.03599999996</v>
      </c>
    </row>
    <row r="1911" spans="1:9" x14ac:dyDescent="0.25">
      <c r="A1911" s="2" t="s">
        <v>92</v>
      </c>
      <c r="B1911" s="2" t="s">
        <v>128</v>
      </c>
      <c r="C1911" s="2" t="s">
        <v>129</v>
      </c>
      <c r="D1911" s="8" t="s">
        <v>511</v>
      </c>
      <c r="E1911" s="3">
        <v>60821</v>
      </c>
      <c r="F1911" s="3">
        <v>45884</v>
      </c>
      <c r="G1911" s="3">
        <v>84167</v>
      </c>
      <c r="H1911" s="3">
        <v>72115</v>
      </c>
      <c r="I1911" s="3">
        <v>76084.646999999997</v>
      </c>
    </row>
    <row r="1912" spans="1:9" x14ac:dyDescent="0.25">
      <c r="A1912" s="5" t="s">
        <v>92</v>
      </c>
      <c r="B1912" s="5" t="s">
        <v>128</v>
      </c>
      <c r="C1912" s="5" t="s">
        <v>129</v>
      </c>
      <c r="D1912" s="5" t="s">
        <v>29</v>
      </c>
      <c r="E1912" s="6"/>
      <c r="F1912" s="6"/>
      <c r="G1912" s="6"/>
      <c r="H1912" s="6"/>
      <c r="I1912" s="6"/>
    </row>
    <row r="1913" spans="1:9" x14ac:dyDescent="0.25">
      <c r="A1913" s="2" t="s">
        <v>92</v>
      </c>
      <c r="B1913" s="2" t="s">
        <v>128</v>
      </c>
      <c r="C1913" s="2" t="s">
        <v>129</v>
      </c>
      <c r="D1913" s="8" t="s">
        <v>102</v>
      </c>
      <c r="E1913" s="3">
        <v>52183</v>
      </c>
      <c r="F1913" s="3">
        <v>72320</v>
      </c>
      <c r="G1913" s="3">
        <v>125019</v>
      </c>
      <c r="H1913" s="3">
        <v>141224</v>
      </c>
      <c r="I1913" s="3">
        <v>137765.103</v>
      </c>
    </row>
    <row r="1914" spans="1:9" x14ac:dyDescent="0.25">
      <c r="A1914" s="2" t="s">
        <v>92</v>
      </c>
      <c r="B1914" s="2" t="s">
        <v>128</v>
      </c>
      <c r="C1914" s="2" t="s">
        <v>129</v>
      </c>
      <c r="D1914" s="8" t="s">
        <v>103</v>
      </c>
      <c r="E1914" s="3">
        <v>542118</v>
      </c>
      <c r="F1914" s="3">
        <v>712460</v>
      </c>
      <c r="G1914" s="3">
        <v>870248</v>
      </c>
      <c r="H1914" s="3">
        <v>670805</v>
      </c>
      <c r="I1914" s="3">
        <v>814043.68700000003</v>
      </c>
    </row>
    <row r="1915" spans="1:9" x14ac:dyDescent="0.25">
      <c r="A1915" s="2" t="s">
        <v>92</v>
      </c>
      <c r="B1915" s="2" t="s">
        <v>128</v>
      </c>
      <c r="C1915" s="2" t="s">
        <v>129</v>
      </c>
      <c r="D1915" s="8" t="s">
        <v>104</v>
      </c>
      <c r="E1915" s="3">
        <v>297070</v>
      </c>
      <c r="F1915" s="3">
        <v>455851</v>
      </c>
      <c r="G1915" s="3">
        <v>594669</v>
      </c>
      <c r="H1915" s="3">
        <v>353641</v>
      </c>
      <c r="I1915" s="3">
        <v>458798.58899999998</v>
      </c>
    </row>
    <row r="1916" spans="1:9" x14ac:dyDescent="0.25">
      <c r="A1916" s="2" t="s">
        <v>92</v>
      </c>
      <c r="B1916" s="2" t="s">
        <v>128</v>
      </c>
      <c r="C1916" s="2" t="s">
        <v>129</v>
      </c>
      <c r="D1916" s="8" t="s">
        <v>105</v>
      </c>
      <c r="E1916" s="3">
        <v>419934</v>
      </c>
      <c r="F1916" s="3">
        <v>909436</v>
      </c>
      <c r="G1916" s="3">
        <v>742548</v>
      </c>
      <c r="H1916" s="3">
        <v>548203</v>
      </c>
      <c r="I1916" s="3">
        <v>727877.09299999999</v>
      </c>
    </row>
    <row r="1917" spans="1:9" x14ac:dyDescent="0.25">
      <c r="A1917" s="2" t="s">
        <v>92</v>
      </c>
      <c r="B1917" s="2" t="s">
        <v>128</v>
      </c>
      <c r="C1917" s="2" t="s">
        <v>129</v>
      </c>
      <c r="D1917" s="8" t="s">
        <v>106</v>
      </c>
      <c r="E1917" s="3">
        <v>321296</v>
      </c>
      <c r="F1917" s="3">
        <v>536225</v>
      </c>
      <c r="G1917" s="3">
        <v>666712</v>
      </c>
      <c r="H1917" s="3">
        <v>401230</v>
      </c>
      <c r="I1917" s="3">
        <v>521017.43699999998</v>
      </c>
    </row>
    <row r="1918" spans="1:9" x14ac:dyDescent="0.25">
      <c r="A1918" s="2" t="s">
        <v>92</v>
      </c>
      <c r="B1918" s="2" t="s">
        <v>128</v>
      </c>
      <c r="C1918" s="2" t="s">
        <v>129</v>
      </c>
      <c r="D1918" s="8" t="s">
        <v>107</v>
      </c>
      <c r="E1918" s="3">
        <v>8951</v>
      </c>
      <c r="F1918" s="3">
        <v>-22809</v>
      </c>
      <c r="G1918" s="3">
        <v>-11967</v>
      </c>
      <c r="H1918" s="3">
        <v>23828</v>
      </c>
      <c r="I1918" s="3">
        <v>15603.722</v>
      </c>
    </row>
    <row r="1919" spans="1:9" x14ac:dyDescent="0.25">
      <c r="A1919" s="2" t="s">
        <v>92</v>
      </c>
      <c r="B1919" s="2" t="s">
        <v>128</v>
      </c>
      <c r="C1919" s="2" t="s">
        <v>129</v>
      </c>
      <c r="D1919" s="8" t="s">
        <v>108</v>
      </c>
      <c r="E1919" s="3">
        <v>46177</v>
      </c>
      <c r="F1919" s="3">
        <v>80095</v>
      </c>
      <c r="G1919" s="3">
        <v>142442</v>
      </c>
      <c r="H1919" s="3">
        <v>163934</v>
      </c>
      <c r="I1919" s="3">
        <v>167588.07500000001</v>
      </c>
    </row>
    <row r="1920" spans="1:9" x14ac:dyDescent="0.25">
      <c r="A1920" s="2" t="s">
        <v>92</v>
      </c>
      <c r="B1920" s="2" t="s">
        <v>128</v>
      </c>
      <c r="C1920" s="2" t="s">
        <v>129</v>
      </c>
      <c r="D1920" s="8" t="s">
        <v>109</v>
      </c>
      <c r="E1920" s="3">
        <v>32535</v>
      </c>
      <c r="F1920" s="3">
        <v>58265</v>
      </c>
      <c r="G1920" s="3">
        <v>101207</v>
      </c>
      <c r="H1920" s="3">
        <v>113787</v>
      </c>
      <c r="I1920" s="3">
        <v>118165.405</v>
      </c>
    </row>
    <row r="1921" spans="1:9" x14ac:dyDescent="0.25">
      <c r="A1921" s="5" t="s">
        <v>92</v>
      </c>
      <c r="B1921" s="5" t="s">
        <v>128</v>
      </c>
      <c r="C1921" s="5" t="s">
        <v>129</v>
      </c>
      <c r="D1921" s="5" t="s">
        <v>40</v>
      </c>
      <c r="E1921" s="6"/>
      <c r="F1921" s="6"/>
      <c r="G1921" s="6"/>
      <c r="H1921" s="6"/>
      <c r="I1921" s="6"/>
    </row>
    <row r="1922" spans="1:9" x14ac:dyDescent="0.25">
      <c r="A1922" s="2" t="s">
        <v>92</v>
      </c>
      <c r="B1922" s="2" t="s">
        <v>128</v>
      </c>
      <c r="C1922" s="2" t="s">
        <v>129</v>
      </c>
      <c r="D1922" s="8" t="s">
        <v>77</v>
      </c>
      <c r="E1922" s="3">
        <v>50922.6</v>
      </c>
      <c r="F1922" s="3">
        <v>50922.6</v>
      </c>
      <c r="G1922" s="3">
        <v>50922.6</v>
      </c>
      <c r="H1922" s="3">
        <v>50922.6</v>
      </c>
      <c r="I1922" s="3">
        <v>71107.120999999999</v>
      </c>
    </row>
    <row r="1923" spans="1:9" x14ac:dyDescent="0.25">
      <c r="A1923" s="2" t="s">
        <v>92</v>
      </c>
      <c r="B1923" s="2" t="s">
        <v>128</v>
      </c>
      <c r="C1923" s="2" t="s">
        <v>129</v>
      </c>
      <c r="D1923" s="8" t="s">
        <v>78</v>
      </c>
      <c r="E1923" s="99">
        <v>0</v>
      </c>
      <c r="F1923" s="99">
        <v>0</v>
      </c>
      <c r="G1923" s="99">
        <v>0</v>
      </c>
      <c r="H1923" s="99">
        <v>0</v>
      </c>
      <c r="I1923" s="99">
        <v>10</v>
      </c>
    </row>
    <row r="1924" spans="1:9" x14ac:dyDescent="0.25">
      <c r="A1924" s="2" t="s">
        <v>92</v>
      </c>
      <c r="B1924" s="2" t="s">
        <v>128</v>
      </c>
      <c r="C1924" s="2" t="s">
        <v>129</v>
      </c>
      <c r="D1924" s="8" t="s">
        <v>79</v>
      </c>
      <c r="E1924" s="99">
        <v>0</v>
      </c>
      <c r="F1924" s="99">
        <v>0</v>
      </c>
      <c r="G1924" s="99">
        <v>0</v>
      </c>
      <c r="H1924" s="99">
        <v>0</v>
      </c>
      <c r="I1924" s="99">
        <v>0</v>
      </c>
    </row>
    <row r="1925" spans="1:9" x14ac:dyDescent="0.25">
      <c r="A1925" s="2" t="s">
        <v>92</v>
      </c>
      <c r="B1925" s="2" t="s">
        <v>128</v>
      </c>
      <c r="C1925" s="2" t="s">
        <v>129</v>
      </c>
      <c r="D1925" s="8" t="s">
        <v>80</v>
      </c>
      <c r="E1925" s="3">
        <v>126757</v>
      </c>
      <c r="F1925" s="3">
        <v>63328</v>
      </c>
      <c r="G1925" s="3">
        <v>-53804</v>
      </c>
      <c r="H1925" s="3">
        <v>-8242</v>
      </c>
      <c r="I1925" s="3">
        <v>-54074.307999999997</v>
      </c>
    </row>
    <row r="1926" spans="1:9" x14ac:dyDescent="0.25">
      <c r="A1926" s="5" t="s">
        <v>92</v>
      </c>
      <c r="B1926" s="5" t="s">
        <v>128</v>
      </c>
      <c r="C1926" s="5" t="s">
        <v>129</v>
      </c>
      <c r="D1926" s="5" t="s">
        <v>43</v>
      </c>
      <c r="E1926" s="74"/>
      <c r="F1926" s="74"/>
      <c r="G1926" s="74"/>
      <c r="H1926" s="74"/>
      <c r="I1926" s="74"/>
    </row>
    <row r="1927" spans="1:9" x14ac:dyDescent="0.25">
      <c r="A1927" s="2" t="s">
        <v>92</v>
      </c>
      <c r="B1927" s="2" t="s">
        <v>128</v>
      </c>
      <c r="C1927" s="2" t="s">
        <v>129</v>
      </c>
      <c r="D1927" s="8" t="s">
        <v>546</v>
      </c>
      <c r="E1927" s="9">
        <v>6.6051257479999999</v>
      </c>
      <c r="F1927" s="9">
        <v>10.788895760731494</v>
      </c>
      <c r="G1927" s="9">
        <v>15.453715353700694</v>
      </c>
      <c r="H1927" s="9">
        <v>15.59997532235178</v>
      </c>
      <c r="I1927" s="9">
        <v>13.354366470370527</v>
      </c>
    </row>
    <row r="1928" spans="1:9" x14ac:dyDescent="0.25">
      <c r="A1928" s="2" t="s">
        <v>92</v>
      </c>
      <c r="B1928" s="2" t="s">
        <v>128</v>
      </c>
      <c r="C1928" s="2" t="s">
        <v>129</v>
      </c>
      <c r="D1928" s="8" t="s">
        <v>110</v>
      </c>
      <c r="E1928" s="9">
        <v>1.6799853769999999</v>
      </c>
      <c r="F1928" s="9">
        <v>2.3509754338904418</v>
      </c>
      <c r="G1928" s="9">
        <v>4.1081255294630052</v>
      </c>
      <c r="H1928" s="9">
        <v>4.7643631814173633</v>
      </c>
      <c r="I1928" s="9">
        <v>4.8708401379335911</v>
      </c>
    </row>
    <row r="1929" spans="1:9" x14ac:dyDescent="0.25">
      <c r="A1929" s="2" t="s">
        <v>92</v>
      </c>
      <c r="B1929" s="2" t="s">
        <v>128</v>
      </c>
      <c r="C1929" s="2" t="s">
        <v>129</v>
      </c>
      <c r="D1929" s="8" t="s">
        <v>512</v>
      </c>
      <c r="E1929" s="9">
        <v>0.63891081800000005</v>
      </c>
      <c r="F1929" s="9">
        <v>1.1441874531151197</v>
      </c>
      <c r="G1929" s="9">
        <v>1.9874672542250396</v>
      </c>
      <c r="H1929" s="9">
        <v>2.2345088428320627</v>
      </c>
      <c r="I1929" s="9">
        <f>+I1920/I1922</f>
        <v>1.6617942526459482</v>
      </c>
    </row>
    <row r="1930" spans="1:9" x14ac:dyDescent="0.25">
      <c r="A1930" s="2" t="s">
        <v>92</v>
      </c>
      <c r="B1930" s="2" t="s">
        <v>128</v>
      </c>
      <c r="C1930" s="2" t="s">
        <v>129</v>
      </c>
      <c r="D1930" s="8" t="s">
        <v>111</v>
      </c>
      <c r="E1930" s="9">
        <v>108.15498030000001</v>
      </c>
      <c r="F1930" s="9">
        <v>117.63163840816406</v>
      </c>
      <c r="G1930" s="9">
        <v>112.11480672441307</v>
      </c>
      <c r="H1930" s="9">
        <v>113.45686727500488</v>
      </c>
      <c r="I1930" s="9">
        <v>113.56125530717358</v>
      </c>
    </row>
    <row r="1931" spans="1:9" x14ac:dyDescent="0.25">
      <c r="A1931" s="2" t="s">
        <v>92</v>
      </c>
      <c r="B1931" s="2" t="s">
        <v>128</v>
      </c>
      <c r="C1931" s="2" t="s">
        <v>129</v>
      </c>
      <c r="D1931" s="8" t="s">
        <v>112</v>
      </c>
      <c r="E1931" s="9">
        <v>27.51191025</v>
      </c>
      <c r="F1931" s="9">
        <v>-39.147000772333307</v>
      </c>
      <c r="G1931" s="9">
        <v>-11.82428092918474</v>
      </c>
      <c r="H1931" s="9">
        <v>20.940880768453336</v>
      </c>
      <c r="I1931" s="9">
        <v>13.204983302854165</v>
      </c>
    </row>
    <row r="1932" spans="1:9" x14ac:dyDescent="0.25">
      <c r="A1932" s="2" t="s">
        <v>92</v>
      </c>
      <c r="B1932" s="2" t="s">
        <v>128</v>
      </c>
      <c r="C1932" s="2" t="s">
        <v>129</v>
      </c>
      <c r="D1932" s="8" t="s">
        <v>113</v>
      </c>
      <c r="E1932" s="9">
        <v>17.565893559999999</v>
      </c>
      <c r="F1932" s="9">
        <v>15.864833026581055</v>
      </c>
      <c r="G1932" s="9">
        <v>21.023291948966566</v>
      </c>
      <c r="H1932" s="9">
        <v>39.934283637926598</v>
      </c>
      <c r="I1932" s="9">
        <v>30.027359783358008</v>
      </c>
    </row>
    <row r="1933" spans="1:9" x14ac:dyDescent="0.25">
      <c r="A1933" s="5" t="s">
        <v>92</v>
      </c>
      <c r="B1933" s="5" t="s">
        <v>128</v>
      </c>
      <c r="C1933" s="5" t="s">
        <v>129</v>
      </c>
      <c r="D1933" s="5" t="s">
        <v>53</v>
      </c>
      <c r="E1933" s="74"/>
      <c r="F1933" s="74"/>
      <c r="G1933" s="74"/>
      <c r="H1933" s="74"/>
      <c r="I1933" s="74"/>
    </row>
    <row r="1934" spans="1:9" x14ac:dyDescent="0.25">
      <c r="A1934" s="2" t="s">
        <v>92</v>
      </c>
      <c r="B1934" s="2" t="s">
        <v>128</v>
      </c>
      <c r="C1934" s="2" t="s">
        <v>129</v>
      </c>
      <c r="D1934" s="8" t="s">
        <v>114</v>
      </c>
      <c r="E1934" s="9">
        <v>12.2161039</v>
      </c>
      <c r="F1934" s="9">
        <v>12.60948387484652</v>
      </c>
      <c r="G1934" s="9">
        <v>20.055074300378191</v>
      </c>
      <c r="H1934" s="9">
        <v>12.079124261920851</v>
      </c>
      <c r="I1934" s="9">
        <v>14.630408390781662</v>
      </c>
    </row>
    <row r="1935" spans="1:9" x14ac:dyDescent="0.25">
      <c r="A1935" s="2" t="s">
        <v>92</v>
      </c>
      <c r="B1935" s="2" t="s">
        <v>128</v>
      </c>
      <c r="C1935" s="2" t="s">
        <v>129</v>
      </c>
      <c r="D1935" s="8" t="s">
        <v>115</v>
      </c>
      <c r="E1935" s="9">
        <v>33.53165096</v>
      </c>
      <c r="F1935" s="9">
        <v>27.927602949240477</v>
      </c>
      <c r="G1935" s="9">
        <v>25.889102083511766</v>
      </c>
      <c r="H1935" s="9">
        <v>41.077103572675725</v>
      </c>
      <c r="I1935" s="9">
        <v>42.164413911820155</v>
      </c>
    </row>
    <row r="1936" spans="1:9" x14ac:dyDescent="0.25">
      <c r="A1936" s="5" t="s">
        <v>92</v>
      </c>
      <c r="B1936" s="5" t="s">
        <v>128</v>
      </c>
      <c r="C1936" s="5" t="s">
        <v>129</v>
      </c>
      <c r="D1936" s="5" t="s">
        <v>116</v>
      </c>
      <c r="E1936" s="74"/>
      <c r="F1936" s="74"/>
      <c r="G1936" s="74"/>
      <c r="H1936" s="74"/>
      <c r="I1936" s="74"/>
    </row>
    <row r="1937" spans="1:14" x14ac:dyDescent="0.25">
      <c r="A1937" s="2" t="s">
        <v>92</v>
      </c>
      <c r="B1937" s="2" t="s">
        <v>128</v>
      </c>
      <c r="C1937" s="2" t="s">
        <v>129</v>
      </c>
      <c r="D1937" s="8" t="s">
        <v>535</v>
      </c>
      <c r="E1937" s="9">
        <v>25.43457068</v>
      </c>
      <c r="F1937" s="9">
        <v>21.790695600631555</v>
      </c>
      <c r="G1937" s="9">
        <v>26.583416579361508</v>
      </c>
      <c r="H1937" s="9">
        <v>30.540837937037903</v>
      </c>
      <c r="I1937" s="9">
        <v>36.473764208437558</v>
      </c>
    </row>
    <row r="1938" spans="1:14" x14ac:dyDescent="0.25">
      <c r="A1938" s="2" t="s">
        <v>92</v>
      </c>
      <c r="B1938" s="2" t="s">
        <v>128</v>
      </c>
      <c r="C1938" s="2" t="s">
        <v>129</v>
      </c>
      <c r="D1938" s="8" t="s">
        <v>547</v>
      </c>
      <c r="E1938" s="9">
        <v>9.6729546410000005</v>
      </c>
      <c r="F1938" s="9">
        <v>10.605232254441054</v>
      </c>
      <c r="G1938" s="9">
        <v>12.860773016303174</v>
      </c>
      <c r="H1938" s="9">
        <v>14.323797292361348</v>
      </c>
      <c r="I1938" s="9">
        <f>+SUM(I1898:I1900)/I1922</f>
        <v>12.443826941045749</v>
      </c>
    </row>
    <row r="1939" spans="1:14" x14ac:dyDescent="0.25">
      <c r="A1939" s="5" t="s">
        <v>92</v>
      </c>
      <c r="B1939" s="5" t="s">
        <v>128</v>
      </c>
      <c r="C1939" s="5" t="s">
        <v>129</v>
      </c>
      <c r="D1939" s="5" t="s">
        <v>117</v>
      </c>
      <c r="E1939" s="74"/>
      <c r="F1939" s="74"/>
      <c r="G1939" s="74"/>
      <c r="H1939" s="74"/>
      <c r="I1939" s="74"/>
    </row>
    <row r="1940" spans="1:14" x14ac:dyDescent="0.25">
      <c r="A1940" s="2" t="s">
        <v>92</v>
      </c>
      <c r="B1940" s="2" t="s">
        <v>128</v>
      </c>
      <c r="C1940" s="2" t="s">
        <v>129</v>
      </c>
      <c r="D1940" s="8" t="s">
        <v>118</v>
      </c>
      <c r="E1940" s="9">
        <v>389.60196710000002</v>
      </c>
      <c r="F1940" s="9">
        <v>108.68960782631082</v>
      </c>
      <c r="G1940" s="9">
        <v>-53.162330668827252</v>
      </c>
      <c r="H1940" s="9">
        <v>-7.243358204364295</v>
      </c>
      <c r="I1940" s="9">
        <v>-45.761539090057703</v>
      </c>
    </row>
    <row r="1941" spans="1:14" x14ac:dyDescent="0.25">
      <c r="A1941" s="5" t="s">
        <v>92</v>
      </c>
      <c r="B1941" s="5" t="s">
        <v>128</v>
      </c>
      <c r="C1941" s="5" t="s">
        <v>130</v>
      </c>
      <c r="D1941" s="5" t="s">
        <v>9</v>
      </c>
      <c r="E1941" s="6">
        <v>2256574</v>
      </c>
      <c r="F1941" s="6">
        <v>2516777</v>
      </c>
      <c r="G1941" s="6">
        <v>2611979</v>
      </c>
      <c r="H1941" s="6">
        <v>2816504</v>
      </c>
      <c r="I1941" s="6">
        <v>4425971.4809999997</v>
      </c>
      <c r="J1941" s="1"/>
      <c r="K1941" s="1"/>
      <c r="L1941" s="1"/>
      <c r="M1941" s="1"/>
      <c r="N1941" s="1"/>
    </row>
    <row r="1942" spans="1:14" x14ac:dyDescent="0.25">
      <c r="A1942" s="2" t="s">
        <v>92</v>
      </c>
      <c r="B1942" s="2" t="s">
        <v>128</v>
      </c>
      <c r="C1942" s="2" t="s">
        <v>130</v>
      </c>
      <c r="D1942" s="8" t="s">
        <v>76</v>
      </c>
      <c r="E1942" s="3">
        <v>1307124</v>
      </c>
      <c r="F1942" s="3">
        <v>1307124</v>
      </c>
      <c r="G1942" s="3">
        <v>1307124</v>
      </c>
      <c r="H1942" s="3">
        <v>1307124</v>
      </c>
      <c r="I1942" s="3">
        <v>2307124.4</v>
      </c>
    </row>
    <row r="1943" spans="1:14" x14ac:dyDescent="0.25">
      <c r="A1943" s="2" t="s">
        <v>92</v>
      </c>
      <c r="B1943" s="2" t="s">
        <v>128</v>
      </c>
      <c r="C1943" s="2" t="s">
        <v>130</v>
      </c>
      <c r="D1943" s="8" t="s">
        <v>11</v>
      </c>
      <c r="E1943" s="3">
        <v>0</v>
      </c>
      <c r="F1943" s="3">
        <v>0</v>
      </c>
      <c r="G1943" s="3">
        <v>0</v>
      </c>
      <c r="H1943" s="3">
        <v>0</v>
      </c>
      <c r="I1943" s="3">
        <v>352059.27399999998</v>
      </c>
    </row>
    <row r="1944" spans="1:14" x14ac:dyDescent="0.25">
      <c r="A1944" s="2" t="s">
        <v>92</v>
      </c>
      <c r="B1944" s="2" t="s">
        <v>128</v>
      </c>
      <c r="C1944" s="2" t="s">
        <v>130</v>
      </c>
      <c r="D1944" s="8" t="s">
        <v>12</v>
      </c>
      <c r="E1944" s="3">
        <v>161614</v>
      </c>
      <c r="F1944" s="3">
        <v>449194</v>
      </c>
      <c r="G1944" s="3">
        <v>606774</v>
      </c>
      <c r="H1944" s="3">
        <v>802859</v>
      </c>
      <c r="I1944" s="3">
        <v>952328.31900000002</v>
      </c>
    </row>
    <row r="1945" spans="1:14" x14ac:dyDescent="0.25">
      <c r="A1945" s="2" t="s">
        <v>92</v>
      </c>
      <c r="B1945" s="2" t="s">
        <v>128</v>
      </c>
      <c r="C1945" s="2" t="s">
        <v>130</v>
      </c>
      <c r="D1945" s="8" t="s">
        <v>13</v>
      </c>
      <c r="E1945" s="3">
        <v>787836</v>
      </c>
      <c r="F1945" s="3">
        <v>760459</v>
      </c>
      <c r="G1945" s="3">
        <v>698081</v>
      </c>
      <c r="H1945" s="3">
        <v>706521</v>
      </c>
      <c r="I1945" s="3">
        <v>814459.48800000001</v>
      </c>
    </row>
    <row r="1946" spans="1:14" x14ac:dyDescent="0.25">
      <c r="A1946" s="5" t="s">
        <v>92</v>
      </c>
      <c r="B1946" s="5" t="s">
        <v>128</v>
      </c>
      <c r="C1946" s="5" t="s">
        <v>130</v>
      </c>
      <c r="D1946" s="5" t="s">
        <v>93</v>
      </c>
      <c r="E1946" s="6">
        <v>29584788</v>
      </c>
      <c r="F1946" s="6">
        <v>30491766</v>
      </c>
      <c r="G1946" s="6">
        <v>41177093</v>
      </c>
      <c r="H1946" s="6">
        <v>59404613</v>
      </c>
      <c r="I1946" s="6">
        <v>66884434.857000001</v>
      </c>
    </row>
    <row r="1947" spans="1:14" x14ac:dyDescent="0.25">
      <c r="A1947" s="2" t="s">
        <v>92</v>
      </c>
      <c r="B1947" s="2" t="s">
        <v>128</v>
      </c>
      <c r="C1947" s="2" t="s">
        <v>130</v>
      </c>
      <c r="D1947" s="8" t="s">
        <v>94</v>
      </c>
      <c r="E1947" s="3">
        <v>0</v>
      </c>
      <c r="F1947" s="3">
        <v>0</v>
      </c>
      <c r="G1947" s="3">
        <v>0</v>
      </c>
      <c r="H1947" s="3">
        <v>0</v>
      </c>
      <c r="I1947" s="3">
        <v>0</v>
      </c>
    </row>
    <row r="1948" spans="1:14" x14ac:dyDescent="0.25">
      <c r="A1948" s="2" t="s">
        <v>92</v>
      </c>
      <c r="B1948" s="2" t="s">
        <v>128</v>
      </c>
      <c r="C1948" s="2" t="s">
        <v>130</v>
      </c>
      <c r="D1948" s="8" t="s">
        <v>95</v>
      </c>
      <c r="E1948" s="3">
        <v>1028640</v>
      </c>
      <c r="F1948" s="3">
        <v>1287638</v>
      </c>
      <c r="G1948" s="3">
        <v>1655626</v>
      </c>
      <c r="H1948" s="3">
        <v>2016848</v>
      </c>
      <c r="I1948" s="3">
        <v>1862135.3970000001</v>
      </c>
    </row>
    <row r="1949" spans="1:14" x14ac:dyDescent="0.25">
      <c r="A1949" s="2" t="s">
        <v>92</v>
      </c>
      <c r="B1949" s="2" t="s">
        <v>128</v>
      </c>
      <c r="C1949" s="2" t="s">
        <v>130</v>
      </c>
      <c r="D1949" s="8" t="s">
        <v>96</v>
      </c>
      <c r="E1949" s="3">
        <v>28556148</v>
      </c>
      <c r="F1949" s="3">
        <v>29204128</v>
      </c>
      <c r="G1949" s="3">
        <v>39521467</v>
      </c>
      <c r="H1949" s="3">
        <v>57387765</v>
      </c>
      <c r="I1949" s="3">
        <v>65022299.460000001</v>
      </c>
    </row>
    <row r="1950" spans="1:14" x14ac:dyDescent="0.25">
      <c r="A1950" s="5" t="s">
        <v>92</v>
      </c>
      <c r="B1950" s="5" t="s">
        <v>128</v>
      </c>
      <c r="C1950" s="5" t="s">
        <v>130</v>
      </c>
      <c r="D1950" s="5" t="s">
        <v>97</v>
      </c>
      <c r="E1950" s="6">
        <v>31841362</v>
      </c>
      <c r="F1950" s="6">
        <v>33008543</v>
      </c>
      <c r="G1950" s="6">
        <v>43789072</v>
      </c>
      <c r="H1950" s="6">
        <v>62221117</v>
      </c>
      <c r="I1950" s="6">
        <v>71310406.340000004</v>
      </c>
    </row>
    <row r="1951" spans="1:14" x14ac:dyDescent="0.25">
      <c r="A1951" s="2" t="s">
        <v>92</v>
      </c>
      <c r="B1951" s="2" t="s">
        <v>128</v>
      </c>
      <c r="C1951" s="2" t="s">
        <v>130</v>
      </c>
      <c r="D1951" s="8" t="s">
        <v>98</v>
      </c>
      <c r="E1951" s="3">
        <v>3427334</v>
      </c>
      <c r="F1951" s="3">
        <v>3293175</v>
      </c>
      <c r="G1951" s="3">
        <v>4031939</v>
      </c>
      <c r="H1951" s="3">
        <v>4381526</v>
      </c>
      <c r="I1951" s="3">
        <v>3870495.9350000001</v>
      </c>
    </row>
    <row r="1952" spans="1:14" x14ac:dyDescent="0.25">
      <c r="A1952" s="2" t="s">
        <v>92</v>
      </c>
      <c r="B1952" s="2" t="s">
        <v>128</v>
      </c>
      <c r="C1952" s="2" t="s">
        <v>130</v>
      </c>
      <c r="D1952" s="8" t="s">
        <v>99</v>
      </c>
      <c r="E1952" s="3">
        <v>9330</v>
      </c>
      <c r="F1952" s="3">
        <v>13395</v>
      </c>
      <c r="G1952" s="3">
        <v>11735</v>
      </c>
      <c r="H1952" s="3">
        <v>22053</v>
      </c>
      <c r="I1952" s="3">
        <v>28154.578000000001</v>
      </c>
    </row>
    <row r="1953" spans="1:9" x14ac:dyDescent="0.25">
      <c r="A1953" s="2" t="s">
        <v>92</v>
      </c>
      <c r="B1953" s="2" t="s">
        <v>128</v>
      </c>
      <c r="C1953" s="2" t="s">
        <v>130</v>
      </c>
      <c r="D1953" s="8" t="s">
        <v>100</v>
      </c>
      <c r="E1953" s="3">
        <v>25703352</v>
      </c>
      <c r="F1953" s="3">
        <v>26839956</v>
      </c>
      <c r="G1953" s="3">
        <v>36706220</v>
      </c>
      <c r="H1953" s="3">
        <v>54954238</v>
      </c>
      <c r="I1953" s="3">
        <v>64409914.520000003</v>
      </c>
    </row>
    <row r="1954" spans="1:9" x14ac:dyDescent="0.25">
      <c r="A1954" s="2" t="s">
        <v>92</v>
      </c>
      <c r="B1954" s="2" t="s">
        <v>128</v>
      </c>
      <c r="C1954" s="2" t="s">
        <v>130</v>
      </c>
      <c r="D1954" s="8" t="s">
        <v>101</v>
      </c>
      <c r="E1954" s="3">
        <v>2171452</v>
      </c>
      <c r="F1954" s="3">
        <v>2286404</v>
      </c>
      <c r="G1954" s="3">
        <v>2479483</v>
      </c>
      <c r="H1954" s="3">
        <v>2353277</v>
      </c>
      <c r="I1954" s="3">
        <v>2287932.0120000001</v>
      </c>
    </row>
    <row r="1955" spans="1:9" x14ac:dyDescent="0.25">
      <c r="A1955" s="2" t="s">
        <v>92</v>
      </c>
      <c r="B1955" s="2" t="s">
        <v>128</v>
      </c>
      <c r="C1955" s="2" t="s">
        <v>130</v>
      </c>
      <c r="D1955" s="8" t="s">
        <v>511</v>
      </c>
      <c r="E1955" s="3">
        <v>529894</v>
      </c>
      <c r="F1955" s="3">
        <v>575613</v>
      </c>
      <c r="G1955" s="3">
        <v>559695</v>
      </c>
      <c r="H1955" s="3">
        <v>510023</v>
      </c>
      <c r="I1955" s="3">
        <v>713909.29500000004</v>
      </c>
    </row>
    <row r="1956" spans="1:9" x14ac:dyDescent="0.25">
      <c r="A1956" s="5" t="s">
        <v>92</v>
      </c>
      <c r="B1956" s="5" t="s">
        <v>128</v>
      </c>
      <c r="C1956" s="5" t="s">
        <v>130</v>
      </c>
      <c r="D1956" s="5" t="s">
        <v>29</v>
      </c>
      <c r="E1956" s="6"/>
      <c r="F1956" s="6"/>
      <c r="G1956" s="6"/>
      <c r="H1956" s="6"/>
      <c r="I1956" s="6"/>
    </row>
    <row r="1957" spans="1:9" x14ac:dyDescent="0.25">
      <c r="A1957" s="2" t="s">
        <v>92</v>
      </c>
      <c r="B1957" s="2" t="s">
        <v>128</v>
      </c>
      <c r="C1957" s="2" t="s">
        <v>130</v>
      </c>
      <c r="D1957" s="8" t="s">
        <v>102</v>
      </c>
      <c r="E1957" s="3">
        <v>666295</v>
      </c>
      <c r="F1957" s="3">
        <v>777941</v>
      </c>
      <c r="G1957" s="3">
        <v>851380</v>
      </c>
      <c r="H1957" s="3">
        <v>787805</v>
      </c>
      <c r="I1957" s="3">
        <v>212254.22899999999</v>
      </c>
    </row>
    <row r="1958" spans="1:9" x14ac:dyDescent="0.25">
      <c r="A1958" s="2" t="s">
        <v>92</v>
      </c>
      <c r="B1958" s="2" t="s">
        <v>128</v>
      </c>
      <c r="C1958" s="2" t="s">
        <v>130</v>
      </c>
      <c r="D1958" s="8" t="s">
        <v>103</v>
      </c>
      <c r="E1958" s="3">
        <v>9986417</v>
      </c>
      <c r="F1958" s="3">
        <v>10235624</v>
      </c>
      <c r="G1958" s="3">
        <v>16296690</v>
      </c>
      <c r="H1958" s="3">
        <v>28817017</v>
      </c>
      <c r="I1958" s="3">
        <v>30029593.359999999</v>
      </c>
    </row>
    <row r="1959" spans="1:9" x14ac:dyDescent="0.25">
      <c r="A1959" s="2" t="s">
        <v>92</v>
      </c>
      <c r="B1959" s="2" t="s">
        <v>128</v>
      </c>
      <c r="C1959" s="2" t="s">
        <v>130</v>
      </c>
      <c r="D1959" s="8" t="s">
        <v>104</v>
      </c>
      <c r="E1959" s="3">
        <v>9555201</v>
      </c>
      <c r="F1959" s="3">
        <v>9771659</v>
      </c>
      <c r="G1959" s="3">
        <v>15846874</v>
      </c>
      <c r="H1959" s="3">
        <v>28399184</v>
      </c>
      <c r="I1959" s="3">
        <v>29694589.719999999</v>
      </c>
    </row>
    <row r="1960" spans="1:9" x14ac:dyDescent="0.25">
      <c r="A1960" s="2" t="s">
        <v>92</v>
      </c>
      <c r="B1960" s="2" t="s">
        <v>128</v>
      </c>
      <c r="C1960" s="2" t="s">
        <v>130</v>
      </c>
      <c r="D1960" s="8" t="s">
        <v>105</v>
      </c>
      <c r="E1960" s="3">
        <v>6048762</v>
      </c>
      <c r="F1960" s="3">
        <v>6971881</v>
      </c>
      <c r="G1960" s="3">
        <v>10954415</v>
      </c>
      <c r="H1960" s="3">
        <v>17773459.109999999</v>
      </c>
      <c r="I1960" s="3">
        <v>26582981.27</v>
      </c>
    </row>
    <row r="1961" spans="1:9" x14ac:dyDescent="0.25">
      <c r="A1961" s="2" t="s">
        <v>92</v>
      </c>
      <c r="B1961" s="2" t="s">
        <v>128</v>
      </c>
      <c r="C1961" s="2" t="s">
        <v>130</v>
      </c>
      <c r="D1961" s="8" t="s">
        <v>106</v>
      </c>
      <c r="E1961" s="3">
        <v>5794914</v>
      </c>
      <c r="F1961" s="3">
        <v>6618342</v>
      </c>
      <c r="G1961" s="3">
        <v>10652517</v>
      </c>
      <c r="H1961" s="3">
        <v>17490436</v>
      </c>
      <c r="I1961" s="3">
        <v>26332887.289999999</v>
      </c>
    </row>
    <row r="1962" spans="1:9" x14ac:dyDescent="0.25">
      <c r="A1962" s="2" t="s">
        <v>92</v>
      </c>
      <c r="B1962" s="2" t="s">
        <v>128</v>
      </c>
      <c r="C1962" s="2" t="s">
        <v>130</v>
      </c>
      <c r="D1962" s="8" t="s">
        <v>107</v>
      </c>
      <c r="E1962" s="3">
        <v>0</v>
      </c>
      <c r="F1962" s="3">
        <v>0</v>
      </c>
      <c r="G1962" s="3">
        <v>0</v>
      </c>
      <c r="H1962" s="3">
        <v>0</v>
      </c>
      <c r="I1962" s="3">
        <v>0</v>
      </c>
    </row>
    <row r="1963" spans="1:9" x14ac:dyDescent="0.25">
      <c r="A1963" s="2" t="s">
        <v>92</v>
      </c>
      <c r="B1963" s="2" t="s">
        <v>128</v>
      </c>
      <c r="C1963" s="2" t="s">
        <v>130</v>
      </c>
      <c r="D1963" s="8" t="s">
        <v>108</v>
      </c>
      <c r="E1963" s="3">
        <v>224674</v>
      </c>
      <c r="F1963" s="3">
        <v>184620</v>
      </c>
      <c r="G1963" s="3">
        <v>192113</v>
      </c>
      <c r="H1963" s="3">
        <v>366456</v>
      </c>
      <c r="I1963" s="3">
        <v>429011.06599999999</v>
      </c>
    </row>
    <row r="1964" spans="1:9" x14ac:dyDescent="0.25">
      <c r="A1964" s="2" t="s">
        <v>92</v>
      </c>
      <c r="B1964" s="2" t="s">
        <v>128</v>
      </c>
      <c r="C1964" s="2" t="s">
        <v>130</v>
      </c>
      <c r="D1964" s="8" t="s">
        <v>109</v>
      </c>
      <c r="E1964" s="3">
        <v>175329</v>
      </c>
      <c r="F1964" s="3">
        <v>149091</v>
      </c>
      <c r="G1964" s="3">
        <v>156298</v>
      </c>
      <c r="H1964" s="3">
        <v>269721</v>
      </c>
      <c r="I1964" s="3">
        <v>291310.68199999997</v>
      </c>
    </row>
    <row r="1965" spans="1:9" x14ac:dyDescent="0.25">
      <c r="A1965" s="5" t="s">
        <v>92</v>
      </c>
      <c r="B1965" s="5" t="s">
        <v>128</v>
      </c>
      <c r="C1965" s="5" t="s">
        <v>130</v>
      </c>
      <c r="D1965" s="5" t="s">
        <v>40</v>
      </c>
      <c r="E1965" s="6"/>
      <c r="F1965" s="6"/>
      <c r="G1965" s="6"/>
      <c r="H1965" s="6"/>
      <c r="I1965" s="6"/>
    </row>
    <row r="1966" spans="1:9" x14ac:dyDescent="0.25">
      <c r="A1966" s="2" t="s">
        <v>92</v>
      </c>
      <c r="B1966" s="2" t="s">
        <v>128</v>
      </c>
      <c r="C1966" s="2" t="s">
        <v>130</v>
      </c>
      <c r="D1966" s="8" t="s">
        <v>77</v>
      </c>
      <c r="E1966" s="3">
        <v>130712.4</v>
      </c>
      <c r="F1966" s="3">
        <v>130712.4</v>
      </c>
      <c r="G1966" s="3">
        <v>130712.4</v>
      </c>
      <c r="H1966" s="3">
        <v>130712.4</v>
      </c>
      <c r="I1966" s="3">
        <v>230712.44</v>
      </c>
    </row>
    <row r="1967" spans="1:9" x14ac:dyDescent="0.25">
      <c r="A1967" s="2" t="s">
        <v>92</v>
      </c>
      <c r="B1967" s="2" t="s">
        <v>128</v>
      </c>
      <c r="C1967" s="2" t="s">
        <v>130</v>
      </c>
      <c r="D1967" s="8" t="s">
        <v>78</v>
      </c>
      <c r="E1967" s="3">
        <v>0</v>
      </c>
      <c r="F1967" s="3">
        <v>0</v>
      </c>
      <c r="G1967" s="3">
        <v>0</v>
      </c>
      <c r="H1967" s="3">
        <v>0</v>
      </c>
      <c r="I1967" s="3">
        <v>10</v>
      </c>
    </row>
    <row r="1968" spans="1:9" x14ac:dyDescent="0.25">
      <c r="A1968" s="2" t="s">
        <v>92</v>
      </c>
      <c r="B1968" s="2" t="s">
        <v>128</v>
      </c>
      <c r="C1968" s="2" t="s">
        <v>130</v>
      </c>
      <c r="D1968" s="8" t="s">
        <v>79</v>
      </c>
      <c r="E1968" s="3">
        <v>0</v>
      </c>
      <c r="F1968" s="3">
        <v>0</v>
      </c>
      <c r="G1968" s="3">
        <v>0</v>
      </c>
      <c r="H1968" s="3">
        <v>0</v>
      </c>
      <c r="I1968" s="3">
        <v>0</v>
      </c>
    </row>
    <row r="1969" spans="1:9" x14ac:dyDescent="0.25">
      <c r="A1969" s="2" t="s">
        <v>92</v>
      </c>
      <c r="B1969" s="2" t="s">
        <v>128</v>
      </c>
      <c r="C1969" s="2" t="s">
        <v>130</v>
      </c>
      <c r="D1969" s="8" t="s">
        <v>80</v>
      </c>
      <c r="E1969" s="3">
        <v>1492852</v>
      </c>
      <c r="F1969" s="3">
        <v>856081</v>
      </c>
      <c r="G1969" s="3">
        <v>3422917</v>
      </c>
      <c r="H1969" s="3">
        <v>8647317</v>
      </c>
      <c r="I1969" s="3">
        <v>757151.61100000003</v>
      </c>
    </row>
    <row r="1970" spans="1:9" x14ac:dyDescent="0.25">
      <c r="A1970" s="5" t="s">
        <v>92</v>
      </c>
      <c r="B1970" s="5" t="s">
        <v>128</v>
      </c>
      <c r="C1970" s="5" t="s">
        <v>130</v>
      </c>
      <c r="D1970" s="5" t="s">
        <v>43</v>
      </c>
      <c r="E1970" s="74"/>
      <c r="F1970" s="74"/>
      <c r="G1970" s="74"/>
      <c r="H1970" s="74"/>
      <c r="I1970" s="74"/>
    </row>
    <row r="1971" spans="1:9" x14ac:dyDescent="0.25">
      <c r="A1971" s="2" t="s">
        <v>92</v>
      </c>
      <c r="B1971" s="2" t="s">
        <v>128</v>
      </c>
      <c r="C1971" s="2" t="s">
        <v>130</v>
      </c>
      <c r="D1971" s="8" t="s">
        <v>546</v>
      </c>
      <c r="E1971" s="9">
        <v>11.93739115</v>
      </c>
      <c r="F1971" s="9">
        <v>8.4888385816236021</v>
      </c>
      <c r="G1971" s="9">
        <v>8.1664749114111626</v>
      </c>
      <c r="H1971" s="9">
        <v>12.783088773701021</v>
      </c>
      <c r="I1971" s="9">
        <v>8.0661695867169172</v>
      </c>
    </row>
    <row r="1972" spans="1:9" x14ac:dyDescent="0.25">
      <c r="A1972" s="2" t="s">
        <v>92</v>
      </c>
      <c r="B1972" s="2" t="s">
        <v>128</v>
      </c>
      <c r="C1972" s="2" t="s">
        <v>130</v>
      </c>
      <c r="D1972" s="8" t="s">
        <v>110</v>
      </c>
      <c r="E1972" s="9">
        <v>0.55063285299999998</v>
      </c>
      <c r="F1972" s="9">
        <v>0.45167398027837824</v>
      </c>
      <c r="G1972" s="9">
        <v>0.35693380302738548</v>
      </c>
      <c r="H1972" s="9">
        <v>0.43348787839986863</v>
      </c>
      <c r="I1972" s="9">
        <v>0.40851075873984427</v>
      </c>
    </row>
    <row r="1973" spans="1:9" x14ac:dyDescent="0.25">
      <c r="A1973" s="2" t="s">
        <v>92</v>
      </c>
      <c r="B1973" s="2" t="s">
        <v>128</v>
      </c>
      <c r="C1973" s="2" t="s">
        <v>130</v>
      </c>
      <c r="D1973" s="8" t="s">
        <v>512</v>
      </c>
      <c r="E1973" s="9">
        <v>1.341334104</v>
      </c>
      <c r="F1973" s="9">
        <v>1.1406033398514601</v>
      </c>
      <c r="G1973" s="9">
        <v>1.1957396543862708</v>
      </c>
      <c r="H1973" s="9">
        <v>2.0634691123412927</v>
      </c>
      <c r="I1973" s="9">
        <f>+I1964/I1966</f>
        <v>1.2626570201416099</v>
      </c>
    </row>
    <row r="1974" spans="1:9" x14ac:dyDescent="0.25">
      <c r="A1974" s="2" t="s">
        <v>92</v>
      </c>
      <c r="B1974" s="2" t="s">
        <v>128</v>
      </c>
      <c r="C1974" s="2" t="s">
        <v>130</v>
      </c>
      <c r="D1974" s="8" t="s">
        <v>111</v>
      </c>
      <c r="E1974" s="9">
        <v>60.64669911</v>
      </c>
      <c r="F1974" s="9">
        <v>67.72997297592967</v>
      </c>
      <c r="G1974" s="9">
        <v>67.221566852869529</v>
      </c>
      <c r="H1974" s="9">
        <v>61.587811818818459</v>
      </c>
      <c r="I1974" s="9">
        <v>88.679074330716162</v>
      </c>
    </row>
    <row r="1975" spans="1:9" x14ac:dyDescent="0.25">
      <c r="A1975" s="2" t="s">
        <v>92</v>
      </c>
      <c r="B1975" s="2" t="s">
        <v>128</v>
      </c>
      <c r="C1975" s="2" t="s">
        <v>130</v>
      </c>
      <c r="D1975" s="8" t="s">
        <v>112</v>
      </c>
      <c r="E1975" s="9">
        <v>0</v>
      </c>
      <c r="F1975" s="9">
        <v>0</v>
      </c>
      <c r="G1975" s="9">
        <v>0</v>
      </c>
      <c r="H1975" s="9">
        <v>0</v>
      </c>
      <c r="I1975" s="9">
        <v>0</v>
      </c>
    </row>
    <row r="1976" spans="1:9" x14ac:dyDescent="0.25">
      <c r="A1976" s="2" t="s">
        <v>92</v>
      </c>
      <c r="B1976" s="2" t="s">
        <v>128</v>
      </c>
      <c r="C1976" s="2" t="s">
        <v>130</v>
      </c>
      <c r="D1976" s="8" t="s">
        <v>113</v>
      </c>
      <c r="E1976" s="9">
        <v>6.9731133859999996</v>
      </c>
      <c r="F1976" s="9">
        <v>7.9611967630061589</v>
      </c>
      <c r="G1976" s="9">
        <v>5.3725422439782129</v>
      </c>
      <c r="H1976" s="9">
        <v>2.7740409724448423</v>
      </c>
      <c r="I1976" s="9">
        <v>0.71479091309701381</v>
      </c>
    </row>
    <row r="1977" spans="1:9" x14ac:dyDescent="0.25">
      <c r="A1977" s="5" t="s">
        <v>92</v>
      </c>
      <c r="B1977" s="5" t="s">
        <v>128</v>
      </c>
      <c r="C1977" s="5" t="s">
        <v>130</v>
      </c>
      <c r="D1977" s="5" t="s">
        <v>53</v>
      </c>
      <c r="E1977" s="74"/>
      <c r="F1977" s="74"/>
      <c r="G1977" s="74"/>
      <c r="H1977" s="74"/>
      <c r="I1977" s="74"/>
    </row>
    <row r="1978" spans="1:9" x14ac:dyDescent="0.25">
      <c r="A1978" s="2" t="s">
        <v>92</v>
      </c>
      <c r="B1978" s="2" t="s">
        <v>128</v>
      </c>
      <c r="C1978" s="2" t="s">
        <v>130</v>
      </c>
      <c r="D1978" s="8" t="s">
        <v>114</v>
      </c>
      <c r="E1978" s="9">
        <v>10.763779510000001</v>
      </c>
      <c r="F1978" s="9">
        <v>9.9767354166465338</v>
      </c>
      <c r="G1978" s="9">
        <v>9.2076374671744592</v>
      </c>
      <c r="H1978" s="9">
        <v>7.0418632953824982</v>
      </c>
      <c r="I1978" s="9">
        <v>5.4276733700631441</v>
      </c>
    </row>
    <row r="1979" spans="1:9" x14ac:dyDescent="0.25">
      <c r="A1979" s="2" t="s">
        <v>92</v>
      </c>
      <c r="B1979" s="2" t="s">
        <v>128</v>
      </c>
      <c r="C1979" s="2" t="s">
        <v>130</v>
      </c>
      <c r="D1979" s="8" t="s">
        <v>115</v>
      </c>
      <c r="E1979" s="9">
        <v>80.723155000000006</v>
      </c>
      <c r="F1979" s="9">
        <v>81.312150009165805</v>
      </c>
      <c r="G1979" s="9">
        <v>83.825069414579048</v>
      </c>
      <c r="H1979" s="9">
        <v>88.320879871057286</v>
      </c>
      <c r="I1979" s="9">
        <v>90.323303183690712</v>
      </c>
    </row>
    <row r="1980" spans="1:9" x14ac:dyDescent="0.25">
      <c r="A1980" s="5" t="s">
        <v>92</v>
      </c>
      <c r="B1980" s="5" t="s">
        <v>128</v>
      </c>
      <c r="C1980" s="5" t="s">
        <v>130</v>
      </c>
      <c r="D1980" s="5" t="s">
        <v>116</v>
      </c>
      <c r="E1980" s="74"/>
      <c r="F1980" s="74"/>
      <c r="G1980" s="74"/>
      <c r="H1980" s="74"/>
      <c r="I1980" s="74"/>
    </row>
    <row r="1981" spans="1:9" x14ac:dyDescent="0.25">
      <c r="A1981" s="2" t="s">
        <v>92</v>
      </c>
      <c r="B1981" s="2" t="s">
        <v>128</v>
      </c>
      <c r="C1981" s="2" t="s">
        <v>130</v>
      </c>
      <c r="D1981" s="8" t="s">
        <v>535</v>
      </c>
      <c r="E1981" s="9">
        <v>4.61267329</v>
      </c>
      <c r="F1981" s="9">
        <v>5.3207983157572265</v>
      </c>
      <c r="G1981" s="9">
        <v>4.3707206218026267</v>
      </c>
      <c r="H1981" s="9">
        <v>3.3911043416337252</v>
      </c>
      <c r="I1981" s="9">
        <v>5.0644950412716998</v>
      </c>
    </row>
    <row r="1982" spans="1:9" x14ac:dyDescent="0.25">
      <c r="A1982" s="2" t="s">
        <v>92</v>
      </c>
      <c r="B1982" s="2" t="s">
        <v>128</v>
      </c>
      <c r="C1982" s="2" t="s">
        <v>130</v>
      </c>
      <c r="D1982" s="8" t="s">
        <v>547</v>
      </c>
      <c r="E1982" s="9">
        <v>11.23640909</v>
      </c>
      <c r="F1982" s="9">
        <v>13.436506406431219</v>
      </c>
      <c r="G1982" s="9">
        <v>14.642053852580169</v>
      </c>
      <c r="H1982" s="9">
        <v>16.142179318871047</v>
      </c>
      <c r="I1982" s="9">
        <f>+SUM(I1942:I1944)/I1966</f>
        <v>15.653737583461037</v>
      </c>
    </row>
    <row r="1983" spans="1:9" x14ac:dyDescent="0.25">
      <c r="A1983" s="5" t="s">
        <v>92</v>
      </c>
      <c r="B1983" s="5" t="s">
        <v>128</v>
      </c>
      <c r="C1983" s="5" t="s">
        <v>130</v>
      </c>
      <c r="D1983" s="5" t="s">
        <v>117</v>
      </c>
      <c r="E1983" s="74"/>
      <c r="F1983" s="74"/>
      <c r="G1983" s="74"/>
      <c r="H1983" s="74"/>
      <c r="I1983" s="74"/>
    </row>
    <row r="1984" spans="1:9" x14ac:dyDescent="0.25">
      <c r="A1984" s="2" t="s">
        <v>92</v>
      </c>
      <c r="B1984" s="2" t="s">
        <v>128</v>
      </c>
      <c r="C1984" s="2" t="s">
        <v>130</v>
      </c>
      <c r="D1984" s="8" t="s">
        <v>118</v>
      </c>
      <c r="E1984" s="9">
        <v>851.45754550000004</v>
      </c>
      <c r="F1984" s="9">
        <v>574.20032060956055</v>
      </c>
      <c r="G1984" s="9">
        <v>2189.9941138082381</v>
      </c>
      <c r="H1984" s="9">
        <v>3206.0228903199973</v>
      </c>
      <c r="I1984" s="9">
        <v>259.91206563444865</v>
      </c>
    </row>
    <row r="1985" spans="1:14" x14ac:dyDescent="0.25">
      <c r="A1985" s="5" t="s">
        <v>92</v>
      </c>
      <c r="B1985" s="5" t="s">
        <v>128</v>
      </c>
      <c r="C1985" s="5" t="s">
        <v>131</v>
      </c>
      <c r="D1985" s="5" t="s">
        <v>9</v>
      </c>
      <c r="E1985" s="6">
        <v>526037</v>
      </c>
      <c r="F1985" s="6">
        <v>544333</v>
      </c>
      <c r="G1985" s="6">
        <v>595266</v>
      </c>
      <c r="H1985" s="6">
        <v>633415.98699999996</v>
      </c>
      <c r="I1985" s="6">
        <v>732150.772</v>
      </c>
      <c r="J1985" s="1"/>
      <c r="K1985" s="1"/>
      <c r="L1985" s="1"/>
      <c r="M1985" s="1"/>
      <c r="N1985" s="1"/>
    </row>
    <row r="1986" spans="1:14" x14ac:dyDescent="0.25">
      <c r="A1986" s="2" t="s">
        <v>92</v>
      </c>
      <c r="B1986" s="2" t="s">
        <v>128</v>
      </c>
      <c r="C1986" s="2" t="s">
        <v>131</v>
      </c>
      <c r="D1986" s="8" t="s">
        <v>76</v>
      </c>
      <c r="E1986" s="3">
        <v>750000</v>
      </c>
      <c r="F1986" s="3">
        <v>750000</v>
      </c>
      <c r="G1986" s="3">
        <v>750000</v>
      </c>
      <c r="H1986" s="3">
        <v>750000</v>
      </c>
      <c r="I1986" s="3">
        <v>750000</v>
      </c>
    </row>
    <row r="1987" spans="1:14" x14ac:dyDescent="0.25">
      <c r="A1987" s="2" t="s">
        <v>92</v>
      </c>
      <c r="B1987" s="2" t="s">
        <v>128</v>
      </c>
      <c r="C1987" s="2" t="s">
        <v>131</v>
      </c>
      <c r="D1987" s="8" t="s">
        <v>11</v>
      </c>
      <c r="E1987" s="3">
        <v>0</v>
      </c>
      <c r="F1987" s="3">
        <v>0</v>
      </c>
      <c r="G1987" s="3">
        <v>0</v>
      </c>
      <c r="H1987" s="3">
        <v>0</v>
      </c>
      <c r="I1987" s="3">
        <v>0</v>
      </c>
    </row>
    <row r="1988" spans="1:14" x14ac:dyDescent="0.25">
      <c r="A1988" s="2" t="s">
        <v>92</v>
      </c>
      <c r="B1988" s="2" t="s">
        <v>128</v>
      </c>
      <c r="C1988" s="2" t="s">
        <v>131</v>
      </c>
      <c r="D1988" s="8" t="s">
        <v>12</v>
      </c>
      <c r="E1988" s="3">
        <v>-223824</v>
      </c>
      <c r="F1988" s="3">
        <v>-200528</v>
      </c>
      <c r="G1988" s="3">
        <v>-157353</v>
      </c>
      <c r="H1988" s="3">
        <v>-114332.427</v>
      </c>
      <c r="I1988" s="3">
        <v>-14495.592000000001</v>
      </c>
    </row>
    <row r="1989" spans="1:14" x14ac:dyDescent="0.25">
      <c r="A1989" s="2" t="s">
        <v>92</v>
      </c>
      <c r="B1989" s="2" t="s">
        <v>128</v>
      </c>
      <c r="C1989" s="2" t="s">
        <v>131</v>
      </c>
      <c r="D1989" s="8" t="s">
        <v>13</v>
      </c>
      <c r="E1989" s="3">
        <v>-139</v>
      </c>
      <c r="F1989" s="3">
        <v>-5139</v>
      </c>
      <c r="G1989" s="3">
        <v>2619</v>
      </c>
      <c r="H1989" s="3">
        <v>-2251.5859999999998</v>
      </c>
      <c r="I1989" s="3">
        <v>-3353.636</v>
      </c>
    </row>
    <row r="1990" spans="1:14" x14ac:dyDescent="0.25">
      <c r="A1990" s="5" t="s">
        <v>92</v>
      </c>
      <c r="B1990" s="5" t="s">
        <v>128</v>
      </c>
      <c r="C1990" s="5" t="s">
        <v>131</v>
      </c>
      <c r="D1990" s="5" t="s">
        <v>93</v>
      </c>
      <c r="E1990" s="6">
        <v>7016170</v>
      </c>
      <c r="F1990" s="6">
        <v>7692769</v>
      </c>
      <c r="G1990" s="6">
        <v>9372348</v>
      </c>
      <c r="H1990" s="6">
        <v>11440859</v>
      </c>
      <c r="I1990" s="6">
        <v>13060439.1664</v>
      </c>
    </row>
    <row r="1991" spans="1:14" x14ac:dyDescent="0.25">
      <c r="A1991" s="2" t="s">
        <v>92</v>
      </c>
      <c r="B1991" s="2" t="s">
        <v>128</v>
      </c>
      <c r="C1991" s="2" t="s">
        <v>131</v>
      </c>
      <c r="D1991" s="8" t="s">
        <v>94</v>
      </c>
      <c r="E1991" s="3">
        <v>6233813</v>
      </c>
      <c r="F1991" s="3">
        <v>6807384</v>
      </c>
      <c r="G1991" s="3">
        <v>8279414</v>
      </c>
      <c r="H1991" s="3">
        <v>10601377</v>
      </c>
      <c r="I1991" s="3">
        <v>12129763.109999999</v>
      </c>
    </row>
    <row r="1992" spans="1:14" x14ac:dyDescent="0.25">
      <c r="A1992" s="2" t="s">
        <v>92</v>
      </c>
      <c r="B1992" s="2" t="s">
        <v>128</v>
      </c>
      <c r="C1992" s="2" t="s">
        <v>131</v>
      </c>
      <c r="D1992" s="8" t="s">
        <v>95</v>
      </c>
      <c r="E1992" s="3">
        <v>377745</v>
      </c>
      <c r="F1992" s="3">
        <v>400522</v>
      </c>
      <c r="G1992" s="3">
        <v>403501</v>
      </c>
      <c r="H1992" s="3">
        <v>384593</v>
      </c>
      <c r="I1992" s="3">
        <v>386127.64600000001</v>
      </c>
    </row>
    <row r="1993" spans="1:14" x14ac:dyDescent="0.25">
      <c r="A1993" s="2" t="s">
        <v>92</v>
      </c>
      <c r="B1993" s="2" t="s">
        <v>128</v>
      </c>
      <c r="C1993" s="2" t="s">
        <v>131</v>
      </c>
      <c r="D1993" s="8" t="s">
        <v>96</v>
      </c>
      <c r="E1993" s="3">
        <v>404612</v>
      </c>
      <c r="F1993" s="3">
        <v>484863</v>
      </c>
      <c r="G1993" s="3">
        <v>689433</v>
      </c>
      <c r="H1993" s="3">
        <v>454889</v>
      </c>
      <c r="I1993" s="3">
        <v>544548.41040000005</v>
      </c>
    </row>
    <row r="1994" spans="1:14" x14ac:dyDescent="0.25">
      <c r="A1994" s="5" t="s">
        <v>92</v>
      </c>
      <c r="B1994" s="5" t="s">
        <v>128</v>
      </c>
      <c r="C1994" s="5" t="s">
        <v>131</v>
      </c>
      <c r="D1994" s="5" t="s">
        <v>97</v>
      </c>
      <c r="E1994" s="6">
        <v>7542207</v>
      </c>
      <c r="F1994" s="6">
        <v>8237102</v>
      </c>
      <c r="G1994" s="6">
        <v>9967614</v>
      </c>
      <c r="H1994" s="6">
        <v>12074275</v>
      </c>
      <c r="I1994" s="6">
        <v>13792589.932</v>
      </c>
    </row>
    <row r="1995" spans="1:14" x14ac:dyDescent="0.25">
      <c r="A1995" s="2" t="s">
        <v>92</v>
      </c>
      <c r="B1995" s="2" t="s">
        <v>128</v>
      </c>
      <c r="C1995" s="2" t="s">
        <v>131</v>
      </c>
      <c r="D1995" s="8" t="s">
        <v>98</v>
      </c>
      <c r="E1995" s="3">
        <v>588070</v>
      </c>
      <c r="F1995" s="3">
        <v>800000</v>
      </c>
      <c r="G1995" s="3">
        <v>1294388</v>
      </c>
      <c r="H1995" s="3">
        <v>898963</v>
      </c>
      <c r="I1995" s="3">
        <v>1062764.45</v>
      </c>
    </row>
    <row r="1996" spans="1:14" x14ac:dyDescent="0.25">
      <c r="A1996" s="2" t="s">
        <v>92</v>
      </c>
      <c r="B1996" s="2" t="s">
        <v>128</v>
      </c>
      <c r="C1996" s="2" t="s">
        <v>131</v>
      </c>
      <c r="D1996" s="8" t="s">
        <v>99</v>
      </c>
      <c r="E1996" s="3">
        <v>0</v>
      </c>
      <c r="F1996" s="3">
        <v>5929</v>
      </c>
      <c r="G1996" s="3">
        <v>11998</v>
      </c>
      <c r="H1996" s="3">
        <v>12574.316000000001</v>
      </c>
      <c r="I1996" s="3">
        <v>14956.941999999999</v>
      </c>
    </row>
    <row r="1997" spans="1:14" x14ac:dyDescent="0.25">
      <c r="A1997" s="2" t="s">
        <v>92</v>
      </c>
      <c r="B1997" s="2" t="s">
        <v>128</v>
      </c>
      <c r="C1997" s="2" t="s">
        <v>131</v>
      </c>
      <c r="D1997" s="8" t="s">
        <v>100</v>
      </c>
      <c r="E1997" s="3">
        <v>6004641</v>
      </c>
      <c r="F1997" s="3">
        <v>6218546</v>
      </c>
      <c r="G1997" s="3">
        <v>6884114</v>
      </c>
      <c r="H1997" s="3">
        <v>9609591</v>
      </c>
      <c r="I1997" s="3">
        <v>11128901.779999999</v>
      </c>
    </row>
    <row r="1998" spans="1:14" x14ac:dyDescent="0.25">
      <c r="A1998" s="2" t="s">
        <v>92</v>
      </c>
      <c r="B1998" s="2" t="s">
        <v>128</v>
      </c>
      <c r="C1998" s="2" t="s">
        <v>131</v>
      </c>
      <c r="D1998" s="8" t="s">
        <v>101</v>
      </c>
      <c r="E1998" s="3">
        <v>713092</v>
      </c>
      <c r="F1998" s="3">
        <v>979503</v>
      </c>
      <c r="G1998" s="3">
        <v>1512759</v>
      </c>
      <c r="H1998" s="3">
        <v>1363203.6839999999</v>
      </c>
      <c r="I1998" s="3">
        <v>1394907.8219999999</v>
      </c>
    </row>
    <row r="1999" spans="1:14" x14ac:dyDescent="0.25">
      <c r="A1999" s="2" t="s">
        <v>92</v>
      </c>
      <c r="B1999" s="2" t="s">
        <v>128</v>
      </c>
      <c r="C1999" s="2" t="s">
        <v>131</v>
      </c>
      <c r="D1999" s="8" t="s">
        <v>511</v>
      </c>
      <c r="E1999" s="3">
        <v>236404</v>
      </c>
      <c r="F1999" s="3">
        <v>233124</v>
      </c>
      <c r="G1999" s="3">
        <v>264355</v>
      </c>
      <c r="H1999" s="3">
        <v>189943</v>
      </c>
      <c r="I1999" s="3">
        <v>191058.93799999999</v>
      </c>
    </row>
    <row r="2000" spans="1:14" x14ac:dyDescent="0.25">
      <c r="A2000" s="5" t="s">
        <v>92</v>
      </c>
      <c r="B2000" s="5" t="s">
        <v>128</v>
      </c>
      <c r="C2000" s="5" t="s">
        <v>131</v>
      </c>
      <c r="D2000" s="5" t="s">
        <v>29</v>
      </c>
      <c r="E2000" s="6"/>
      <c r="F2000" s="6"/>
      <c r="G2000" s="6"/>
      <c r="H2000" s="6"/>
      <c r="I2000" s="6"/>
    </row>
    <row r="2001" spans="1:9" x14ac:dyDescent="0.25">
      <c r="A2001" s="2" t="s">
        <v>92</v>
      </c>
      <c r="B2001" s="2" t="s">
        <v>128</v>
      </c>
      <c r="C2001" s="2" t="s">
        <v>131</v>
      </c>
      <c r="D2001" s="8" t="s">
        <v>102</v>
      </c>
      <c r="E2001" s="3">
        <v>312395</v>
      </c>
      <c r="F2001" s="3">
        <v>574864</v>
      </c>
      <c r="G2001" s="3">
        <v>997150</v>
      </c>
      <c r="H2001" s="3">
        <v>1040899</v>
      </c>
      <c r="I2001" s="3">
        <v>818262.73199999996</v>
      </c>
    </row>
    <row r="2002" spans="1:9" x14ac:dyDescent="0.25">
      <c r="A2002" s="2" t="s">
        <v>92</v>
      </c>
      <c r="B2002" s="2" t="s">
        <v>128</v>
      </c>
      <c r="C2002" s="2" t="s">
        <v>131</v>
      </c>
      <c r="D2002" s="8" t="s">
        <v>103</v>
      </c>
      <c r="E2002" s="3">
        <v>2046960</v>
      </c>
      <c r="F2002" s="3">
        <v>2069520</v>
      </c>
      <c r="G2002" s="3">
        <v>1929697</v>
      </c>
      <c r="H2002" s="3">
        <v>2179732</v>
      </c>
      <c r="I2002" s="3">
        <v>2631514.7570000002</v>
      </c>
    </row>
    <row r="2003" spans="1:9" x14ac:dyDescent="0.25">
      <c r="A2003" s="2" t="s">
        <v>92</v>
      </c>
      <c r="B2003" s="2" t="s">
        <v>128</v>
      </c>
      <c r="C2003" s="2" t="s">
        <v>131</v>
      </c>
      <c r="D2003" s="8" t="s">
        <v>104</v>
      </c>
      <c r="E2003" s="3">
        <v>1267595</v>
      </c>
      <c r="F2003" s="3">
        <v>1301679</v>
      </c>
      <c r="G2003" s="3">
        <v>1254510</v>
      </c>
      <c r="H2003" s="3">
        <v>1546892</v>
      </c>
      <c r="I2003" s="3">
        <v>1954288.824</v>
      </c>
    </row>
    <row r="2004" spans="1:9" x14ac:dyDescent="0.25">
      <c r="A2004" s="2" t="s">
        <v>92</v>
      </c>
      <c r="B2004" s="2" t="s">
        <v>128</v>
      </c>
      <c r="C2004" s="2" t="s">
        <v>131</v>
      </c>
      <c r="D2004" s="8" t="s">
        <v>105</v>
      </c>
      <c r="E2004" s="3">
        <v>855336</v>
      </c>
      <c r="F2004" s="3">
        <v>886699</v>
      </c>
      <c r="G2004" s="3">
        <v>1161163</v>
      </c>
      <c r="H2004" s="3">
        <v>1358722</v>
      </c>
      <c r="I2004" s="3">
        <v>1734918.86</v>
      </c>
    </row>
    <row r="2005" spans="1:9" x14ac:dyDescent="0.25">
      <c r="A2005" s="2" t="s">
        <v>92</v>
      </c>
      <c r="B2005" s="2" t="s">
        <v>128</v>
      </c>
      <c r="C2005" s="2" t="s">
        <v>131</v>
      </c>
      <c r="D2005" s="8" t="s">
        <v>106</v>
      </c>
      <c r="E2005" s="3">
        <v>772146</v>
      </c>
      <c r="F2005" s="3">
        <v>804783</v>
      </c>
      <c r="G2005" s="3">
        <v>1000781</v>
      </c>
      <c r="H2005" s="3">
        <v>1226680</v>
      </c>
      <c r="I2005" s="3">
        <v>1636397.2509999999</v>
      </c>
    </row>
    <row r="2006" spans="1:9" x14ac:dyDescent="0.25">
      <c r="A2006" s="2" t="s">
        <v>92</v>
      </c>
      <c r="B2006" s="2" t="s">
        <v>128</v>
      </c>
      <c r="C2006" s="2" t="s">
        <v>131</v>
      </c>
      <c r="D2006" s="8" t="s">
        <v>107</v>
      </c>
      <c r="E2006" s="3">
        <v>0</v>
      </c>
      <c r="F2006" s="3">
        <v>0</v>
      </c>
      <c r="G2006" s="3">
        <v>0</v>
      </c>
      <c r="H2006" s="3">
        <v>0</v>
      </c>
      <c r="I2006" s="3">
        <v>0</v>
      </c>
    </row>
    <row r="2007" spans="1:9" x14ac:dyDescent="0.25">
      <c r="A2007" s="2" t="s">
        <v>92</v>
      </c>
      <c r="B2007" s="2" t="s">
        <v>128</v>
      </c>
      <c r="C2007" s="2" t="s">
        <v>131</v>
      </c>
      <c r="D2007" s="8" t="s">
        <v>108</v>
      </c>
      <c r="E2007" s="3">
        <v>44861</v>
      </c>
      <c r="F2007" s="3">
        <v>50584</v>
      </c>
      <c r="G2007" s="3">
        <v>52920</v>
      </c>
      <c r="H2007" s="3">
        <v>105599.59600000001</v>
      </c>
      <c r="I2007" s="3">
        <v>148804.601</v>
      </c>
    </row>
    <row r="2008" spans="1:9" x14ac:dyDescent="0.25">
      <c r="A2008" s="2" t="s">
        <v>92</v>
      </c>
      <c r="B2008" s="2" t="s">
        <v>128</v>
      </c>
      <c r="C2008" s="2" t="s">
        <v>131</v>
      </c>
      <c r="D2008" s="8" t="s">
        <v>109</v>
      </c>
      <c r="E2008" s="3">
        <v>34617</v>
      </c>
      <c r="F2008" s="3">
        <v>23296</v>
      </c>
      <c r="G2008" s="3">
        <v>43175</v>
      </c>
      <c r="H2008" s="3">
        <v>43021</v>
      </c>
      <c r="I2008" s="3">
        <v>99836.835000000006</v>
      </c>
    </row>
    <row r="2009" spans="1:9" x14ac:dyDescent="0.25">
      <c r="A2009" s="5" t="s">
        <v>92</v>
      </c>
      <c r="B2009" s="5" t="s">
        <v>128</v>
      </c>
      <c r="C2009" s="5" t="s">
        <v>131</v>
      </c>
      <c r="D2009" s="5" t="s">
        <v>40</v>
      </c>
      <c r="E2009" s="6"/>
      <c r="F2009" s="6"/>
      <c r="G2009" s="6"/>
      <c r="H2009" s="6"/>
      <c r="I2009" s="6"/>
    </row>
    <row r="2010" spans="1:9" x14ac:dyDescent="0.25">
      <c r="A2010" s="2" t="s">
        <v>92</v>
      </c>
      <c r="B2010" s="2" t="s">
        <v>128</v>
      </c>
      <c r="C2010" s="2" t="s">
        <v>131</v>
      </c>
      <c r="D2010" s="8" t="s">
        <v>77</v>
      </c>
      <c r="E2010" s="3">
        <v>75000</v>
      </c>
      <c r="F2010" s="3">
        <v>75000</v>
      </c>
      <c r="G2010" s="3">
        <v>75000</v>
      </c>
      <c r="H2010" s="3">
        <v>75000</v>
      </c>
      <c r="I2010" s="3">
        <v>75000</v>
      </c>
    </row>
    <row r="2011" spans="1:9" x14ac:dyDescent="0.25">
      <c r="A2011" s="2" t="s">
        <v>92</v>
      </c>
      <c r="B2011" s="2" t="s">
        <v>128</v>
      </c>
      <c r="C2011" s="2" t="s">
        <v>131</v>
      </c>
      <c r="D2011" s="8" t="s">
        <v>78</v>
      </c>
      <c r="E2011" s="3">
        <v>0</v>
      </c>
      <c r="F2011" s="3">
        <v>0</v>
      </c>
      <c r="G2011" s="3">
        <v>0</v>
      </c>
      <c r="H2011" s="3">
        <v>0</v>
      </c>
      <c r="I2011" s="3">
        <v>0</v>
      </c>
    </row>
    <row r="2012" spans="1:9" x14ac:dyDescent="0.25">
      <c r="A2012" s="2" t="s">
        <v>92</v>
      </c>
      <c r="B2012" s="2" t="s">
        <v>128</v>
      </c>
      <c r="C2012" s="2" t="s">
        <v>131</v>
      </c>
      <c r="D2012" s="8" t="s">
        <v>79</v>
      </c>
      <c r="E2012" s="3">
        <v>0</v>
      </c>
      <c r="F2012" s="3">
        <v>0</v>
      </c>
      <c r="G2012" s="3">
        <v>0</v>
      </c>
      <c r="H2012" s="3">
        <v>0</v>
      </c>
      <c r="I2012" s="3">
        <v>0</v>
      </c>
    </row>
    <row r="2013" spans="1:9" x14ac:dyDescent="0.25">
      <c r="A2013" s="2" t="s">
        <v>92</v>
      </c>
      <c r="B2013" s="2" t="s">
        <v>128</v>
      </c>
      <c r="C2013" s="2" t="s">
        <v>131</v>
      </c>
      <c r="D2013" s="8" t="s">
        <v>80</v>
      </c>
      <c r="E2013" s="3">
        <v>452974</v>
      </c>
      <c r="F2013" s="3">
        <v>364146</v>
      </c>
      <c r="G2013" s="3">
        <v>254241</v>
      </c>
      <c r="H2013" s="3">
        <v>29408</v>
      </c>
      <c r="I2013" s="3">
        <v>-66177.259999999995</v>
      </c>
    </row>
    <row r="2014" spans="1:9" x14ac:dyDescent="0.25">
      <c r="A2014" s="5" t="s">
        <v>92</v>
      </c>
      <c r="B2014" s="5" t="s">
        <v>128</v>
      </c>
      <c r="C2014" s="5" t="s">
        <v>131</v>
      </c>
      <c r="D2014" s="5" t="s">
        <v>43</v>
      </c>
      <c r="E2014" s="74"/>
      <c r="F2014" s="74"/>
      <c r="G2014" s="74"/>
      <c r="H2014" s="74"/>
      <c r="I2014" s="74"/>
    </row>
    <row r="2015" spans="1:9" x14ac:dyDescent="0.25">
      <c r="A2015" s="2" t="s">
        <v>92</v>
      </c>
      <c r="B2015" s="2" t="s">
        <v>128</v>
      </c>
      <c r="C2015" s="2" t="s">
        <v>131</v>
      </c>
      <c r="D2015" s="8" t="s">
        <v>546</v>
      </c>
      <c r="E2015" s="9">
        <v>6.5789773760000001</v>
      </c>
      <c r="F2015" s="9">
        <v>4.2397064818589483</v>
      </c>
      <c r="G2015" s="9">
        <v>7.2851123856190956</v>
      </c>
      <c r="H2015" s="9">
        <v>6.7678456204655255</v>
      </c>
      <c r="I2015" s="9">
        <v>13.573927486237444</v>
      </c>
    </row>
    <row r="2016" spans="1:9" x14ac:dyDescent="0.25">
      <c r="A2016" s="2" t="s">
        <v>92</v>
      </c>
      <c r="B2016" s="2" t="s">
        <v>128</v>
      </c>
      <c r="C2016" s="2" t="s">
        <v>131</v>
      </c>
      <c r="D2016" s="8" t="s">
        <v>110</v>
      </c>
      <c r="E2016" s="9">
        <v>0.45897706100000002</v>
      </c>
      <c r="F2016" s="9">
        <v>0.28281791338749962</v>
      </c>
      <c r="G2016" s="9">
        <v>0.43315280868621114</v>
      </c>
      <c r="H2016" s="9">
        <v>0.35630296643069664</v>
      </c>
      <c r="I2016" s="9">
        <v>0.72384400241154068</v>
      </c>
    </row>
    <row r="2017" spans="1:9" x14ac:dyDescent="0.25">
      <c r="A2017" s="2" t="s">
        <v>92</v>
      </c>
      <c r="B2017" s="2" t="s">
        <v>128</v>
      </c>
      <c r="C2017" s="2" t="s">
        <v>131</v>
      </c>
      <c r="D2017" s="8" t="s">
        <v>512</v>
      </c>
      <c r="E2017" s="9">
        <v>0.46156000000000003</v>
      </c>
      <c r="F2017" s="9">
        <v>0.31061333333333335</v>
      </c>
      <c r="G2017" s="9">
        <v>0.57566666666666666</v>
      </c>
      <c r="H2017" s="9">
        <v>0.57361333333333331</v>
      </c>
      <c r="I2017" s="9">
        <f>+I2008/I2010</f>
        <v>1.3311578000000002</v>
      </c>
    </row>
    <row r="2018" spans="1:9" x14ac:dyDescent="0.25">
      <c r="A2018" s="2" t="s">
        <v>92</v>
      </c>
      <c r="B2018" s="2" t="s">
        <v>128</v>
      </c>
      <c r="C2018" s="2" t="s">
        <v>131</v>
      </c>
      <c r="D2018" s="8" t="s">
        <v>111</v>
      </c>
      <c r="E2018" s="9">
        <v>60.914251</v>
      </c>
      <c r="F2018" s="9">
        <v>61.826533269723178</v>
      </c>
      <c r="G2018" s="9">
        <v>79.774653051789144</v>
      </c>
      <c r="H2018" s="9">
        <v>79.299653757340522</v>
      </c>
      <c r="I2018" s="9">
        <v>83.733644224125186</v>
      </c>
    </row>
    <row r="2019" spans="1:9" x14ac:dyDescent="0.25">
      <c r="A2019" s="2" t="s">
        <v>92</v>
      </c>
      <c r="B2019" s="2" t="s">
        <v>128</v>
      </c>
      <c r="C2019" s="2" t="s">
        <v>131</v>
      </c>
      <c r="D2019" s="8" t="s">
        <v>112</v>
      </c>
      <c r="E2019" s="9">
        <v>0</v>
      </c>
      <c r="F2019" s="9">
        <v>0</v>
      </c>
      <c r="G2019" s="9">
        <v>0</v>
      </c>
      <c r="H2019" s="9">
        <v>0</v>
      </c>
      <c r="I2019" s="9">
        <v>0</v>
      </c>
    </row>
    <row r="2020" spans="1:9" x14ac:dyDescent="0.25">
      <c r="A2020" s="2" t="s">
        <v>92</v>
      </c>
      <c r="B2020" s="2" t="s">
        <v>128</v>
      </c>
      <c r="C2020" s="2" t="s">
        <v>131</v>
      </c>
      <c r="D2020" s="8" t="s">
        <v>113</v>
      </c>
      <c r="E2020" s="9">
        <v>24.644701189999999</v>
      </c>
      <c r="F2020" s="9">
        <v>44.163269131636909</v>
      </c>
      <c r="G2020" s="9">
        <v>79.485217335852241</v>
      </c>
      <c r="H2020" s="9">
        <v>67.289700897024488</v>
      </c>
      <c r="I2020" s="9">
        <v>41.870102410205462</v>
      </c>
    </row>
    <row r="2021" spans="1:9" x14ac:dyDescent="0.25">
      <c r="A2021" s="5" t="s">
        <v>92</v>
      </c>
      <c r="B2021" s="5" t="s">
        <v>128</v>
      </c>
      <c r="C2021" s="5" t="s">
        <v>131</v>
      </c>
      <c r="D2021" s="5" t="s">
        <v>53</v>
      </c>
      <c r="E2021" s="74"/>
      <c r="F2021" s="74"/>
      <c r="G2021" s="74"/>
      <c r="H2021" s="74"/>
      <c r="I2021" s="74"/>
    </row>
    <row r="2022" spans="1:9" x14ac:dyDescent="0.25">
      <c r="A2022" s="2" t="s">
        <v>92</v>
      </c>
      <c r="B2022" s="2" t="s">
        <v>128</v>
      </c>
      <c r="C2022" s="2" t="s">
        <v>131</v>
      </c>
      <c r="D2022" s="8" t="s">
        <v>114</v>
      </c>
      <c r="E2022" s="9">
        <v>7.7970546289999998</v>
      </c>
      <c r="F2022" s="9">
        <v>9.7121536190762239</v>
      </c>
      <c r="G2022" s="9">
        <v>12.98593625314945</v>
      </c>
      <c r="H2022" s="9">
        <v>7.4452751821537939</v>
      </c>
      <c r="I2022" s="9">
        <v>7.7053291313641878</v>
      </c>
    </row>
    <row r="2023" spans="1:9" x14ac:dyDescent="0.25">
      <c r="A2023" s="2" t="s">
        <v>92</v>
      </c>
      <c r="B2023" s="2" t="s">
        <v>128</v>
      </c>
      <c r="C2023" s="2" t="s">
        <v>131</v>
      </c>
      <c r="D2023" s="8" t="s">
        <v>115</v>
      </c>
      <c r="E2023" s="9">
        <v>79.613845130000001</v>
      </c>
      <c r="F2023" s="9">
        <v>75.494342549114961</v>
      </c>
      <c r="G2023" s="9">
        <v>69.064813304367519</v>
      </c>
      <c r="H2023" s="9">
        <v>79.587312695793329</v>
      </c>
      <c r="I2023" s="9">
        <v>80.687541896536686</v>
      </c>
    </row>
    <row r="2024" spans="1:9" x14ac:dyDescent="0.25">
      <c r="A2024" s="5" t="s">
        <v>92</v>
      </c>
      <c r="B2024" s="5" t="s">
        <v>128</v>
      </c>
      <c r="C2024" s="5" t="s">
        <v>131</v>
      </c>
      <c r="D2024" s="5" t="s">
        <v>116</v>
      </c>
      <c r="E2024" s="74"/>
      <c r="F2024" s="74"/>
      <c r="G2024" s="74"/>
      <c r="H2024" s="74"/>
      <c r="I2024" s="74"/>
    </row>
    <row r="2025" spans="1:9" x14ac:dyDescent="0.25">
      <c r="A2025" s="2" t="s">
        <v>92</v>
      </c>
      <c r="B2025" s="2" t="s">
        <v>128</v>
      </c>
      <c r="C2025" s="2" t="s">
        <v>131</v>
      </c>
      <c r="D2025" s="8" t="s">
        <v>535</v>
      </c>
      <c r="E2025" s="9">
        <v>6.9764195019999997</v>
      </c>
      <c r="F2025" s="9">
        <v>6.6706955917263135</v>
      </c>
      <c r="G2025" s="9">
        <v>5.945725827665477</v>
      </c>
      <c r="H2025" s="9">
        <v>5.2646438233351489</v>
      </c>
      <c r="I2025" s="9">
        <v>5.3326054905291302</v>
      </c>
    </row>
    <row r="2026" spans="1:9" x14ac:dyDescent="0.25">
      <c r="A2026" s="2" t="s">
        <v>92</v>
      </c>
      <c r="B2026" s="2" t="s">
        <v>128</v>
      </c>
      <c r="C2026" s="2" t="s">
        <v>131</v>
      </c>
      <c r="D2026" s="8" t="s">
        <v>547</v>
      </c>
      <c r="E2026" s="9">
        <v>7.0156799999999997</v>
      </c>
      <c r="F2026" s="9">
        <v>7.3262933333333331</v>
      </c>
      <c r="G2026" s="9">
        <v>7.9019599999999999</v>
      </c>
      <c r="H2026" s="9">
        <v>8.4755676399999995</v>
      </c>
      <c r="I2026" s="9">
        <f>+SUM(I1986:I1988)/I2010</f>
        <v>9.806725440000001</v>
      </c>
    </row>
    <row r="2027" spans="1:9" x14ac:dyDescent="0.25">
      <c r="A2027" s="5" t="s">
        <v>92</v>
      </c>
      <c r="B2027" s="5" t="s">
        <v>128</v>
      </c>
      <c r="C2027" s="5" t="s">
        <v>131</v>
      </c>
      <c r="D2027" s="5" t="s">
        <v>117</v>
      </c>
      <c r="E2027" s="74"/>
      <c r="F2027" s="74"/>
      <c r="G2027" s="74"/>
      <c r="H2027" s="74"/>
      <c r="I2027" s="74"/>
    </row>
    <row r="2028" spans="1:9" x14ac:dyDescent="0.25">
      <c r="A2028" s="100" t="s">
        <v>92</v>
      </c>
      <c r="B2028" s="100" t="s">
        <v>128</v>
      </c>
      <c r="C2028" s="100" t="s">
        <v>131</v>
      </c>
      <c r="D2028" s="64" t="s">
        <v>118</v>
      </c>
      <c r="E2028" s="101">
        <v>1308.530491</v>
      </c>
      <c r="F2028" s="101">
        <v>1563.126717032967</v>
      </c>
      <c r="G2028" s="101">
        <v>588.86160972785171</v>
      </c>
      <c r="H2028" s="101">
        <v>68.357313869970483</v>
      </c>
      <c r="I2028" s="101">
        <v>-66.285414596726753</v>
      </c>
    </row>
    <row r="2029" spans="1:9" x14ac:dyDescent="0.25">
      <c r="B2029" s="5"/>
      <c r="C2029" s="5"/>
      <c r="D2029" s="5"/>
      <c r="E2029" s="6"/>
      <c r="F2029" s="6"/>
      <c r="G2029" s="6"/>
      <c r="H2029" s="6"/>
      <c r="I2029" s="6"/>
    </row>
    <row r="2030" spans="1:9" x14ac:dyDescent="0.25">
      <c r="A2030" s="2" t="s">
        <v>687</v>
      </c>
      <c r="B2030" s="2"/>
      <c r="C2030" s="2"/>
      <c r="D2030" s="8"/>
      <c r="E2030" s="3"/>
      <c r="F2030" s="3"/>
      <c r="G2030" s="3"/>
      <c r="H2030" s="3"/>
      <c r="I2030" s="3"/>
    </row>
    <row r="2031" spans="1:9" x14ac:dyDescent="0.25">
      <c r="A2031" s="2"/>
      <c r="B2031" s="2"/>
      <c r="C2031" s="2"/>
      <c r="D2031" s="8"/>
      <c r="E2031" s="3"/>
      <c r="F2031" s="3"/>
      <c r="G2031" s="3"/>
      <c r="H2031" s="3"/>
      <c r="I2031" s="3"/>
    </row>
    <row r="2032" spans="1:9" x14ac:dyDescent="0.25">
      <c r="A2032" s="2"/>
      <c r="B2032" s="2"/>
      <c r="C2032" s="2"/>
      <c r="D2032" s="8"/>
      <c r="E2032" s="3"/>
      <c r="F2032" s="3"/>
      <c r="G2032" s="3"/>
      <c r="H2032" s="3"/>
      <c r="I2032" s="3"/>
    </row>
    <row r="2033" spans="1:9" x14ac:dyDescent="0.25">
      <c r="A2033" s="2"/>
      <c r="B2033" s="2"/>
      <c r="C2033" s="2"/>
      <c r="D2033" s="8"/>
      <c r="E2033" s="3"/>
      <c r="F2033" s="3"/>
      <c r="G2033" s="3"/>
      <c r="H2033" s="3"/>
      <c r="I2033" s="3"/>
    </row>
    <row r="2034" spans="1:9" x14ac:dyDescent="0.25">
      <c r="A2034" s="5"/>
      <c r="B2034" s="5"/>
      <c r="C2034" s="5"/>
      <c r="D2034" s="5"/>
      <c r="E2034" s="6"/>
      <c r="F2034" s="6"/>
      <c r="G2034" s="6"/>
      <c r="H2034" s="6"/>
      <c r="I2034" s="6"/>
    </row>
    <row r="2035" spans="1:9" x14ac:dyDescent="0.25">
      <c r="A2035" s="2"/>
      <c r="B2035" s="2"/>
      <c r="C2035" s="2"/>
      <c r="D2035" s="8"/>
      <c r="E2035" s="3"/>
      <c r="F2035" s="3"/>
      <c r="G2035" s="3"/>
      <c r="H2035" s="3"/>
      <c r="I2035" s="3"/>
    </row>
    <row r="2036" spans="1:9" x14ac:dyDescent="0.25">
      <c r="A2036" s="2"/>
      <c r="B2036" s="2"/>
      <c r="C2036" s="2"/>
      <c r="D2036" s="8"/>
      <c r="E2036" s="3"/>
      <c r="F2036" s="3"/>
      <c r="G2036" s="3"/>
      <c r="H2036" s="3"/>
      <c r="I2036" s="3"/>
    </row>
    <row r="2037" spans="1:9" x14ac:dyDescent="0.25">
      <c r="A2037" s="2"/>
      <c r="B2037" s="2"/>
      <c r="C2037" s="2"/>
      <c r="D2037" s="8"/>
      <c r="E2037" s="3"/>
      <c r="F2037" s="3"/>
      <c r="G2037" s="3"/>
      <c r="H2037" s="3"/>
      <c r="I2037" s="3"/>
    </row>
    <row r="2038" spans="1:9" x14ac:dyDescent="0.25">
      <c r="A2038" s="5"/>
      <c r="B2038" s="5"/>
      <c r="C2038" s="5"/>
      <c r="D2038" s="5"/>
      <c r="E2038" s="6"/>
      <c r="F2038" s="6"/>
      <c r="G2038" s="6"/>
      <c r="H2038" s="6"/>
      <c r="I2038" s="6"/>
    </row>
    <row r="2039" spans="1:9" x14ac:dyDescent="0.25">
      <c r="A2039" s="2"/>
      <c r="B2039" s="2"/>
      <c r="C2039" s="2"/>
      <c r="D2039" s="8"/>
      <c r="E2039" s="3"/>
      <c r="F2039" s="3"/>
      <c r="G2039" s="3"/>
      <c r="H2039" s="3"/>
      <c r="I2039" s="3"/>
    </row>
    <row r="2040" spans="1:9" x14ac:dyDescent="0.25">
      <c r="A2040" s="2"/>
      <c r="B2040" s="2"/>
      <c r="C2040" s="2"/>
      <c r="D2040" s="8"/>
      <c r="E2040" s="3"/>
      <c r="F2040" s="3"/>
      <c r="G2040" s="3"/>
      <c r="H2040" s="3"/>
      <c r="I2040" s="3"/>
    </row>
    <row r="2041" spans="1:9" x14ac:dyDescent="0.25">
      <c r="A2041" s="2"/>
      <c r="B2041" s="2"/>
      <c r="C2041" s="2"/>
      <c r="D2041" s="8"/>
      <c r="E2041" s="3"/>
      <c r="F2041" s="3"/>
      <c r="G2041" s="3"/>
      <c r="H2041" s="3"/>
      <c r="I2041" s="3"/>
    </row>
    <row r="2042" spans="1:9" x14ac:dyDescent="0.25">
      <c r="A2042" s="2"/>
      <c r="B2042" s="2"/>
      <c r="C2042" s="2"/>
      <c r="D2042" s="8"/>
      <c r="E2042" s="3"/>
      <c r="F2042" s="3"/>
      <c r="G2042" s="3"/>
      <c r="H2042" s="3"/>
      <c r="I2042" s="3"/>
    </row>
    <row r="2043" spans="1:9" x14ac:dyDescent="0.25">
      <c r="A2043" s="2"/>
      <c r="B2043" s="2"/>
      <c r="C2043" s="2"/>
      <c r="D2043" s="8"/>
      <c r="E2043" s="3"/>
      <c r="F2043" s="3"/>
      <c r="G2043" s="3"/>
      <c r="H2043" s="3"/>
      <c r="I2043" s="3"/>
    </row>
    <row r="2044" spans="1:9" x14ac:dyDescent="0.25">
      <c r="A2044" s="5"/>
      <c r="B2044" s="5"/>
      <c r="C2044" s="5"/>
      <c r="D2044" s="5"/>
      <c r="E2044" s="6"/>
      <c r="F2044" s="6"/>
      <c r="G2044" s="6"/>
      <c r="H2044" s="6"/>
      <c r="I2044" s="6"/>
    </row>
    <row r="2045" spans="1:9" x14ac:dyDescent="0.25">
      <c r="A2045" s="2"/>
      <c r="B2045" s="2"/>
      <c r="C2045" s="2"/>
      <c r="D2045" s="8"/>
      <c r="E2045" s="3"/>
      <c r="F2045" s="3"/>
      <c r="G2045" s="3"/>
      <c r="H2045" s="3"/>
      <c r="I2045" s="3"/>
    </row>
    <row r="2046" spans="1:9" x14ac:dyDescent="0.25">
      <c r="A2046" s="2"/>
      <c r="B2046" s="2"/>
      <c r="C2046" s="2"/>
      <c r="D2046" s="8"/>
      <c r="E2046" s="3"/>
      <c r="F2046" s="3"/>
      <c r="G2046" s="3"/>
      <c r="H2046" s="3"/>
      <c r="I2046" s="3"/>
    </row>
    <row r="2047" spans="1:9" x14ac:dyDescent="0.25">
      <c r="A2047" s="2"/>
      <c r="B2047" s="2"/>
      <c r="C2047" s="2"/>
      <c r="D2047" s="8"/>
      <c r="E2047" s="3"/>
      <c r="F2047" s="3"/>
      <c r="G2047" s="3"/>
      <c r="H2047" s="3"/>
      <c r="I2047" s="3"/>
    </row>
    <row r="2048" spans="1:9" x14ac:dyDescent="0.25">
      <c r="A2048" s="2"/>
      <c r="B2048" s="2"/>
      <c r="C2048" s="2"/>
      <c r="D2048" s="8"/>
      <c r="E2048" s="3"/>
      <c r="F2048" s="3"/>
      <c r="G2048" s="3"/>
      <c r="H2048" s="3"/>
      <c r="I2048" s="3"/>
    </row>
    <row r="2049" spans="1:9" x14ac:dyDescent="0.25">
      <c r="A2049" s="2"/>
      <c r="B2049" s="2"/>
      <c r="C2049" s="2"/>
      <c r="D2049" s="8"/>
      <c r="E2049" s="3"/>
      <c r="F2049" s="3"/>
      <c r="G2049" s="3"/>
      <c r="H2049" s="3"/>
      <c r="I2049" s="3"/>
    </row>
    <row r="2050" spans="1:9" x14ac:dyDescent="0.25">
      <c r="A2050" s="2"/>
      <c r="B2050" s="2"/>
      <c r="C2050" s="2"/>
      <c r="D2050" s="8"/>
      <c r="E2050" s="3"/>
      <c r="F2050" s="3"/>
      <c r="G2050" s="3"/>
      <c r="H2050" s="3"/>
      <c r="I2050" s="3"/>
    </row>
    <row r="2051" spans="1:9" x14ac:dyDescent="0.25">
      <c r="A2051" s="2"/>
      <c r="B2051" s="2"/>
      <c r="C2051" s="2"/>
      <c r="D2051" s="8"/>
      <c r="E2051" s="3"/>
      <c r="F2051" s="3"/>
      <c r="G2051" s="3"/>
      <c r="H2051" s="3"/>
      <c r="I2051" s="3"/>
    </row>
    <row r="2052" spans="1:9" x14ac:dyDescent="0.25">
      <c r="A2052" s="2"/>
      <c r="B2052" s="2"/>
      <c r="C2052" s="2"/>
      <c r="D2052" s="8"/>
      <c r="E2052" s="3"/>
      <c r="F2052" s="3"/>
      <c r="G2052" s="3"/>
      <c r="H2052" s="3"/>
      <c r="I2052" s="3"/>
    </row>
    <row r="2053" spans="1:9" x14ac:dyDescent="0.25">
      <c r="A2053" s="5"/>
      <c r="B2053" s="5"/>
      <c r="C2053" s="5"/>
      <c r="D2053" s="5"/>
      <c r="E2053" s="6"/>
      <c r="F2053" s="6"/>
      <c r="G2053" s="6"/>
      <c r="H2053" s="6"/>
      <c r="I2053" s="6"/>
    </row>
    <row r="2054" spans="1:9" x14ac:dyDescent="0.25">
      <c r="A2054" s="2"/>
      <c r="B2054" s="2"/>
      <c r="C2054" s="2"/>
      <c r="D2054" s="8"/>
      <c r="E2054" s="3"/>
      <c r="F2054" s="3"/>
      <c r="G2054" s="3"/>
      <c r="H2054" s="3"/>
      <c r="I2054" s="3"/>
    </row>
    <row r="2055" spans="1:9" x14ac:dyDescent="0.25">
      <c r="A2055" s="2"/>
      <c r="B2055" s="2"/>
      <c r="C2055" s="2"/>
      <c r="D2055" s="8"/>
      <c r="E2055" s="3"/>
      <c r="F2055" s="3"/>
      <c r="G2055" s="3"/>
      <c r="H2055" s="3"/>
      <c r="I2055" s="3"/>
    </row>
    <row r="2056" spans="1:9" x14ac:dyDescent="0.25">
      <c r="A2056" s="2"/>
      <c r="B2056" s="2"/>
      <c r="C2056" s="2"/>
      <c r="D2056" s="8"/>
      <c r="E2056" s="3"/>
      <c r="F2056" s="3"/>
      <c r="G2056" s="3"/>
      <c r="H2056" s="3"/>
      <c r="I2056" s="3"/>
    </row>
    <row r="2057" spans="1:9" x14ac:dyDescent="0.25">
      <c r="A2057" s="2"/>
      <c r="B2057" s="2"/>
      <c r="C2057" s="2"/>
      <c r="D2057" s="8"/>
      <c r="E2057" s="3"/>
      <c r="F2057" s="3"/>
      <c r="G2057" s="3"/>
      <c r="H2057" s="3"/>
      <c r="I2057" s="3"/>
    </row>
    <row r="2058" spans="1:9" x14ac:dyDescent="0.25">
      <c r="A2058" s="5"/>
      <c r="B2058" s="5"/>
      <c r="C2058" s="5"/>
      <c r="D2058" s="5"/>
      <c r="E2058" s="74"/>
      <c r="F2058" s="74"/>
      <c r="G2058" s="74"/>
      <c r="H2058" s="74"/>
      <c r="I2058" s="74"/>
    </row>
    <row r="2059" spans="1:9" x14ac:dyDescent="0.25">
      <c r="A2059" s="2"/>
      <c r="B2059" s="2"/>
      <c r="C2059" s="2"/>
      <c r="D2059" s="8"/>
      <c r="E2059" s="9"/>
      <c r="F2059" s="9"/>
      <c r="G2059" s="9"/>
      <c r="H2059" s="9"/>
      <c r="I2059" s="9"/>
    </row>
    <row r="2060" spans="1:9" x14ac:dyDescent="0.25">
      <c r="A2060" s="2"/>
      <c r="B2060" s="2"/>
      <c r="C2060" s="2"/>
      <c r="D2060" s="8"/>
      <c r="E2060" s="9"/>
      <c r="F2060" s="9"/>
      <c r="G2060" s="9"/>
      <c r="H2060" s="9"/>
      <c r="I2060" s="9"/>
    </row>
    <row r="2061" spans="1:9" x14ac:dyDescent="0.25">
      <c r="A2061" s="2"/>
      <c r="B2061" s="2"/>
      <c r="C2061" s="2"/>
      <c r="D2061" s="8"/>
      <c r="E2061" s="9"/>
      <c r="F2061" s="9"/>
      <c r="G2061" s="9"/>
      <c r="H2061" s="9"/>
      <c r="I2061" s="9"/>
    </row>
    <row r="2062" spans="1:9" x14ac:dyDescent="0.25">
      <c r="A2062" s="2"/>
      <c r="B2062" s="2"/>
      <c r="C2062" s="2"/>
      <c r="D2062" s="8"/>
      <c r="E2062" s="9"/>
      <c r="F2062" s="9"/>
      <c r="G2062" s="9"/>
      <c r="H2062" s="9"/>
      <c r="I2062" s="9"/>
    </row>
    <row r="2063" spans="1:9" x14ac:dyDescent="0.25">
      <c r="A2063" s="2"/>
      <c r="B2063" s="2"/>
      <c r="C2063" s="2"/>
      <c r="D2063" s="8"/>
      <c r="E2063" s="9"/>
      <c r="F2063" s="9"/>
      <c r="G2063" s="9"/>
      <c r="H2063" s="9"/>
      <c r="I2063" s="9"/>
    </row>
    <row r="2064" spans="1:9" x14ac:dyDescent="0.25">
      <c r="A2064" s="2"/>
      <c r="B2064" s="2"/>
      <c r="C2064" s="2"/>
      <c r="D2064" s="8"/>
      <c r="E2064" s="9"/>
      <c r="F2064" s="9"/>
      <c r="G2064" s="9"/>
      <c r="H2064" s="9"/>
      <c r="I2064" s="9"/>
    </row>
    <row r="2065" spans="1:9" x14ac:dyDescent="0.25">
      <c r="A2065" s="5"/>
      <c r="B2065" s="5"/>
      <c r="C2065" s="5"/>
      <c r="D2065" s="5"/>
      <c r="E2065" s="74"/>
      <c r="F2065" s="74"/>
      <c r="G2065" s="74"/>
      <c r="H2065" s="74"/>
      <c r="I2065" s="74"/>
    </row>
    <row r="2066" spans="1:9" x14ac:dyDescent="0.25">
      <c r="A2066" s="2"/>
      <c r="B2066" s="2"/>
      <c r="C2066" s="2"/>
      <c r="D2066" s="8"/>
      <c r="E2066" s="9"/>
      <c r="F2066" s="9"/>
      <c r="G2066" s="9"/>
      <c r="H2066" s="9"/>
      <c r="I2066" s="9"/>
    </row>
    <row r="2067" spans="1:9" x14ac:dyDescent="0.25">
      <c r="A2067" s="2"/>
      <c r="B2067" s="2"/>
      <c r="C2067" s="2"/>
      <c r="D2067" s="8"/>
      <c r="E2067" s="9"/>
      <c r="F2067" s="9"/>
      <c r="G2067" s="9"/>
      <c r="H2067" s="9"/>
      <c r="I2067" s="9"/>
    </row>
    <row r="2068" spans="1:9" x14ac:dyDescent="0.25">
      <c r="A2068" s="5"/>
      <c r="B2068" s="5"/>
      <c r="C2068" s="5"/>
      <c r="D2068" s="5"/>
      <c r="E2068" s="74"/>
      <c r="F2068" s="74"/>
      <c r="G2068" s="74"/>
      <c r="H2068" s="74"/>
      <c r="I2068" s="74"/>
    </row>
    <row r="2069" spans="1:9" x14ac:dyDescent="0.25">
      <c r="A2069" s="2"/>
      <c r="B2069" s="2"/>
      <c r="C2069" s="2"/>
      <c r="D2069" s="8"/>
      <c r="E2069" s="9"/>
      <c r="F2069" s="9"/>
      <c r="G2069" s="9"/>
      <c r="H2069" s="9"/>
      <c r="I2069" s="9"/>
    </row>
    <row r="2070" spans="1:9" x14ac:dyDescent="0.25">
      <c r="A2070" s="2"/>
      <c r="B2070" s="2"/>
      <c r="C2070" s="2"/>
      <c r="D2070" s="8"/>
      <c r="E2070" s="9"/>
      <c r="F2070" s="9"/>
      <c r="G2070" s="9"/>
      <c r="H2070" s="9"/>
      <c r="I2070" s="9"/>
    </row>
    <row r="2071" spans="1:9" x14ac:dyDescent="0.25">
      <c r="A2071" s="5"/>
      <c r="B2071" s="5"/>
      <c r="C2071" s="5"/>
      <c r="D2071" s="5"/>
      <c r="E2071" s="74"/>
      <c r="F2071" s="74"/>
      <c r="G2071" s="74"/>
      <c r="H2071" s="74"/>
      <c r="I2071" s="74"/>
    </row>
    <row r="2072" spans="1:9" x14ac:dyDescent="0.25">
      <c r="A2072" s="2"/>
      <c r="B2072" s="2"/>
      <c r="C2072" s="2"/>
      <c r="D2072" s="8"/>
      <c r="E2072" s="9"/>
      <c r="F2072" s="9"/>
      <c r="G2072" s="9"/>
      <c r="H2072" s="9"/>
      <c r="I2072" s="9"/>
    </row>
    <row r="2073" spans="1:9" x14ac:dyDescent="0.25">
      <c r="A2073" s="5"/>
      <c r="B2073" s="5"/>
      <c r="C2073" s="5"/>
      <c r="D2073" s="5"/>
      <c r="E2073" s="6"/>
      <c r="F2073" s="6"/>
      <c r="G2073" s="6"/>
      <c r="H2073" s="6"/>
      <c r="I2073" s="6"/>
    </row>
    <row r="2074" spans="1:9" x14ac:dyDescent="0.25">
      <c r="A2074" s="2"/>
      <c r="B2074" s="2"/>
      <c r="C2074" s="2"/>
      <c r="D2074" s="8"/>
      <c r="E2074" s="3"/>
      <c r="F2074" s="3"/>
      <c r="G2074" s="3"/>
      <c r="H2074" s="3"/>
      <c r="I2074" s="3"/>
    </row>
    <row r="2075" spans="1:9" x14ac:dyDescent="0.25">
      <c r="A2075" s="2"/>
      <c r="B2075" s="2"/>
      <c r="C2075" s="2"/>
      <c r="D2075" s="8"/>
      <c r="E2075" s="3"/>
      <c r="F2075" s="3"/>
      <c r="G2075" s="3"/>
      <c r="H2075" s="3"/>
      <c r="I2075" s="3"/>
    </row>
    <row r="2076" spans="1:9" x14ac:dyDescent="0.25">
      <c r="A2076" s="2"/>
      <c r="B2076" s="2"/>
      <c r="C2076" s="2"/>
      <c r="D2076" s="8"/>
      <c r="E2076" s="3"/>
      <c r="F2076" s="3"/>
      <c r="G2076" s="3"/>
      <c r="H2076" s="3"/>
      <c r="I2076" s="3"/>
    </row>
    <row r="2077" spans="1:9" x14ac:dyDescent="0.25">
      <c r="A2077" s="2"/>
      <c r="B2077" s="2"/>
      <c r="C2077" s="2"/>
      <c r="D2077" s="8"/>
      <c r="E2077" s="3"/>
      <c r="F2077" s="3"/>
      <c r="G2077" s="3"/>
      <c r="H2077" s="3"/>
      <c r="I2077" s="3"/>
    </row>
    <row r="2078" spans="1:9" x14ac:dyDescent="0.25">
      <c r="A2078" s="5"/>
      <c r="B2078" s="5"/>
      <c r="C2078" s="5"/>
      <c r="D2078" s="5"/>
      <c r="E2078" s="6"/>
      <c r="F2078" s="6"/>
      <c r="G2078" s="6"/>
      <c r="H2078" s="6"/>
      <c r="I2078" s="6"/>
    </row>
    <row r="2079" spans="1:9" x14ac:dyDescent="0.25">
      <c r="A2079" s="2"/>
      <c r="B2079" s="2"/>
      <c r="C2079" s="2"/>
      <c r="D2079" s="8"/>
      <c r="E2079" s="3"/>
      <c r="F2079" s="3"/>
      <c r="G2079" s="3"/>
      <c r="H2079" s="3"/>
      <c r="I2079" s="3"/>
    </row>
    <row r="2080" spans="1:9" x14ac:dyDescent="0.25">
      <c r="A2080" s="2"/>
      <c r="B2080" s="2"/>
      <c r="C2080" s="2"/>
      <c r="D2080" s="8"/>
      <c r="E2080" s="3"/>
      <c r="F2080" s="3"/>
      <c r="G2080" s="3"/>
      <c r="H2080" s="3"/>
      <c r="I2080" s="3"/>
    </row>
    <row r="2081" spans="1:9" x14ac:dyDescent="0.25">
      <c r="A2081" s="2"/>
      <c r="B2081" s="2"/>
      <c r="C2081" s="2"/>
      <c r="D2081" s="8"/>
      <c r="E2081" s="3"/>
      <c r="F2081" s="3"/>
      <c r="G2081" s="3"/>
      <c r="H2081" s="3"/>
      <c r="I2081" s="3"/>
    </row>
    <row r="2082" spans="1:9" x14ac:dyDescent="0.25">
      <c r="A2082" s="5"/>
      <c r="B2082" s="5"/>
      <c r="C2082" s="5"/>
      <c r="D2082" s="5"/>
      <c r="E2082" s="6"/>
      <c r="F2082" s="6"/>
      <c r="G2082" s="6"/>
      <c r="H2082" s="6"/>
      <c r="I2082" s="6"/>
    </row>
    <row r="2083" spans="1:9" x14ac:dyDescent="0.25">
      <c r="A2083" s="2"/>
      <c r="B2083" s="2"/>
      <c r="C2083" s="2"/>
      <c r="D2083" s="8"/>
      <c r="E2083" s="3"/>
      <c r="F2083" s="3"/>
      <c r="G2083" s="3"/>
      <c r="H2083" s="3"/>
      <c r="I2083" s="3"/>
    </row>
    <row r="2084" spans="1:9" x14ac:dyDescent="0.25">
      <c r="A2084" s="2"/>
      <c r="B2084" s="2"/>
      <c r="C2084" s="2"/>
      <c r="D2084" s="8"/>
      <c r="E2084" s="3"/>
      <c r="F2084" s="3"/>
      <c r="G2084" s="3"/>
      <c r="H2084" s="3"/>
      <c r="I2084" s="3"/>
    </row>
    <row r="2085" spans="1:9" x14ac:dyDescent="0.25">
      <c r="A2085" s="2"/>
      <c r="B2085" s="2"/>
      <c r="C2085" s="2"/>
      <c r="D2085" s="8"/>
      <c r="E2085" s="3"/>
      <c r="F2085" s="3"/>
      <c r="G2085" s="3"/>
      <c r="H2085" s="3"/>
      <c r="I2085" s="3"/>
    </row>
    <row r="2086" spans="1:9" x14ac:dyDescent="0.25">
      <c r="A2086" s="2"/>
      <c r="B2086" s="2"/>
      <c r="C2086" s="2"/>
      <c r="D2086" s="8"/>
      <c r="E2086" s="3"/>
      <c r="F2086" s="3"/>
      <c r="G2086" s="3"/>
      <c r="H2086" s="3"/>
      <c r="I2086" s="3"/>
    </row>
    <row r="2087" spans="1:9" x14ac:dyDescent="0.25">
      <c r="A2087" s="2"/>
      <c r="B2087" s="2"/>
      <c r="C2087" s="2"/>
      <c r="D2087" s="8"/>
      <c r="E2087" s="3"/>
      <c r="F2087" s="3"/>
      <c r="G2087" s="3"/>
      <c r="H2087" s="3"/>
      <c r="I2087" s="3"/>
    </row>
    <row r="2088" spans="1:9" x14ac:dyDescent="0.25">
      <c r="A2088" s="5"/>
      <c r="B2088" s="5"/>
      <c r="C2088" s="5"/>
      <c r="D2088" s="5"/>
      <c r="E2088" s="6"/>
      <c r="F2088" s="6"/>
      <c r="G2088" s="6"/>
      <c r="H2088" s="6"/>
      <c r="I2088" s="6"/>
    </row>
    <row r="2089" spans="1:9" x14ac:dyDescent="0.25">
      <c r="A2089" s="2"/>
      <c r="B2089" s="2"/>
      <c r="C2089" s="2"/>
      <c r="D2089" s="8"/>
      <c r="E2089" s="3"/>
      <c r="F2089" s="3"/>
      <c r="G2089" s="3"/>
      <c r="H2089" s="3"/>
      <c r="I2089" s="3"/>
    </row>
    <row r="2090" spans="1:9" x14ac:dyDescent="0.25">
      <c r="A2090" s="2"/>
      <c r="B2090" s="2"/>
      <c r="C2090" s="2"/>
      <c r="D2090" s="8"/>
      <c r="E2090" s="3"/>
      <c r="F2090" s="3"/>
      <c r="G2090" s="3"/>
      <c r="H2090" s="3"/>
      <c r="I2090" s="3"/>
    </row>
    <row r="2091" spans="1:9" x14ac:dyDescent="0.25">
      <c r="A2091" s="2"/>
      <c r="B2091" s="2"/>
      <c r="C2091" s="2"/>
      <c r="D2091" s="8"/>
      <c r="E2091" s="3"/>
      <c r="F2091" s="3"/>
      <c r="G2091" s="3"/>
      <c r="H2091" s="3"/>
      <c r="I2091" s="3"/>
    </row>
    <row r="2092" spans="1:9" x14ac:dyDescent="0.25">
      <c r="A2092" s="2"/>
      <c r="B2092" s="2"/>
      <c r="C2092" s="2"/>
      <c r="D2092" s="8"/>
      <c r="E2092" s="3"/>
      <c r="F2092" s="3"/>
      <c r="G2092" s="3"/>
      <c r="H2092" s="3"/>
      <c r="I2092" s="3"/>
    </row>
    <row r="2093" spans="1:9" x14ac:dyDescent="0.25">
      <c r="A2093" s="2"/>
      <c r="B2093" s="2"/>
      <c r="C2093" s="2"/>
      <c r="D2093" s="8"/>
      <c r="E2093" s="3"/>
      <c r="F2093" s="3"/>
      <c r="G2093" s="3"/>
      <c r="H2093" s="3"/>
      <c r="I2093" s="3"/>
    </row>
    <row r="2094" spans="1:9" x14ac:dyDescent="0.25">
      <c r="A2094" s="2"/>
      <c r="B2094" s="2"/>
      <c r="C2094" s="2"/>
      <c r="D2094" s="8"/>
      <c r="E2094" s="3"/>
      <c r="F2094" s="3"/>
      <c r="G2094" s="3"/>
      <c r="H2094" s="3"/>
      <c r="I2094" s="3"/>
    </row>
    <row r="2095" spans="1:9" x14ac:dyDescent="0.25">
      <c r="A2095" s="2"/>
      <c r="B2095" s="2"/>
      <c r="C2095" s="2"/>
      <c r="D2095" s="8"/>
      <c r="E2095" s="3"/>
      <c r="F2095" s="3"/>
      <c r="G2095" s="3"/>
      <c r="H2095" s="3"/>
      <c r="I2095" s="3"/>
    </row>
    <row r="2096" spans="1:9" x14ac:dyDescent="0.25">
      <c r="A2096" s="2"/>
      <c r="B2096" s="2"/>
      <c r="C2096" s="2"/>
      <c r="D2096" s="8"/>
      <c r="E2096" s="3"/>
      <c r="F2096" s="3"/>
      <c r="G2096" s="3"/>
      <c r="H2096" s="3"/>
      <c r="I2096" s="3"/>
    </row>
    <row r="2097" spans="1:9" x14ac:dyDescent="0.25">
      <c r="A2097" s="5"/>
      <c r="B2097" s="5"/>
      <c r="C2097" s="5"/>
      <c r="D2097" s="5"/>
      <c r="E2097" s="6"/>
      <c r="F2097" s="6"/>
      <c r="G2097" s="6"/>
      <c r="H2097" s="6"/>
      <c r="I2097" s="6"/>
    </row>
    <row r="2098" spans="1:9" x14ac:dyDescent="0.25">
      <c r="A2098" s="2"/>
      <c r="B2098" s="2"/>
      <c r="C2098" s="2"/>
      <c r="D2098" s="8"/>
      <c r="E2098" s="3"/>
      <c r="F2098" s="3"/>
      <c r="G2098" s="3"/>
      <c r="H2098" s="3"/>
      <c r="I2098" s="3"/>
    </row>
    <row r="2099" spans="1:9" x14ac:dyDescent="0.25">
      <c r="A2099" s="2"/>
      <c r="B2099" s="2"/>
      <c r="C2099" s="2"/>
      <c r="D2099" s="8"/>
      <c r="E2099" s="3"/>
      <c r="F2099" s="3"/>
      <c r="G2099" s="3"/>
      <c r="H2099" s="3"/>
      <c r="I2099" s="3"/>
    </row>
    <row r="2100" spans="1:9" x14ac:dyDescent="0.25">
      <c r="A2100" s="2"/>
      <c r="B2100" s="2"/>
      <c r="C2100" s="2"/>
      <c r="D2100" s="8"/>
      <c r="E2100" s="3"/>
      <c r="F2100" s="3"/>
      <c r="G2100" s="3"/>
      <c r="H2100" s="3"/>
      <c r="I2100" s="3"/>
    </row>
    <row r="2101" spans="1:9" x14ac:dyDescent="0.25">
      <c r="A2101" s="2"/>
      <c r="B2101" s="2"/>
      <c r="C2101" s="2"/>
      <c r="D2101" s="8"/>
      <c r="E2101" s="3"/>
      <c r="F2101" s="3"/>
      <c r="G2101" s="3"/>
      <c r="H2101" s="3"/>
      <c r="I2101" s="3"/>
    </row>
    <row r="2102" spans="1:9" x14ac:dyDescent="0.25">
      <c r="A2102" s="5"/>
      <c r="B2102" s="5"/>
      <c r="C2102" s="5"/>
      <c r="D2102" s="5"/>
      <c r="E2102" s="74"/>
      <c r="F2102" s="74"/>
      <c r="G2102" s="74"/>
      <c r="H2102" s="74"/>
      <c r="I2102" s="74"/>
    </row>
    <row r="2103" spans="1:9" x14ac:dyDescent="0.25">
      <c r="A2103" s="2"/>
      <c r="B2103" s="2"/>
      <c r="C2103" s="2"/>
      <c r="D2103" s="8"/>
      <c r="E2103" s="9"/>
      <c r="F2103" s="9"/>
      <c r="G2103" s="9"/>
      <c r="H2103" s="9"/>
      <c r="I2103" s="9"/>
    </row>
    <row r="2104" spans="1:9" x14ac:dyDescent="0.25">
      <c r="A2104" s="2"/>
      <c r="B2104" s="2"/>
      <c r="C2104" s="2"/>
      <c r="D2104" s="8"/>
      <c r="E2104" s="9"/>
      <c r="F2104" s="9"/>
      <c r="G2104" s="9"/>
      <c r="H2104" s="9"/>
      <c r="I2104" s="9"/>
    </row>
    <row r="2105" spans="1:9" x14ac:dyDescent="0.25">
      <c r="A2105" s="2"/>
      <c r="B2105" s="2"/>
      <c r="C2105" s="2"/>
      <c r="D2105" s="8"/>
      <c r="E2105" s="9"/>
      <c r="F2105" s="9"/>
      <c r="G2105" s="9"/>
      <c r="H2105" s="9"/>
      <c r="I2105" s="9"/>
    </row>
    <row r="2106" spans="1:9" x14ac:dyDescent="0.25">
      <c r="A2106" s="2"/>
      <c r="B2106" s="2"/>
      <c r="C2106" s="2"/>
      <c r="D2106" s="8"/>
      <c r="E2106" s="9"/>
      <c r="F2106" s="9"/>
      <c r="G2106" s="9"/>
      <c r="H2106" s="9"/>
      <c r="I2106" s="9"/>
    </row>
    <row r="2107" spans="1:9" x14ac:dyDescent="0.25">
      <c r="A2107" s="2"/>
      <c r="B2107" s="2"/>
      <c r="C2107" s="2"/>
      <c r="D2107" s="8"/>
      <c r="E2107" s="9"/>
      <c r="F2107" s="9"/>
      <c r="G2107" s="9"/>
      <c r="H2107" s="9"/>
      <c r="I2107" s="9"/>
    </row>
    <row r="2108" spans="1:9" x14ac:dyDescent="0.25">
      <c r="A2108" s="2"/>
      <c r="B2108" s="2"/>
      <c r="C2108" s="2"/>
      <c r="D2108" s="8"/>
      <c r="E2108" s="9"/>
      <c r="F2108" s="9"/>
      <c r="G2108" s="9"/>
      <c r="H2108" s="9"/>
      <c r="I2108" s="9"/>
    </row>
    <row r="2109" spans="1:9" x14ac:dyDescent="0.25">
      <c r="A2109" s="5"/>
      <c r="B2109" s="5"/>
      <c r="C2109" s="5"/>
      <c r="D2109" s="5"/>
      <c r="E2109" s="74"/>
      <c r="F2109" s="74"/>
      <c r="G2109" s="74"/>
      <c r="H2109" s="74"/>
      <c r="I2109" s="74"/>
    </row>
    <row r="2110" spans="1:9" x14ac:dyDescent="0.25">
      <c r="A2110" s="2"/>
      <c r="B2110" s="2"/>
      <c r="C2110" s="2"/>
      <c r="D2110" s="8"/>
      <c r="E2110" s="9"/>
      <c r="F2110" s="9"/>
      <c r="G2110" s="9"/>
      <c r="H2110" s="9"/>
      <c r="I2110" s="9"/>
    </row>
    <row r="2111" spans="1:9" x14ac:dyDescent="0.25">
      <c r="A2111" s="2"/>
      <c r="B2111" s="2"/>
      <c r="C2111" s="2"/>
      <c r="D2111" s="8"/>
      <c r="E2111" s="9"/>
      <c r="F2111" s="9"/>
      <c r="G2111" s="9"/>
      <c r="H2111" s="9"/>
      <c r="I2111" s="9"/>
    </row>
    <row r="2112" spans="1:9" x14ac:dyDescent="0.25">
      <c r="A2112" s="5"/>
      <c r="B2112" s="5"/>
      <c r="C2112" s="5"/>
      <c r="D2112" s="5"/>
      <c r="E2112" s="74"/>
      <c r="F2112" s="74"/>
      <c r="G2112" s="74"/>
      <c r="H2112" s="74"/>
      <c r="I2112" s="74"/>
    </row>
    <row r="2113" spans="1:9" x14ac:dyDescent="0.25">
      <c r="A2113" s="2"/>
      <c r="B2113" s="2"/>
      <c r="C2113" s="2"/>
      <c r="D2113" s="8"/>
      <c r="E2113" s="9"/>
      <c r="F2113" s="9"/>
      <c r="G2113" s="9"/>
      <c r="H2113" s="9"/>
      <c r="I2113" s="9"/>
    </row>
    <row r="2114" spans="1:9" x14ac:dyDescent="0.25">
      <c r="A2114" s="2"/>
      <c r="B2114" s="2"/>
      <c r="C2114" s="2"/>
      <c r="D2114" s="8"/>
      <c r="E2114" s="9"/>
      <c r="F2114" s="9"/>
      <c r="G2114" s="9"/>
      <c r="H2114" s="9"/>
      <c r="I2114" s="9"/>
    </row>
    <row r="2115" spans="1:9" x14ac:dyDescent="0.25">
      <c r="A2115" s="5"/>
      <c r="B2115" s="5"/>
      <c r="C2115" s="5"/>
      <c r="D2115" s="5"/>
      <c r="E2115" s="74"/>
      <c r="F2115" s="74"/>
      <c r="G2115" s="74"/>
      <c r="H2115" s="74"/>
      <c r="I2115" s="74"/>
    </row>
    <row r="2116" spans="1:9" x14ac:dyDescent="0.25">
      <c r="A2116" s="2"/>
      <c r="B2116" s="2"/>
      <c r="C2116" s="2"/>
      <c r="D2116" s="8"/>
      <c r="E2116" s="9"/>
      <c r="F2116" s="9"/>
      <c r="G2116" s="9"/>
      <c r="H2116" s="9"/>
      <c r="I2116" s="9"/>
    </row>
    <row r="2118" spans="1:9" x14ac:dyDescent="0.25">
      <c r="E2118" s="1"/>
      <c r="F2118" s="1"/>
      <c r="G2118" s="1"/>
      <c r="H2118" s="1"/>
      <c r="I2118" s="1"/>
    </row>
    <row r="2119" spans="1:9" x14ac:dyDescent="0.25">
      <c r="E2119" s="75"/>
      <c r="F2119" s="75"/>
      <c r="G2119" s="75"/>
      <c r="H2119" s="75"/>
      <c r="I2119" s="75"/>
    </row>
    <row r="2120" spans="1:9" x14ac:dyDescent="0.25">
      <c r="E2120" s="76"/>
      <c r="F2120" s="76"/>
      <c r="G2120" s="76"/>
      <c r="H2120" s="76"/>
      <c r="I2120" s="76"/>
    </row>
    <row r="2121" spans="1:9" x14ac:dyDescent="0.25">
      <c r="E2121" s="76"/>
      <c r="F2121" s="76"/>
      <c r="G2121" s="76"/>
      <c r="H2121" s="76"/>
      <c r="I2121" s="76"/>
    </row>
  </sheetData>
  <hyperlinks>
    <hyperlink ref="I1" location="Contents!A1" display="Back" xr:uid="{00000000-0004-0000-09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
  <sheetViews>
    <sheetView zoomScale="90" zoomScaleNormal="90" workbookViewId="0">
      <pane xSplit="3" ySplit="4" topLeftCell="D5" activePane="bottomRight" state="frozen"/>
      <selection activeCell="B2" sqref="B2"/>
      <selection pane="topRight" activeCell="B2" sqref="B2"/>
      <selection pane="bottomLeft" activeCell="B2" sqref="B2"/>
      <selection pane="bottomRight" activeCell="C10" sqref="C10"/>
    </sheetView>
  </sheetViews>
  <sheetFormatPr defaultRowHeight="14.25" x14ac:dyDescent="0.2"/>
  <cols>
    <col min="1" max="1" width="16" style="2" hidden="1" customWidth="1"/>
    <col min="2" max="2" width="36.140625" style="2" bestFit="1" customWidth="1"/>
    <col min="3" max="3" width="59.85546875" style="2" customWidth="1"/>
    <col min="4" max="8" width="13.7109375" style="2" customWidth="1"/>
    <col min="9" max="16384" width="9.140625" style="2"/>
  </cols>
  <sheetData>
    <row r="1" spans="1:9" x14ac:dyDescent="0.2">
      <c r="H1" s="38" t="s">
        <v>203</v>
      </c>
    </row>
    <row r="2" spans="1:9" ht="15.75" x14ac:dyDescent="0.25">
      <c r="B2" s="40" t="s">
        <v>370</v>
      </c>
      <c r="C2" s="41"/>
      <c r="D2" s="41"/>
      <c r="E2" s="41"/>
      <c r="F2" s="41"/>
      <c r="G2" s="41"/>
      <c r="H2" s="41"/>
    </row>
    <row r="3" spans="1:9" x14ac:dyDescent="0.2">
      <c r="H3" s="18" t="s">
        <v>88</v>
      </c>
    </row>
    <row r="4" spans="1:9" x14ac:dyDescent="0.2">
      <c r="A4" s="43" t="s">
        <v>1</v>
      </c>
      <c r="B4" s="43" t="s">
        <v>2</v>
      </c>
      <c r="C4" s="43" t="s">
        <v>3</v>
      </c>
      <c r="D4" s="51" t="s">
        <v>4</v>
      </c>
      <c r="E4" s="51" t="s">
        <v>5</v>
      </c>
      <c r="F4" s="51" t="s">
        <v>6</v>
      </c>
      <c r="G4" s="51" t="s">
        <v>7</v>
      </c>
      <c r="H4" s="51" t="s">
        <v>8</v>
      </c>
    </row>
    <row r="5" spans="1:9" ht="15" x14ac:dyDescent="0.25">
      <c r="A5" s="5" t="s">
        <v>330</v>
      </c>
      <c r="B5" s="5" t="s">
        <v>643</v>
      </c>
      <c r="C5" s="5" t="s">
        <v>9</v>
      </c>
      <c r="D5" s="57">
        <v>71041</v>
      </c>
      <c r="E5" s="57">
        <v>57805</v>
      </c>
      <c r="F5" s="57">
        <v>41522</v>
      </c>
      <c r="G5" s="57">
        <v>71861</v>
      </c>
      <c r="H5" s="57">
        <v>86343</v>
      </c>
      <c r="I5"/>
    </row>
    <row r="6" spans="1:9" ht="15" x14ac:dyDescent="0.25">
      <c r="A6" s="5" t="s">
        <v>330</v>
      </c>
      <c r="B6" s="2" t="s">
        <v>643</v>
      </c>
      <c r="C6" s="8" t="s">
        <v>331</v>
      </c>
      <c r="D6" s="58">
        <v>50000</v>
      </c>
      <c r="E6" s="58">
        <v>50000</v>
      </c>
      <c r="F6" s="58">
        <v>50000</v>
      </c>
      <c r="G6" s="58">
        <v>50000</v>
      </c>
      <c r="H6" s="58">
        <v>50000</v>
      </c>
      <c r="I6"/>
    </row>
    <row r="7" spans="1:9" ht="15" x14ac:dyDescent="0.25">
      <c r="A7" s="5" t="s">
        <v>330</v>
      </c>
      <c r="B7" s="2" t="s">
        <v>643</v>
      </c>
      <c r="C7" s="8" t="s">
        <v>11</v>
      </c>
      <c r="D7" s="58">
        <v>0</v>
      </c>
      <c r="E7" s="58">
        <v>0</v>
      </c>
      <c r="F7" s="58">
        <v>0</v>
      </c>
      <c r="G7" s="58">
        <v>0</v>
      </c>
      <c r="H7" s="58">
        <v>0</v>
      </c>
      <c r="I7"/>
    </row>
    <row r="8" spans="1:9" ht="15" x14ac:dyDescent="0.25">
      <c r="A8" s="5" t="s">
        <v>330</v>
      </c>
      <c r="B8" s="2" t="s">
        <v>643</v>
      </c>
      <c r="C8" s="8" t="s">
        <v>217</v>
      </c>
      <c r="D8" s="58">
        <v>26879</v>
      </c>
      <c r="E8" s="58">
        <v>16691</v>
      </c>
      <c r="F8" s="58">
        <v>-233</v>
      </c>
      <c r="G8" s="58">
        <v>23941</v>
      </c>
      <c r="H8" s="58">
        <v>40509</v>
      </c>
      <c r="I8"/>
    </row>
    <row r="9" spans="1:9" ht="15" x14ac:dyDescent="0.25">
      <c r="A9" s="5" t="s">
        <v>330</v>
      </c>
      <c r="B9" s="2" t="s">
        <v>643</v>
      </c>
      <c r="C9" s="8" t="s">
        <v>13</v>
      </c>
      <c r="D9" s="58">
        <v>-5838</v>
      </c>
      <c r="E9" s="58">
        <v>-8886</v>
      </c>
      <c r="F9" s="58">
        <v>-8245</v>
      </c>
      <c r="G9" s="58">
        <v>-2080</v>
      </c>
      <c r="H9" s="58">
        <v>-4166</v>
      </c>
      <c r="I9"/>
    </row>
    <row r="10" spans="1:9" ht="15" x14ac:dyDescent="0.25">
      <c r="A10" s="5" t="s">
        <v>330</v>
      </c>
      <c r="B10" s="5" t="s">
        <v>643</v>
      </c>
      <c r="C10" s="5" t="s">
        <v>218</v>
      </c>
      <c r="D10" s="57">
        <v>16908</v>
      </c>
      <c r="E10" s="57">
        <v>19304</v>
      </c>
      <c r="F10" s="57">
        <v>21008</v>
      </c>
      <c r="G10" s="57">
        <v>21224</v>
      </c>
      <c r="H10" s="57">
        <v>27390</v>
      </c>
      <c r="I10"/>
    </row>
    <row r="11" spans="1:9" ht="15" x14ac:dyDescent="0.25">
      <c r="A11" s="5" t="s">
        <v>330</v>
      </c>
      <c r="B11" s="2" t="s">
        <v>643</v>
      </c>
      <c r="C11" s="8" t="s">
        <v>332</v>
      </c>
      <c r="D11" s="58">
        <v>11553</v>
      </c>
      <c r="E11" s="58">
        <v>13173</v>
      </c>
      <c r="F11" s="58">
        <v>14544</v>
      </c>
      <c r="G11" s="58">
        <v>15166</v>
      </c>
      <c r="H11" s="58">
        <v>18319</v>
      </c>
      <c r="I11"/>
    </row>
    <row r="12" spans="1:9" ht="15" x14ac:dyDescent="0.25">
      <c r="A12" s="5" t="s">
        <v>330</v>
      </c>
      <c r="B12" s="2" t="s">
        <v>643</v>
      </c>
      <c r="C12" s="8" t="s">
        <v>333</v>
      </c>
      <c r="D12" s="58">
        <v>5355</v>
      </c>
      <c r="E12" s="58">
        <v>6131</v>
      </c>
      <c r="F12" s="58">
        <v>6464</v>
      </c>
      <c r="G12" s="58">
        <v>6058</v>
      </c>
      <c r="H12" s="58">
        <v>9071</v>
      </c>
      <c r="I12"/>
    </row>
    <row r="13" spans="1:9" ht="15" x14ac:dyDescent="0.25">
      <c r="A13" s="5" t="s">
        <v>330</v>
      </c>
      <c r="B13" s="5" t="s">
        <v>643</v>
      </c>
      <c r="C13" s="5" t="s">
        <v>334</v>
      </c>
      <c r="D13" s="57">
        <v>87949</v>
      </c>
      <c r="E13" s="57">
        <v>77109</v>
      </c>
      <c r="F13" s="57">
        <v>62530</v>
      </c>
      <c r="G13" s="57">
        <v>93085</v>
      </c>
      <c r="H13" s="57">
        <v>113733</v>
      </c>
      <c r="I13"/>
    </row>
    <row r="14" spans="1:9" ht="15" x14ac:dyDescent="0.25">
      <c r="A14" s="5" t="s">
        <v>330</v>
      </c>
      <c r="B14" s="2" t="s">
        <v>643</v>
      </c>
      <c r="C14" s="8" t="s">
        <v>335</v>
      </c>
      <c r="D14" s="58">
        <v>49</v>
      </c>
      <c r="E14" s="58">
        <v>93</v>
      </c>
      <c r="F14" s="58">
        <v>189</v>
      </c>
      <c r="G14" s="58">
        <v>50</v>
      </c>
      <c r="H14" s="58">
        <v>460</v>
      </c>
      <c r="I14"/>
    </row>
    <row r="15" spans="1:9" ht="15" x14ac:dyDescent="0.25">
      <c r="A15" s="5" t="s">
        <v>330</v>
      </c>
      <c r="B15" s="2" t="s">
        <v>643</v>
      </c>
      <c r="C15" s="8" t="s">
        <v>336</v>
      </c>
      <c r="D15" s="58">
        <v>87654</v>
      </c>
      <c r="E15" s="58">
        <v>76760</v>
      </c>
      <c r="F15" s="58">
        <v>62016</v>
      </c>
      <c r="G15" s="58">
        <v>92375</v>
      </c>
      <c r="H15" s="58">
        <v>112613</v>
      </c>
      <c r="I15"/>
    </row>
    <row r="16" spans="1:9" ht="15" x14ac:dyDescent="0.25">
      <c r="A16" s="5" t="s">
        <v>330</v>
      </c>
      <c r="B16" s="2" t="s">
        <v>643</v>
      </c>
      <c r="C16" s="8" t="s">
        <v>337</v>
      </c>
      <c r="D16" s="58">
        <v>246</v>
      </c>
      <c r="E16" s="58">
        <v>256</v>
      </c>
      <c r="F16" s="58">
        <v>325</v>
      </c>
      <c r="G16" s="58">
        <v>660</v>
      </c>
      <c r="H16" s="58">
        <v>660</v>
      </c>
      <c r="I16"/>
    </row>
    <row r="17" spans="1:9" ht="15" x14ac:dyDescent="0.25">
      <c r="A17" s="5" t="s">
        <v>330</v>
      </c>
      <c r="B17" s="5" t="s">
        <v>643</v>
      </c>
      <c r="C17" s="5" t="s">
        <v>29</v>
      </c>
      <c r="D17" s="57"/>
      <c r="E17" s="57"/>
      <c r="F17" s="57"/>
      <c r="G17" s="57"/>
      <c r="H17" s="57"/>
      <c r="I17"/>
    </row>
    <row r="18" spans="1:9" ht="15" x14ac:dyDescent="0.25">
      <c r="A18" s="5" t="s">
        <v>330</v>
      </c>
      <c r="B18" s="2" t="s">
        <v>643</v>
      </c>
      <c r="C18" s="8" t="s">
        <v>338</v>
      </c>
      <c r="D18" s="58">
        <v>23078</v>
      </c>
      <c r="E18" s="58">
        <v>-7782</v>
      </c>
      <c r="F18" s="58">
        <v>-14886</v>
      </c>
      <c r="G18" s="58">
        <v>26952</v>
      </c>
      <c r="H18" s="58">
        <v>25083</v>
      </c>
      <c r="I18"/>
    </row>
    <row r="19" spans="1:9" ht="15" x14ac:dyDescent="0.25">
      <c r="A19" s="5" t="s">
        <v>330</v>
      </c>
      <c r="B19" s="2" t="s">
        <v>643</v>
      </c>
      <c r="C19" s="8" t="s">
        <v>339</v>
      </c>
      <c r="D19" s="58">
        <v>0</v>
      </c>
      <c r="E19" s="58">
        <v>0</v>
      </c>
      <c r="F19" s="58">
        <v>0</v>
      </c>
      <c r="G19" s="58">
        <v>0</v>
      </c>
      <c r="H19" s="58">
        <v>0</v>
      </c>
      <c r="I19"/>
    </row>
    <row r="20" spans="1:9" ht="15" x14ac:dyDescent="0.25">
      <c r="A20" s="5" t="s">
        <v>330</v>
      </c>
      <c r="B20" s="2" t="s">
        <v>643</v>
      </c>
      <c r="C20" s="8" t="s">
        <v>340</v>
      </c>
      <c r="D20" s="58">
        <v>113</v>
      </c>
      <c r="E20" s="58">
        <v>69</v>
      </c>
      <c r="F20" s="58">
        <v>499</v>
      </c>
      <c r="G20" s="58">
        <v>2758</v>
      </c>
      <c r="H20" s="58">
        <v>2759</v>
      </c>
      <c r="I20"/>
    </row>
    <row r="21" spans="1:9" ht="15" x14ac:dyDescent="0.25">
      <c r="A21" s="5" t="s">
        <v>330</v>
      </c>
      <c r="B21" s="2" t="s">
        <v>643</v>
      </c>
      <c r="C21" s="8" t="s">
        <v>341</v>
      </c>
      <c r="D21" s="58">
        <v>0</v>
      </c>
      <c r="E21" s="58">
        <v>0</v>
      </c>
      <c r="F21" s="58">
        <v>0</v>
      </c>
      <c r="G21" s="58">
        <v>0</v>
      </c>
      <c r="H21" s="58">
        <v>0</v>
      </c>
      <c r="I21"/>
    </row>
    <row r="22" spans="1:9" ht="15" x14ac:dyDescent="0.25">
      <c r="A22" s="5" t="s">
        <v>330</v>
      </c>
      <c r="B22" s="2" t="s">
        <v>643</v>
      </c>
      <c r="C22" s="8" t="s">
        <v>342</v>
      </c>
      <c r="D22" s="58">
        <v>0</v>
      </c>
      <c r="E22" s="58">
        <v>0</v>
      </c>
      <c r="F22" s="58">
        <v>0</v>
      </c>
      <c r="G22" s="58">
        <v>0</v>
      </c>
      <c r="H22" s="58">
        <v>0</v>
      </c>
      <c r="I22"/>
    </row>
    <row r="23" spans="1:9" ht="15" x14ac:dyDescent="0.25">
      <c r="A23" s="5" t="s">
        <v>330</v>
      </c>
      <c r="B23" s="2" t="s">
        <v>643</v>
      </c>
      <c r="C23" s="8" t="s">
        <v>343</v>
      </c>
      <c r="D23" s="58">
        <v>0</v>
      </c>
      <c r="E23" s="58">
        <v>0</v>
      </c>
      <c r="F23" s="58">
        <v>0</v>
      </c>
      <c r="G23" s="58">
        <v>0</v>
      </c>
      <c r="H23" s="58">
        <v>0</v>
      </c>
      <c r="I23"/>
    </row>
    <row r="24" spans="1:9" ht="15" x14ac:dyDescent="0.25">
      <c r="A24" s="5" t="s">
        <v>330</v>
      </c>
      <c r="B24" s="2" t="s">
        <v>643</v>
      </c>
      <c r="C24" s="8" t="s">
        <v>344</v>
      </c>
      <c r="D24" s="58">
        <v>22965</v>
      </c>
      <c r="E24" s="58">
        <v>-7851</v>
      </c>
      <c r="F24" s="58">
        <v>-15385</v>
      </c>
      <c r="G24" s="58">
        <v>24194</v>
      </c>
      <c r="H24" s="58">
        <v>22324</v>
      </c>
      <c r="I24"/>
    </row>
    <row r="25" spans="1:9" ht="15" x14ac:dyDescent="0.25">
      <c r="A25" s="5" t="s">
        <v>330</v>
      </c>
      <c r="B25" s="2" t="s">
        <v>643</v>
      </c>
      <c r="C25" s="8" t="s">
        <v>345</v>
      </c>
      <c r="D25" s="58">
        <v>0</v>
      </c>
      <c r="E25" s="58">
        <v>0</v>
      </c>
      <c r="F25" s="58">
        <v>0</v>
      </c>
      <c r="G25" s="58">
        <v>0</v>
      </c>
      <c r="H25" s="58">
        <v>0</v>
      </c>
      <c r="I25"/>
    </row>
    <row r="26" spans="1:9" ht="15" x14ac:dyDescent="0.25">
      <c r="A26" s="5" t="s">
        <v>330</v>
      </c>
      <c r="B26" s="5" t="s">
        <v>643</v>
      </c>
      <c r="C26" s="5" t="s">
        <v>346</v>
      </c>
      <c r="D26" s="57">
        <v>2157</v>
      </c>
      <c r="E26" s="57">
        <v>2398</v>
      </c>
      <c r="F26" s="57">
        <v>1964</v>
      </c>
      <c r="G26" s="57">
        <v>2363</v>
      </c>
      <c r="H26" s="57">
        <v>3102</v>
      </c>
      <c r="I26"/>
    </row>
    <row r="27" spans="1:9" ht="15" x14ac:dyDescent="0.25">
      <c r="A27" s="5" t="s">
        <v>330</v>
      </c>
      <c r="B27" s="2" t="s">
        <v>643</v>
      </c>
      <c r="C27" s="8" t="s">
        <v>347</v>
      </c>
      <c r="D27" s="58">
        <v>1277</v>
      </c>
      <c r="E27" s="58">
        <v>1397</v>
      </c>
      <c r="F27" s="58">
        <v>995</v>
      </c>
      <c r="G27" s="58">
        <v>1215</v>
      </c>
      <c r="H27" s="58">
        <v>1621</v>
      </c>
      <c r="I27"/>
    </row>
    <row r="28" spans="1:9" ht="15" x14ac:dyDescent="0.25">
      <c r="A28" s="5" t="s">
        <v>330</v>
      </c>
      <c r="B28" s="2" t="s">
        <v>643</v>
      </c>
      <c r="C28" s="8" t="s">
        <v>348</v>
      </c>
      <c r="D28" s="58">
        <v>30</v>
      </c>
      <c r="E28" s="58">
        <v>143</v>
      </c>
      <c r="F28" s="58">
        <v>144</v>
      </c>
      <c r="G28" s="58">
        <v>143</v>
      </c>
      <c r="H28" s="58">
        <v>30</v>
      </c>
      <c r="I28"/>
    </row>
    <row r="29" spans="1:9" ht="15" x14ac:dyDescent="0.25">
      <c r="A29" s="5" t="s">
        <v>330</v>
      </c>
      <c r="B29" s="2" t="s">
        <v>643</v>
      </c>
      <c r="C29" s="8" t="s">
        <v>349</v>
      </c>
      <c r="D29" s="58">
        <v>0</v>
      </c>
      <c r="E29" s="58">
        <v>0</v>
      </c>
      <c r="F29" s="58">
        <v>0</v>
      </c>
      <c r="G29" s="58">
        <v>0</v>
      </c>
      <c r="H29" s="58">
        <v>0</v>
      </c>
      <c r="I29"/>
    </row>
    <row r="30" spans="1:9" ht="15" x14ac:dyDescent="0.25">
      <c r="A30" s="5" t="s">
        <v>330</v>
      </c>
      <c r="B30" s="2" t="s">
        <v>643</v>
      </c>
      <c r="C30" s="8" t="s">
        <v>350</v>
      </c>
      <c r="D30" s="58">
        <v>684</v>
      </c>
      <c r="E30" s="58">
        <v>676</v>
      </c>
      <c r="F30" s="58">
        <v>696</v>
      </c>
      <c r="G30" s="58">
        <v>847</v>
      </c>
      <c r="H30" s="58">
        <v>1240</v>
      </c>
      <c r="I30"/>
    </row>
    <row r="31" spans="1:9" ht="15" x14ac:dyDescent="0.25">
      <c r="A31" s="5" t="s">
        <v>330</v>
      </c>
      <c r="B31" s="2" t="s">
        <v>643</v>
      </c>
      <c r="C31" s="8" t="s">
        <v>351</v>
      </c>
      <c r="D31" s="58">
        <v>166</v>
      </c>
      <c r="E31" s="58">
        <v>182</v>
      </c>
      <c r="F31" s="58">
        <v>129</v>
      </c>
      <c r="G31" s="58">
        <v>158</v>
      </c>
      <c r="H31" s="58">
        <v>211</v>
      </c>
      <c r="I31"/>
    </row>
    <row r="32" spans="1:9" ht="15" x14ac:dyDescent="0.25">
      <c r="A32" s="5" t="s">
        <v>330</v>
      </c>
      <c r="B32" s="5" t="s">
        <v>643</v>
      </c>
      <c r="C32" s="5" t="s">
        <v>352</v>
      </c>
      <c r="D32" s="57">
        <v>20921</v>
      </c>
      <c r="E32" s="57">
        <v>-10180</v>
      </c>
      <c r="F32" s="57">
        <v>-16850</v>
      </c>
      <c r="G32" s="57">
        <v>24589</v>
      </c>
      <c r="H32" s="57">
        <v>21981</v>
      </c>
      <c r="I32"/>
    </row>
    <row r="33" spans="1:9" ht="15" x14ac:dyDescent="0.25">
      <c r="A33" s="5" t="s">
        <v>330</v>
      </c>
      <c r="B33" s="5" t="s">
        <v>643</v>
      </c>
      <c r="C33" s="5" t="s">
        <v>353</v>
      </c>
      <c r="D33" s="57"/>
      <c r="E33" s="57"/>
      <c r="F33" s="57"/>
      <c r="G33" s="57"/>
      <c r="H33" s="57"/>
      <c r="I33"/>
    </row>
    <row r="34" spans="1:9" ht="15" x14ac:dyDescent="0.25">
      <c r="A34" s="5" t="s">
        <v>330</v>
      </c>
      <c r="B34" s="2" t="s">
        <v>643</v>
      </c>
      <c r="C34" s="8" t="s">
        <v>354</v>
      </c>
      <c r="D34" s="58">
        <v>5000</v>
      </c>
      <c r="E34" s="58">
        <v>5000</v>
      </c>
      <c r="F34" s="58">
        <v>5000</v>
      </c>
      <c r="G34" s="58">
        <v>5000</v>
      </c>
      <c r="H34" s="58">
        <v>5000</v>
      </c>
      <c r="I34"/>
    </row>
    <row r="35" spans="1:9" ht="15" x14ac:dyDescent="0.25">
      <c r="A35" s="5" t="s">
        <v>330</v>
      </c>
      <c r="B35" s="2" t="s">
        <v>643</v>
      </c>
      <c r="C35" s="8" t="s">
        <v>78</v>
      </c>
      <c r="D35" s="73">
        <v>0</v>
      </c>
      <c r="E35" s="73">
        <v>0</v>
      </c>
      <c r="F35" s="73">
        <v>0</v>
      </c>
      <c r="G35" s="73">
        <v>0</v>
      </c>
      <c r="H35" s="73">
        <v>0</v>
      </c>
      <c r="I35"/>
    </row>
    <row r="36" spans="1:9" ht="15" x14ac:dyDescent="0.25">
      <c r="A36" s="5" t="s">
        <v>330</v>
      </c>
      <c r="B36" s="2" t="s">
        <v>643</v>
      </c>
      <c r="C36" s="8" t="s">
        <v>79</v>
      </c>
      <c r="D36" s="73">
        <v>0</v>
      </c>
      <c r="E36" s="73">
        <v>0</v>
      </c>
      <c r="F36" s="73">
        <v>0</v>
      </c>
      <c r="G36" s="73">
        <v>0</v>
      </c>
      <c r="H36" s="73">
        <v>0</v>
      </c>
      <c r="I36"/>
    </row>
    <row r="37" spans="1:9" ht="15" x14ac:dyDescent="0.25">
      <c r="A37" s="5" t="s">
        <v>330</v>
      </c>
      <c r="B37" s="2" t="s">
        <v>643</v>
      </c>
      <c r="C37" s="8" t="s">
        <v>80</v>
      </c>
      <c r="D37" s="58">
        <v>-63</v>
      </c>
      <c r="E37" s="58">
        <v>-12</v>
      </c>
      <c r="F37" s="58">
        <v>-329</v>
      </c>
      <c r="G37" s="58">
        <v>-2482</v>
      </c>
      <c r="H37" s="58">
        <v>3065</v>
      </c>
      <c r="I37"/>
    </row>
    <row r="38" spans="1:9" ht="15" x14ac:dyDescent="0.25">
      <c r="A38" s="5" t="s">
        <v>330</v>
      </c>
      <c r="B38" s="5" t="s">
        <v>643</v>
      </c>
      <c r="C38" s="5" t="s">
        <v>355</v>
      </c>
      <c r="D38" s="55"/>
      <c r="E38" s="55"/>
      <c r="F38" s="55"/>
      <c r="G38" s="55"/>
      <c r="H38" s="55"/>
      <c r="I38"/>
    </row>
    <row r="39" spans="1:9" ht="15" x14ac:dyDescent="0.25">
      <c r="A39" s="5" t="s">
        <v>330</v>
      </c>
      <c r="B39" s="2" t="s">
        <v>643</v>
      </c>
      <c r="C39" s="8" t="s">
        <v>356</v>
      </c>
      <c r="D39" s="56">
        <v>100</v>
      </c>
      <c r="E39" s="56">
        <v>101</v>
      </c>
      <c r="F39" s="56">
        <v>103</v>
      </c>
      <c r="G39" s="56">
        <v>90</v>
      </c>
      <c r="H39" s="56">
        <v>89</v>
      </c>
      <c r="I39"/>
    </row>
    <row r="40" spans="1:9" ht="15" x14ac:dyDescent="0.25">
      <c r="A40" s="5" t="s">
        <v>330</v>
      </c>
      <c r="B40" s="2" t="s">
        <v>643</v>
      </c>
      <c r="C40" s="8" t="s">
        <v>357</v>
      </c>
      <c r="D40" s="56">
        <v>0</v>
      </c>
      <c r="E40" s="56">
        <v>0</v>
      </c>
      <c r="F40" s="56">
        <v>0</v>
      </c>
      <c r="G40" s="56">
        <v>0</v>
      </c>
      <c r="H40" s="56">
        <v>0</v>
      </c>
      <c r="I40"/>
    </row>
    <row r="41" spans="1:9" ht="15" x14ac:dyDescent="0.25">
      <c r="A41" s="5" t="s">
        <v>330</v>
      </c>
      <c r="B41" s="2" t="s">
        <v>643</v>
      </c>
      <c r="C41" s="8" t="s">
        <v>358</v>
      </c>
      <c r="D41" s="56">
        <v>91</v>
      </c>
      <c r="E41" s="56">
        <v>131</v>
      </c>
      <c r="F41" s="56">
        <v>113</v>
      </c>
      <c r="G41" s="56">
        <v>91</v>
      </c>
      <c r="H41" s="56">
        <v>88</v>
      </c>
      <c r="I41"/>
    </row>
    <row r="42" spans="1:9" ht="15" x14ac:dyDescent="0.25">
      <c r="A42" s="5" t="s">
        <v>330</v>
      </c>
      <c r="B42" s="2" t="s">
        <v>643</v>
      </c>
      <c r="C42" s="8" t="s">
        <v>359</v>
      </c>
      <c r="D42" s="56">
        <v>24</v>
      </c>
      <c r="E42" s="56">
        <v>-13</v>
      </c>
      <c r="F42" s="56">
        <v>-27</v>
      </c>
      <c r="G42" s="56">
        <v>26</v>
      </c>
      <c r="H42" s="56">
        <v>19</v>
      </c>
      <c r="I42"/>
    </row>
    <row r="43" spans="1:9" ht="15" x14ac:dyDescent="0.25">
      <c r="A43" s="5" t="s">
        <v>330</v>
      </c>
      <c r="B43" s="2" t="s">
        <v>643</v>
      </c>
      <c r="C43" s="8" t="s">
        <v>360</v>
      </c>
      <c r="D43" s="56">
        <v>59</v>
      </c>
      <c r="E43" s="56">
        <v>58</v>
      </c>
      <c r="F43" s="56">
        <v>51</v>
      </c>
      <c r="G43" s="56">
        <v>51</v>
      </c>
      <c r="H43" s="56">
        <v>52</v>
      </c>
      <c r="I43"/>
    </row>
    <row r="44" spans="1:9" ht="15" x14ac:dyDescent="0.25">
      <c r="A44" s="5" t="s">
        <v>330</v>
      </c>
      <c r="B44" s="2" t="s">
        <v>643</v>
      </c>
      <c r="C44" s="8" t="s">
        <v>361</v>
      </c>
      <c r="D44" s="56">
        <v>10</v>
      </c>
      <c r="E44" s="56">
        <v>10</v>
      </c>
      <c r="F44" s="56">
        <v>10</v>
      </c>
      <c r="G44" s="56">
        <v>10</v>
      </c>
      <c r="H44" s="56">
        <v>10</v>
      </c>
      <c r="I44"/>
    </row>
    <row r="45" spans="1:9" ht="15" x14ac:dyDescent="0.25">
      <c r="A45" s="5" t="s">
        <v>330</v>
      </c>
      <c r="B45" s="2" t="s">
        <v>643</v>
      </c>
      <c r="C45" s="8" t="s">
        <v>521</v>
      </c>
      <c r="D45" s="56">
        <v>4</v>
      </c>
      <c r="E45" s="56">
        <v>-2</v>
      </c>
      <c r="F45" s="56">
        <v>-3</v>
      </c>
      <c r="G45" s="56">
        <v>5</v>
      </c>
      <c r="H45" s="56">
        <v>4</v>
      </c>
      <c r="I45"/>
    </row>
    <row r="46" spans="1:9" ht="15" x14ac:dyDescent="0.25">
      <c r="A46" s="5" t="s">
        <v>330</v>
      </c>
      <c r="B46" s="5" t="s">
        <v>643</v>
      </c>
      <c r="C46" s="5" t="s">
        <v>362</v>
      </c>
      <c r="D46" s="55"/>
      <c r="E46" s="55"/>
      <c r="F46" s="55"/>
      <c r="G46" s="55"/>
      <c r="H46" s="55"/>
      <c r="I46"/>
    </row>
    <row r="47" spans="1:9" ht="15" x14ac:dyDescent="0.25">
      <c r="A47" s="5" t="s">
        <v>330</v>
      </c>
      <c r="B47" s="2" t="s">
        <v>643</v>
      </c>
      <c r="C47" s="8" t="s">
        <v>363</v>
      </c>
      <c r="D47" s="56">
        <v>0</v>
      </c>
      <c r="E47" s="56">
        <v>0</v>
      </c>
      <c r="F47" s="56">
        <v>0</v>
      </c>
      <c r="G47" s="56">
        <v>0</v>
      </c>
      <c r="H47" s="56">
        <v>0</v>
      </c>
      <c r="I47"/>
    </row>
    <row r="48" spans="1:9" ht="15" x14ac:dyDescent="0.25">
      <c r="A48" s="5" t="s">
        <v>330</v>
      </c>
      <c r="B48" s="2" t="s">
        <v>643</v>
      </c>
      <c r="C48" s="8" t="s">
        <v>364</v>
      </c>
      <c r="D48" s="56">
        <v>19</v>
      </c>
      <c r="E48" s="56">
        <v>25</v>
      </c>
      <c r="F48" s="56">
        <v>34</v>
      </c>
      <c r="G48" s="56">
        <v>23</v>
      </c>
      <c r="H48" s="56">
        <v>24</v>
      </c>
      <c r="I48"/>
    </row>
    <row r="49" spans="1:9" ht="15" x14ac:dyDescent="0.25">
      <c r="A49" s="5" t="s">
        <v>330</v>
      </c>
      <c r="B49" s="5" t="s">
        <v>643</v>
      </c>
      <c r="C49" s="5" t="s">
        <v>365</v>
      </c>
      <c r="D49" s="55"/>
      <c r="E49" s="55"/>
      <c r="F49" s="55"/>
      <c r="G49" s="55"/>
      <c r="H49" s="55"/>
      <c r="I49"/>
    </row>
    <row r="50" spans="1:9" ht="15" x14ac:dyDescent="0.25">
      <c r="A50" s="5" t="s">
        <v>330</v>
      </c>
      <c r="B50" s="2" t="s">
        <v>643</v>
      </c>
      <c r="C50" s="8" t="s">
        <v>366</v>
      </c>
      <c r="D50" s="56">
        <v>57</v>
      </c>
      <c r="E50" s="56">
        <v>65</v>
      </c>
      <c r="F50" s="56">
        <v>80</v>
      </c>
      <c r="G50" s="56">
        <v>54</v>
      </c>
      <c r="H50" s="56">
        <v>44</v>
      </c>
      <c r="I50"/>
    </row>
    <row r="51" spans="1:9" ht="15" x14ac:dyDescent="0.25">
      <c r="A51" s="5" t="s">
        <v>330</v>
      </c>
      <c r="B51" s="5" t="s">
        <v>643</v>
      </c>
      <c r="C51" s="5" t="s">
        <v>367</v>
      </c>
      <c r="D51" s="55"/>
      <c r="E51" s="55"/>
      <c r="F51" s="55"/>
      <c r="G51" s="55"/>
      <c r="H51" s="55"/>
      <c r="I51"/>
    </row>
    <row r="52" spans="1:9" ht="15" x14ac:dyDescent="0.25">
      <c r="A52" s="5" t="s">
        <v>330</v>
      </c>
      <c r="B52" s="2" t="s">
        <v>643</v>
      </c>
      <c r="C52" s="8" t="s">
        <v>368</v>
      </c>
      <c r="D52" s="56">
        <v>0</v>
      </c>
      <c r="E52" s="56">
        <v>0</v>
      </c>
      <c r="F52" s="56">
        <v>0</v>
      </c>
      <c r="G52" s="56">
        <v>0</v>
      </c>
      <c r="H52" s="56">
        <v>0</v>
      </c>
      <c r="I52"/>
    </row>
    <row r="53" spans="1:9" ht="15" x14ac:dyDescent="0.25">
      <c r="A53" s="5" t="s">
        <v>330</v>
      </c>
      <c r="B53" s="5" t="s">
        <v>369</v>
      </c>
      <c r="C53" s="5" t="s">
        <v>9</v>
      </c>
      <c r="D53" s="57">
        <v>71041</v>
      </c>
      <c r="E53" s="57">
        <v>57805</v>
      </c>
      <c r="F53" s="57">
        <v>41522</v>
      </c>
      <c r="G53" s="57">
        <v>71861</v>
      </c>
      <c r="H53" s="57">
        <v>86343</v>
      </c>
      <c r="I53"/>
    </row>
    <row r="54" spans="1:9" ht="15" x14ac:dyDescent="0.25">
      <c r="A54" s="5" t="s">
        <v>330</v>
      </c>
      <c r="B54" s="2" t="s">
        <v>369</v>
      </c>
      <c r="C54" s="8" t="s">
        <v>331</v>
      </c>
      <c r="D54" s="58">
        <v>50000</v>
      </c>
      <c r="E54" s="58">
        <v>50000</v>
      </c>
      <c r="F54" s="58">
        <v>50000</v>
      </c>
      <c r="G54" s="58">
        <v>50000</v>
      </c>
      <c r="H54" s="58">
        <v>50000</v>
      </c>
      <c r="I54"/>
    </row>
    <row r="55" spans="1:9" ht="15" x14ac:dyDescent="0.25">
      <c r="A55" s="5" t="s">
        <v>330</v>
      </c>
      <c r="B55" s="2" t="s">
        <v>369</v>
      </c>
      <c r="C55" s="8" t="s">
        <v>11</v>
      </c>
      <c r="D55" s="58">
        <v>0</v>
      </c>
      <c r="E55" s="58">
        <v>0</v>
      </c>
      <c r="F55" s="58">
        <v>0</v>
      </c>
      <c r="G55" s="58">
        <v>0</v>
      </c>
      <c r="H55" s="58">
        <v>0</v>
      </c>
      <c r="I55"/>
    </row>
    <row r="56" spans="1:9" ht="15" x14ac:dyDescent="0.25">
      <c r="A56" s="5" t="s">
        <v>330</v>
      </c>
      <c r="B56" s="2" t="s">
        <v>369</v>
      </c>
      <c r="C56" s="8" t="s">
        <v>217</v>
      </c>
      <c r="D56" s="58">
        <v>26879</v>
      </c>
      <c r="E56" s="58">
        <v>16691</v>
      </c>
      <c r="F56" s="58">
        <v>-233</v>
      </c>
      <c r="G56" s="58">
        <v>23941</v>
      </c>
      <c r="H56" s="58">
        <v>40509</v>
      </c>
      <c r="I56"/>
    </row>
    <row r="57" spans="1:9" ht="15" x14ac:dyDescent="0.25">
      <c r="A57" s="5" t="s">
        <v>330</v>
      </c>
      <c r="B57" s="2" t="s">
        <v>369</v>
      </c>
      <c r="C57" s="8" t="s">
        <v>13</v>
      </c>
      <c r="D57" s="58">
        <v>-5838</v>
      </c>
      <c r="E57" s="58">
        <v>-8886</v>
      </c>
      <c r="F57" s="58">
        <v>-8245</v>
      </c>
      <c r="G57" s="58">
        <v>-2080</v>
      </c>
      <c r="H57" s="58">
        <v>-4166</v>
      </c>
      <c r="I57"/>
    </row>
    <row r="58" spans="1:9" ht="15" x14ac:dyDescent="0.25">
      <c r="A58" s="5" t="s">
        <v>330</v>
      </c>
      <c r="B58" s="5" t="s">
        <v>369</v>
      </c>
      <c r="C58" s="5" t="s">
        <v>218</v>
      </c>
      <c r="D58" s="57">
        <v>16908</v>
      </c>
      <c r="E58" s="57">
        <v>19304</v>
      </c>
      <c r="F58" s="57">
        <v>21008</v>
      </c>
      <c r="G58" s="57">
        <v>21224</v>
      </c>
      <c r="H58" s="57">
        <v>27390</v>
      </c>
      <c r="I58"/>
    </row>
    <row r="59" spans="1:9" ht="15" x14ac:dyDescent="0.25">
      <c r="A59" s="5" t="s">
        <v>330</v>
      </c>
      <c r="B59" s="2" t="s">
        <v>369</v>
      </c>
      <c r="C59" s="8" t="s">
        <v>332</v>
      </c>
      <c r="D59" s="58">
        <v>11553</v>
      </c>
      <c r="E59" s="58">
        <v>13173</v>
      </c>
      <c r="F59" s="58">
        <v>14544</v>
      </c>
      <c r="G59" s="58">
        <v>15166</v>
      </c>
      <c r="H59" s="58">
        <v>18319</v>
      </c>
      <c r="I59"/>
    </row>
    <row r="60" spans="1:9" ht="15" x14ac:dyDescent="0.25">
      <c r="A60" s="5" t="s">
        <v>330</v>
      </c>
      <c r="B60" s="2" t="s">
        <v>369</v>
      </c>
      <c r="C60" s="8" t="s">
        <v>333</v>
      </c>
      <c r="D60" s="58">
        <v>5355</v>
      </c>
      <c r="E60" s="58">
        <v>6131</v>
      </c>
      <c r="F60" s="58">
        <v>6464</v>
      </c>
      <c r="G60" s="58">
        <v>6058</v>
      </c>
      <c r="H60" s="58">
        <v>9071</v>
      </c>
      <c r="I60"/>
    </row>
    <row r="61" spans="1:9" ht="15" x14ac:dyDescent="0.25">
      <c r="A61" s="5" t="s">
        <v>330</v>
      </c>
      <c r="B61" s="5" t="s">
        <v>369</v>
      </c>
      <c r="C61" s="5" t="s">
        <v>334</v>
      </c>
      <c r="D61" s="57">
        <v>87949</v>
      </c>
      <c r="E61" s="57">
        <v>77109</v>
      </c>
      <c r="F61" s="57">
        <v>62530</v>
      </c>
      <c r="G61" s="57">
        <v>93085</v>
      </c>
      <c r="H61" s="57">
        <v>113733</v>
      </c>
      <c r="I61"/>
    </row>
    <row r="62" spans="1:9" ht="15" x14ac:dyDescent="0.25">
      <c r="A62" s="5" t="s">
        <v>330</v>
      </c>
      <c r="B62" s="2" t="s">
        <v>369</v>
      </c>
      <c r="C62" s="8" t="s">
        <v>335</v>
      </c>
      <c r="D62" s="58">
        <v>49</v>
      </c>
      <c r="E62" s="58">
        <v>93</v>
      </c>
      <c r="F62" s="58">
        <v>189</v>
      </c>
      <c r="G62" s="58">
        <v>50</v>
      </c>
      <c r="H62" s="58">
        <v>460</v>
      </c>
      <c r="I62"/>
    </row>
    <row r="63" spans="1:9" ht="15" x14ac:dyDescent="0.25">
      <c r="A63" s="5" t="s">
        <v>330</v>
      </c>
      <c r="B63" s="2" t="s">
        <v>369</v>
      </c>
      <c r="C63" s="8" t="s">
        <v>336</v>
      </c>
      <c r="D63" s="58">
        <v>87654</v>
      </c>
      <c r="E63" s="58">
        <v>76760</v>
      </c>
      <c r="F63" s="58">
        <v>62016</v>
      </c>
      <c r="G63" s="58">
        <v>92375</v>
      </c>
      <c r="H63" s="58">
        <v>112613</v>
      </c>
      <c r="I63"/>
    </row>
    <row r="64" spans="1:9" ht="15" x14ac:dyDescent="0.25">
      <c r="A64" s="5" t="s">
        <v>330</v>
      </c>
      <c r="B64" s="2" t="s">
        <v>369</v>
      </c>
      <c r="C64" s="8" t="s">
        <v>337</v>
      </c>
      <c r="D64" s="58">
        <v>246</v>
      </c>
      <c r="E64" s="58">
        <v>256</v>
      </c>
      <c r="F64" s="58">
        <v>325</v>
      </c>
      <c r="G64" s="58">
        <v>660</v>
      </c>
      <c r="H64" s="58">
        <v>660</v>
      </c>
      <c r="I64"/>
    </row>
    <row r="65" spans="1:9" ht="15" x14ac:dyDescent="0.25">
      <c r="A65" s="5" t="s">
        <v>330</v>
      </c>
      <c r="B65" s="5" t="s">
        <v>369</v>
      </c>
      <c r="C65" s="5" t="s">
        <v>29</v>
      </c>
      <c r="D65" s="57"/>
      <c r="E65" s="57"/>
      <c r="F65" s="57"/>
      <c r="G65" s="57"/>
      <c r="H65" s="57"/>
      <c r="I65"/>
    </row>
    <row r="66" spans="1:9" ht="15" x14ac:dyDescent="0.25">
      <c r="A66" s="5" t="s">
        <v>330</v>
      </c>
      <c r="B66" s="2" t="s">
        <v>369</v>
      </c>
      <c r="C66" s="8" t="s">
        <v>338</v>
      </c>
      <c r="D66" s="58">
        <v>23078</v>
      </c>
      <c r="E66" s="58">
        <v>-7782</v>
      </c>
      <c r="F66" s="58">
        <v>-14886</v>
      </c>
      <c r="G66" s="58">
        <v>26952</v>
      </c>
      <c r="H66" s="58">
        <v>25083</v>
      </c>
      <c r="I66"/>
    </row>
    <row r="67" spans="1:9" ht="15" x14ac:dyDescent="0.25">
      <c r="A67" s="5" t="s">
        <v>330</v>
      </c>
      <c r="B67" s="2" t="s">
        <v>369</v>
      </c>
      <c r="C67" s="8" t="s">
        <v>339</v>
      </c>
      <c r="D67" s="58">
        <v>0</v>
      </c>
      <c r="E67" s="58">
        <v>0</v>
      </c>
      <c r="F67" s="58">
        <v>0</v>
      </c>
      <c r="G67" s="58">
        <v>0</v>
      </c>
      <c r="H67" s="58">
        <v>0</v>
      </c>
      <c r="I67"/>
    </row>
    <row r="68" spans="1:9" ht="15" x14ac:dyDescent="0.25">
      <c r="A68" s="5" t="s">
        <v>330</v>
      </c>
      <c r="B68" s="2" t="s">
        <v>369</v>
      </c>
      <c r="C68" s="8" t="s">
        <v>340</v>
      </c>
      <c r="D68" s="58">
        <v>113</v>
      </c>
      <c r="E68" s="58">
        <v>69</v>
      </c>
      <c r="F68" s="58">
        <v>499</v>
      </c>
      <c r="G68" s="58">
        <v>2758</v>
      </c>
      <c r="H68" s="58">
        <v>2759</v>
      </c>
      <c r="I68"/>
    </row>
    <row r="69" spans="1:9" ht="15" x14ac:dyDescent="0.25">
      <c r="A69" s="5" t="s">
        <v>330</v>
      </c>
      <c r="B69" s="2" t="s">
        <v>369</v>
      </c>
      <c r="C69" s="8" t="s">
        <v>341</v>
      </c>
      <c r="D69" s="58">
        <v>0</v>
      </c>
      <c r="E69" s="58">
        <v>0</v>
      </c>
      <c r="F69" s="58">
        <v>0</v>
      </c>
      <c r="G69" s="58">
        <v>0</v>
      </c>
      <c r="H69" s="58">
        <v>0</v>
      </c>
      <c r="I69"/>
    </row>
    <row r="70" spans="1:9" ht="15" x14ac:dyDescent="0.25">
      <c r="A70" s="5" t="s">
        <v>330</v>
      </c>
      <c r="B70" s="2" t="s">
        <v>369</v>
      </c>
      <c r="C70" s="8" t="s">
        <v>342</v>
      </c>
      <c r="D70" s="58">
        <v>0</v>
      </c>
      <c r="E70" s="58">
        <v>0</v>
      </c>
      <c r="F70" s="58">
        <v>0</v>
      </c>
      <c r="G70" s="58">
        <v>0</v>
      </c>
      <c r="H70" s="58">
        <v>0</v>
      </c>
      <c r="I70"/>
    </row>
    <row r="71" spans="1:9" ht="15" x14ac:dyDescent="0.25">
      <c r="A71" s="5" t="s">
        <v>330</v>
      </c>
      <c r="B71" s="2" t="s">
        <v>369</v>
      </c>
      <c r="C71" s="8" t="s">
        <v>343</v>
      </c>
      <c r="D71" s="58">
        <v>0</v>
      </c>
      <c r="E71" s="58">
        <v>0</v>
      </c>
      <c r="F71" s="58">
        <v>0</v>
      </c>
      <c r="G71" s="58">
        <v>0</v>
      </c>
      <c r="H71" s="58">
        <v>0</v>
      </c>
      <c r="I71"/>
    </row>
    <row r="72" spans="1:9" ht="15" x14ac:dyDescent="0.25">
      <c r="A72" s="5" t="s">
        <v>330</v>
      </c>
      <c r="B72" s="2" t="s">
        <v>369</v>
      </c>
      <c r="C72" s="8" t="s">
        <v>344</v>
      </c>
      <c r="D72" s="58">
        <v>22965</v>
      </c>
      <c r="E72" s="58">
        <v>-7851</v>
      </c>
      <c r="F72" s="58">
        <v>-15385</v>
      </c>
      <c r="G72" s="58">
        <v>24194</v>
      </c>
      <c r="H72" s="58">
        <v>22324</v>
      </c>
      <c r="I72"/>
    </row>
    <row r="73" spans="1:9" ht="15" x14ac:dyDescent="0.25">
      <c r="A73" s="5" t="s">
        <v>330</v>
      </c>
      <c r="B73" s="2" t="s">
        <v>369</v>
      </c>
      <c r="C73" s="8" t="s">
        <v>345</v>
      </c>
      <c r="D73" s="58">
        <v>0</v>
      </c>
      <c r="E73" s="58">
        <v>0</v>
      </c>
      <c r="F73" s="58">
        <v>0</v>
      </c>
      <c r="G73" s="58">
        <v>0</v>
      </c>
      <c r="H73" s="58">
        <v>0</v>
      </c>
      <c r="I73"/>
    </row>
    <row r="74" spans="1:9" ht="15" x14ac:dyDescent="0.25">
      <c r="A74" s="5" t="s">
        <v>330</v>
      </c>
      <c r="B74" s="5" t="s">
        <v>369</v>
      </c>
      <c r="C74" s="5" t="s">
        <v>346</v>
      </c>
      <c r="D74" s="57">
        <v>2157</v>
      </c>
      <c r="E74" s="57">
        <v>2398</v>
      </c>
      <c r="F74" s="57">
        <v>1964</v>
      </c>
      <c r="G74" s="57">
        <v>2363</v>
      </c>
      <c r="H74" s="57">
        <v>3102</v>
      </c>
      <c r="I74"/>
    </row>
    <row r="75" spans="1:9" ht="15" x14ac:dyDescent="0.25">
      <c r="A75" s="5" t="s">
        <v>330</v>
      </c>
      <c r="B75" s="2" t="s">
        <v>369</v>
      </c>
      <c r="C75" s="8" t="s">
        <v>347</v>
      </c>
      <c r="D75" s="58">
        <v>1277</v>
      </c>
      <c r="E75" s="58">
        <v>1397</v>
      </c>
      <c r="F75" s="58">
        <v>995</v>
      </c>
      <c r="G75" s="58">
        <v>1215</v>
      </c>
      <c r="H75" s="58">
        <v>1621</v>
      </c>
      <c r="I75"/>
    </row>
    <row r="76" spans="1:9" ht="15" x14ac:dyDescent="0.25">
      <c r="A76" s="5" t="s">
        <v>330</v>
      </c>
      <c r="B76" s="2" t="s">
        <v>369</v>
      </c>
      <c r="C76" s="8" t="s">
        <v>348</v>
      </c>
      <c r="D76" s="58">
        <v>30</v>
      </c>
      <c r="E76" s="58">
        <v>143</v>
      </c>
      <c r="F76" s="58">
        <v>144</v>
      </c>
      <c r="G76" s="58">
        <v>143</v>
      </c>
      <c r="H76" s="58">
        <v>30</v>
      </c>
      <c r="I76"/>
    </row>
    <row r="77" spans="1:9" ht="15" x14ac:dyDescent="0.25">
      <c r="A77" s="5" t="s">
        <v>330</v>
      </c>
      <c r="B77" s="2" t="s">
        <v>369</v>
      </c>
      <c r="C77" s="8" t="s">
        <v>349</v>
      </c>
      <c r="D77" s="58">
        <v>0</v>
      </c>
      <c r="E77" s="58">
        <v>0</v>
      </c>
      <c r="F77" s="58">
        <v>0</v>
      </c>
      <c r="G77" s="58">
        <v>0</v>
      </c>
      <c r="H77" s="58">
        <v>0</v>
      </c>
      <c r="I77"/>
    </row>
    <row r="78" spans="1:9" ht="15" x14ac:dyDescent="0.25">
      <c r="A78" s="5" t="s">
        <v>330</v>
      </c>
      <c r="B78" s="2" t="s">
        <v>369</v>
      </c>
      <c r="C78" s="8" t="s">
        <v>350</v>
      </c>
      <c r="D78" s="58">
        <v>684</v>
      </c>
      <c r="E78" s="58">
        <v>676</v>
      </c>
      <c r="F78" s="58">
        <v>696</v>
      </c>
      <c r="G78" s="58">
        <v>847</v>
      </c>
      <c r="H78" s="58">
        <v>1240</v>
      </c>
      <c r="I78"/>
    </row>
    <row r="79" spans="1:9" ht="15" x14ac:dyDescent="0.25">
      <c r="A79" s="5" t="s">
        <v>330</v>
      </c>
      <c r="B79" s="2" t="s">
        <v>369</v>
      </c>
      <c r="C79" s="8" t="s">
        <v>351</v>
      </c>
      <c r="D79" s="58">
        <v>166</v>
      </c>
      <c r="E79" s="58">
        <v>182</v>
      </c>
      <c r="F79" s="58">
        <v>129</v>
      </c>
      <c r="G79" s="58">
        <v>158</v>
      </c>
      <c r="H79" s="58">
        <v>211</v>
      </c>
      <c r="I79"/>
    </row>
    <row r="80" spans="1:9" ht="15" x14ac:dyDescent="0.25">
      <c r="A80" s="5" t="s">
        <v>330</v>
      </c>
      <c r="B80" s="5" t="s">
        <v>369</v>
      </c>
      <c r="C80" s="5" t="s">
        <v>352</v>
      </c>
      <c r="D80" s="57">
        <v>20921</v>
      </c>
      <c r="E80" s="57">
        <v>-10180</v>
      </c>
      <c r="F80" s="57">
        <v>-16850</v>
      </c>
      <c r="G80" s="57">
        <v>24589</v>
      </c>
      <c r="H80" s="57">
        <v>21981</v>
      </c>
      <c r="I80"/>
    </row>
    <row r="81" spans="1:9" ht="15" x14ac:dyDescent="0.25">
      <c r="A81" s="5" t="s">
        <v>330</v>
      </c>
      <c r="B81" s="5" t="s">
        <v>369</v>
      </c>
      <c r="C81" s="5" t="s">
        <v>353</v>
      </c>
      <c r="D81" s="57"/>
      <c r="E81" s="57"/>
      <c r="F81" s="57"/>
      <c r="G81" s="57"/>
      <c r="H81" s="57"/>
      <c r="I81"/>
    </row>
    <row r="82" spans="1:9" ht="15" x14ac:dyDescent="0.25">
      <c r="A82" s="5" t="s">
        <v>330</v>
      </c>
      <c r="B82" s="2" t="s">
        <v>369</v>
      </c>
      <c r="C82" s="8" t="s">
        <v>354</v>
      </c>
      <c r="D82" s="58">
        <v>5000</v>
      </c>
      <c r="E82" s="58">
        <v>5000</v>
      </c>
      <c r="F82" s="58">
        <v>5000</v>
      </c>
      <c r="G82" s="58">
        <v>5000</v>
      </c>
      <c r="H82" s="58">
        <v>5000</v>
      </c>
      <c r="I82"/>
    </row>
    <row r="83" spans="1:9" ht="15" x14ac:dyDescent="0.25">
      <c r="A83" s="5" t="s">
        <v>330</v>
      </c>
      <c r="B83" s="2" t="s">
        <v>369</v>
      </c>
      <c r="C83" s="8" t="s">
        <v>78</v>
      </c>
      <c r="D83" s="56">
        <v>0</v>
      </c>
      <c r="E83" s="56">
        <v>0</v>
      </c>
      <c r="F83" s="56">
        <v>0</v>
      </c>
      <c r="G83" s="56">
        <v>0</v>
      </c>
      <c r="H83" s="56">
        <v>0</v>
      </c>
      <c r="I83"/>
    </row>
    <row r="84" spans="1:9" ht="15" x14ac:dyDescent="0.25">
      <c r="A84" s="5" t="s">
        <v>330</v>
      </c>
      <c r="B84" s="2" t="s">
        <v>369</v>
      </c>
      <c r="C84" s="8" t="s">
        <v>79</v>
      </c>
      <c r="D84" s="56">
        <v>0</v>
      </c>
      <c r="E84" s="56">
        <v>0</v>
      </c>
      <c r="F84" s="56">
        <v>0</v>
      </c>
      <c r="G84" s="56">
        <v>0</v>
      </c>
      <c r="H84" s="56">
        <v>0</v>
      </c>
      <c r="I84"/>
    </row>
    <row r="85" spans="1:9" ht="15" x14ac:dyDescent="0.25">
      <c r="A85" s="5" t="s">
        <v>330</v>
      </c>
      <c r="B85" s="2" t="s">
        <v>369</v>
      </c>
      <c r="C85" s="8" t="s">
        <v>80</v>
      </c>
      <c r="D85" s="58">
        <v>-63</v>
      </c>
      <c r="E85" s="58">
        <v>-12</v>
      </c>
      <c r="F85" s="58">
        <v>-329</v>
      </c>
      <c r="G85" s="58">
        <v>-2482</v>
      </c>
      <c r="H85" s="58">
        <v>3065</v>
      </c>
      <c r="I85"/>
    </row>
    <row r="86" spans="1:9" ht="15" x14ac:dyDescent="0.25">
      <c r="A86" s="5" t="s">
        <v>330</v>
      </c>
      <c r="B86" s="5" t="s">
        <v>369</v>
      </c>
      <c r="C86" s="5" t="s">
        <v>355</v>
      </c>
      <c r="D86" s="55"/>
      <c r="E86" s="55"/>
      <c r="F86" s="55"/>
      <c r="G86" s="55"/>
      <c r="H86" s="55"/>
      <c r="I86"/>
    </row>
    <row r="87" spans="1:9" ht="15" x14ac:dyDescent="0.25">
      <c r="A87" s="5" t="s">
        <v>330</v>
      </c>
      <c r="B87" s="2" t="s">
        <v>369</v>
      </c>
      <c r="C87" s="8" t="s">
        <v>356</v>
      </c>
      <c r="D87" s="56">
        <v>100</v>
      </c>
      <c r="E87" s="56">
        <v>101</v>
      </c>
      <c r="F87" s="56">
        <v>103</v>
      </c>
      <c r="G87" s="56">
        <v>90</v>
      </c>
      <c r="H87" s="56">
        <v>89</v>
      </c>
      <c r="I87"/>
    </row>
    <row r="88" spans="1:9" ht="15" x14ac:dyDescent="0.25">
      <c r="A88" s="5" t="s">
        <v>330</v>
      </c>
      <c r="B88" s="2" t="s">
        <v>369</v>
      </c>
      <c r="C88" s="8" t="s">
        <v>357</v>
      </c>
      <c r="D88" s="56">
        <v>0</v>
      </c>
      <c r="E88" s="56">
        <v>0</v>
      </c>
      <c r="F88" s="56">
        <v>0</v>
      </c>
      <c r="G88" s="56">
        <v>0</v>
      </c>
      <c r="H88" s="56">
        <v>0</v>
      </c>
      <c r="I88"/>
    </row>
    <row r="89" spans="1:9" ht="15" x14ac:dyDescent="0.25">
      <c r="A89" s="5" t="s">
        <v>330</v>
      </c>
      <c r="B89" s="2" t="s">
        <v>369</v>
      </c>
      <c r="C89" s="8" t="s">
        <v>358</v>
      </c>
      <c r="D89" s="56">
        <v>91</v>
      </c>
      <c r="E89" s="56">
        <v>131</v>
      </c>
      <c r="F89" s="56">
        <v>113</v>
      </c>
      <c r="G89" s="56">
        <v>91</v>
      </c>
      <c r="H89" s="56">
        <v>88</v>
      </c>
      <c r="I89"/>
    </row>
    <row r="90" spans="1:9" ht="15" x14ac:dyDescent="0.25">
      <c r="A90" s="5" t="s">
        <v>330</v>
      </c>
      <c r="B90" s="2" t="s">
        <v>369</v>
      </c>
      <c r="C90" s="8" t="s">
        <v>359</v>
      </c>
      <c r="D90" s="56">
        <v>24</v>
      </c>
      <c r="E90" s="56">
        <v>-13</v>
      </c>
      <c r="F90" s="56">
        <v>-27</v>
      </c>
      <c r="G90" s="56">
        <v>26</v>
      </c>
      <c r="H90" s="56">
        <v>19</v>
      </c>
      <c r="I90"/>
    </row>
    <row r="91" spans="1:9" ht="15" x14ac:dyDescent="0.25">
      <c r="A91" s="5" t="s">
        <v>330</v>
      </c>
      <c r="B91" s="2" t="s">
        <v>369</v>
      </c>
      <c r="C91" s="8" t="s">
        <v>360</v>
      </c>
      <c r="D91" s="56">
        <v>59</v>
      </c>
      <c r="E91" s="56">
        <v>58</v>
      </c>
      <c r="F91" s="56">
        <v>51</v>
      </c>
      <c r="G91" s="56">
        <v>51</v>
      </c>
      <c r="H91" s="56">
        <v>52</v>
      </c>
      <c r="I91"/>
    </row>
    <row r="92" spans="1:9" ht="15" x14ac:dyDescent="0.25">
      <c r="A92" s="5" t="s">
        <v>330</v>
      </c>
      <c r="B92" s="2" t="s">
        <v>369</v>
      </c>
      <c r="C92" s="8" t="s">
        <v>361</v>
      </c>
      <c r="D92" s="56">
        <v>10</v>
      </c>
      <c r="E92" s="56">
        <v>10</v>
      </c>
      <c r="F92" s="56">
        <v>10</v>
      </c>
      <c r="G92" s="56">
        <v>10</v>
      </c>
      <c r="H92" s="56">
        <v>10</v>
      </c>
      <c r="I92"/>
    </row>
    <row r="93" spans="1:9" ht="15" x14ac:dyDescent="0.25">
      <c r="A93" s="5" t="s">
        <v>330</v>
      </c>
      <c r="B93" s="2" t="s">
        <v>369</v>
      </c>
      <c r="C93" s="8" t="s">
        <v>521</v>
      </c>
      <c r="D93" s="56">
        <v>4</v>
      </c>
      <c r="E93" s="56">
        <v>-2</v>
      </c>
      <c r="F93" s="56">
        <v>-3</v>
      </c>
      <c r="G93" s="56">
        <v>5</v>
      </c>
      <c r="H93" s="56">
        <v>4</v>
      </c>
      <c r="I93"/>
    </row>
    <row r="94" spans="1:9" ht="15" x14ac:dyDescent="0.25">
      <c r="A94" s="5" t="s">
        <v>330</v>
      </c>
      <c r="B94" s="5" t="s">
        <v>369</v>
      </c>
      <c r="C94" s="5" t="s">
        <v>362</v>
      </c>
      <c r="D94" s="55"/>
      <c r="E94" s="55"/>
      <c r="F94" s="55"/>
      <c r="G94" s="55"/>
      <c r="H94" s="55"/>
      <c r="I94"/>
    </row>
    <row r="95" spans="1:9" ht="15" x14ac:dyDescent="0.25">
      <c r="A95" s="5" t="s">
        <v>330</v>
      </c>
      <c r="B95" s="2" t="s">
        <v>369</v>
      </c>
      <c r="C95" s="8" t="s">
        <v>363</v>
      </c>
      <c r="D95" s="56">
        <v>0</v>
      </c>
      <c r="E95" s="56">
        <v>0</v>
      </c>
      <c r="F95" s="56">
        <v>0</v>
      </c>
      <c r="G95" s="56">
        <v>0</v>
      </c>
      <c r="H95" s="56">
        <v>0</v>
      </c>
      <c r="I95"/>
    </row>
    <row r="96" spans="1:9" ht="15" x14ac:dyDescent="0.25">
      <c r="A96" s="5" t="s">
        <v>330</v>
      </c>
      <c r="B96" s="2" t="s">
        <v>369</v>
      </c>
      <c r="C96" s="8" t="s">
        <v>364</v>
      </c>
      <c r="D96" s="56">
        <v>19</v>
      </c>
      <c r="E96" s="56">
        <v>25</v>
      </c>
      <c r="F96" s="56">
        <v>34</v>
      </c>
      <c r="G96" s="56">
        <v>23</v>
      </c>
      <c r="H96" s="56">
        <v>24</v>
      </c>
      <c r="I96"/>
    </row>
    <row r="97" spans="1:9" ht="15" x14ac:dyDescent="0.25">
      <c r="A97" s="5" t="s">
        <v>330</v>
      </c>
      <c r="B97" s="5" t="s">
        <v>369</v>
      </c>
      <c r="C97" s="5" t="s">
        <v>365</v>
      </c>
      <c r="D97" s="55"/>
      <c r="E97" s="55"/>
      <c r="F97" s="55"/>
      <c r="G97" s="55"/>
      <c r="H97" s="55"/>
      <c r="I97"/>
    </row>
    <row r="98" spans="1:9" ht="15" x14ac:dyDescent="0.25">
      <c r="A98" s="5" t="s">
        <v>330</v>
      </c>
      <c r="B98" s="2" t="s">
        <v>369</v>
      </c>
      <c r="C98" s="8" t="s">
        <v>366</v>
      </c>
      <c r="D98" s="56">
        <v>57</v>
      </c>
      <c r="E98" s="56">
        <v>65</v>
      </c>
      <c r="F98" s="56">
        <v>80</v>
      </c>
      <c r="G98" s="56">
        <v>54</v>
      </c>
      <c r="H98" s="56">
        <v>44</v>
      </c>
      <c r="I98"/>
    </row>
    <row r="99" spans="1:9" ht="15" x14ac:dyDescent="0.25">
      <c r="A99" s="5" t="s">
        <v>330</v>
      </c>
      <c r="B99" s="5" t="s">
        <v>369</v>
      </c>
      <c r="C99" s="5" t="s">
        <v>367</v>
      </c>
      <c r="D99" s="55"/>
      <c r="E99" s="55"/>
      <c r="F99" s="55"/>
      <c r="G99" s="55"/>
      <c r="H99" s="55"/>
      <c r="I99"/>
    </row>
    <row r="100" spans="1:9" ht="15" x14ac:dyDescent="0.25">
      <c r="A100" s="48" t="s">
        <v>330</v>
      </c>
      <c r="B100" s="100" t="s">
        <v>369</v>
      </c>
      <c r="C100" s="64" t="s">
        <v>368</v>
      </c>
      <c r="D100" s="104">
        <v>0</v>
      </c>
      <c r="E100" s="104">
        <v>0</v>
      </c>
      <c r="F100" s="104">
        <v>0</v>
      </c>
      <c r="G100" s="104">
        <v>0</v>
      </c>
      <c r="H100" s="104">
        <v>0</v>
      </c>
      <c r="I100"/>
    </row>
  </sheetData>
  <hyperlinks>
    <hyperlink ref="H1" location="Contents!A1" display="Back" xr:uid="{00000000-0004-0000-0A00-000000000000}"/>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187"/>
  <sheetViews>
    <sheetView workbookViewId="0">
      <pane xSplit="2" ySplit="5" topLeftCell="C168" activePane="bottomRight" state="frozen"/>
      <selection pane="topRight" activeCell="C1" sqref="C1"/>
      <selection pane="bottomLeft" activeCell="A6" sqref="A6"/>
      <selection pane="bottomRight" activeCell="B185" sqref="B185"/>
    </sheetView>
  </sheetViews>
  <sheetFormatPr defaultRowHeight="15" x14ac:dyDescent="0.25"/>
  <cols>
    <col min="2" max="2" width="13.140625" customWidth="1"/>
    <col min="3" max="3" width="77.140625" customWidth="1"/>
    <col min="4" max="4" width="12.28515625" style="60" customWidth="1"/>
  </cols>
  <sheetData>
    <row r="2" spans="2:4" ht="15.75" x14ac:dyDescent="0.25">
      <c r="B2" s="128" t="s">
        <v>471</v>
      </c>
      <c r="C2" s="128"/>
      <c r="D2" s="128"/>
    </row>
    <row r="3" spans="2:4" x14ac:dyDescent="0.25">
      <c r="B3" s="129" t="s">
        <v>524</v>
      </c>
      <c r="C3" s="129"/>
      <c r="D3" s="129"/>
    </row>
    <row r="4" spans="2:4" x14ac:dyDescent="0.25">
      <c r="B4" s="2"/>
      <c r="C4" s="2"/>
      <c r="D4" s="26"/>
    </row>
    <row r="5" spans="2:4" x14ac:dyDescent="0.25">
      <c r="B5" s="61" t="s">
        <v>374</v>
      </c>
      <c r="C5" s="4" t="s">
        <v>375</v>
      </c>
      <c r="D5" s="61" t="s">
        <v>376</v>
      </c>
    </row>
    <row r="6" spans="2:4" x14ac:dyDescent="0.25">
      <c r="B6" s="68" t="s">
        <v>207</v>
      </c>
      <c r="C6" s="69"/>
      <c r="D6" s="70"/>
    </row>
    <row r="7" spans="2:4" x14ac:dyDescent="0.25">
      <c r="B7" s="82" t="s">
        <v>70</v>
      </c>
      <c r="C7" s="83"/>
      <c r="D7" s="84"/>
    </row>
    <row r="8" spans="2:4" x14ac:dyDescent="0.25">
      <c r="B8" s="26">
        <v>1</v>
      </c>
      <c r="C8" s="8" t="s">
        <v>74</v>
      </c>
      <c r="D8" s="26" t="s">
        <v>201</v>
      </c>
    </row>
    <row r="9" spans="2:4" x14ac:dyDescent="0.25">
      <c r="B9" s="26">
        <v>2</v>
      </c>
      <c r="C9" s="8" t="s">
        <v>377</v>
      </c>
      <c r="D9" s="26" t="s">
        <v>201</v>
      </c>
    </row>
    <row r="10" spans="2:4" x14ac:dyDescent="0.25">
      <c r="B10" s="26">
        <v>3</v>
      </c>
      <c r="C10" s="8" t="s">
        <v>492</v>
      </c>
      <c r="D10" s="26" t="s">
        <v>201</v>
      </c>
    </row>
    <row r="11" spans="2:4" x14ac:dyDescent="0.25">
      <c r="B11" s="26">
        <v>4</v>
      </c>
      <c r="C11" s="8" t="s">
        <v>493</v>
      </c>
      <c r="D11" s="26" t="s">
        <v>201</v>
      </c>
    </row>
    <row r="12" spans="2:4" x14ac:dyDescent="0.25">
      <c r="B12" s="82" t="s">
        <v>75</v>
      </c>
      <c r="C12" s="83" t="s">
        <v>86</v>
      </c>
      <c r="D12" s="84"/>
    </row>
    <row r="13" spans="2:4" x14ac:dyDescent="0.25">
      <c r="B13" s="26">
        <v>1</v>
      </c>
      <c r="C13" s="8" t="s">
        <v>378</v>
      </c>
      <c r="D13" s="26" t="s">
        <v>201</v>
      </c>
    </row>
    <row r="14" spans="2:4" x14ac:dyDescent="0.25">
      <c r="B14" s="26">
        <v>2</v>
      </c>
      <c r="C14" s="8" t="s">
        <v>494</v>
      </c>
      <c r="D14" s="26" t="s">
        <v>201</v>
      </c>
    </row>
    <row r="15" spans="2:4" x14ac:dyDescent="0.25">
      <c r="B15" s="26">
        <v>3</v>
      </c>
      <c r="C15" s="8" t="s">
        <v>379</v>
      </c>
      <c r="D15" s="26" t="s">
        <v>201</v>
      </c>
    </row>
    <row r="16" spans="2:4" x14ac:dyDescent="0.25">
      <c r="B16" s="26">
        <v>4</v>
      </c>
      <c r="C16" s="8" t="s">
        <v>495</v>
      </c>
      <c r="D16" s="26" t="s">
        <v>201</v>
      </c>
    </row>
    <row r="17" spans="2:4" x14ac:dyDescent="0.25">
      <c r="B17" s="26">
        <v>5</v>
      </c>
      <c r="C17" s="8" t="s">
        <v>496</v>
      </c>
      <c r="D17" s="26" t="s">
        <v>201</v>
      </c>
    </row>
    <row r="18" spans="2:4" x14ac:dyDescent="0.25">
      <c r="B18" s="82" t="s">
        <v>75</v>
      </c>
      <c r="C18" s="83" t="s">
        <v>84</v>
      </c>
      <c r="D18" s="84"/>
    </row>
    <row r="19" spans="2:4" x14ac:dyDescent="0.25">
      <c r="B19" s="26">
        <v>1</v>
      </c>
      <c r="C19" s="8" t="s">
        <v>380</v>
      </c>
      <c r="D19" s="26" t="s">
        <v>201</v>
      </c>
    </row>
    <row r="20" spans="2:4" x14ac:dyDescent="0.25">
      <c r="B20" s="26">
        <v>2</v>
      </c>
      <c r="C20" s="8" t="s">
        <v>381</v>
      </c>
      <c r="D20" s="26" t="s">
        <v>201</v>
      </c>
    </row>
    <row r="21" spans="2:4" x14ac:dyDescent="0.25">
      <c r="B21" s="26">
        <v>3</v>
      </c>
      <c r="C21" s="8" t="s">
        <v>382</v>
      </c>
      <c r="D21" s="26" t="s">
        <v>201</v>
      </c>
    </row>
    <row r="22" spans="2:4" x14ac:dyDescent="0.25">
      <c r="B22" s="26">
        <v>4</v>
      </c>
      <c r="C22" s="8" t="s">
        <v>383</v>
      </c>
      <c r="D22" s="26" t="s">
        <v>201</v>
      </c>
    </row>
    <row r="23" spans="2:4" x14ac:dyDescent="0.25">
      <c r="B23" s="26">
        <v>5</v>
      </c>
      <c r="C23" s="8" t="s">
        <v>384</v>
      </c>
      <c r="D23" s="26" t="s">
        <v>201</v>
      </c>
    </row>
    <row r="24" spans="2:4" x14ac:dyDescent="0.25">
      <c r="B24" s="26">
        <v>6</v>
      </c>
      <c r="C24" s="8" t="s">
        <v>385</v>
      </c>
      <c r="D24" s="26" t="s">
        <v>201</v>
      </c>
    </row>
    <row r="25" spans="2:4" x14ac:dyDescent="0.25">
      <c r="B25" s="26">
        <v>7</v>
      </c>
      <c r="C25" s="8" t="s">
        <v>386</v>
      </c>
      <c r="D25" s="26" t="s">
        <v>201</v>
      </c>
    </row>
    <row r="26" spans="2:4" x14ac:dyDescent="0.25">
      <c r="B26" s="26">
        <v>8</v>
      </c>
      <c r="C26" s="8" t="s">
        <v>387</v>
      </c>
      <c r="D26" s="26" t="s">
        <v>201</v>
      </c>
    </row>
    <row r="27" spans="2:4" x14ac:dyDescent="0.25">
      <c r="B27" s="26">
        <v>9</v>
      </c>
      <c r="C27" s="8" t="s">
        <v>388</v>
      </c>
      <c r="D27" s="26" t="s">
        <v>201</v>
      </c>
    </row>
    <row r="28" spans="2:4" x14ac:dyDescent="0.25">
      <c r="B28" s="26">
        <v>10</v>
      </c>
      <c r="C28" s="8" t="s">
        <v>389</v>
      </c>
      <c r="D28" s="26" t="s">
        <v>201</v>
      </c>
    </row>
    <row r="29" spans="2:4" x14ac:dyDescent="0.25">
      <c r="B29" s="26">
        <v>11</v>
      </c>
      <c r="C29" s="8" t="s">
        <v>390</v>
      </c>
      <c r="D29" s="26" t="s">
        <v>201</v>
      </c>
    </row>
    <row r="30" spans="2:4" x14ac:dyDescent="0.25">
      <c r="B30" s="26">
        <v>12</v>
      </c>
      <c r="C30" s="8" t="s">
        <v>391</v>
      </c>
      <c r="D30" s="26" t="s">
        <v>201</v>
      </c>
    </row>
    <row r="31" spans="2:4" x14ac:dyDescent="0.25">
      <c r="B31" s="26">
        <v>13</v>
      </c>
      <c r="C31" s="8" t="s">
        <v>392</v>
      </c>
      <c r="D31" s="26" t="s">
        <v>201</v>
      </c>
    </row>
    <row r="32" spans="2:4" x14ac:dyDescent="0.25">
      <c r="B32" s="26">
        <v>14</v>
      </c>
      <c r="C32" s="8" t="s">
        <v>393</v>
      </c>
      <c r="D32" s="26" t="s">
        <v>201</v>
      </c>
    </row>
    <row r="33" spans="2:4" x14ac:dyDescent="0.25">
      <c r="B33" s="26">
        <v>15</v>
      </c>
      <c r="C33" s="8" t="s">
        <v>394</v>
      </c>
      <c r="D33" s="26" t="s">
        <v>201</v>
      </c>
    </row>
    <row r="34" spans="2:4" x14ac:dyDescent="0.25">
      <c r="B34" s="85">
        <v>16</v>
      </c>
      <c r="C34" s="86" t="s">
        <v>497</v>
      </c>
      <c r="D34" s="85" t="s">
        <v>201</v>
      </c>
    </row>
    <row r="35" spans="2:4" x14ac:dyDescent="0.25">
      <c r="B35" s="26">
        <v>17</v>
      </c>
      <c r="C35" s="8" t="s">
        <v>395</v>
      </c>
      <c r="D35" s="26" t="s">
        <v>201</v>
      </c>
    </row>
    <row r="36" spans="2:4" x14ac:dyDescent="0.25">
      <c r="B36" s="26">
        <v>18</v>
      </c>
      <c r="C36" s="8" t="s">
        <v>396</v>
      </c>
      <c r="D36" s="26" t="s">
        <v>201</v>
      </c>
    </row>
    <row r="37" spans="2:4" x14ac:dyDescent="0.25">
      <c r="B37" s="26">
        <v>19</v>
      </c>
      <c r="C37" s="8" t="s">
        <v>85</v>
      </c>
      <c r="D37" s="26" t="s">
        <v>201</v>
      </c>
    </row>
    <row r="38" spans="2:4" x14ac:dyDescent="0.25">
      <c r="B38" s="26">
        <v>20</v>
      </c>
      <c r="C38" s="8" t="s">
        <v>397</v>
      </c>
      <c r="D38" s="26" t="s">
        <v>201</v>
      </c>
    </row>
    <row r="39" spans="2:4" x14ac:dyDescent="0.25">
      <c r="B39" s="82" t="s">
        <v>75</v>
      </c>
      <c r="C39" s="83" t="s">
        <v>87</v>
      </c>
      <c r="D39" s="84"/>
    </row>
    <row r="40" spans="2:4" x14ac:dyDescent="0.25">
      <c r="B40" s="85">
        <v>1</v>
      </c>
      <c r="C40" s="86" t="s">
        <v>498</v>
      </c>
      <c r="D40" s="85" t="s">
        <v>201</v>
      </c>
    </row>
    <row r="41" spans="2:4" x14ac:dyDescent="0.25">
      <c r="B41" s="26">
        <v>2</v>
      </c>
      <c r="C41" s="8" t="s">
        <v>398</v>
      </c>
      <c r="D41" s="26" t="s">
        <v>202</v>
      </c>
    </row>
    <row r="42" spans="2:4" x14ac:dyDescent="0.25">
      <c r="B42" s="85">
        <v>3</v>
      </c>
      <c r="C42" s="86" t="s">
        <v>499</v>
      </c>
      <c r="D42" s="85" t="s">
        <v>201</v>
      </c>
    </row>
    <row r="43" spans="2:4" x14ac:dyDescent="0.25">
      <c r="B43" s="87">
        <v>4</v>
      </c>
      <c r="C43" s="88" t="s">
        <v>500</v>
      </c>
      <c r="D43" s="87" t="s">
        <v>201</v>
      </c>
    </row>
    <row r="44" spans="2:4" x14ac:dyDescent="0.25">
      <c r="B44" s="68" t="s">
        <v>190</v>
      </c>
      <c r="C44" s="69"/>
      <c r="D44" s="70"/>
    </row>
    <row r="45" spans="2:4" x14ac:dyDescent="0.25">
      <c r="B45" s="26">
        <v>1</v>
      </c>
      <c r="C45" s="8" t="s">
        <v>399</v>
      </c>
      <c r="D45" s="26" t="s">
        <v>201</v>
      </c>
    </row>
    <row r="46" spans="2:4" x14ac:dyDescent="0.25">
      <c r="B46" s="26">
        <v>2</v>
      </c>
      <c r="C46" s="8" t="s">
        <v>400</v>
      </c>
      <c r="D46" s="26" t="s">
        <v>201</v>
      </c>
    </row>
    <row r="47" spans="2:4" x14ac:dyDescent="0.25">
      <c r="B47" s="26">
        <v>3</v>
      </c>
      <c r="C47" s="8" t="s">
        <v>401</v>
      </c>
      <c r="D47" s="26" t="s">
        <v>201</v>
      </c>
    </row>
    <row r="48" spans="2:4" x14ac:dyDescent="0.25">
      <c r="B48" s="26">
        <v>4</v>
      </c>
      <c r="C48" s="8" t="s">
        <v>402</v>
      </c>
      <c r="D48" s="26" t="s">
        <v>201</v>
      </c>
    </row>
    <row r="49" spans="2:4" x14ac:dyDescent="0.25">
      <c r="B49" s="26">
        <v>5</v>
      </c>
      <c r="C49" s="8" t="s">
        <v>502</v>
      </c>
      <c r="D49" s="26" t="s">
        <v>201</v>
      </c>
    </row>
    <row r="50" spans="2:4" x14ac:dyDescent="0.25">
      <c r="B50" s="26">
        <v>6</v>
      </c>
      <c r="C50" s="8" t="s">
        <v>403</v>
      </c>
      <c r="D50" s="26" t="s">
        <v>201</v>
      </c>
    </row>
    <row r="51" spans="2:4" x14ac:dyDescent="0.25">
      <c r="B51" s="26">
        <v>7</v>
      </c>
      <c r="C51" s="8" t="s">
        <v>404</v>
      </c>
      <c r="D51" s="26" t="s">
        <v>201</v>
      </c>
    </row>
    <row r="52" spans="2:4" x14ac:dyDescent="0.25">
      <c r="B52" s="26">
        <v>8</v>
      </c>
      <c r="C52" s="8" t="s">
        <v>405</v>
      </c>
      <c r="D52" s="26" t="s">
        <v>201</v>
      </c>
    </row>
    <row r="53" spans="2:4" x14ac:dyDescent="0.25">
      <c r="B53" s="26">
        <v>9</v>
      </c>
      <c r="C53" s="8" t="s">
        <v>212</v>
      </c>
      <c r="D53" s="26" t="s">
        <v>201</v>
      </c>
    </row>
    <row r="54" spans="2:4" x14ac:dyDescent="0.25">
      <c r="B54" s="63">
        <v>10</v>
      </c>
      <c r="C54" s="64" t="s">
        <v>406</v>
      </c>
      <c r="D54" s="63" t="s">
        <v>201</v>
      </c>
    </row>
    <row r="55" spans="2:4" x14ac:dyDescent="0.25">
      <c r="B55" s="68" t="s">
        <v>208</v>
      </c>
      <c r="C55" s="69"/>
      <c r="D55" s="70"/>
    </row>
    <row r="56" spans="2:4" x14ac:dyDescent="0.25">
      <c r="B56" s="26">
        <v>1</v>
      </c>
      <c r="C56" s="8" t="s">
        <v>407</v>
      </c>
      <c r="D56" s="26" t="s">
        <v>201</v>
      </c>
    </row>
    <row r="57" spans="2:4" x14ac:dyDescent="0.25">
      <c r="B57" s="26">
        <v>2</v>
      </c>
      <c r="C57" s="8" t="s">
        <v>90</v>
      </c>
      <c r="D57" s="26" t="s">
        <v>201</v>
      </c>
    </row>
    <row r="58" spans="2:4" x14ac:dyDescent="0.25">
      <c r="B58" s="26">
        <v>3</v>
      </c>
      <c r="C58" s="8" t="s">
        <v>503</v>
      </c>
      <c r="D58" s="26" t="s">
        <v>201</v>
      </c>
    </row>
    <row r="59" spans="2:4" x14ac:dyDescent="0.25">
      <c r="B59" s="26">
        <v>4</v>
      </c>
      <c r="C59" s="8" t="s">
        <v>89</v>
      </c>
      <c r="D59" s="26" t="s">
        <v>201</v>
      </c>
    </row>
    <row r="60" spans="2:4" x14ac:dyDescent="0.25">
      <c r="B60" s="26">
        <v>5</v>
      </c>
      <c r="C60" s="8" t="s">
        <v>504</v>
      </c>
      <c r="D60" s="26" t="s">
        <v>201</v>
      </c>
    </row>
    <row r="61" spans="2:4" x14ac:dyDescent="0.25">
      <c r="B61" s="26">
        <v>6</v>
      </c>
      <c r="C61" s="8" t="s">
        <v>408</v>
      </c>
      <c r="D61" s="26" t="s">
        <v>201</v>
      </c>
    </row>
    <row r="62" spans="2:4" x14ac:dyDescent="0.25">
      <c r="B62" s="26">
        <v>7</v>
      </c>
      <c r="C62" s="8" t="s">
        <v>409</v>
      </c>
      <c r="D62" s="26" t="s">
        <v>201</v>
      </c>
    </row>
    <row r="63" spans="2:4" x14ac:dyDescent="0.25">
      <c r="B63" s="26">
        <v>8</v>
      </c>
      <c r="C63" s="8" t="s">
        <v>410</v>
      </c>
      <c r="D63" s="26" t="s">
        <v>201</v>
      </c>
    </row>
    <row r="64" spans="2:4" x14ac:dyDescent="0.25">
      <c r="B64" s="26">
        <v>9</v>
      </c>
      <c r="C64" s="8" t="s">
        <v>411</v>
      </c>
      <c r="D64" s="26" t="s">
        <v>201</v>
      </c>
    </row>
    <row r="65" spans="2:4" x14ac:dyDescent="0.25">
      <c r="B65" s="26">
        <v>10</v>
      </c>
      <c r="C65" s="8" t="s">
        <v>412</v>
      </c>
      <c r="D65" s="26" t="s">
        <v>201</v>
      </c>
    </row>
    <row r="66" spans="2:4" x14ac:dyDescent="0.25">
      <c r="B66" s="26">
        <v>11</v>
      </c>
      <c r="C66" s="8" t="s">
        <v>505</v>
      </c>
      <c r="D66" s="26" t="s">
        <v>201</v>
      </c>
    </row>
    <row r="67" spans="2:4" x14ac:dyDescent="0.25">
      <c r="B67" s="63">
        <v>12</v>
      </c>
      <c r="C67" s="64" t="s">
        <v>413</v>
      </c>
      <c r="D67" s="63" t="s">
        <v>201</v>
      </c>
    </row>
    <row r="68" spans="2:4" x14ac:dyDescent="0.25">
      <c r="B68" s="68" t="s">
        <v>189</v>
      </c>
      <c r="C68" s="69"/>
      <c r="D68" s="70"/>
    </row>
    <row r="69" spans="2:4" x14ac:dyDescent="0.25">
      <c r="B69" s="26">
        <v>1</v>
      </c>
      <c r="C69" s="8" t="s">
        <v>414</v>
      </c>
      <c r="D69" s="26" t="s">
        <v>202</v>
      </c>
    </row>
    <row r="70" spans="2:4" x14ac:dyDescent="0.25">
      <c r="B70" s="26">
        <v>2</v>
      </c>
      <c r="C70" s="8" t="s">
        <v>171</v>
      </c>
      <c r="D70" s="26" t="s">
        <v>202</v>
      </c>
    </row>
    <row r="71" spans="2:4" x14ac:dyDescent="0.25">
      <c r="B71" s="26">
        <v>3</v>
      </c>
      <c r="C71" s="8" t="s">
        <v>415</v>
      </c>
      <c r="D71" s="26" t="s">
        <v>202</v>
      </c>
    </row>
    <row r="72" spans="2:4" x14ac:dyDescent="0.25">
      <c r="B72" s="26">
        <v>4</v>
      </c>
      <c r="C72" s="8" t="s">
        <v>173</v>
      </c>
      <c r="D72" s="26" t="s">
        <v>202</v>
      </c>
    </row>
    <row r="73" spans="2:4" x14ac:dyDescent="0.25">
      <c r="B73" s="26">
        <v>5</v>
      </c>
      <c r="C73" s="8" t="s">
        <v>416</v>
      </c>
      <c r="D73" s="26" t="s">
        <v>201</v>
      </c>
    </row>
    <row r="74" spans="2:4" x14ac:dyDescent="0.25">
      <c r="B74" s="26">
        <v>6</v>
      </c>
      <c r="C74" s="8" t="s">
        <v>508</v>
      </c>
      <c r="D74" s="26" t="s">
        <v>202</v>
      </c>
    </row>
    <row r="75" spans="2:4" x14ac:dyDescent="0.25">
      <c r="B75" s="63">
        <v>7</v>
      </c>
      <c r="C75" s="64" t="s">
        <v>172</v>
      </c>
      <c r="D75" s="63" t="s">
        <v>202</v>
      </c>
    </row>
    <row r="76" spans="2:4" x14ac:dyDescent="0.25">
      <c r="B76" s="68" t="s">
        <v>192</v>
      </c>
      <c r="C76" s="69"/>
      <c r="D76" s="70"/>
    </row>
    <row r="77" spans="2:4" x14ac:dyDescent="0.25">
      <c r="B77" s="26">
        <v>1</v>
      </c>
      <c r="C77" s="8" t="s">
        <v>243</v>
      </c>
      <c r="D77" s="26" t="s">
        <v>202</v>
      </c>
    </row>
    <row r="78" spans="2:4" x14ac:dyDescent="0.25">
      <c r="B78" s="26">
        <v>2</v>
      </c>
      <c r="C78" s="8" t="s">
        <v>417</v>
      </c>
      <c r="D78" s="26" t="s">
        <v>202</v>
      </c>
    </row>
    <row r="79" spans="2:4" x14ac:dyDescent="0.25">
      <c r="B79" s="26">
        <v>3</v>
      </c>
      <c r="C79" s="8" t="s">
        <v>244</v>
      </c>
      <c r="D79" s="26" t="s">
        <v>202</v>
      </c>
    </row>
    <row r="80" spans="2:4" x14ac:dyDescent="0.25">
      <c r="B80" s="63">
        <v>4</v>
      </c>
      <c r="C80" s="64" t="s">
        <v>245</v>
      </c>
      <c r="D80" s="63" t="s">
        <v>201</v>
      </c>
    </row>
    <row r="81" spans="2:4" x14ac:dyDescent="0.25">
      <c r="B81" s="68" t="s">
        <v>193</v>
      </c>
      <c r="C81" s="69"/>
      <c r="D81" s="70"/>
    </row>
    <row r="82" spans="2:4" x14ac:dyDescent="0.25">
      <c r="B82" s="26">
        <v>1</v>
      </c>
      <c r="C82" s="8" t="s">
        <v>256</v>
      </c>
      <c r="D82" s="26" t="s">
        <v>202</v>
      </c>
    </row>
    <row r="83" spans="2:4" x14ac:dyDescent="0.25">
      <c r="B83" s="26">
        <v>2</v>
      </c>
      <c r="C83" s="8" t="s">
        <v>257</v>
      </c>
      <c r="D83" s="26" t="s">
        <v>202</v>
      </c>
    </row>
    <row r="84" spans="2:4" x14ac:dyDescent="0.25">
      <c r="B84" s="26">
        <v>3</v>
      </c>
      <c r="C84" s="8" t="s">
        <v>258</v>
      </c>
      <c r="D84" s="26" t="s">
        <v>202</v>
      </c>
    </row>
    <row r="85" spans="2:4" x14ac:dyDescent="0.25">
      <c r="B85" s="26">
        <v>4</v>
      </c>
      <c r="C85" s="8" t="s">
        <v>259</v>
      </c>
      <c r="D85" s="26" t="s">
        <v>202</v>
      </c>
    </row>
    <row r="86" spans="2:4" x14ac:dyDescent="0.25">
      <c r="B86" s="26">
        <v>5</v>
      </c>
      <c r="C86" s="8" t="s">
        <v>260</v>
      </c>
      <c r="D86" s="26" t="s">
        <v>202</v>
      </c>
    </row>
    <row r="87" spans="2:4" x14ac:dyDescent="0.25">
      <c r="B87" s="26">
        <v>6</v>
      </c>
      <c r="C87" s="8" t="s">
        <v>261</v>
      </c>
      <c r="D87" s="26" t="s">
        <v>202</v>
      </c>
    </row>
    <row r="88" spans="2:4" x14ac:dyDescent="0.25">
      <c r="B88" s="26">
        <v>7</v>
      </c>
      <c r="C88" s="8" t="s">
        <v>262</v>
      </c>
      <c r="D88" s="26" t="s">
        <v>202</v>
      </c>
    </row>
    <row r="89" spans="2:4" x14ac:dyDescent="0.25">
      <c r="B89" s="26">
        <v>8</v>
      </c>
      <c r="C89" s="8" t="s">
        <v>263</v>
      </c>
      <c r="D89" s="26" t="s">
        <v>202</v>
      </c>
    </row>
    <row r="90" spans="2:4" x14ac:dyDescent="0.25">
      <c r="B90" s="26">
        <v>9</v>
      </c>
      <c r="C90" s="8" t="s">
        <v>264</v>
      </c>
      <c r="D90" s="26" t="s">
        <v>202</v>
      </c>
    </row>
    <row r="91" spans="2:4" x14ac:dyDescent="0.25">
      <c r="B91" s="26">
        <v>10</v>
      </c>
      <c r="C91" s="8" t="s">
        <v>265</v>
      </c>
      <c r="D91" s="26" t="s">
        <v>202</v>
      </c>
    </row>
    <row r="92" spans="2:4" x14ac:dyDescent="0.25">
      <c r="B92" s="26">
        <v>11</v>
      </c>
      <c r="C92" s="8" t="s">
        <v>510</v>
      </c>
      <c r="D92" s="26" t="s">
        <v>202</v>
      </c>
    </row>
    <row r="93" spans="2:4" x14ac:dyDescent="0.25">
      <c r="B93" s="26">
        <v>12</v>
      </c>
      <c r="C93" s="8" t="s">
        <v>266</v>
      </c>
      <c r="D93" s="26" t="s">
        <v>202</v>
      </c>
    </row>
    <row r="94" spans="2:4" x14ac:dyDescent="0.25">
      <c r="B94" s="26">
        <v>13</v>
      </c>
      <c r="C94" s="8" t="s">
        <v>267</v>
      </c>
      <c r="D94" s="26" t="s">
        <v>202</v>
      </c>
    </row>
    <row r="95" spans="2:4" x14ac:dyDescent="0.25">
      <c r="B95" s="26">
        <v>14</v>
      </c>
      <c r="C95" s="8" t="s">
        <v>268</v>
      </c>
      <c r="D95" s="26" t="s">
        <v>202</v>
      </c>
    </row>
    <row r="96" spans="2:4" x14ac:dyDescent="0.25">
      <c r="B96" s="26">
        <v>15</v>
      </c>
      <c r="C96" s="8" t="s">
        <v>269</v>
      </c>
      <c r="D96" s="26" t="s">
        <v>202</v>
      </c>
    </row>
    <row r="97" spans="2:4" x14ac:dyDescent="0.25">
      <c r="B97" s="26">
        <v>16</v>
      </c>
      <c r="C97" s="8" t="s">
        <v>270</v>
      </c>
      <c r="D97" s="26" t="s">
        <v>202</v>
      </c>
    </row>
    <row r="98" spans="2:4" x14ac:dyDescent="0.25">
      <c r="B98" s="26">
        <v>17</v>
      </c>
      <c r="C98" s="8" t="s">
        <v>271</v>
      </c>
      <c r="D98" s="26" t="s">
        <v>202</v>
      </c>
    </row>
    <row r="99" spans="2:4" x14ac:dyDescent="0.25">
      <c r="B99" s="26">
        <v>18</v>
      </c>
      <c r="C99" s="8" t="s">
        <v>272</v>
      </c>
      <c r="D99" s="26" t="s">
        <v>202</v>
      </c>
    </row>
    <row r="100" spans="2:4" x14ac:dyDescent="0.25">
      <c r="B100" s="63">
        <v>19</v>
      </c>
      <c r="C100" s="64" t="s">
        <v>273</v>
      </c>
      <c r="D100" s="63" t="s">
        <v>202</v>
      </c>
    </row>
    <row r="101" spans="2:4" x14ac:dyDescent="0.25">
      <c r="B101" s="68" t="s">
        <v>480</v>
      </c>
      <c r="C101" s="69"/>
      <c r="D101" s="70"/>
    </row>
    <row r="102" spans="2:4" x14ac:dyDescent="0.25">
      <c r="B102" s="26">
        <v>1</v>
      </c>
      <c r="C102" s="8" t="s">
        <v>418</v>
      </c>
      <c r="D102" s="26" t="s">
        <v>202</v>
      </c>
    </row>
    <row r="103" spans="2:4" x14ac:dyDescent="0.25">
      <c r="B103" s="26">
        <v>2</v>
      </c>
      <c r="C103" s="8" t="s">
        <v>419</v>
      </c>
      <c r="D103" s="26" t="s">
        <v>201</v>
      </c>
    </row>
    <row r="104" spans="2:4" x14ac:dyDescent="0.25">
      <c r="B104" s="26">
        <v>3</v>
      </c>
      <c r="C104" s="8" t="s">
        <v>420</v>
      </c>
      <c r="D104" s="26" t="s">
        <v>201</v>
      </c>
    </row>
    <row r="105" spans="2:4" x14ac:dyDescent="0.25">
      <c r="B105" s="26">
        <v>4</v>
      </c>
      <c r="C105" s="8" t="s">
        <v>421</v>
      </c>
      <c r="D105" s="26" t="s">
        <v>201</v>
      </c>
    </row>
    <row r="106" spans="2:4" x14ac:dyDescent="0.25">
      <c r="B106" s="26">
        <v>5</v>
      </c>
      <c r="C106" s="8" t="s">
        <v>422</v>
      </c>
      <c r="D106" s="26" t="s">
        <v>201</v>
      </c>
    </row>
    <row r="107" spans="2:4" x14ac:dyDescent="0.25">
      <c r="B107" s="26">
        <v>6</v>
      </c>
      <c r="C107" s="8" t="s">
        <v>423</v>
      </c>
      <c r="D107" s="26" t="s">
        <v>201</v>
      </c>
    </row>
    <row r="108" spans="2:4" x14ac:dyDescent="0.25">
      <c r="B108" s="26">
        <v>7</v>
      </c>
      <c r="C108" s="8" t="s">
        <v>529</v>
      </c>
      <c r="D108" s="26" t="s">
        <v>201</v>
      </c>
    </row>
    <row r="109" spans="2:4" x14ac:dyDescent="0.25">
      <c r="B109" s="26">
        <v>8</v>
      </c>
      <c r="C109" s="8" t="s">
        <v>424</v>
      </c>
      <c r="D109" s="26" t="s">
        <v>201</v>
      </c>
    </row>
    <row r="110" spans="2:4" x14ac:dyDescent="0.25">
      <c r="B110" s="26">
        <v>9</v>
      </c>
      <c r="C110" s="8" t="s">
        <v>425</v>
      </c>
      <c r="D110" s="26" t="s">
        <v>201</v>
      </c>
    </row>
    <row r="111" spans="2:4" x14ac:dyDescent="0.25">
      <c r="B111" s="26">
        <v>10</v>
      </c>
      <c r="C111" s="8" t="s">
        <v>426</v>
      </c>
      <c r="D111" s="26" t="s">
        <v>201</v>
      </c>
    </row>
    <row r="112" spans="2:4" x14ac:dyDescent="0.25">
      <c r="B112" s="26">
        <v>11</v>
      </c>
      <c r="C112" s="8" t="s">
        <v>486</v>
      </c>
      <c r="D112" s="26" t="s">
        <v>201</v>
      </c>
    </row>
    <row r="113" spans="2:4" x14ac:dyDescent="0.25">
      <c r="B113" s="26">
        <v>12</v>
      </c>
      <c r="C113" s="8" t="s">
        <v>427</v>
      </c>
      <c r="D113" s="26" t="s">
        <v>201</v>
      </c>
    </row>
    <row r="114" spans="2:4" x14ac:dyDescent="0.25">
      <c r="B114" s="26">
        <v>13</v>
      </c>
      <c r="C114" s="8" t="s">
        <v>428</v>
      </c>
      <c r="D114" s="26" t="s">
        <v>201</v>
      </c>
    </row>
    <row r="115" spans="2:4" x14ac:dyDescent="0.25">
      <c r="B115" s="26">
        <v>14</v>
      </c>
      <c r="C115" s="8" t="s">
        <v>429</v>
      </c>
      <c r="D115" s="26" t="s">
        <v>201</v>
      </c>
    </row>
    <row r="116" spans="2:4" x14ac:dyDescent="0.25">
      <c r="B116" s="26">
        <v>15</v>
      </c>
      <c r="C116" s="8" t="s">
        <v>430</v>
      </c>
      <c r="D116" s="26" t="s">
        <v>201</v>
      </c>
    </row>
    <row r="117" spans="2:4" x14ac:dyDescent="0.25">
      <c r="B117" s="26">
        <v>16</v>
      </c>
      <c r="C117" s="8" t="s">
        <v>483</v>
      </c>
      <c r="D117" s="26" t="s">
        <v>201</v>
      </c>
    </row>
    <row r="118" spans="2:4" x14ac:dyDescent="0.25">
      <c r="B118" s="26">
        <v>17</v>
      </c>
      <c r="C118" s="8" t="s">
        <v>431</v>
      </c>
      <c r="D118" s="26" t="s">
        <v>201</v>
      </c>
    </row>
    <row r="119" spans="2:4" x14ac:dyDescent="0.25">
      <c r="B119" s="26">
        <v>18</v>
      </c>
      <c r="C119" s="8" t="s">
        <v>432</v>
      </c>
      <c r="D119" s="26" t="s">
        <v>201</v>
      </c>
    </row>
    <row r="120" spans="2:4" x14ac:dyDescent="0.25">
      <c r="B120" s="26">
        <v>19</v>
      </c>
      <c r="C120" s="8" t="s">
        <v>433</v>
      </c>
      <c r="D120" s="26" t="s">
        <v>201</v>
      </c>
    </row>
    <row r="121" spans="2:4" x14ac:dyDescent="0.25">
      <c r="B121" s="26">
        <v>20</v>
      </c>
      <c r="C121" s="8" t="s">
        <v>434</v>
      </c>
      <c r="D121" s="26" t="s">
        <v>201</v>
      </c>
    </row>
    <row r="122" spans="2:4" x14ac:dyDescent="0.25">
      <c r="B122" s="26">
        <v>21</v>
      </c>
      <c r="C122" s="8" t="s">
        <v>435</v>
      </c>
      <c r="D122" s="26" t="s">
        <v>201</v>
      </c>
    </row>
    <row r="123" spans="2:4" x14ac:dyDescent="0.25">
      <c r="B123" s="26">
        <v>22</v>
      </c>
      <c r="C123" s="8" t="s">
        <v>436</v>
      </c>
      <c r="D123" s="26" t="s">
        <v>201</v>
      </c>
    </row>
    <row r="124" spans="2:4" x14ac:dyDescent="0.25">
      <c r="B124" s="26">
        <v>23</v>
      </c>
      <c r="C124" s="8" t="s">
        <v>437</v>
      </c>
      <c r="D124" s="26" t="s">
        <v>201</v>
      </c>
    </row>
    <row r="125" spans="2:4" x14ac:dyDescent="0.25">
      <c r="B125" s="26">
        <v>24</v>
      </c>
      <c r="C125" s="8" t="s">
        <v>438</v>
      </c>
      <c r="D125" s="26" t="s">
        <v>201</v>
      </c>
    </row>
    <row r="126" spans="2:4" x14ac:dyDescent="0.25">
      <c r="B126" s="26">
        <v>25</v>
      </c>
      <c r="C126" s="8" t="s">
        <v>439</v>
      </c>
      <c r="D126" s="26" t="s">
        <v>201</v>
      </c>
    </row>
    <row r="127" spans="2:4" x14ac:dyDescent="0.25">
      <c r="B127" s="26">
        <v>26</v>
      </c>
      <c r="C127" s="8" t="s">
        <v>440</v>
      </c>
      <c r="D127" s="26" t="s">
        <v>201</v>
      </c>
    </row>
    <row r="128" spans="2:4" x14ac:dyDescent="0.25">
      <c r="B128" s="26">
        <v>27</v>
      </c>
      <c r="C128" s="8" t="s">
        <v>441</v>
      </c>
      <c r="D128" s="26" t="s">
        <v>201</v>
      </c>
    </row>
    <row r="129" spans="2:4" x14ac:dyDescent="0.25">
      <c r="B129" s="26">
        <v>28</v>
      </c>
      <c r="C129" s="8" t="s">
        <v>484</v>
      </c>
      <c r="D129" s="26" t="s">
        <v>201</v>
      </c>
    </row>
    <row r="130" spans="2:4" x14ac:dyDescent="0.25">
      <c r="B130" s="26">
        <v>29</v>
      </c>
      <c r="C130" s="8" t="s">
        <v>442</v>
      </c>
      <c r="D130" s="26" t="s">
        <v>201</v>
      </c>
    </row>
    <row r="131" spans="2:4" x14ac:dyDescent="0.25">
      <c r="B131" s="26">
        <v>30</v>
      </c>
      <c r="C131" s="8" t="s">
        <v>485</v>
      </c>
      <c r="D131" s="26" t="s">
        <v>201</v>
      </c>
    </row>
    <row r="132" spans="2:4" x14ac:dyDescent="0.25">
      <c r="B132" s="26">
        <v>31</v>
      </c>
      <c r="C132" s="8" t="s">
        <v>443</v>
      </c>
      <c r="D132" s="26" t="s">
        <v>201</v>
      </c>
    </row>
    <row r="133" spans="2:4" x14ac:dyDescent="0.25">
      <c r="B133" s="68" t="s">
        <v>195</v>
      </c>
      <c r="C133" s="69"/>
      <c r="D133" s="70"/>
    </row>
    <row r="134" spans="2:4" x14ac:dyDescent="0.25">
      <c r="B134" s="81" t="s">
        <v>469</v>
      </c>
      <c r="C134" s="67"/>
      <c r="D134" s="62"/>
    </row>
    <row r="135" spans="2:4" x14ac:dyDescent="0.25">
      <c r="B135" s="26">
        <v>1</v>
      </c>
      <c r="C135" s="8" t="s">
        <v>120</v>
      </c>
      <c r="D135" s="26" t="s">
        <v>201</v>
      </c>
    </row>
    <row r="136" spans="2:4" x14ac:dyDescent="0.25">
      <c r="B136" s="26">
        <v>2</v>
      </c>
      <c r="C136" s="8" t="s">
        <v>444</v>
      </c>
      <c r="D136" s="26" t="s">
        <v>201</v>
      </c>
    </row>
    <row r="137" spans="2:4" x14ac:dyDescent="0.25">
      <c r="B137" s="26">
        <v>3</v>
      </c>
      <c r="C137" s="8" t="s">
        <v>445</v>
      </c>
      <c r="D137" s="26" t="s">
        <v>201</v>
      </c>
    </row>
    <row r="138" spans="2:4" x14ac:dyDescent="0.25">
      <c r="B138" s="26">
        <v>4</v>
      </c>
      <c r="C138" s="8" t="s">
        <v>513</v>
      </c>
      <c r="D138" s="26" t="s">
        <v>201</v>
      </c>
    </row>
    <row r="139" spans="2:4" x14ac:dyDescent="0.25">
      <c r="B139" s="26">
        <v>5</v>
      </c>
      <c r="C139" s="8" t="s">
        <v>121</v>
      </c>
      <c r="D139" s="26" t="s">
        <v>201</v>
      </c>
    </row>
    <row r="140" spans="2:4" x14ac:dyDescent="0.25">
      <c r="B140" s="26">
        <v>6</v>
      </c>
      <c r="C140" s="8" t="s">
        <v>446</v>
      </c>
      <c r="D140" s="26" t="s">
        <v>201</v>
      </c>
    </row>
    <row r="141" spans="2:4" x14ac:dyDescent="0.25">
      <c r="B141" s="26">
        <v>7</v>
      </c>
      <c r="C141" s="8" t="s">
        <v>447</v>
      </c>
      <c r="D141" s="26" t="s">
        <v>201</v>
      </c>
    </row>
    <row r="142" spans="2:4" x14ac:dyDescent="0.25">
      <c r="B142" s="26">
        <v>8</v>
      </c>
      <c r="C142" s="8" t="s">
        <v>122</v>
      </c>
      <c r="D142" s="26" t="s">
        <v>201</v>
      </c>
    </row>
    <row r="143" spans="2:4" x14ac:dyDescent="0.25">
      <c r="B143" s="81" t="s">
        <v>470</v>
      </c>
      <c r="C143" s="67"/>
      <c r="D143" s="62"/>
    </row>
    <row r="144" spans="2:4" x14ac:dyDescent="0.25">
      <c r="B144" s="26">
        <v>1</v>
      </c>
      <c r="C144" s="8" t="s">
        <v>514</v>
      </c>
      <c r="D144" s="26" t="s">
        <v>201</v>
      </c>
    </row>
    <row r="145" spans="2:4" x14ac:dyDescent="0.25">
      <c r="B145" s="26">
        <v>2</v>
      </c>
      <c r="C145" s="8" t="s">
        <v>515</v>
      </c>
      <c r="D145" s="26" t="s">
        <v>201</v>
      </c>
    </row>
    <row r="146" spans="2:4" x14ac:dyDescent="0.25">
      <c r="B146" s="26">
        <v>3</v>
      </c>
      <c r="C146" s="8" t="s">
        <v>448</v>
      </c>
      <c r="D146" s="26" t="s">
        <v>201</v>
      </c>
    </row>
    <row r="147" spans="2:4" x14ac:dyDescent="0.25">
      <c r="B147" s="26">
        <v>4</v>
      </c>
      <c r="C147" s="8" t="s">
        <v>517</v>
      </c>
      <c r="D147" s="26" t="s">
        <v>201</v>
      </c>
    </row>
    <row r="148" spans="2:4" x14ac:dyDescent="0.25">
      <c r="B148" s="26">
        <v>5</v>
      </c>
      <c r="C148" s="8" t="s">
        <v>449</v>
      </c>
      <c r="D148" s="26" t="s">
        <v>201</v>
      </c>
    </row>
    <row r="149" spans="2:4" x14ac:dyDescent="0.25">
      <c r="B149" s="26">
        <v>6</v>
      </c>
      <c r="C149" s="8" t="s">
        <v>516</v>
      </c>
      <c r="D149" s="26" t="s">
        <v>201</v>
      </c>
    </row>
    <row r="150" spans="2:4" x14ac:dyDescent="0.25">
      <c r="B150" s="26">
        <v>7</v>
      </c>
      <c r="C150" s="8" t="s">
        <v>450</v>
      </c>
      <c r="D150" s="26" t="s">
        <v>201</v>
      </c>
    </row>
    <row r="151" spans="2:4" x14ac:dyDescent="0.25">
      <c r="B151" s="26">
        <v>8</v>
      </c>
      <c r="C151" s="8" t="s">
        <v>451</v>
      </c>
      <c r="D151" s="26" t="s">
        <v>201</v>
      </c>
    </row>
    <row r="152" spans="2:4" x14ac:dyDescent="0.25">
      <c r="B152" s="26">
        <v>9</v>
      </c>
      <c r="C152" s="8" t="s">
        <v>452</v>
      </c>
      <c r="D152" s="26" t="s">
        <v>201</v>
      </c>
    </row>
    <row r="153" spans="2:4" x14ac:dyDescent="0.25">
      <c r="B153" s="26">
        <v>10</v>
      </c>
      <c r="C153" s="8" t="s">
        <v>453</v>
      </c>
      <c r="D153" s="26" t="s">
        <v>201</v>
      </c>
    </row>
    <row r="154" spans="2:4" x14ac:dyDescent="0.25">
      <c r="B154" s="26">
        <v>11</v>
      </c>
      <c r="C154" s="8" t="s">
        <v>454</v>
      </c>
      <c r="D154" s="26" t="s">
        <v>201</v>
      </c>
    </row>
    <row r="155" spans="2:4" x14ac:dyDescent="0.25">
      <c r="B155" s="26">
        <v>12</v>
      </c>
      <c r="C155" s="8" t="s">
        <v>455</v>
      </c>
      <c r="D155" s="26" t="s">
        <v>201</v>
      </c>
    </row>
    <row r="156" spans="2:4" x14ac:dyDescent="0.25">
      <c r="B156" s="26">
        <v>13</v>
      </c>
      <c r="C156" s="8" t="s">
        <v>456</v>
      </c>
      <c r="D156" s="26" t="s">
        <v>201</v>
      </c>
    </row>
    <row r="157" spans="2:4" x14ac:dyDescent="0.25">
      <c r="B157" s="26">
        <v>14</v>
      </c>
      <c r="C157" s="8" t="s">
        <v>457</v>
      </c>
      <c r="D157" s="26" t="s">
        <v>201</v>
      </c>
    </row>
    <row r="158" spans="2:4" x14ac:dyDescent="0.25">
      <c r="B158" s="26">
        <v>15</v>
      </c>
      <c r="C158" s="8" t="s">
        <v>458</v>
      </c>
      <c r="D158" s="26" t="s">
        <v>201</v>
      </c>
    </row>
    <row r="159" spans="2:4" x14ac:dyDescent="0.25">
      <c r="B159" s="26">
        <v>16</v>
      </c>
      <c r="C159" s="8" t="s">
        <v>124</v>
      </c>
      <c r="D159" s="26" t="s">
        <v>201</v>
      </c>
    </row>
    <row r="160" spans="2:4" x14ac:dyDescent="0.25">
      <c r="B160" s="26">
        <v>17</v>
      </c>
      <c r="C160" s="8" t="s">
        <v>459</v>
      </c>
      <c r="D160" s="26" t="s">
        <v>201</v>
      </c>
    </row>
    <row r="161" spans="2:4" x14ac:dyDescent="0.25">
      <c r="B161" s="26">
        <v>18</v>
      </c>
      <c r="C161" s="8" t="s">
        <v>125</v>
      </c>
      <c r="D161" s="26" t="s">
        <v>201</v>
      </c>
    </row>
    <row r="162" spans="2:4" x14ac:dyDescent="0.25">
      <c r="B162" s="26">
        <v>19</v>
      </c>
      <c r="C162" s="8" t="s">
        <v>126</v>
      </c>
      <c r="D162" s="26" t="s">
        <v>201</v>
      </c>
    </row>
    <row r="163" spans="2:4" x14ac:dyDescent="0.25">
      <c r="B163" s="26">
        <v>20</v>
      </c>
      <c r="C163" s="8" t="s">
        <v>530</v>
      </c>
      <c r="D163" s="26" t="s">
        <v>201</v>
      </c>
    </row>
    <row r="164" spans="2:4" x14ac:dyDescent="0.25">
      <c r="B164" s="26">
        <v>21</v>
      </c>
      <c r="C164" s="8" t="s">
        <v>460</v>
      </c>
      <c r="D164" s="26" t="s">
        <v>201</v>
      </c>
    </row>
    <row r="165" spans="2:4" x14ac:dyDescent="0.25">
      <c r="B165" s="26">
        <v>22</v>
      </c>
      <c r="C165" s="8" t="s">
        <v>518</v>
      </c>
      <c r="D165" s="26" t="s">
        <v>201</v>
      </c>
    </row>
    <row r="166" spans="2:4" x14ac:dyDescent="0.25">
      <c r="B166" s="26">
        <v>23</v>
      </c>
      <c r="C166" s="8" t="s">
        <v>461</v>
      </c>
      <c r="D166" s="26" t="s">
        <v>201</v>
      </c>
    </row>
    <row r="167" spans="2:4" x14ac:dyDescent="0.25">
      <c r="B167" s="26">
        <v>24</v>
      </c>
      <c r="C167" s="8" t="s">
        <v>462</v>
      </c>
      <c r="D167" s="26" t="s">
        <v>201</v>
      </c>
    </row>
    <row r="168" spans="2:4" x14ac:dyDescent="0.25">
      <c r="B168" s="26">
        <v>25</v>
      </c>
      <c r="C168" s="8" t="s">
        <v>463</v>
      </c>
      <c r="D168" s="26" t="s">
        <v>201</v>
      </c>
    </row>
    <row r="169" spans="2:4" x14ac:dyDescent="0.25">
      <c r="B169" s="26">
        <v>26</v>
      </c>
      <c r="C169" s="8" t="s">
        <v>531</v>
      </c>
      <c r="D169" s="26" t="s">
        <v>201</v>
      </c>
    </row>
    <row r="170" spans="2:4" x14ac:dyDescent="0.25">
      <c r="B170" s="26">
        <v>27</v>
      </c>
      <c r="C170" s="8" t="s">
        <v>464</v>
      </c>
      <c r="D170" s="26" t="s">
        <v>201</v>
      </c>
    </row>
    <row r="171" spans="2:4" x14ac:dyDescent="0.25">
      <c r="B171" s="26">
        <v>28</v>
      </c>
      <c r="C171" s="8" t="s">
        <v>465</v>
      </c>
      <c r="D171" s="26" t="s">
        <v>201</v>
      </c>
    </row>
    <row r="172" spans="2:4" x14ac:dyDescent="0.25">
      <c r="B172" s="26">
        <v>29</v>
      </c>
      <c r="C172" s="8" t="s">
        <v>466</v>
      </c>
      <c r="D172" s="26" t="s">
        <v>201</v>
      </c>
    </row>
    <row r="173" spans="2:4" x14ac:dyDescent="0.25">
      <c r="B173" s="26">
        <v>30</v>
      </c>
      <c r="C173" s="8" t="s">
        <v>127</v>
      </c>
      <c r="D173" s="26" t="s">
        <v>201</v>
      </c>
    </row>
    <row r="174" spans="2:4" x14ac:dyDescent="0.25">
      <c r="B174" s="81" t="s">
        <v>128</v>
      </c>
      <c r="C174" s="81"/>
      <c r="D174" s="81"/>
    </row>
    <row r="175" spans="2:4" x14ac:dyDescent="0.25">
      <c r="B175" s="26">
        <v>1</v>
      </c>
      <c r="C175" s="8" t="s">
        <v>131</v>
      </c>
      <c r="D175" s="26" t="s">
        <v>201</v>
      </c>
    </row>
    <row r="176" spans="2:4" x14ac:dyDescent="0.25">
      <c r="B176" s="26">
        <v>2</v>
      </c>
      <c r="C176" s="8" t="s">
        <v>130</v>
      </c>
      <c r="D176" s="26" t="s">
        <v>201</v>
      </c>
    </row>
    <row r="177" spans="2:4" x14ac:dyDescent="0.25">
      <c r="B177" s="26">
        <v>3</v>
      </c>
      <c r="C177" s="8" t="s">
        <v>129</v>
      </c>
      <c r="D177" s="26" t="s">
        <v>201</v>
      </c>
    </row>
    <row r="178" spans="2:4" x14ac:dyDescent="0.25">
      <c r="B178" s="63">
        <v>4</v>
      </c>
      <c r="C178" s="64" t="s">
        <v>467</v>
      </c>
      <c r="D178" s="63" t="s">
        <v>201</v>
      </c>
    </row>
    <row r="179" spans="2:4" x14ac:dyDescent="0.25">
      <c r="B179" s="90" t="s">
        <v>522</v>
      </c>
      <c r="C179" s="90"/>
      <c r="D179" s="90"/>
    </row>
    <row r="180" spans="2:4" x14ac:dyDescent="0.25">
      <c r="B180" s="63">
        <v>1</v>
      </c>
      <c r="C180" s="64" t="s">
        <v>369</v>
      </c>
      <c r="D180" s="63" t="s">
        <v>202</v>
      </c>
    </row>
    <row r="181" spans="2:4" x14ac:dyDescent="0.25">
      <c r="B181" s="78" t="s">
        <v>501</v>
      </c>
      <c r="C181" s="2"/>
      <c r="D181" s="26"/>
    </row>
    <row r="182" spans="2:4" x14ac:dyDescent="0.25">
      <c r="B182" s="78" t="s">
        <v>685</v>
      </c>
    </row>
    <row r="183" spans="2:4" x14ac:dyDescent="0.25">
      <c r="B183" s="78" t="s">
        <v>686</v>
      </c>
    </row>
    <row r="184" spans="2:4" x14ac:dyDescent="0.25">
      <c r="B184" s="78" t="s">
        <v>688</v>
      </c>
    </row>
    <row r="185" spans="2:4" x14ac:dyDescent="0.25">
      <c r="B185" s="89" t="s">
        <v>519</v>
      </c>
    </row>
    <row r="186" spans="2:4" x14ac:dyDescent="0.25">
      <c r="B186" s="78" t="s">
        <v>520</v>
      </c>
    </row>
    <row r="187" spans="2:4" ht="28.5" customHeight="1" x14ac:dyDescent="0.25">
      <c r="B187" s="130" t="s">
        <v>532</v>
      </c>
      <c r="C187" s="130"/>
      <c r="D187" s="130"/>
    </row>
  </sheetData>
  <mergeCells count="3">
    <mergeCell ref="B2:D2"/>
    <mergeCell ref="B3:D3"/>
    <mergeCell ref="B187:D18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13"/>
  <sheetViews>
    <sheetView topLeftCell="A3" zoomScaleNormal="100" workbookViewId="0">
      <selection activeCell="D15" sqref="D15"/>
    </sheetView>
  </sheetViews>
  <sheetFormatPr defaultRowHeight="15" x14ac:dyDescent="0.25"/>
  <cols>
    <col min="1" max="1" width="1.42578125" customWidth="1"/>
    <col min="2" max="2" width="3.42578125" customWidth="1"/>
    <col min="3" max="3" width="9" customWidth="1"/>
    <col min="19" max="19" width="11.140625" customWidth="1"/>
    <col min="20" max="20" width="11.85546875" customWidth="1"/>
  </cols>
  <sheetData>
    <row r="1" spans="2:20" x14ac:dyDescent="0.25">
      <c r="S1" s="38" t="s">
        <v>203</v>
      </c>
    </row>
    <row r="3" spans="2:20" ht="182.25" customHeight="1" x14ac:dyDescent="0.25">
      <c r="B3" s="34" t="s">
        <v>204</v>
      </c>
      <c r="C3" s="2"/>
      <c r="D3" s="131" t="s">
        <v>523</v>
      </c>
      <c r="E3" s="131"/>
      <c r="F3" s="131"/>
      <c r="G3" s="131"/>
      <c r="H3" s="131"/>
      <c r="I3" s="131"/>
      <c r="J3" s="131"/>
      <c r="K3" s="131"/>
      <c r="L3" s="131"/>
      <c r="M3" s="131"/>
      <c r="N3" s="131"/>
      <c r="O3" s="131"/>
      <c r="P3" s="131"/>
      <c r="Q3" s="131"/>
      <c r="R3" s="131"/>
      <c r="S3" s="131"/>
      <c r="T3" s="35"/>
    </row>
    <row r="4" spans="2:20" x14ac:dyDescent="0.25">
      <c r="B4" s="132" t="s">
        <v>205</v>
      </c>
      <c r="C4" s="132"/>
      <c r="D4" s="132"/>
      <c r="E4" s="132"/>
      <c r="F4" s="132"/>
      <c r="G4" s="132"/>
      <c r="H4" s="132"/>
      <c r="I4" s="132"/>
      <c r="J4" s="132"/>
      <c r="K4" s="132"/>
      <c r="L4" s="132"/>
      <c r="M4" s="132"/>
      <c r="N4" s="132"/>
      <c r="O4" s="132"/>
      <c r="P4" s="132"/>
      <c r="Q4" s="132"/>
      <c r="R4" s="132"/>
      <c r="S4" s="132"/>
    </row>
    <row r="5" spans="2:20" x14ac:dyDescent="0.25">
      <c r="B5" s="36">
        <v>1</v>
      </c>
      <c r="C5" s="133" t="s">
        <v>371</v>
      </c>
      <c r="D5" s="133"/>
      <c r="E5" s="133"/>
      <c r="F5" s="133"/>
      <c r="G5" s="133"/>
      <c r="H5" s="133"/>
      <c r="I5" s="133"/>
      <c r="J5" s="133"/>
      <c r="K5" s="133"/>
      <c r="L5" s="133"/>
      <c r="M5" s="133"/>
      <c r="N5" s="133"/>
      <c r="O5" s="133"/>
      <c r="P5" s="133"/>
      <c r="Q5" s="133"/>
      <c r="R5" s="133"/>
      <c r="S5" s="133"/>
    </row>
    <row r="6" spans="2:20" x14ac:dyDescent="0.25">
      <c r="B6" s="36">
        <v>2</v>
      </c>
      <c r="C6" s="133" t="s">
        <v>476</v>
      </c>
      <c r="D6" s="133"/>
      <c r="E6" s="133"/>
      <c r="F6" s="133"/>
      <c r="G6" s="133"/>
      <c r="H6" s="133"/>
      <c r="I6" s="133"/>
      <c r="J6" s="133"/>
      <c r="K6" s="133"/>
      <c r="L6" s="133"/>
      <c r="M6" s="133"/>
      <c r="N6" s="133"/>
      <c r="O6" s="133"/>
      <c r="P6" s="133"/>
      <c r="Q6" s="133"/>
      <c r="R6" s="133"/>
      <c r="S6" s="133"/>
    </row>
    <row r="7" spans="2:20" ht="15" customHeight="1" x14ac:dyDescent="0.25">
      <c r="B7" s="36">
        <v>3</v>
      </c>
      <c r="C7" s="59" t="s">
        <v>477</v>
      </c>
      <c r="D7" s="59"/>
      <c r="E7" s="59"/>
      <c r="F7" s="59"/>
      <c r="G7" s="59"/>
      <c r="H7" s="59"/>
      <c r="I7" s="59"/>
      <c r="J7" s="59"/>
      <c r="K7" s="59"/>
      <c r="L7" s="59"/>
      <c r="M7" s="59"/>
      <c r="N7" s="59"/>
      <c r="O7" s="59"/>
      <c r="P7" s="59"/>
      <c r="Q7" s="59"/>
      <c r="R7" s="59"/>
      <c r="S7" s="59"/>
    </row>
    <row r="8" spans="2:20" ht="32.25" customHeight="1" x14ac:dyDescent="0.25">
      <c r="B8" s="36">
        <v>4</v>
      </c>
      <c r="C8" s="133" t="s">
        <v>372</v>
      </c>
      <c r="D8" s="133"/>
      <c r="E8" s="133"/>
      <c r="F8" s="133"/>
      <c r="G8" s="133"/>
      <c r="H8" s="133"/>
      <c r="I8" s="133"/>
      <c r="J8" s="133"/>
      <c r="K8" s="133"/>
      <c r="L8" s="133"/>
      <c r="M8" s="133"/>
      <c r="N8" s="133"/>
      <c r="O8" s="133"/>
      <c r="P8" s="133"/>
      <c r="Q8" s="133"/>
      <c r="R8" s="133"/>
      <c r="S8" s="133"/>
    </row>
    <row r="9" spans="2:20" x14ac:dyDescent="0.25">
      <c r="B9" s="36">
        <v>5</v>
      </c>
      <c r="C9" s="59" t="s">
        <v>373</v>
      </c>
      <c r="D9" s="59"/>
      <c r="E9" s="59"/>
      <c r="F9" s="59"/>
      <c r="G9" s="59"/>
      <c r="H9" s="59"/>
      <c r="I9" s="59"/>
      <c r="J9" s="59"/>
      <c r="K9" s="59"/>
      <c r="L9" s="59"/>
      <c r="M9" s="59"/>
      <c r="N9" s="59"/>
      <c r="O9" s="59"/>
      <c r="P9" s="59"/>
      <c r="Q9" s="59"/>
      <c r="R9" s="59"/>
      <c r="S9" s="59"/>
    </row>
    <row r="10" spans="2:20" x14ac:dyDescent="0.25">
      <c r="B10" s="36">
        <v>6</v>
      </c>
      <c r="C10" s="59" t="s">
        <v>473</v>
      </c>
      <c r="D10" s="59"/>
      <c r="E10" s="59"/>
      <c r="F10" s="59"/>
      <c r="G10" s="59"/>
      <c r="H10" s="59"/>
      <c r="I10" s="59"/>
      <c r="J10" s="59"/>
      <c r="K10" s="59"/>
      <c r="L10" s="59"/>
      <c r="M10" s="59"/>
      <c r="N10" s="59"/>
      <c r="O10" s="59"/>
      <c r="P10" s="59"/>
      <c r="Q10" s="59"/>
      <c r="R10" s="59"/>
      <c r="S10" s="59"/>
    </row>
    <row r="11" spans="2:20" x14ac:dyDescent="0.25">
      <c r="B11" s="36">
        <v>7</v>
      </c>
      <c r="C11" s="59" t="s">
        <v>472</v>
      </c>
      <c r="D11" s="59"/>
      <c r="E11" s="59"/>
      <c r="F11" s="59"/>
      <c r="G11" s="59"/>
      <c r="H11" s="59"/>
      <c r="I11" s="59"/>
      <c r="J11" s="59"/>
      <c r="K11" s="59"/>
      <c r="L11" s="59"/>
      <c r="M11" s="59"/>
      <c r="N11" s="59"/>
      <c r="O11" s="59"/>
      <c r="P11" s="59"/>
      <c r="Q11" s="59"/>
      <c r="R11" s="59"/>
      <c r="S11" s="59"/>
    </row>
    <row r="12" spans="2:20" x14ac:dyDescent="0.25">
      <c r="B12" s="36">
        <v>8</v>
      </c>
      <c r="C12" s="15" t="s">
        <v>206</v>
      </c>
      <c r="D12" s="15"/>
      <c r="E12" s="15"/>
      <c r="F12" s="15"/>
      <c r="G12" s="15"/>
      <c r="H12" s="15"/>
      <c r="I12" s="15"/>
      <c r="J12" s="36"/>
      <c r="K12" s="15"/>
      <c r="L12" s="15"/>
      <c r="M12" s="15"/>
      <c r="N12" s="15"/>
      <c r="O12" s="15"/>
      <c r="P12" s="15"/>
      <c r="Q12" s="15"/>
      <c r="R12" s="36"/>
      <c r="S12" s="15"/>
    </row>
    <row r="13" spans="2:20" x14ac:dyDescent="0.25">
      <c r="B13" s="36">
        <v>9</v>
      </c>
      <c r="C13" s="134" t="s">
        <v>474</v>
      </c>
      <c r="D13" s="134"/>
      <c r="E13" s="134"/>
      <c r="F13" s="37" t="s">
        <v>183</v>
      </c>
      <c r="G13" s="37"/>
      <c r="H13" s="37"/>
      <c r="I13" s="37"/>
      <c r="K13" s="37"/>
      <c r="L13" s="37"/>
      <c r="M13" s="37"/>
      <c r="N13" s="37"/>
      <c r="O13" s="37"/>
      <c r="P13" s="37"/>
      <c r="Q13" s="37"/>
      <c r="R13" s="37"/>
      <c r="S13" s="37"/>
    </row>
  </sheetData>
  <mergeCells count="6">
    <mergeCell ref="D3:S3"/>
    <mergeCell ref="B4:S4"/>
    <mergeCell ref="C5:S5"/>
    <mergeCell ref="C13:E13"/>
    <mergeCell ref="C6:S6"/>
    <mergeCell ref="C8:S8"/>
  </mergeCells>
  <hyperlinks>
    <hyperlink ref="F13" r:id="rId1" xr:uid="{00000000-0004-0000-0C00-000000000000}"/>
    <hyperlink ref="S1" location="Contents!A1" display="Back" xr:uid="{00000000-0004-0000-0C00-000001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3"/>
  <sheetViews>
    <sheetView zoomScale="85" zoomScaleNormal="85" workbookViewId="0"/>
  </sheetViews>
  <sheetFormatPr defaultRowHeight="15" x14ac:dyDescent="0.25"/>
  <cols>
    <col min="1" max="1" width="1.140625" customWidth="1"/>
  </cols>
  <sheetData>
    <row r="2" spans="1:10" ht="15.75" x14ac:dyDescent="0.25">
      <c r="B2" s="79" t="s">
        <v>481</v>
      </c>
    </row>
    <row r="3" spans="1:10" x14ac:dyDescent="0.25">
      <c r="A3" s="16"/>
      <c r="B3" s="16"/>
      <c r="C3" s="16"/>
      <c r="D3" s="16"/>
      <c r="E3" s="16"/>
      <c r="F3" s="16"/>
      <c r="G3" s="16"/>
      <c r="H3" s="16"/>
      <c r="I3" s="16"/>
      <c r="J3" s="16"/>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1028" r:id="rId4">
          <objectPr defaultSize="0" r:id="rId5">
            <anchor moveWithCells="1">
              <from>
                <xdr:col>1</xdr:col>
                <xdr:colOff>9525</xdr:colOff>
                <xdr:row>3</xdr:row>
                <xdr:rowOff>9525</xdr:rowOff>
              </from>
              <to>
                <xdr:col>16</xdr:col>
                <xdr:colOff>466725</xdr:colOff>
                <xdr:row>52</xdr:row>
                <xdr:rowOff>180975</xdr:rowOff>
              </to>
            </anchor>
          </objectPr>
        </oleObject>
      </mc:Choice>
      <mc:Fallback>
        <oleObject progId="Document" shapeId="102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21"/>
  <sheetViews>
    <sheetView topLeftCell="A2" workbookViewId="0">
      <selection activeCell="G10" sqref="G10"/>
    </sheetView>
  </sheetViews>
  <sheetFormatPr defaultRowHeight="15" x14ac:dyDescent="0.25"/>
  <cols>
    <col min="1" max="1" width="1.7109375" customWidth="1"/>
    <col min="2" max="2" width="48" customWidth="1"/>
    <col min="3" max="5" width="15" customWidth="1"/>
  </cols>
  <sheetData>
    <row r="2" spans="2:5" ht="15.75" x14ac:dyDescent="0.25">
      <c r="B2" s="106" t="s">
        <v>490</v>
      </c>
      <c r="C2" s="106"/>
      <c r="D2" s="106"/>
      <c r="E2" s="106"/>
    </row>
    <row r="3" spans="2:5" ht="33" customHeight="1" x14ac:dyDescent="0.25">
      <c r="B3" s="107" t="s">
        <v>184</v>
      </c>
      <c r="C3" s="107"/>
      <c r="D3" s="107"/>
      <c r="E3" s="107"/>
    </row>
    <row r="5" spans="2:5" x14ac:dyDescent="0.25">
      <c r="B5" s="114" t="s">
        <v>185</v>
      </c>
      <c r="C5" s="118" t="s">
        <v>200</v>
      </c>
      <c r="D5" s="116" t="s">
        <v>689</v>
      </c>
      <c r="E5" s="120" t="s">
        <v>199</v>
      </c>
    </row>
    <row r="6" spans="2:5" x14ac:dyDescent="0.25">
      <c r="B6" s="115"/>
      <c r="C6" s="119"/>
      <c r="D6" s="117"/>
      <c r="E6" s="121"/>
    </row>
    <row r="7" spans="2:5" s="28" customFormat="1" ht="20.25" customHeight="1" x14ac:dyDescent="0.25">
      <c r="B7" s="54" t="s">
        <v>186</v>
      </c>
      <c r="C7" s="30"/>
      <c r="D7" s="30"/>
      <c r="E7" s="31"/>
    </row>
    <row r="8" spans="2:5" s="28" customFormat="1" ht="20.25" customHeight="1" x14ac:dyDescent="0.25">
      <c r="B8" s="29" t="s">
        <v>187</v>
      </c>
      <c r="C8" s="53">
        <v>1</v>
      </c>
      <c r="D8" s="32">
        <v>29</v>
      </c>
      <c r="E8" s="33" t="s">
        <v>329</v>
      </c>
    </row>
    <row r="9" spans="2:5" s="28" customFormat="1" ht="20.25" customHeight="1" x14ac:dyDescent="0.25">
      <c r="B9" s="29" t="s">
        <v>190</v>
      </c>
      <c r="C9" s="53">
        <v>2</v>
      </c>
      <c r="D9" s="32">
        <v>8</v>
      </c>
      <c r="E9" s="33" t="s">
        <v>201</v>
      </c>
    </row>
    <row r="10" spans="2:5" s="28" customFormat="1" ht="20.25" customHeight="1" x14ac:dyDescent="0.25">
      <c r="B10" s="29" t="s">
        <v>191</v>
      </c>
      <c r="C10" s="53">
        <v>3</v>
      </c>
      <c r="D10" s="32">
        <v>10</v>
      </c>
      <c r="E10" s="33" t="s">
        <v>201</v>
      </c>
    </row>
    <row r="11" spans="2:5" s="28" customFormat="1" ht="20.25" customHeight="1" x14ac:dyDescent="0.25">
      <c r="B11" s="29" t="s">
        <v>189</v>
      </c>
      <c r="C11" s="53">
        <v>4</v>
      </c>
      <c r="D11" s="32">
        <v>4</v>
      </c>
      <c r="E11" s="33" t="s">
        <v>202</v>
      </c>
    </row>
    <row r="12" spans="2:5" s="28" customFormat="1" ht="20.25" customHeight="1" x14ac:dyDescent="0.25">
      <c r="B12" s="29" t="s">
        <v>192</v>
      </c>
      <c r="C12" s="53">
        <v>5</v>
      </c>
      <c r="D12" s="32">
        <v>4</v>
      </c>
      <c r="E12" s="33" t="s">
        <v>329</v>
      </c>
    </row>
    <row r="13" spans="2:5" s="28" customFormat="1" ht="20.25" customHeight="1" x14ac:dyDescent="0.25">
      <c r="B13" s="29" t="s">
        <v>193</v>
      </c>
      <c r="C13" s="53">
        <v>6</v>
      </c>
      <c r="D13" s="32">
        <v>19</v>
      </c>
      <c r="E13" s="33" t="s">
        <v>202</v>
      </c>
    </row>
    <row r="14" spans="2:5" s="28" customFormat="1" ht="20.25" customHeight="1" x14ac:dyDescent="0.25">
      <c r="B14" s="29" t="s">
        <v>194</v>
      </c>
      <c r="C14" s="53">
        <v>7</v>
      </c>
      <c r="D14" s="32">
        <v>29</v>
      </c>
      <c r="E14" s="33" t="s">
        <v>329</v>
      </c>
    </row>
    <row r="15" spans="2:5" s="28" customFormat="1" ht="20.25" customHeight="1" x14ac:dyDescent="0.25">
      <c r="B15" s="29" t="s">
        <v>195</v>
      </c>
      <c r="C15" s="53">
        <v>8</v>
      </c>
      <c r="D15" s="32">
        <v>37</v>
      </c>
      <c r="E15" s="33" t="s">
        <v>201</v>
      </c>
    </row>
    <row r="16" spans="2:5" s="28" customFormat="1" ht="20.25" customHeight="1" x14ac:dyDescent="0.25">
      <c r="B16" s="29" t="s">
        <v>196</v>
      </c>
      <c r="C16" s="53">
        <v>9</v>
      </c>
      <c r="D16" s="39">
        <v>1</v>
      </c>
      <c r="E16" s="33" t="s">
        <v>202</v>
      </c>
    </row>
    <row r="17" spans="2:5" s="28" customFormat="1" ht="20.25" customHeight="1" x14ac:dyDescent="0.25">
      <c r="B17" s="111" t="s">
        <v>197</v>
      </c>
      <c r="C17" s="112"/>
      <c r="D17" s="112"/>
      <c r="E17" s="113"/>
    </row>
    <row r="18" spans="2:5" s="28" customFormat="1" ht="20.25" customHeight="1" x14ac:dyDescent="0.25">
      <c r="B18" s="122" t="s">
        <v>471</v>
      </c>
      <c r="C18" s="123"/>
      <c r="D18" s="123"/>
      <c r="E18" s="124"/>
    </row>
    <row r="19" spans="2:5" s="28" customFormat="1" ht="20.25" customHeight="1" x14ac:dyDescent="0.25">
      <c r="B19" s="125" t="s">
        <v>198</v>
      </c>
      <c r="C19" s="126"/>
      <c r="D19" s="126"/>
      <c r="E19" s="127"/>
    </row>
    <row r="20" spans="2:5" s="28" customFormat="1" ht="20.25" customHeight="1" x14ac:dyDescent="0.25">
      <c r="B20" s="108" t="s">
        <v>482</v>
      </c>
      <c r="C20" s="109"/>
      <c r="D20" s="109"/>
      <c r="E20" s="110"/>
    </row>
    <row r="21" spans="2:5" x14ac:dyDescent="0.25">
      <c r="B21" t="s">
        <v>690</v>
      </c>
    </row>
  </sheetData>
  <mergeCells count="10">
    <mergeCell ref="B20:E20"/>
    <mergeCell ref="B17:E17"/>
    <mergeCell ref="B2:E2"/>
    <mergeCell ref="B3:E3"/>
    <mergeCell ref="B5:B6"/>
    <mergeCell ref="D5:D6"/>
    <mergeCell ref="C5:C6"/>
    <mergeCell ref="E5:E6"/>
    <mergeCell ref="B18:E18"/>
    <mergeCell ref="B19:E19"/>
  </mergeCells>
  <hyperlinks>
    <hyperlink ref="C8" location="'1'!A1" display="'1'!A1" xr:uid="{00000000-0004-0000-0100-000000000000}"/>
    <hyperlink ref="C9" location="'2'!A1" display="'2'!A1" xr:uid="{00000000-0004-0000-0100-000001000000}"/>
    <hyperlink ref="C10" location="'3'!A1" display="'3'!A1" xr:uid="{00000000-0004-0000-0100-000002000000}"/>
    <hyperlink ref="C11" location="'4'!A1" display="'4'!A1" xr:uid="{00000000-0004-0000-0100-000003000000}"/>
    <hyperlink ref="C12" location="'5'!A1" display="'5'!A1" xr:uid="{00000000-0004-0000-0100-000004000000}"/>
    <hyperlink ref="C13" location="'6'!A1" display="'6'!A1" xr:uid="{00000000-0004-0000-0100-000005000000}"/>
    <hyperlink ref="C14" location="'7'!A1" display="'7'!A1" xr:uid="{00000000-0004-0000-0100-000006000000}"/>
    <hyperlink ref="C15" location="'8'!A1" display="'8'!A1" xr:uid="{00000000-0004-0000-0100-000007000000}"/>
    <hyperlink ref="C16" location="'9'!A1" display="'9'!A1" xr:uid="{00000000-0004-0000-0100-000008000000}"/>
    <hyperlink ref="B18:E18" location="'List of Institutions'!A1" display="List of Institutions" xr:uid="{00000000-0004-0000-0100-000009000000}"/>
    <hyperlink ref="B19:E19" location="'Disclaimer and Notes'!A1" display="Disclaimer and Notes" xr:uid="{00000000-0004-0000-0100-00000A000000}"/>
    <hyperlink ref="B20:E20" location="Methodology!A1" display="Methodology"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09"/>
  <sheetViews>
    <sheetView zoomScale="95" zoomScaleNormal="95" workbookViewId="0">
      <pane xSplit="4" ySplit="4" topLeftCell="E2717" activePane="bottomRight" state="frozen"/>
      <selection activeCell="E18" sqref="E18"/>
      <selection pane="topRight" activeCell="E18" sqref="E18"/>
      <selection pane="bottomLeft" activeCell="E18" sqref="E18"/>
      <selection pane="bottomRight" activeCell="E2745" sqref="E2745:I2750"/>
    </sheetView>
  </sheetViews>
  <sheetFormatPr defaultRowHeight="15" x14ac:dyDescent="0.25"/>
  <cols>
    <col min="1" max="1" width="15.7109375" hidden="1" customWidth="1"/>
    <col min="2" max="2" width="17.7109375" customWidth="1"/>
    <col min="3" max="3" width="45.140625" customWidth="1"/>
    <col min="4" max="4" width="63.28515625" customWidth="1"/>
    <col min="5" max="9" width="18.7109375" customWidth="1"/>
    <col min="10" max="12" width="9.42578125" customWidth="1"/>
    <col min="13" max="14" width="14.5703125" bestFit="1" customWidth="1"/>
  </cols>
  <sheetData>
    <row r="1" spans="1:14" x14ac:dyDescent="0.25">
      <c r="E1" s="1"/>
      <c r="F1" s="1"/>
      <c r="H1" s="1"/>
      <c r="I1" s="38" t="s">
        <v>203</v>
      </c>
    </row>
    <row r="2" spans="1:14" ht="15.75" x14ac:dyDescent="0.25">
      <c r="B2" s="40" t="s">
        <v>207</v>
      </c>
      <c r="C2" s="41"/>
      <c r="D2" s="41"/>
      <c r="E2" s="41"/>
      <c r="F2" s="41"/>
      <c r="G2" s="41"/>
      <c r="H2" s="41"/>
      <c r="I2" s="41"/>
    </row>
    <row r="3" spans="1:14" x14ac:dyDescent="0.25">
      <c r="A3" s="2"/>
      <c r="B3" s="2"/>
      <c r="C3" s="2"/>
      <c r="D3" s="2"/>
      <c r="E3" s="2"/>
      <c r="F3" s="2"/>
      <c r="G3" s="2"/>
      <c r="H3" s="2"/>
      <c r="I3" s="18" t="s">
        <v>88</v>
      </c>
    </row>
    <row r="4" spans="1:14" x14ac:dyDescent="0.25">
      <c r="A4" s="4" t="s">
        <v>1</v>
      </c>
      <c r="B4" s="43" t="s">
        <v>213</v>
      </c>
      <c r="C4" s="43" t="s">
        <v>214</v>
      </c>
      <c r="D4" s="43" t="s">
        <v>3</v>
      </c>
      <c r="E4" s="51">
        <v>2021</v>
      </c>
      <c r="F4" s="51">
        <v>2022</v>
      </c>
      <c r="G4" s="51">
        <v>2023</v>
      </c>
      <c r="H4" s="51">
        <v>2024</v>
      </c>
      <c r="I4" s="51">
        <v>2025</v>
      </c>
    </row>
    <row r="5" spans="1:14" x14ac:dyDescent="0.25">
      <c r="A5" s="5" t="s">
        <v>0</v>
      </c>
      <c r="B5" s="5" t="s">
        <v>0</v>
      </c>
      <c r="C5" s="5" t="s">
        <v>0</v>
      </c>
      <c r="D5" s="5" t="s">
        <v>9</v>
      </c>
      <c r="E5" s="19">
        <f>SUM(E6:E9)</f>
        <v>1913724843.5999999</v>
      </c>
      <c r="F5" s="19">
        <f t="shared" ref="F5:I5" si="0">SUM(F6:F9)</f>
        <v>2071576679.2</v>
      </c>
      <c r="G5" s="19">
        <f t="shared" si="0"/>
        <v>2774634187.8000002</v>
      </c>
      <c r="H5" s="19">
        <f t="shared" si="0"/>
        <v>3350891145.4000001</v>
      </c>
      <c r="I5" s="19">
        <f t="shared" si="0"/>
        <v>3905213405</v>
      </c>
      <c r="J5" s="3"/>
      <c r="K5" s="3"/>
      <c r="L5" s="3"/>
      <c r="M5" s="3"/>
      <c r="N5" s="3"/>
    </row>
    <row r="6" spans="1:14" x14ac:dyDescent="0.25">
      <c r="A6" s="2" t="s">
        <v>0</v>
      </c>
      <c r="B6" s="2" t="s">
        <v>0</v>
      </c>
      <c r="C6" s="2" t="s">
        <v>0</v>
      </c>
      <c r="D6" s="2" t="s">
        <v>10</v>
      </c>
      <c r="E6" s="20">
        <v>495149837.60000002</v>
      </c>
      <c r="F6" s="20">
        <v>517925691</v>
      </c>
      <c r="G6" s="20">
        <v>561529673</v>
      </c>
      <c r="H6" s="20">
        <v>537874722</v>
      </c>
      <c r="I6" s="20">
        <v>463659712</v>
      </c>
      <c r="J6" s="7"/>
      <c r="K6" s="7"/>
      <c r="L6" s="7"/>
      <c r="M6" s="7"/>
      <c r="N6" s="7"/>
    </row>
    <row r="7" spans="1:14" x14ac:dyDescent="0.25">
      <c r="A7" s="2" t="s">
        <v>0</v>
      </c>
      <c r="B7" s="2" t="s">
        <v>0</v>
      </c>
      <c r="C7" s="2" t="s">
        <v>0</v>
      </c>
      <c r="D7" s="2" t="s">
        <v>11</v>
      </c>
      <c r="E7" s="20">
        <v>516310823</v>
      </c>
      <c r="F7" s="20">
        <v>583205059</v>
      </c>
      <c r="G7" s="20">
        <v>718669620.79999995</v>
      </c>
      <c r="H7" s="20">
        <v>800419628.39999998</v>
      </c>
      <c r="I7" s="20">
        <v>873121006</v>
      </c>
      <c r="J7" s="7"/>
      <c r="K7" s="7"/>
      <c r="L7" s="7"/>
      <c r="M7" s="7"/>
      <c r="N7" s="7"/>
    </row>
    <row r="8" spans="1:14" x14ac:dyDescent="0.25">
      <c r="A8" s="2" t="s">
        <v>0</v>
      </c>
      <c r="B8" s="2" t="s">
        <v>0</v>
      </c>
      <c r="C8" s="2" t="s">
        <v>0</v>
      </c>
      <c r="D8" s="2" t="s">
        <v>12</v>
      </c>
      <c r="E8" s="20">
        <v>723057497</v>
      </c>
      <c r="F8" s="20">
        <v>866911608.20000005</v>
      </c>
      <c r="G8" s="20">
        <v>1157694122</v>
      </c>
      <c r="H8" s="20">
        <v>1410137269</v>
      </c>
      <c r="I8" s="20">
        <v>1690551602</v>
      </c>
      <c r="J8" s="7"/>
      <c r="K8" s="7"/>
      <c r="L8" s="7"/>
      <c r="M8" s="7"/>
      <c r="N8" s="7"/>
    </row>
    <row r="9" spans="1:14" x14ac:dyDescent="0.25">
      <c r="A9" s="2" t="s">
        <v>0</v>
      </c>
      <c r="B9" s="2" t="s">
        <v>0</v>
      </c>
      <c r="C9" s="2" t="s">
        <v>0</v>
      </c>
      <c r="D9" s="2" t="s">
        <v>13</v>
      </c>
      <c r="E9" s="20">
        <v>179206686</v>
      </c>
      <c r="F9" s="20">
        <v>103534321</v>
      </c>
      <c r="G9" s="20">
        <v>336740772</v>
      </c>
      <c r="H9" s="20">
        <v>602459526</v>
      </c>
      <c r="I9" s="20">
        <v>877881085</v>
      </c>
      <c r="J9" s="7"/>
      <c r="K9" s="7"/>
      <c r="L9" s="7"/>
      <c r="M9" s="7"/>
      <c r="N9" s="7"/>
    </row>
    <row r="10" spans="1:14" x14ac:dyDescent="0.25">
      <c r="A10" s="5" t="s">
        <v>0</v>
      </c>
      <c r="B10" s="5" t="s">
        <v>0</v>
      </c>
      <c r="C10" s="5" t="s">
        <v>0</v>
      </c>
      <c r="D10" s="5" t="s">
        <v>14</v>
      </c>
      <c r="E10" s="19">
        <v>28209225729</v>
      </c>
      <c r="F10" s="19">
        <v>33732632457</v>
      </c>
      <c r="G10" s="19">
        <v>43624349197</v>
      </c>
      <c r="H10" s="19">
        <v>50205051328</v>
      </c>
      <c r="I10" s="19">
        <v>58369638960</v>
      </c>
      <c r="J10" s="7"/>
      <c r="K10" s="7"/>
      <c r="L10" s="7"/>
      <c r="M10" s="7"/>
      <c r="N10" s="7"/>
    </row>
    <row r="11" spans="1:14" x14ac:dyDescent="0.25">
      <c r="A11" s="2" t="s">
        <v>0</v>
      </c>
      <c r="B11" s="2" t="s">
        <v>0</v>
      </c>
      <c r="C11" s="2" t="s">
        <v>0</v>
      </c>
      <c r="D11" s="2" t="s">
        <v>15</v>
      </c>
      <c r="E11" s="20">
        <v>328737054.60000002</v>
      </c>
      <c r="F11" s="20">
        <v>438454522</v>
      </c>
      <c r="G11" s="20">
        <v>418990987</v>
      </c>
      <c r="H11" s="20">
        <v>692571593</v>
      </c>
      <c r="I11" s="20">
        <v>554781766</v>
      </c>
      <c r="J11" s="7"/>
      <c r="K11" s="7"/>
      <c r="L11" s="7"/>
      <c r="M11" s="7"/>
      <c r="N11" s="7"/>
    </row>
    <row r="12" spans="1:14" x14ac:dyDescent="0.25">
      <c r="A12" s="2" t="s">
        <v>0</v>
      </c>
      <c r="B12" s="2" t="s">
        <v>0</v>
      </c>
      <c r="C12" s="2" t="s">
        <v>0</v>
      </c>
      <c r="D12" s="2" t="s">
        <v>16</v>
      </c>
      <c r="E12" s="20">
        <v>4770811076</v>
      </c>
      <c r="F12" s="20">
        <v>7860510376</v>
      </c>
      <c r="G12" s="20">
        <v>11652293358</v>
      </c>
      <c r="H12" s="20">
        <v>14919414922</v>
      </c>
      <c r="I12" s="20">
        <v>15446477275</v>
      </c>
      <c r="J12" s="7"/>
      <c r="K12" s="7"/>
      <c r="L12" s="7"/>
      <c r="M12" s="7"/>
      <c r="N12" s="7"/>
    </row>
    <row r="13" spans="1:14" x14ac:dyDescent="0.25">
      <c r="A13" s="2" t="s">
        <v>0</v>
      </c>
      <c r="B13" s="2" t="s">
        <v>0</v>
      </c>
      <c r="C13" s="2" t="s">
        <v>0</v>
      </c>
      <c r="D13" s="2" t="s">
        <v>17</v>
      </c>
      <c r="E13" s="20">
        <v>21731902678</v>
      </c>
      <c r="F13" s="20">
        <v>23491270561</v>
      </c>
      <c r="G13" s="20">
        <v>29115540543</v>
      </c>
      <c r="H13" s="20">
        <v>31679215004</v>
      </c>
      <c r="I13" s="20">
        <v>39442081668</v>
      </c>
      <c r="J13" s="7"/>
      <c r="K13" s="7"/>
      <c r="L13" s="7"/>
      <c r="M13" s="7"/>
      <c r="N13" s="7"/>
    </row>
    <row r="14" spans="1:14" x14ac:dyDescent="0.25">
      <c r="A14" s="2" t="s">
        <v>0</v>
      </c>
      <c r="B14" s="2" t="s">
        <v>0</v>
      </c>
      <c r="C14" s="2" t="s">
        <v>0</v>
      </c>
      <c r="D14" s="2" t="s">
        <v>18</v>
      </c>
      <c r="E14" s="20">
        <v>1377774921</v>
      </c>
      <c r="F14" s="20">
        <v>1942396998</v>
      </c>
      <c r="G14" s="20">
        <v>2437524309</v>
      </c>
      <c r="H14" s="20">
        <v>2913849809</v>
      </c>
      <c r="I14" s="20">
        <v>2926298251</v>
      </c>
      <c r="J14" s="7"/>
      <c r="K14" s="7"/>
      <c r="L14" s="7"/>
      <c r="M14" s="7"/>
      <c r="N14" s="7"/>
    </row>
    <row r="15" spans="1:14" x14ac:dyDescent="0.25">
      <c r="A15" s="5" t="s">
        <v>0</v>
      </c>
      <c r="B15" s="5" t="s">
        <v>0</v>
      </c>
      <c r="C15" s="5" t="s">
        <v>0</v>
      </c>
      <c r="D15" s="5" t="s">
        <v>19</v>
      </c>
      <c r="E15" s="19">
        <v>30122950573</v>
      </c>
      <c r="F15" s="19">
        <v>35804209136</v>
      </c>
      <c r="G15" s="19">
        <v>46398983385</v>
      </c>
      <c r="H15" s="19">
        <v>53555942473</v>
      </c>
      <c r="I15" s="19">
        <v>62274852365</v>
      </c>
      <c r="J15" s="7"/>
      <c r="K15" s="7"/>
      <c r="L15" s="7"/>
      <c r="M15" s="7"/>
      <c r="N15" s="7"/>
    </row>
    <row r="16" spans="1:14" x14ac:dyDescent="0.25">
      <c r="A16" s="2" t="s">
        <v>0</v>
      </c>
      <c r="B16" s="2" t="s">
        <v>0</v>
      </c>
      <c r="C16" s="2" t="s">
        <v>0</v>
      </c>
      <c r="D16" s="2" t="s">
        <v>20</v>
      </c>
      <c r="E16" s="20">
        <v>2308624590</v>
      </c>
      <c r="F16" s="20">
        <v>1819068249</v>
      </c>
      <c r="G16" s="20">
        <v>2986215935</v>
      </c>
      <c r="H16" s="20">
        <v>2981103124</v>
      </c>
      <c r="I16" s="20">
        <v>3506901371</v>
      </c>
      <c r="J16" s="7"/>
      <c r="K16" s="7"/>
      <c r="L16" s="7"/>
      <c r="M16" s="7"/>
      <c r="N16" s="7"/>
    </row>
    <row r="17" spans="1:14" x14ac:dyDescent="0.25">
      <c r="A17" s="2" t="s">
        <v>0</v>
      </c>
      <c r="B17" s="2" t="s">
        <v>0</v>
      </c>
      <c r="C17" s="2" t="s">
        <v>0</v>
      </c>
      <c r="D17" s="2" t="s">
        <v>21</v>
      </c>
      <c r="E17" s="20">
        <v>250096490</v>
      </c>
      <c r="F17" s="20">
        <v>253731367</v>
      </c>
      <c r="G17" s="20">
        <v>373012601</v>
      </c>
      <c r="H17" s="20">
        <v>360189500.30000001</v>
      </c>
      <c r="I17" s="20">
        <v>350749471</v>
      </c>
      <c r="J17" s="7"/>
      <c r="K17" s="7"/>
      <c r="L17" s="7"/>
      <c r="M17" s="7"/>
      <c r="N17" s="7"/>
    </row>
    <row r="18" spans="1:14" x14ac:dyDescent="0.25">
      <c r="A18" s="2" t="s">
        <v>0</v>
      </c>
      <c r="B18" s="2" t="s">
        <v>0</v>
      </c>
      <c r="C18" s="2" t="s">
        <v>0</v>
      </c>
      <c r="D18" s="2" t="s">
        <v>22</v>
      </c>
      <c r="E18" s="20">
        <v>1100099173</v>
      </c>
      <c r="F18" s="20">
        <v>1132520854</v>
      </c>
      <c r="G18" s="20">
        <v>1635185069</v>
      </c>
      <c r="H18" s="20">
        <v>1360408244</v>
      </c>
      <c r="I18" s="20">
        <v>1076094263</v>
      </c>
      <c r="J18" s="7"/>
      <c r="K18" s="7"/>
      <c r="L18" s="7"/>
      <c r="M18" s="7"/>
      <c r="N18" s="7"/>
    </row>
    <row r="19" spans="1:14" x14ac:dyDescent="0.25">
      <c r="A19" s="2" t="s">
        <v>0</v>
      </c>
      <c r="B19" s="2" t="s">
        <v>0</v>
      </c>
      <c r="C19" s="2" t="s">
        <v>0</v>
      </c>
      <c r="D19" s="2" t="s">
        <v>23</v>
      </c>
      <c r="E19" s="20">
        <v>14542425930</v>
      </c>
      <c r="F19" s="20">
        <v>18370512949</v>
      </c>
      <c r="G19" s="20">
        <v>25902395898</v>
      </c>
      <c r="H19" s="20">
        <v>29795313369</v>
      </c>
      <c r="I19" s="20">
        <v>38626893393</v>
      </c>
      <c r="J19" s="7"/>
      <c r="K19" s="7"/>
      <c r="L19" s="7"/>
      <c r="M19" s="7"/>
      <c r="N19" s="7"/>
    </row>
    <row r="20" spans="1:14" x14ac:dyDescent="0.25">
      <c r="A20" s="2" t="s">
        <v>0</v>
      </c>
      <c r="B20" s="2" t="s">
        <v>0</v>
      </c>
      <c r="C20" s="2" t="s">
        <v>0</v>
      </c>
      <c r="D20" s="2" t="s">
        <v>24</v>
      </c>
      <c r="E20" s="20">
        <v>10912492972</v>
      </c>
      <c r="F20" s="20">
        <v>12654332877</v>
      </c>
      <c r="G20" s="20">
        <v>13101920599</v>
      </c>
      <c r="H20" s="20">
        <v>16699648682</v>
      </c>
      <c r="I20" s="20">
        <v>15745537745</v>
      </c>
      <c r="J20" s="7"/>
      <c r="K20" s="7"/>
      <c r="L20" s="7"/>
      <c r="M20" s="7"/>
      <c r="N20" s="7"/>
    </row>
    <row r="21" spans="1:14" x14ac:dyDescent="0.25">
      <c r="A21" s="2" t="s">
        <v>0</v>
      </c>
      <c r="B21" s="2" t="s">
        <v>0</v>
      </c>
      <c r="C21" s="2" t="s">
        <v>0</v>
      </c>
      <c r="D21" s="2" t="s">
        <v>25</v>
      </c>
      <c r="E21" s="20">
        <v>866980548.60000002</v>
      </c>
      <c r="F21" s="20">
        <v>908464206.30999994</v>
      </c>
      <c r="G21" s="20">
        <v>973776760</v>
      </c>
      <c r="H21" s="20">
        <v>1064584923</v>
      </c>
      <c r="I21" s="20">
        <v>897497719</v>
      </c>
      <c r="J21" s="7"/>
      <c r="K21" s="7"/>
      <c r="L21" s="7"/>
      <c r="M21" s="7"/>
      <c r="N21" s="7"/>
    </row>
    <row r="22" spans="1:14" x14ac:dyDescent="0.25">
      <c r="A22" s="2" t="s">
        <v>0</v>
      </c>
      <c r="B22" s="2" t="s">
        <v>0</v>
      </c>
      <c r="C22" s="2" t="s">
        <v>0</v>
      </c>
      <c r="D22" s="2" t="s">
        <v>26</v>
      </c>
      <c r="E22" s="20">
        <v>792450860</v>
      </c>
      <c r="F22" s="20">
        <v>849182702</v>
      </c>
      <c r="G22" s="20">
        <v>937746191.29999995</v>
      </c>
      <c r="H22" s="20">
        <v>1144500409</v>
      </c>
      <c r="I22" s="20">
        <v>1040491598</v>
      </c>
      <c r="J22" s="7"/>
      <c r="K22" s="7"/>
      <c r="L22" s="7"/>
      <c r="M22" s="7"/>
      <c r="N22" s="7"/>
    </row>
    <row r="23" spans="1:14" x14ac:dyDescent="0.25">
      <c r="A23" s="2" t="s">
        <v>0</v>
      </c>
      <c r="B23" s="2" t="s">
        <v>0</v>
      </c>
      <c r="C23" s="2" t="s">
        <v>0</v>
      </c>
      <c r="D23" s="2" t="s">
        <v>27</v>
      </c>
      <c r="E23" s="20">
        <v>10120042112</v>
      </c>
      <c r="F23" s="20">
        <v>11805150175</v>
      </c>
      <c r="G23" s="20">
        <v>12164174408</v>
      </c>
      <c r="H23" s="20">
        <v>15555148273</v>
      </c>
      <c r="I23" s="20">
        <v>14705046147</v>
      </c>
      <c r="J23" s="7"/>
      <c r="K23" s="7"/>
      <c r="L23" s="7"/>
      <c r="M23" s="7"/>
      <c r="N23" s="7"/>
    </row>
    <row r="24" spans="1:14" x14ac:dyDescent="0.25">
      <c r="A24" s="2" t="s">
        <v>0</v>
      </c>
      <c r="B24" s="2" t="s">
        <v>0</v>
      </c>
      <c r="C24" s="2" t="s">
        <v>0</v>
      </c>
      <c r="D24" s="2" t="s">
        <v>491</v>
      </c>
      <c r="E24" s="20">
        <v>665695351</v>
      </c>
      <c r="F24" s="20">
        <v>780163449</v>
      </c>
      <c r="G24" s="20">
        <v>764103847</v>
      </c>
      <c r="H24" s="20">
        <v>885499991</v>
      </c>
      <c r="I24" s="20">
        <v>1014604818</v>
      </c>
      <c r="J24" s="7"/>
      <c r="K24" s="7"/>
      <c r="L24" s="7"/>
      <c r="M24" s="7"/>
      <c r="N24" s="7"/>
    </row>
    <row r="25" spans="1:14" x14ac:dyDescent="0.25">
      <c r="A25" s="2" t="s">
        <v>0</v>
      </c>
      <c r="B25" s="2" t="s">
        <v>0</v>
      </c>
      <c r="C25" s="2" t="s">
        <v>0</v>
      </c>
      <c r="D25" s="2" t="s">
        <v>28</v>
      </c>
      <c r="E25" s="20">
        <v>1135966927</v>
      </c>
      <c r="F25" s="20">
        <v>1643062093</v>
      </c>
      <c r="G25" s="20">
        <v>2573895627</v>
      </c>
      <c r="H25" s="20">
        <v>2618279972</v>
      </c>
      <c r="I25" s="20">
        <v>2994562902</v>
      </c>
      <c r="J25" s="7"/>
      <c r="K25" s="7"/>
      <c r="L25" s="7"/>
      <c r="M25" s="7"/>
      <c r="N25" s="7"/>
    </row>
    <row r="26" spans="1:14" x14ac:dyDescent="0.25">
      <c r="A26" s="5" t="s">
        <v>0</v>
      </c>
      <c r="B26" s="5" t="s">
        <v>0</v>
      </c>
      <c r="C26" s="5" t="s">
        <v>0</v>
      </c>
      <c r="D26" s="5" t="s">
        <v>29</v>
      </c>
      <c r="E26" s="19"/>
      <c r="F26" s="19"/>
      <c r="G26" s="19"/>
      <c r="H26" s="19"/>
      <c r="I26" s="19"/>
      <c r="J26" s="7"/>
      <c r="K26" s="7"/>
      <c r="L26" s="7"/>
      <c r="M26" s="7"/>
      <c r="N26" s="7"/>
    </row>
    <row r="27" spans="1:14" x14ac:dyDescent="0.25">
      <c r="A27" s="2" t="s">
        <v>0</v>
      </c>
      <c r="B27" s="2" t="s">
        <v>0</v>
      </c>
      <c r="C27" s="2" t="s">
        <v>0</v>
      </c>
      <c r="D27" s="2" t="s">
        <v>30</v>
      </c>
      <c r="E27" s="20">
        <v>1831850181</v>
      </c>
      <c r="F27" s="20">
        <v>3420597726</v>
      </c>
      <c r="G27" s="20">
        <v>6355158754</v>
      </c>
      <c r="H27" s="20">
        <v>7680023205</v>
      </c>
      <c r="I27" s="20">
        <v>5939840258</v>
      </c>
      <c r="J27" s="7"/>
      <c r="K27" s="7"/>
      <c r="L27" s="7"/>
      <c r="M27" s="7"/>
      <c r="N27" s="7"/>
    </row>
    <row r="28" spans="1:14" x14ac:dyDescent="0.25">
      <c r="A28" s="2" t="s">
        <v>0</v>
      </c>
      <c r="B28" s="2" t="s">
        <v>0</v>
      </c>
      <c r="C28" s="2" t="s">
        <v>0</v>
      </c>
      <c r="D28" s="2" t="s">
        <v>31</v>
      </c>
      <c r="E28" s="20">
        <v>1014881619</v>
      </c>
      <c r="F28" s="20">
        <v>2275349445</v>
      </c>
      <c r="G28" s="20">
        <v>4456790524</v>
      </c>
      <c r="H28" s="20">
        <v>5617879394</v>
      </c>
      <c r="I28" s="20">
        <v>3676227445</v>
      </c>
      <c r="J28" s="7"/>
      <c r="K28" s="7"/>
      <c r="L28" s="7"/>
      <c r="M28" s="7"/>
      <c r="N28" s="7"/>
    </row>
    <row r="29" spans="1:14" x14ac:dyDescent="0.25">
      <c r="A29" s="2" t="s">
        <v>0</v>
      </c>
      <c r="B29" s="2" t="s">
        <v>0</v>
      </c>
      <c r="C29" s="2" t="s">
        <v>0</v>
      </c>
      <c r="D29" s="2" t="s">
        <v>32</v>
      </c>
      <c r="E29" s="20">
        <v>816968562</v>
      </c>
      <c r="F29" s="20">
        <v>1145248281</v>
      </c>
      <c r="G29" s="20">
        <v>1898368230</v>
      </c>
      <c r="H29" s="20">
        <v>2062143810</v>
      </c>
      <c r="I29" s="20">
        <v>2263612813</v>
      </c>
      <c r="J29" s="7"/>
      <c r="K29" s="7"/>
      <c r="L29" s="7"/>
      <c r="M29" s="7"/>
      <c r="N29" s="7"/>
    </row>
    <row r="30" spans="1:14" x14ac:dyDescent="0.25">
      <c r="A30" s="2" t="s">
        <v>0</v>
      </c>
      <c r="B30" s="2" t="s">
        <v>0</v>
      </c>
      <c r="C30" s="2" t="s">
        <v>0</v>
      </c>
      <c r="D30" s="2" t="s">
        <v>33</v>
      </c>
      <c r="E30" s="20">
        <v>55754818</v>
      </c>
      <c r="F30" s="20">
        <v>77084545</v>
      </c>
      <c r="G30" s="20">
        <v>78827302</v>
      </c>
      <c r="H30" s="20">
        <v>61027378</v>
      </c>
      <c r="I30" s="20">
        <v>-25490189</v>
      </c>
      <c r="J30" s="7"/>
      <c r="K30" s="7"/>
      <c r="L30" s="7"/>
      <c r="M30" s="7"/>
      <c r="N30" s="7"/>
    </row>
    <row r="31" spans="1:14" x14ac:dyDescent="0.25">
      <c r="A31" s="2" t="s">
        <v>0</v>
      </c>
      <c r="B31" s="2" t="s">
        <v>0</v>
      </c>
      <c r="C31" s="2" t="s">
        <v>0</v>
      </c>
      <c r="D31" s="2" t="s">
        <v>34</v>
      </c>
      <c r="E31" s="20">
        <v>761213744</v>
      </c>
      <c r="F31" s="20">
        <v>1068163736</v>
      </c>
      <c r="G31" s="20">
        <v>1819540928</v>
      </c>
      <c r="H31" s="20">
        <v>2001116432</v>
      </c>
      <c r="I31" s="20">
        <v>2289103002</v>
      </c>
      <c r="J31" s="7"/>
      <c r="K31" s="7"/>
      <c r="L31" s="7"/>
      <c r="M31" s="7"/>
      <c r="N31" s="7"/>
    </row>
    <row r="32" spans="1:14" x14ac:dyDescent="0.25">
      <c r="A32" s="2" t="s">
        <v>0</v>
      </c>
      <c r="B32" s="2" t="s">
        <v>0</v>
      </c>
      <c r="C32" s="2" t="s">
        <v>0</v>
      </c>
      <c r="D32" s="2" t="s">
        <v>35</v>
      </c>
      <c r="E32" s="20">
        <v>248424690</v>
      </c>
      <c r="F32" s="20">
        <v>321502180</v>
      </c>
      <c r="G32" s="20">
        <v>391227676</v>
      </c>
      <c r="H32" s="20">
        <v>570293929</v>
      </c>
      <c r="I32" s="20">
        <v>560372230</v>
      </c>
      <c r="J32" s="7"/>
      <c r="K32" s="7"/>
      <c r="L32" s="7"/>
      <c r="M32" s="7"/>
      <c r="N32" s="7"/>
    </row>
    <row r="33" spans="1:14" x14ac:dyDescent="0.25">
      <c r="A33" s="2" t="s">
        <v>0</v>
      </c>
      <c r="B33" s="2" t="s">
        <v>0</v>
      </c>
      <c r="C33" s="2" t="s">
        <v>0</v>
      </c>
      <c r="D33" s="2" t="s">
        <v>36</v>
      </c>
      <c r="E33" s="20">
        <v>565792445</v>
      </c>
      <c r="F33" s="20">
        <v>714520429</v>
      </c>
      <c r="G33" s="20">
        <v>938800840</v>
      </c>
      <c r="H33" s="20">
        <v>1198601124</v>
      </c>
      <c r="I33" s="20">
        <v>1292059451</v>
      </c>
      <c r="J33" s="7"/>
      <c r="K33" s="7"/>
      <c r="L33" s="7"/>
      <c r="M33" s="7"/>
      <c r="N33" s="7"/>
    </row>
    <row r="34" spans="1:14" x14ac:dyDescent="0.25">
      <c r="A34" s="2" t="s">
        <v>0</v>
      </c>
      <c r="B34" s="2" t="s">
        <v>0</v>
      </c>
      <c r="C34" s="2" t="s">
        <v>0</v>
      </c>
      <c r="D34" s="2" t="s">
        <v>37</v>
      </c>
      <c r="E34" s="20">
        <v>555027026</v>
      </c>
      <c r="F34" s="20">
        <v>699315866</v>
      </c>
      <c r="G34" s="20">
        <v>912470227</v>
      </c>
      <c r="H34" s="20">
        <v>1169364229</v>
      </c>
      <c r="I34" s="20">
        <v>1261561394</v>
      </c>
      <c r="J34" s="7"/>
      <c r="K34" s="7"/>
      <c r="L34" s="7"/>
      <c r="M34" s="7"/>
      <c r="N34" s="7"/>
    </row>
    <row r="35" spans="1:14" x14ac:dyDescent="0.25">
      <c r="A35" s="2" t="s">
        <v>0</v>
      </c>
      <c r="B35" s="2" t="s">
        <v>0</v>
      </c>
      <c r="C35" s="2" t="s">
        <v>0</v>
      </c>
      <c r="D35" s="2" t="s">
        <v>38</v>
      </c>
      <c r="E35" s="20">
        <v>443845989</v>
      </c>
      <c r="F35" s="20">
        <v>675145487</v>
      </c>
      <c r="G35" s="20">
        <v>1269831151</v>
      </c>
      <c r="H35" s="20">
        <v>1372809237</v>
      </c>
      <c r="I35" s="20">
        <v>1557415781</v>
      </c>
      <c r="J35" s="7"/>
      <c r="K35" s="7"/>
      <c r="L35" s="7"/>
      <c r="M35" s="7"/>
      <c r="N35" s="7"/>
    </row>
    <row r="36" spans="1:14" x14ac:dyDescent="0.25">
      <c r="A36" s="2" t="s">
        <v>0</v>
      </c>
      <c r="B36" s="2" t="s">
        <v>0</v>
      </c>
      <c r="C36" s="2" t="s">
        <v>0</v>
      </c>
      <c r="D36" s="2" t="s">
        <v>39</v>
      </c>
      <c r="E36" s="20">
        <v>256779973</v>
      </c>
      <c r="F36" s="20">
        <v>321487662</v>
      </c>
      <c r="G36" s="20">
        <v>624723489</v>
      </c>
      <c r="H36" s="20">
        <v>660640081.60000002</v>
      </c>
      <c r="I36" s="20">
        <v>719049877</v>
      </c>
      <c r="J36" s="7"/>
      <c r="K36" s="7"/>
      <c r="L36" s="7"/>
      <c r="M36" s="7"/>
      <c r="N36" s="7"/>
    </row>
    <row r="37" spans="1:14" x14ac:dyDescent="0.25">
      <c r="A37" s="5" t="s">
        <v>0</v>
      </c>
      <c r="B37" s="5" t="s">
        <v>0</v>
      </c>
      <c r="C37" s="5" t="s">
        <v>0</v>
      </c>
      <c r="D37" s="5" t="s">
        <v>40</v>
      </c>
      <c r="E37" s="19"/>
      <c r="F37" s="19"/>
      <c r="G37" s="19"/>
      <c r="H37" s="19"/>
      <c r="I37" s="19"/>
      <c r="J37" s="7"/>
      <c r="K37" s="7"/>
      <c r="L37" s="7"/>
      <c r="M37" s="7"/>
      <c r="N37" s="7"/>
    </row>
    <row r="38" spans="1:14" x14ac:dyDescent="0.25">
      <c r="A38" s="2" t="s">
        <v>0</v>
      </c>
      <c r="B38" s="2" t="s">
        <v>0</v>
      </c>
      <c r="C38" s="2" t="s">
        <v>0</v>
      </c>
      <c r="D38" s="2" t="s">
        <v>41</v>
      </c>
      <c r="E38" s="20">
        <v>2940114576</v>
      </c>
      <c r="F38" s="20">
        <v>4214925672.7199998</v>
      </c>
      <c r="G38" s="20">
        <v>8298576767</v>
      </c>
      <c r="H38" s="20">
        <v>3581907562</v>
      </c>
      <c r="I38" s="20">
        <v>10315984372</v>
      </c>
      <c r="J38" s="7"/>
      <c r="K38" s="7"/>
      <c r="L38" s="7"/>
      <c r="M38" s="7"/>
      <c r="N38" s="7"/>
    </row>
    <row r="39" spans="1:14" x14ac:dyDescent="0.25">
      <c r="A39" s="2" t="s">
        <v>0</v>
      </c>
      <c r="B39" s="2" t="s">
        <v>0</v>
      </c>
      <c r="C39" s="2" t="s">
        <v>0</v>
      </c>
      <c r="D39" s="2" t="s">
        <v>42</v>
      </c>
      <c r="E39" s="9"/>
      <c r="F39" s="9"/>
      <c r="G39" s="9">
        <v>18308445470.999996</v>
      </c>
      <c r="H39" s="9">
        <v>20803429051</v>
      </c>
      <c r="I39" s="9">
        <v>18810581871.977856</v>
      </c>
      <c r="J39" s="7"/>
      <c r="K39" s="7"/>
      <c r="L39" s="7"/>
      <c r="M39" s="7"/>
      <c r="N39" s="7"/>
    </row>
    <row r="40" spans="1:14" x14ac:dyDescent="0.25">
      <c r="A40" s="5" t="s">
        <v>0</v>
      </c>
      <c r="B40" s="5" t="s">
        <v>0</v>
      </c>
      <c r="C40" s="5" t="s">
        <v>0</v>
      </c>
      <c r="D40" s="5" t="s">
        <v>43</v>
      </c>
      <c r="E40" s="22"/>
      <c r="F40" s="22"/>
      <c r="G40" s="22"/>
      <c r="H40" s="22"/>
      <c r="I40" s="22"/>
      <c r="J40" s="7"/>
      <c r="K40" s="7"/>
      <c r="L40" s="7"/>
      <c r="M40" s="7"/>
      <c r="N40" s="7"/>
    </row>
    <row r="41" spans="1:14" x14ac:dyDescent="0.25">
      <c r="A41" s="2" t="s">
        <v>0</v>
      </c>
      <c r="B41" s="2" t="s">
        <v>0</v>
      </c>
      <c r="C41" s="2" t="s">
        <v>0</v>
      </c>
      <c r="D41" s="2" t="s">
        <v>211</v>
      </c>
      <c r="E41" s="9">
        <v>44.598000997768274</v>
      </c>
      <c r="F41" s="9">
        <v>33.480940254826095</v>
      </c>
      <c r="G41" s="9">
        <v>29.87129517</v>
      </c>
      <c r="H41" s="9">
        <v>26.850749736982312</v>
      </c>
      <c r="I41" s="9">
        <v>38.108984659999997</v>
      </c>
      <c r="J41" s="7"/>
      <c r="K41" s="7"/>
      <c r="L41" s="7"/>
      <c r="M41" s="7"/>
      <c r="N41" s="7"/>
    </row>
    <row r="42" spans="1:14" x14ac:dyDescent="0.25">
      <c r="A42" s="2" t="s">
        <v>0</v>
      </c>
      <c r="B42" s="2" t="s">
        <v>0</v>
      </c>
      <c r="C42" s="2" t="s">
        <v>0</v>
      </c>
      <c r="D42" s="2" t="s">
        <v>45</v>
      </c>
      <c r="E42" s="9">
        <v>2.7121133436784595</v>
      </c>
      <c r="F42" s="9">
        <v>3.1986414688000719</v>
      </c>
      <c r="G42" s="9">
        <v>4.0914004820000001</v>
      </c>
      <c r="H42" s="9">
        <v>3.8504481765775864</v>
      </c>
      <c r="I42" s="9">
        <v>3.6348746360000002</v>
      </c>
      <c r="J42" s="7"/>
      <c r="K42" s="7"/>
      <c r="L42" s="7"/>
      <c r="M42" s="7"/>
      <c r="N42" s="7"/>
    </row>
    <row r="43" spans="1:14" x14ac:dyDescent="0.25">
      <c r="A43" s="2" t="s">
        <v>0</v>
      </c>
      <c r="B43" s="2" t="s">
        <v>0</v>
      </c>
      <c r="C43" s="2" t="s">
        <v>0</v>
      </c>
      <c r="D43" s="2" t="s">
        <v>533</v>
      </c>
      <c r="E43" s="9">
        <v>14.804109825467663</v>
      </c>
      <c r="F43" s="9">
        <v>16.335403588266121</v>
      </c>
      <c r="G43" s="9">
        <v>25.625545599999999</v>
      </c>
      <c r="H43" s="9">
        <v>24.036984472301604</v>
      </c>
      <c r="I43" s="9">
        <v>23.751930779999999</v>
      </c>
      <c r="J43" s="7"/>
      <c r="K43" s="7"/>
      <c r="L43" s="7"/>
      <c r="M43" s="7"/>
      <c r="N43" s="7"/>
    </row>
    <row r="44" spans="1:14" x14ac:dyDescent="0.25">
      <c r="A44" s="2" t="s">
        <v>0</v>
      </c>
      <c r="B44" s="2" t="s">
        <v>0</v>
      </c>
      <c r="C44" s="2" t="s">
        <v>0</v>
      </c>
      <c r="D44" s="2" t="s">
        <v>46</v>
      </c>
      <c r="E44" s="9">
        <v>0.85243964523899829</v>
      </c>
      <c r="F44" s="9">
        <v>0.89790465913895667</v>
      </c>
      <c r="G44" s="9">
        <v>1.346416329</v>
      </c>
      <c r="H44" s="9">
        <v>1.2335514064414586</v>
      </c>
      <c r="I44" s="9">
        <v>1.1546392320000001</v>
      </c>
      <c r="J44" s="7"/>
      <c r="K44" s="7"/>
      <c r="L44" s="7"/>
      <c r="M44" s="7"/>
      <c r="N44" s="7"/>
    </row>
    <row r="45" spans="1:14" x14ac:dyDescent="0.25">
      <c r="A45" s="2" t="s">
        <v>0</v>
      </c>
      <c r="B45" s="2" t="s">
        <v>0</v>
      </c>
      <c r="C45" s="2" t="s">
        <v>0</v>
      </c>
      <c r="D45" s="2" t="s">
        <v>47</v>
      </c>
      <c r="E45" s="9">
        <v>0.82470237899825671</v>
      </c>
      <c r="F45" s="9">
        <v>0.89794520744417095</v>
      </c>
      <c r="G45" s="9">
        <v>0.84318156899999996</v>
      </c>
      <c r="H45" s="9">
        <v>1.0648564896803616</v>
      </c>
      <c r="I45" s="9">
        <v>0.89983710699999997</v>
      </c>
      <c r="J45" s="7"/>
      <c r="K45" s="7"/>
      <c r="L45" s="7"/>
      <c r="M45" s="7"/>
      <c r="N45" s="7"/>
    </row>
    <row r="46" spans="1:14" x14ac:dyDescent="0.25">
      <c r="A46" s="2" t="s">
        <v>0</v>
      </c>
      <c r="B46" s="2" t="s">
        <v>0</v>
      </c>
      <c r="C46" s="2" t="s">
        <v>0</v>
      </c>
      <c r="D46" s="2" t="s">
        <v>48</v>
      </c>
      <c r="E46" s="9">
        <v>2.5270225177818273</v>
      </c>
      <c r="F46" s="9">
        <v>2.9833468236727372</v>
      </c>
      <c r="G46" s="9">
        <v>3.9215103330000001</v>
      </c>
      <c r="H46" s="9">
        <v>3.7364974641509003</v>
      </c>
      <c r="I46" s="9">
        <v>3.6758063889999999</v>
      </c>
      <c r="J46" s="7"/>
      <c r="K46" s="7"/>
      <c r="L46" s="7"/>
      <c r="M46" s="7"/>
      <c r="N46" s="7"/>
    </row>
    <row r="47" spans="1:14" x14ac:dyDescent="0.25">
      <c r="A47" s="2" t="s">
        <v>0</v>
      </c>
      <c r="B47" s="2" t="s">
        <v>0</v>
      </c>
      <c r="C47" s="2" t="s">
        <v>0</v>
      </c>
      <c r="D47" s="2" t="s">
        <v>49</v>
      </c>
      <c r="E47" s="9">
        <v>55.401999002231719</v>
      </c>
      <c r="F47" s="9">
        <v>66.519059745173905</v>
      </c>
      <c r="G47" s="9">
        <v>70.128704830000004</v>
      </c>
      <c r="H47" s="9">
        <v>73.149250263082791</v>
      </c>
      <c r="I47" s="9">
        <v>61.891015340000003</v>
      </c>
      <c r="J47" s="7"/>
      <c r="K47" s="7"/>
      <c r="L47" s="7"/>
      <c r="M47" s="7"/>
      <c r="N47" s="7"/>
    </row>
    <row r="48" spans="1:14" x14ac:dyDescent="0.25">
      <c r="A48" s="2" t="s">
        <v>0</v>
      </c>
      <c r="B48" s="2" t="s">
        <v>0</v>
      </c>
      <c r="C48" s="2" t="s">
        <v>0</v>
      </c>
      <c r="D48" s="2" t="s">
        <v>50</v>
      </c>
      <c r="E48" s="9">
        <v>1.2504946304696696</v>
      </c>
      <c r="F48" s="9">
        <v>1.0358002526350294</v>
      </c>
      <c r="G48" s="9">
        <v>0.71857603000000003</v>
      </c>
      <c r="H48" s="9">
        <v>0.85180387566064197</v>
      </c>
      <c r="I48" s="9">
        <v>0.810035065</v>
      </c>
      <c r="J48" s="7"/>
      <c r="K48" s="7"/>
      <c r="L48" s="7"/>
      <c r="M48" s="7"/>
      <c r="N48" s="7"/>
    </row>
    <row r="49" spans="1:14" x14ac:dyDescent="0.25">
      <c r="A49" s="2" t="s">
        <v>0</v>
      </c>
      <c r="B49" s="2" t="s">
        <v>0</v>
      </c>
      <c r="C49" s="2" t="s">
        <v>0</v>
      </c>
      <c r="D49" s="2" t="s">
        <v>51</v>
      </c>
      <c r="E49" s="9">
        <v>27.197965657683511</v>
      </c>
      <c r="F49" s="9">
        <v>19.094103496658487</v>
      </c>
      <c r="G49" s="9">
        <v>13.91561023</v>
      </c>
      <c r="H49" s="9">
        <v>14.527940012294492</v>
      </c>
      <c r="I49" s="9">
        <v>19.87718791</v>
      </c>
      <c r="J49" s="7"/>
      <c r="K49" s="7"/>
      <c r="L49" s="7"/>
      <c r="M49" s="7"/>
      <c r="N49" s="7"/>
    </row>
    <row r="50" spans="1:14" x14ac:dyDescent="0.25">
      <c r="A50" s="2" t="s">
        <v>0</v>
      </c>
      <c r="B50" s="2" t="s">
        <v>0</v>
      </c>
      <c r="C50" s="2" t="s">
        <v>0</v>
      </c>
      <c r="D50" s="2" t="s">
        <v>52</v>
      </c>
      <c r="E50" s="9">
        <v>2.2341862477517833</v>
      </c>
      <c r="F50" s="9">
        <v>2.1751512415872267</v>
      </c>
      <c r="G50" s="9">
        <v>2.3323253519999998</v>
      </c>
      <c r="H50" s="9">
        <v>2.0504588414235667</v>
      </c>
      <c r="I50" s="9">
        <v>2.2512917780000001</v>
      </c>
      <c r="J50" s="7"/>
      <c r="K50" s="7"/>
      <c r="L50" s="7"/>
      <c r="M50" s="7"/>
      <c r="N50" s="7"/>
    </row>
    <row r="51" spans="1:14" x14ac:dyDescent="0.25">
      <c r="A51" s="5" t="s">
        <v>0</v>
      </c>
      <c r="B51" s="5" t="s">
        <v>0</v>
      </c>
      <c r="C51" s="5" t="s">
        <v>0</v>
      </c>
      <c r="D51" s="5" t="s">
        <v>53</v>
      </c>
      <c r="E51" s="22"/>
      <c r="F51" s="22"/>
      <c r="G51" s="22"/>
      <c r="H51" s="22"/>
      <c r="I51" s="22"/>
      <c r="J51" s="7"/>
      <c r="K51" s="7"/>
      <c r="L51" s="7"/>
      <c r="M51" s="7"/>
      <c r="N51" s="7"/>
    </row>
    <row r="52" spans="1:14" x14ac:dyDescent="0.25">
      <c r="A52" s="2" t="s">
        <v>0</v>
      </c>
      <c r="B52" s="2" t="s">
        <v>0</v>
      </c>
      <c r="C52" s="2" t="s">
        <v>0</v>
      </c>
      <c r="D52" s="2" t="s">
        <v>54</v>
      </c>
      <c r="E52" s="9">
        <v>8.4942578045241337</v>
      </c>
      <c r="F52" s="9">
        <v>5.7892623968500549</v>
      </c>
      <c r="G52" s="9">
        <v>7.2398752970000002</v>
      </c>
      <c r="H52" s="9">
        <v>6.2388830637087178</v>
      </c>
      <c r="I52" s="9">
        <v>6.1945563830000001</v>
      </c>
      <c r="J52" s="7"/>
      <c r="K52" s="7"/>
      <c r="L52" s="7"/>
      <c r="M52" s="7"/>
      <c r="N52" s="7"/>
    </row>
    <row r="53" spans="1:14" x14ac:dyDescent="0.25">
      <c r="A53" s="2" t="s">
        <v>0</v>
      </c>
      <c r="B53" s="2" t="s">
        <v>0</v>
      </c>
      <c r="C53" s="2" t="s">
        <v>0</v>
      </c>
      <c r="D53" s="2" t="s">
        <v>55</v>
      </c>
      <c r="E53" s="9">
        <v>48.276897360229917</v>
      </c>
      <c r="F53" s="9">
        <v>51.30824948324031</v>
      </c>
      <c r="G53" s="9">
        <v>55.825352209999998</v>
      </c>
      <c r="H53" s="9">
        <v>55.634000622672772</v>
      </c>
      <c r="I53" s="9">
        <v>62.026471239999999</v>
      </c>
      <c r="J53" s="7"/>
      <c r="K53" s="7"/>
      <c r="L53" s="7"/>
      <c r="M53" s="7"/>
      <c r="N53" s="7"/>
    </row>
    <row r="54" spans="1:14" x14ac:dyDescent="0.25">
      <c r="A54" s="2" t="s">
        <v>0</v>
      </c>
      <c r="B54" s="2" t="s">
        <v>0</v>
      </c>
      <c r="C54" s="2" t="s">
        <v>0</v>
      </c>
      <c r="D54" s="2" t="s">
        <v>56</v>
      </c>
      <c r="E54" s="9">
        <v>33.595786333994994</v>
      </c>
      <c r="F54" s="9">
        <v>32.971403250826995</v>
      </c>
      <c r="G54" s="9">
        <v>26.216467519999998</v>
      </c>
      <c r="H54" s="9">
        <v>29.044672831429597</v>
      </c>
      <c r="I54" s="9">
        <v>23.613136910000001</v>
      </c>
      <c r="J54" s="7"/>
      <c r="K54" s="7"/>
      <c r="L54" s="7"/>
      <c r="M54" s="7"/>
      <c r="N54" s="7"/>
    </row>
    <row r="55" spans="1:14" x14ac:dyDescent="0.25">
      <c r="A55" s="2" t="s">
        <v>0</v>
      </c>
      <c r="B55" s="2" t="s">
        <v>0</v>
      </c>
      <c r="C55" s="2" t="s">
        <v>0</v>
      </c>
      <c r="D55" s="2" t="s">
        <v>57</v>
      </c>
      <c r="E55" s="9">
        <v>72.144004038830388</v>
      </c>
      <c r="F55" s="9">
        <v>65.610360144445337</v>
      </c>
      <c r="G55" s="9">
        <v>62.75038464</v>
      </c>
      <c r="H55" s="9">
        <v>59.151633863734467</v>
      </c>
      <c r="I55" s="9">
        <v>63.33548803</v>
      </c>
      <c r="J55" s="7"/>
      <c r="K55" s="7"/>
      <c r="L55" s="7"/>
      <c r="M55" s="7"/>
      <c r="N55" s="7"/>
    </row>
    <row r="56" spans="1:14" x14ac:dyDescent="0.25">
      <c r="A56" s="2" t="s">
        <v>0</v>
      </c>
      <c r="B56" s="2" t="s">
        <v>0</v>
      </c>
      <c r="C56" s="2" t="s">
        <v>0</v>
      </c>
      <c r="D56" s="2" t="s">
        <v>58</v>
      </c>
      <c r="E56" s="9">
        <v>93.646954208013995</v>
      </c>
      <c r="F56" s="9">
        <v>94.214153226702351</v>
      </c>
      <c r="G56" s="9">
        <v>94.020053919999995</v>
      </c>
      <c r="H56" s="9">
        <v>93.743194516547092</v>
      </c>
      <c r="I56" s="9">
        <v>93.729068389999995</v>
      </c>
      <c r="J56" s="7"/>
      <c r="K56" s="7"/>
      <c r="L56" s="7"/>
      <c r="M56" s="7"/>
      <c r="N56" s="7"/>
    </row>
    <row r="57" spans="1:14" x14ac:dyDescent="0.25">
      <c r="A57" s="2" t="s">
        <v>0</v>
      </c>
      <c r="B57" s="2" t="s">
        <v>0</v>
      </c>
      <c r="C57" s="2" t="s">
        <v>0</v>
      </c>
      <c r="D57" s="2" t="s">
        <v>59</v>
      </c>
      <c r="E57" s="9">
        <v>50.214162715937043</v>
      </c>
      <c r="F57" s="9">
        <v>53.868235198859836</v>
      </c>
      <c r="G57" s="9">
        <v>44.999750489999997</v>
      </c>
      <c r="H57" s="9">
        <v>52.71484372327852</v>
      </c>
      <c r="I57" s="9">
        <v>39.920656010000002</v>
      </c>
      <c r="J57" s="7"/>
      <c r="K57" s="7"/>
      <c r="L57" s="7"/>
      <c r="M57" s="7"/>
      <c r="N57" s="7"/>
    </row>
    <row r="58" spans="1:14" x14ac:dyDescent="0.25">
      <c r="A58" s="2" t="s">
        <v>0</v>
      </c>
      <c r="B58" s="2" t="s">
        <v>0</v>
      </c>
      <c r="C58" s="2" t="s">
        <v>0</v>
      </c>
      <c r="D58" s="2" t="s">
        <v>60</v>
      </c>
      <c r="E58" s="9">
        <v>41.175002203378888</v>
      </c>
      <c r="F58" s="9">
        <v>40.362405256748623</v>
      </c>
      <c r="G58" s="9">
        <v>32.137887509999999</v>
      </c>
      <c r="H58" s="9">
        <v>35.837209610708989</v>
      </c>
      <c r="I58" s="9">
        <v>28.68637481</v>
      </c>
      <c r="J58" s="7"/>
      <c r="K58" s="7"/>
      <c r="L58" s="7"/>
      <c r="M58" s="7"/>
      <c r="N58" s="7"/>
    </row>
    <row r="59" spans="1:14" x14ac:dyDescent="0.25">
      <c r="A59" s="5" t="s">
        <v>0</v>
      </c>
      <c r="B59" s="5" t="s">
        <v>0</v>
      </c>
      <c r="C59" s="5" t="s">
        <v>0</v>
      </c>
      <c r="D59" s="5" t="s">
        <v>61</v>
      </c>
      <c r="E59" s="22"/>
      <c r="F59" s="22"/>
      <c r="G59" s="22"/>
      <c r="H59" s="22"/>
      <c r="I59" s="22"/>
      <c r="J59" s="7"/>
      <c r="K59" s="7"/>
      <c r="L59" s="7"/>
      <c r="M59" s="7"/>
      <c r="N59" s="7"/>
    </row>
    <row r="60" spans="1:14" x14ac:dyDescent="0.25">
      <c r="A60" s="2" t="s">
        <v>0</v>
      </c>
      <c r="B60" s="2" t="s">
        <v>0</v>
      </c>
      <c r="C60" s="2" t="s">
        <v>0</v>
      </c>
      <c r="D60" s="2" t="s">
        <v>62</v>
      </c>
      <c r="E60" s="9">
        <v>7.9448440500677187</v>
      </c>
      <c r="F60" s="9">
        <v>7.179076251117019</v>
      </c>
      <c r="G60" s="9">
        <v>7.4323207250000003</v>
      </c>
      <c r="H60" s="9">
        <v>6.374894126604179</v>
      </c>
      <c r="I60" s="9">
        <v>5.7000131310000004</v>
      </c>
      <c r="J60" s="7"/>
      <c r="K60" s="7"/>
      <c r="L60" s="7"/>
      <c r="M60" s="7"/>
      <c r="N60" s="7"/>
    </row>
    <row r="61" spans="1:14" x14ac:dyDescent="0.25">
      <c r="A61" s="2" t="s">
        <v>0</v>
      </c>
      <c r="B61" s="2" t="s">
        <v>0</v>
      </c>
      <c r="C61" s="2" t="s">
        <v>0</v>
      </c>
      <c r="D61" s="2" t="s">
        <v>63</v>
      </c>
      <c r="E61" s="9">
        <v>7.2618682278497051</v>
      </c>
      <c r="F61" s="9">
        <v>6.7106082181814566</v>
      </c>
      <c r="G61" s="9">
        <v>7.1573185339999998</v>
      </c>
      <c r="H61" s="9">
        <v>6.8534400380853224</v>
      </c>
      <c r="I61" s="9">
        <v>6.6081680719999998</v>
      </c>
      <c r="J61" s="7"/>
      <c r="K61" s="7"/>
      <c r="L61" s="7"/>
      <c r="M61" s="7"/>
      <c r="N61" s="7"/>
    </row>
    <row r="62" spans="1:14" x14ac:dyDescent="0.25">
      <c r="A62" s="2" t="s">
        <v>0</v>
      </c>
      <c r="B62" s="2" t="s">
        <v>0</v>
      </c>
      <c r="C62" s="2" t="s">
        <v>0</v>
      </c>
      <c r="D62" s="2" t="s">
        <v>534</v>
      </c>
      <c r="E62" s="9">
        <v>49.983941925325325</v>
      </c>
      <c r="F62" s="9">
        <v>46.160805560145285</v>
      </c>
      <c r="G62" s="9">
        <v>39.943368880000001</v>
      </c>
      <c r="H62" s="9">
        <v>38.734269954082933</v>
      </c>
      <c r="I62" s="9">
        <v>29.6464882</v>
      </c>
      <c r="J62" s="7"/>
      <c r="K62" s="7"/>
      <c r="L62" s="7"/>
      <c r="M62" s="7"/>
      <c r="N62" s="7"/>
    </row>
    <row r="63" spans="1:14" x14ac:dyDescent="0.25">
      <c r="A63" s="2" t="s">
        <v>0</v>
      </c>
      <c r="B63" s="2" t="s">
        <v>0</v>
      </c>
      <c r="C63" s="2" t="s">
        <v>0</v>
      </c>
      <c r="D63" s="2" t="s">
        <v>65</v>
      </c>
      <c r="E63" s="9">
        <v>7.0357445255343656</v>
      </c>
      <c r="F63" s="9">
        <v>9.0774982602036101</v>
      </c>
      <c r="G63" s="9">
        <v>8.4060380870000007</v>
      </c>
      <c r="H63" s="9">
        <v>5.3322285881332521</v>
      </c>
      <c r="I63" s="9">
        <v>-2.4498217040000001</v>
      </c>
      <c r="J63" s="7"/>
      <c r="K63" s="7"/>
      <c r="L63" s="7"/>
      <c r="M63" s="7"/>
      <c r="N63" s="7"/>
    </row>
    <row r="64" spans="1:14" x14ac:dyDescent="0.25">
      <c r="A64" s="2" t="s">
        <v>0</v>
      </c>
      <c r="B64" s="2" t="s">
        <v>0</v>
      </c>
      <c r="C64" s="2" t="s">
        <v>0</v>
      </c>
      <c r="D64" s="2" t="s">
        <v>66</v>
      </c>
      <c r="E64" s="9">
        <v>91.403533940830556</v>
      </c>
      <c r="F64" s="9">
        <v>93.474536046853231</v>
      </c>
      <c r="G64" s="9">
        <v>96.299914909999998</v>
      </c>
      <c r="H64" s="9">
        <v>107.50672720169644</v>
      </c>
      <c r="I64" s="9">
        <v>115.9325061</v>
      </c>
      <c r="J64" s="7"/>
      <c r="K64" s="7"/>
      <c r="L64" s="7"/>
      <c r="M64" s="7"/>
      <c r="N64" s="7"/>
    </row>
    <row r="65" spans="1:14" x14ac:dyDescent="0.25">
      <c r="A65" s="5" t="s">
        <v>0</v>
      </c>
      <c r="B65" s="5" t="s">
        <v>0</v>
      </c>
      <c r="C65" s="5" t="s">
        <v>0</v>
      </c>
      <c r="D65" s="5" t="s">
        <v>67</v>
      </c>
      <c r="E65" s="22"/>
      <c r="F65" s="22"/>
      <c r="G65" s="22"/>
      <c r="H65" s="22"/>
      <c r="I65" s="22"/>
      <c r="J65" s="7"/>
      <c r="K65" s="7"/>
      <c r="L65" s="7"/>
      <c r="M65" s="7"/>
      <c r="N65" s="7"/>
    </row>
    <row r="66" spans="1:14" x14ac:dyDescent="0.25">
      <c r="A66" s="2" t="s">
        <v>0</v>
      </c>
      <c r="B66" s="2" t="s">
        <v>0</v>
      </c>
      <c r="C66" s="2" t="s">
        <v>0</v>
      </c>
      <c r="D66" s="2" t="s">
        <v>535</v>
      </c>
      <c r="E66" s="9">
        <v>5.7581283527938814</v>
      </c>
      <c r="F66" s="9">
        <v>5.4966787584233936</v>
      </c>
      <c r="G66" s="9">
        <v>5.2541957559999997</v>
      </c>
      <c r="H66" s="9">
        <v>5.1318891846142751</v>
      </c>
      <c r="I66" s="9">
        <v>4.8612436719999996</v>
      </c>
      <c r="J66" s="7"/>
      <c r="K66" s="7"/>
      <c r="L66" s="7"/>
      <c r="M66" s="7"/>
      <c r="N66" s="7"/>
    </row>
    <row r="67" spans="1:14" x14ac:dyDescent="0.25">
      <c r="A67" s="2" t="s">
        <v>0</v>
      </c>
      <c r="B67" s="2" t="s">
        <v>0</v>
      </c>
      <c r="C67" s="2" t="s">
        <v>0</v>
      </c>
      <c r="D67" s="2" t="s">
        <v>536</v>
      </c>
      <c r="E67" s="9">
        <f>+E39/SUM(E6:E8)</f>
        <v>0</v>
      </c>
      <c r="F67" s="9">
        <f>+F39/SUM(F6:F8)</f>
        <v>0</v>
      </c>
      <c r="G67" s="9">
        <f>+G39/SUM(G6:G8)</f>
        <v>7.5099450010172157</v>
      </c>
      <c r="H67" s="9">
        <f>+H39/SUM(H6:H8)</f>
        <v>7.5692001591589602</v>
      </c>
      <c r="I67" s="9">
        <f>+I39/SUM(I6:I8)</f>
        <v>6.213583407314152</v>
      </c>
      <c r="J67" s="7"/>
      <c r="K67" s="7"/>
      <c r="L67" s="7"/>
      <c r="M67" s="7"/>
      <c r="N67" s="7"/>
    </row>
    <row r="68" spans="1:14" x14ac:dyDescent="0.25">
      <c r="A68" s="2" t="s">
        <v>0</v>
      </c>
      <c r="B68" s="2" t="s">
        <v>0</v>
      </c>
      <c r="C68" s="2" t="s">
        <v>0</v>
      </c>
      <c r="D68" s="2" t="s">
        <v>537</v>
      </c>
      <c r="E68" s="9">
        <v>12.529071882155186</v>
      </c>
      <c r="F68" s="9">
        <v>11.936364307974273</v>
      </c>
      <c r="G68" s="9">
        <v>11.94290954</v>
      </c>
      <c r="H68" s="9">
        <v>11.526288221708834</v>
      </c>
      <c r="I68" s="9">
        <v>13.02865939</v>
      </c>
      <c r="J68" s="7"/>
      <c r="K68" s="7"/>
      <c r="L68" s="7"/>
      <c r="M68" s="7"/>
      <c r="N68" s="7"/>
    </row>
    <row r="69" spans="1:14" x14ac:dyDescent="0.25">
      <c r="A69" s="5" t="s">
        <v>0</v>
      </c>
      <c r="B69" s="5" t="s">
        <v>0</v>
      </c>
      <c r="C69" s="5" t="s">
        <v>0</v>
      </c>
      <c r="D69" s="5" t="s">
        <v>68</v>
      </c>
      <c r="E69" s="22"/>
      <c r="F69" s="22"/>
      <c r="G69" s="22"/>
      <c r="H69" s="22"/>
      <c r="I69" s="22"/>
      <c r="J69" s="7"/>
      <c r="K69" s="7"/>
      <c r="L69" s="7"/>
      <c r="M69" s="7"/>
      <c r="N69" s="7"/>
    </row>
    <row r="70" spans="1:14" x14ac:dyDescent="0.25">
      <c r="A70" s="2" t="s">
        <v>0</v>
      </c>
      <c r="B70" s="2" t="s">
        <v>0</v>
      </c>
      <c r="C70" s="2" t="s">
        <v>0</v>
      </c>
      <c r="D70" s="2" t="s">
        <v>69</v>
      </c>
      <c r="E70" s="9">
        <v>11.449937242185161</v>
      </c>
      <c r="F70" s="9">
        <v>13.110691858277287</v>
      </c>
      <c r="G70" s="9">
        <v>13.283599730000001</v>
      </c>
      <c r="H70" s="9">
        <v>5.4218744242051198</v>
      </c>
      <c r="I70" s="9">
        <v>14.346688179999999</v>
      </c>
      <c r="J70" s="7"/>
      <c r="K70" s="7"/>
      <c r="L70" s="7"/>
      <c r="M70" s="7"/>
      <c r="N70" s="7"/>
    </row>
    <row r="71" spans="1:14" x14ac:dyDescent="0.25">
      <c r="A71" s="5" t="s">
        <v>70</v>
      </c>
      <c r="B71" s="5" t="s">
        <v>0</v>
      </c>
      <c r="C71" s="5" t="s">
        <v>548</v>
      </c>
      <c r="D71" s="5" t="s">
        <v>9</v>
      </c>
      <c r="E71" s="19">
        <f>SUM(E72:E75)</f>
        <v>1834434561</v>
      </c>
      <c r="F71" s="19">
        <f t="shared" ref="F71:I71" si="1">SUM(F72:F75)</f>
        <v>1963268492.2</v>
      </c>
      <c r="G71" s="19">
        <f t="shared" si="1"/>
        <v>2599856307.8000002</v>
      </c>
      <c r="H71" s="19">
        <f t="shared" si="1"/>
        <v>3150593076.4000001</v>
      </c>
      <c r="I71" s="19">
        <f t="shared" si="1"/>
        <v>3683276405</v>
      </c>
      <c r="J71" s="3"/>
      <c r="K71" s="3"/>
      <c r="L71" s="3"/>
      <c r="M71" s="3"/>
      <c r="N71" s="3"/>
    </row>
    <row r="72" spans="1:14" x14ac:dyDescent="0.25">
      <c r="A72" s="2" t="s">
        <v>70</v>
      </c>
      <c r="B72" s="2" t="s">
        <v>0</v>
      </c>
      <c r="C72" s="2" t="s">
        <v>548</v>
      </c>
      <c r="D72" s="2" t="s">
        <v>76</v>
      </c>
      <c r="E72" s="20">
        <v>446635771</v>
      </c>
      <c r="F72" s="20">
        <v>458092528</v>
      </c>
      <c r="G72" s="20">
        <v>488360817</v>
      </c>
      <c r="H72" s="20">
        <v>466054434</v>
      </c>
      <c r="I72" s="20">
        <v>390282209</v>
      </c>
      <c r="J72" s="7"/>
      <c r="K72" s="7"/>
      <c r="L72" s="7"/>
      <c r="M72" s="7"/>
      <c r="N72" s="7"/>
    </row>
    <row r="73" spans="1:14" x14ac:dyDescent="0.25">
      <c r="A73" s="2" t="s">
        <v>70</v>
      </c>
      <c r="B73" s="2" t="s">
        <v>0</v>
      </c>
      <c r="C73" s="2" t="s">
        <v>548</v>
      </c>
      <c r="D73" s="2" t="s">
        <v>11</v>
      </c>
      <c r="E73" s="20">
        <v>516147104</v>
      </c>
      <c r="F73" s="20">
        <v>583041340</v>
      </c>
      <c r="G73" s="20">
        <v>718505901.79999995</v>
      </c>
      <c r="H73" s="20">
        <v>800255909.39999998</v>
      </c>
      <c r="I73" s="20">
        <v>872957287</v>
      </c>
      <c r="J73" s="7"/>
      <c r="K73" s="7"/>
      <c r="L73" s="7"/>
      <c r="M73" s="7"/>
      <c r="N73" s="7"/>
    </row>
    <row r="74" spans="1:14" x14ac:dyDescent="0.25">
      <c r="A74" s="2" t="s">
        <v>70</v>
      </c>
      <c r="B74" s="2" t="s">
        <v>0</v>
      </c>
      <c r="C74" s="2" t="s">
        <v>548</v>
      </c>
      <c r="D74" s="2" t="s">
        <v>12</v>
      </c>
      <c r="E74" s="20">
        <v>689962926</v>
      </c>
      <c r="F74" s="20">
        <v>817512437.20000005</v>
      </c>
      <c r="G74" s="20">
        <v>1135345922</v>
      </c>
      <c r="H74" s="20">
        <v>1391252684</v>
      </c>
      <c r="I74" s="20">
        <v>1669973267</v>
      </c>
      <c r="J74" s="7"/>
      <c r="K74" s="7"/>
      <c r="L74" s="7"/>
      <c r="M74" s="7"/>
      <c r="N74" s="7"/>
    </row>
    <row r="75" spans="1:14" x14ac:dyDescent="0.25">
      <c r="A75" s="2" t="s">
        <v>70</v>
      </c>
      <c r="B75" s="2" t="s">
        <v>0</v>
      </c>
      <c r="C75" s="2" t="s">
        <v>548</v>
      </c>
      <c r="D75" s="2" t="s">
        <v>13</v>
      </c>
      <c r="E75" s="20">
        <v>181688760</v>
      </c>
      <c r="F75" s="20">
        <v>104622187</v>
      </c>
      <c r="G75" s="20">
        <v>257643667</v>
      </c>
      <c r="H75" s="20">
        <v>493030049</v>
      </c>
      <c r="I75" s="20">
        <v>750063642</v>
      </c>
      <c r="J75" s="7"/>
      <c r="K75" s="7"/>
      <c r="L75" s="7"/>
      <c r="M75" s="7"/>
      <c r="N75" s="7"/>
    </row>
    <row r="76" spans="1:14" x14ac:dyDescent="0.25">
      <c r="A76" s="5" t="s">
        <v>70</v>
      </c>
      <c r="B76" s="5" t="s">
        <v>0</v>
      </c>
      <c r="C76" s="5" t="s">
        <v>548</v>
      </c>
      <c r="D76" s="5" t="s">
        <v>14</v>
      </c>
      <c r="E76" s="19">
        <v>27411379251</v>
      </c>
      <c r="F76" s="19">
        <v>32700368588</v>
      </c>
      <c r="G76" s="19">
        <v>41922600754</v>
      </c>
      <c r="H76" s="19">
        <v>48204724812</v>
      </c>
      <c r="I76" s="19">
        <v>56740163264</v>
      </c>
      <c r="J76" s="7"/>
      <c r="K76" s="7"/>
      <c r="L76" s="7"/>
      <c r="M76" s="7"/>
      <c r="N76" s="7"/>
    </row>
    <row r="77" spans="1:14" x14ac:dyDescent="0.25">
      <c r="A77" s="2" t="s">
        <v>70</v>
      </c>
      <c r="B77" s="2" t="s">
        <v>0</v>
      </c>
      <c r="C77" s="2" t="s">
        <v>548</v>
      </c>
      <c r="D77" s="2" t="s">
        <v>15</v>
      </c>
      <c r="E77" s="20">
        <v>325160835.60000002</v>
      </c>
      <c r="F77" s="20">
        <v>434533511</v>
      </c>
      <c r="G77" s="20">
        <v>415758259</v>
      </c>
      <c r="H77" s="20">
        <v>688106287</v>
      </c>
      <c r="I77" s="20">
        <v>550285935</v>
      </c>
      <c r="J77" s="7"/>
      <c r="K77" s="7"/>
      <c r="L77" s="7"/>
      <c r="M77" s="7"/>
      <c r="N77" s="7"/>
    </row>
    <row r="78" spans="1:14" x14ac:dyDescent="0.25">
      <c r="A78" s="2" t="s">
        <v>70</v>
      </c>
      <c r="B78" s="2" t="s">
        <v>0</v>
      </c>
      <c r="C78" s="2" t="s">
        <v>548</v>
      </c>
      <c r="D78" s="2" t="s">
        <v>16</v>
      </c>
      <c r="E78" s="20">
        <v>4364521561</v>
      </c>
      <c r="F78" s="20">
        <v>7360549749</v>
      </c>
      <c r="G78" s="20">
        <v>10696495804</v>
      </c>
      <c r="H78" s="20">
        <v>13915888318</v>
      </c>
      <c r="I78" s="20">
        <v>14796547389</v>
      </c>
      <c r="J78" s="7"/>
      <c r="K78" s="7"/>
      <c r="L78" s="7"/>
      <c r="M78" s="7"/>
      <c r="N78" s="7"/>
    </row>
    <row r="79" spans="1:14" x14ac:dyDescent="0.25">
      <c r="A79" s="2" t="s">
        <v>70</v>
      </c>
      <c r="B79" s="2" t="s">
        <v>0</v>
      </c>
      <c r="C79" s="2" t="s">
        <v>548</v>
      </c>
      <c r="D79" s="2" t="s">
        <v>17</v>
      </c>
      <c r="E79" s="20">
        <v>21371056301</v>
      </c>
      <c r="F79" s="20">
        <v>23019383870</v>
      </c>
      <c r="G79" s="20">
        <v>28478237297</v>
      </c>
      <c r="H79" s="20">
        <v>30822728470</v>
      </c>
      <c r="I79" s="20">
        <v>38526063531</v>
      </c>
      <c r="J79" s="7"/>
      <c r="K79" s="7"/>
      <c r="L79" s="7"/>
      <c r="M79" s="7"/>
      <c r="N79" s="7"/>
    </row>
    <row r="80" spans="1:14" x14ac:dyDescent="0.25">
      <c r="A80" s="2" t="s">
        <v>70</v>
      </c>
      <c r="B80" s="2" t="s">
        <v>0</v>
      </c>
      <c r="C80" s="2" t="s">
        <v>548</v>
      </c>
      <c r="D80" s="2" t="s">
        <v>18</v>
      </c>
      <c r="E80" s="20">
        <v>1350640554</v>
      </c>
      <c r="F80" s="20">
        <v>1885901458</v>
      </c>
      <c r="G80" s="20">
        <v>2332109394</v>
      </c>
      <c r="H80" s="20">
        <v>2778001737</v>
      </c>
      <c r="I80" s="20">
        <v>2867266409</v>
      </c>
      <c r="J80" s="7"/>
      <c r="K80" s="7"/>
      <c r="L80" s="7"/>
      <c r="M80" s="7"/>
      <c r="N80" s="7"/>
    </row>
    <row r="81" spans="1:14" x14ac:dyDescent="0.25">
      <c r="A81" s="5" t="s">
        <v>70</v>
      </c>
      <c r="B81" s="5" t="s">
        <v>0</v>
      </c>
      <c r="C81" s="5" t="s">
        <v>548</v>
      </c>
      <c r="D81" s="5" t="s">
        <v>19</v>
      </c>
      <c r="E81" s="19">
        <v>29245813812</v>
      </c>
      <c r="F81" s="19">
        <v>34663637080</v>
      </c>
      <c r="G81" s="19">
        <v>44522457062</v>
      </c>
      <c r="H81" s="19">
        <v>51355317888</v>
      </c>
      <c r="I81" s="19">
        <v>60423439669</v>
      </c>
      <c r="J81" s="7"/>
      <c r="K81" s="7"/>
      <c r="L81" s="7"/>
      <c r="M81" s="7"/>
      <c r="N81" s="7"/>
    </row>
    <row r="82" spans="1:14" x14ac:dyDescent="0.25">
      <c r="A82" s="2" t="s">
        <v>70</v>
      </c>
      <c r="B82" s="2" t="s">
        <v>0</v>
      </c>
      <c r="C82" s="2" t="s">
        <v>548</v>
      </c>
      <c r="D82" s="2" t="s">
        <v>20</v>
      </c>
      <c r="E82" s="20">
        <v>2231972282</v>
      </c>
      <c r="F82" s="20">
        <v>1725745719</v>
      </c>
      <c r="G82" s="20">
        <v>2828991800</v>
      </c>
      <c r="H82" s="20">
        <v>2845992349</v>
      </c>
      <c r="I82" s="20">
        <v>3384020311</v>
      </c>
      <c r="J82" s="7"/>
      <c r="K82" s="7"/>
      <c r="L82" s="7"/>
      <c r="M82" s="7"/>
      <c r="N82" s="7"/>
    </row>
    <row r="83" spans="1:14" x14ac:dyDescent="0.25">
      <c r="A83" s="2" t="s">
        <v>70</v>
      </c>
      <c r="B83" s="2" t="s">
        <v>0</v>
      </c>
      <c r="C83" s="2" t="s">
        <v>548</v>
      </c>
      <c r="D83" s="2" t="s">
        <v>21</v>
      </c>
      <c r="E83" s="20">
        <v>220084152</v>
      </c>
      <c r="F83" s="20">
        <v>213247730</v>
      </c>
      <c r="G83" s="20">
        <v>328075148</v>
      </c>
      <c r="H83" s="20">
        <v>305283775</v>
      </c>
      <c r="I83" s="20">
        <v>319729201</v>
      </c>
      <c r="J83" s="7"/>
      <c r="K83" s="7"/>
      <c r="L83" s="7"/>
      <c r="M83" s="7"/>
      <c r="N83" s="7"/>
    </row>
    <row r="84" spans="1:14" x14ac:dyDescent="0.25">
      <c r="A84" s="2" t="s">
        <v>70</v>
      </c>
      <c r="B84" s="2" t="s">
        <v>0</v>
      </c>
      <c r="C84" s="2" t="s">
        <v>548</v>
      </c>
      <c r="D84" s="2" t="s">
        <v>22</v>
      </c>
      <c r="E84" s="20">
        <v>1042935752</v>
      </c>
      <c r="F84" s="20">
        <v>1041496372</v>
      </c>
      <c r="G84" s="20">
        <v>1142352149</v>
      </c>
      <c r="H84" s="20">
        <v>832345449</v>
      </c>
      <c r="I84" s="20">
        <v>933932504</v>
      </c>
      <c r="J84" s="7"/>
      <c r="K84" s="7"/>
      <c r="L84" s="7"/>
      <c r="M84" s="7"/>
      <c r="N84" s="7"/>
    </row>
    <row r="85" spans="1:14" x14ac:dyDescent="0.25">
      <c r="A85" s="2" t="s">
        <v>70</v>
      </c>
      <c r="B85" s="2" t="s">
        <v>0</v>
      </c>
      <c r="C85" s="2" t="s">
        <v>548</v>
      </c>
      <c r="D85" s="2" t="s">
        <v>23</v>
      </c>
      <c r="E85" s="20">
        <v>13942344641</v>
      </c>
      <c r="F85" s="20">
        <v>17597990509</v>
      </c>
      <c r="G85" s="20">
        <v>25191843220</v>
      </c>
      <c r="H85" s="20">
        <v>28772634017</v>
      </c>
      <c r="I85" s="20">
        <v>37528101707</v>
      </c>
      <c r="J85" s="7"/>
      <c r="K85" s="7"/>
      <c r="L85" s="7"/>
      <c r="M85" s="7"/>
      <c r="N85" s="7"/>
    </row>
    <row r="86" spans="1:14" x14ac:dyDescent="0.25">
      <c r="A86" s="2" t="s">
        <v>70</v>
      </c>
      <c r="B86" s="2" t="s">
        <v>0</v>
      </c>
      <c r="C86" s="2" t="s">
        <v>548</v>
      </c>
      <c r="D86" s="2" t="s">
        <v>24</v>
      </c>
      <c r="E86" s="20">
        <v>10819812290</v>
      </c>
      <c r="F86" s="20">
        <v>12547035873</v>
      </c>
      <c r="G86" s="20">
        <v>12661587395</v>
      </c>
      <c r="H86" s="20">
        <v>16272409855</v>
      </c>
      <c r="I86" s="20">
        <v>15319455607</v>
      </c>
      <c r="J86" s="7"/>
      <c r="K86" s="7"/>
      <c r="L86" s="7"/>
      <c r="M86" s="7"/>
      <c r="N86" s="7"/>
    </row>
    <row r="87" spans="1:14" x14ac:dyDescent="0.25">
      <c r="A87" s="2" t="s">
        <v>70</v>
      </c>
      <c r="B87" s="2" t="s">
        <v>0</v>
      </c>
      <c r="C87" s="2" t="s">
        <v>548</v>
      </c>
      <c r="D87" s="2" t="s">
        <v>25</v>
      </c>
      <c r="E87" s="20">
        <v>865143461.60000002</v>
      </c>
      <c r="F87" s="20">
        <v>906594999.30999994</v>
      </c>
      <c r="G87" s="20">
        <v>973144077</v>
      </c>
      <c r="H87" s="20">
        <v>1064189352</v>
      </c>
      <c r="I87" s="20">
        <v>897106938</v>
      </c>
      <c r="J87" s="7"/>
      <c r="K87" s="7"/>
      <c r="L87" s="7"/>
      <c r="M87" s="7"/>
      <c r="N87" s="7"/>
    </row>
    <row r="88" spans="1:14" x14ac:dyDescent="0.25">
      <c r="A88" s="2" t="s">
        <v>70</v>
      </c>
      <c r="B88" s="2" t="s">
        <v>0</v>
      </c>
      <c r="C88" s="2" t="s">
        <v>548</v>
      </c>
      <c r="D88" s="2" t="s">
        <v>26</v>
      </c>
      <c r="E88" s="20">
        <v>790110103</v>
      </c>
      <c r="F88" s="20">
        <v>846761892</v>
      </c>
      <c r="G88" s="20">
        <v>937046707.29999995</v>
      </c>
      <c r="H88" s="20">
        <v>1142550114</v>
      </c>
      <c r="I88" s="20">
        <v>1039076635</v>
      </c>
      <c r="J88" s="7"/>
      <c r="K88" s="7"/>
      <c r="L88" s="7"/>
      <c r="M88" s="7"/>
      <c r="N88" s="7"/>
    </row>
    <row r="89" spans="1:14" x14ac:dyDescent="0.25">
      <c r="A89" s="2" t="s">
        <v>70</v>
      </c>
      <c r="B89" s="2" t="s">
        <v>0</v>
      </c>
      <c r="C89" s="2" t="s">
        <v>548</v>
      </c>
      <c r="D89" s="2" t="s">
        <v>27</v>
      </c>
      <c r="E89" s="20">
        <v>10029702187</v>
      </c>
      <c r="F89" s="20">
        <v>11700273981</v>
      </c>
      <c r="G89" s="20">
        <v>11724540688</v>
      </c>
      <c r="H89" s="20">
        <v>15129859741</v>
      </c>
      <c r="I89" s="20">
        <v>14280378972</v>
      </c>
      <c r="J89" s="7"/>
      <c r="K89" s="7"/>
      <c r="L89" s="7"/>
      <c r="M89" s="7"/>
      <c r="N89" s="7"/>
    </row>
    <row r="90" spans="1:14" x14ac:dyDescent="0.25">
      <c r="A90" s="2" t="s">
        <v>70</v>
      </c>
      <c r="B90" s="2" t="s">
        <v>0</v>
      </c>
      <c r="C90" s="2" t="s">
        <v>548</v>
      </c>
      <c r="D90" s="2" t="s">
        <v>491</v>
      </c>
      <c r="E90" s="20">
        <v>664087596</v>
      </c>
      <c r="F90" s="20">
        <v>778131600</v>
      </c>
      <c r="G90" s="20">
        <v>762426363</v>
      </c>
      <c r="H90" s="20">
        <v>882943587</v>
      </c>
      <c r="I90" s="20">
        <v>1011912561</v>
      </c>
      <c r="J90" s="7"/>
      <c r="K90" s="7"/>
      <c r="L90" s="7"/>
      <c r="M90" s="7"/>
      <c r="N90" s="7"/>
    </row>
    <row r="91" spans="1:14" x14ac:dyDescent="0.25">
      <c r="A91" s="2" t="s">
        <v>70</v>
      </c>
      <c r="B91" s="2" t="s">
        <v>0</v>
      </c>
      <c r="C91" s="2" t="s">
        <v>548</v>
      </c>
      <c r="D91" s="2" t="s">
        <v>28</v>
      </c>
      <c r="E91" s="20">
        <v>1114687202</v>
      </c>
      <c r="F91" s="20">
        <v>1606751169</v>
      </c>
      <c r="G91" s="20">
        <v>2544227694</v>
      </c>
      <c r="H91" s="20">
        <v>2586258971</v>
      </c>
      <c r="I91" s="20">
        <v>2965364413</v>
      </c>
      <c r="J91" s="7"/>
      <c r="K91" s="7"/>
      <c r="L91" s="7"/>
      <c r="M91" s="7"/>
      <c r="N91" s="7"/>
    </row>
    <row r="92" spans="1:14" x14ac:dyDescent="0.25">
      <c r="A92" s="5" t="s">
        <v>70</v>
      </c>
      <c r="B92" s="5" t="s">
        <v>0</v>
      </c>
      <c r="C92" s="5" t="s">
        <v>548</v>
      </c>
      <c r="D92" s="5" t="s">
        <v>29</v>
      </c>
      <c r="E92" s="19"/>
      <c r="F92" s="19"/>
      <c r="G92" s="19"/>
      <c r="H92" s="19"/>
      <c r="I92" s="19"/>
      <c r="J92" s="7"/>
      <c r="K92" s="7"/>
      <c r="L92" s="7"/>
      <c r="M92" s="7"/>
      <c r="N92" s="7"/>
    </row>
    <row r="93" spans="1:14" x14ac:dyDescent="0.25">
      <c r="A93" s="2" t="s">
        <v>70</v>
      </c>
      <c r="B93" s="2" t="s">
        <v>0</v>
      </c>
      <c r="C93" s="2" t="s">
        <v>548</v>
      </c>
      <c r="D93" s="2" t="s">
        <v>30</v>
      </c>
      <c r="E93" s="20">
        <v>1779403883</v>
      </c>
      <c r="F93" s="20">
        <v>3310661754</v>
      </c>
      <c r="G93" s="20">
        <v>6088896555</v>
      </c>
      <c r="H93" s="20">
        <v>7367515727</v>
      </c>
      <c r="I93" s="20">
        <v>5766754477</v>
      </c>
      <c r="J93" s="7"/>
      <c r="K93" s="7"/>
      <c r="L93" s="7"/>
      <c r="M93" s="7"/>
      <c r="N93" s="7"/>
    </row>
    <row r="94" spans="1:14" x14ac:dyDescent="0.25">
      <c r="A94" s="2" t="s">
        <v>70</v>
      </c>
      <c r="B94" s="2" t="s">
        <v>0</v>
      </c>
      <c r="C94" s="2" t="s">
        <v>548</v>
      </c>
      <c r="D94" s="2" t="s">
        <v>31</v>
      </c>
      <c r="E94" s="20">
        <v>976068407</v>
      </c>
      <c r="F94" s="20">
        <v>2199705224</v>
      </c>
      <c r="G94" s="20">
        <v>4289465170</v>
      </c>
      <c r="H94" s="20">
        <v>5402162720</v>
      </c>
      <c r="I94" s="20">
        <v>3593328593</v>
      </c>
      <c r="J94" s="7"/>
      <c r="K94" s="7"/>
      <c r="L94" s="7"/>
      <c r="M94" s="7"/>
      <c r="N94" s="7"/>
    </row>
    <row r="95" spans="1:14" x14ac:dyDescent="0.25">
      <c r="A95" s="2" t="s">
        <v>70</v>
      </c>
      <c r="B95" s="2" t="s">
        <v>0</v>
      </c>
      <c r="C95" s="2" t="s">
        <v>548</v>
      </c>
      <c r="D95" s="2" t="s">
        <v>32</v>
      </c>
      <c r="E95" s="20">
        <v>803335476</v>
      </c>
      <c r="F95" s="20">
        <v>1110956530</v>
      </c>
      <c r="G95" s="20">
        <v>1799431385</v>
      </c>
      <c r="H95" s="20">
        <v>1965353007</v>
      </c>
      <c r="I95" s="20">
        <v>2173425884</v>
      </c>
      <c r="J95" s="7"/>
      <c r="K95" s="7"/>
      <c r="L95" s="7"/>
      <c r="M95" s="7"/>
      <c r="N95" s="7"/>
    </row>
    <row r="96" spans="1:14" x14ac:dyDescent="0.25">
      <c r="A96" s="2" t="s">
        <v>70</v>
      </c>
      <c r="B96" s="2" t="s">
        <v>0</v>
      </c>
      <c r="C96" s="2" t="s">
        <v>548</v>
      </c>
      <c r="D96" s="2" t="s">
        <v>33</v>
      </c>
      <c r="E96" s="20">
        <v>55634624</v>
      </c>
      <c r="F96" s="20">
        <v>77062631</v>
      </c>
      <c r="G96" s="20">
        <v>79282803</v>
      </c>
      <c r="H96" s="20">
        <v>59354297</v>
      </c>
      <c r="I96" s="20">
        <v>-24899875</v>
      </c>
      <c r="J96" s="7"/>
      <c r="K96" s="7"/>
      <c r="L96" s="7"/>
      <c r="M96" s="7"/>
      <c r="N96" s="7"/>
    </row>
    <row r="97" spans="1:14" x14ac:dyDescent="0.25">
      <c r="A97" s="2" t="s">
        <v>70</v>
      </c>
      <c r="B97" s="2" t="s">
        <v>0</v>
      </c>
      <c r="C97" s="2" t="s">
        <v>548</v>
      </c>
      <c r="D97" s="2" t="s">
        <v>34</v>
      </c>
      <c r="E97" s="20">
        <v>747700852</v>
      </c>
      <c r="F97" s="20">
        <v>1033893899</v>
      </c>
      <c r="G97" s="20">
        <v>1720148582</v>
      </c>
      <c r="H97" s="20">
        <v>1905998710</v>
      </c>
      <c r="I97" s="20">
        <v>2198325759</v>
      </c>
      <c r="J97" s="7"/>
      <c r="K97" s="7"/>
      <c r="L97" s="7"/>
      <c r="M97" s="7"/>
      <c r="N97" s="7"/>
    </row>
    <row r="98" spans="1:14" x14ac:dyDescent="0.25">
      <c r="A98" s="2" t="s">
        <v>70</v>
      </c>
      <c r="B98" s="2" t="s">
        <v>0</v>
      </c>
      <c r="C98" s="2" t="s">
        <v>548</v>
      </c>
      <c r="D98" s="2" t="s">
        <v>35</v>
      </c>
      <c r="E98" s="20">
        <v>240252623</v>
      </c>
      <c r="F98" s="20">
        <v>308777298</v>
      </c>
      <c r="G98" s="20">
        <v>373132604</v>
      </c>
      <c r="H98" s="20">
        <v>556404452</v>
      </c>
      <c r="I98" s="20">
        <v>532732879</v>
      </c>
      <c r="J98" s="7"/>
      <c r="K98" s="7"/>
      <c r="L98" s="7"/>
      <c r="M98" s="7"/>
      <c r="N98" s="7"/>
    </row>
    <row r="99" spans="1:14" x14ac:dyDescent="0.25">
      <c r="A99" s="2" t="s">
        <v>70</v>
      </c>
      <c r="B99" s="2" t="s">
        <v>0</v>
      </c>
      <c r="C99" s="2" t="s">
        <v>548</v>
      </c>
      <c r="D99" s="2" t="s">
        <v>36</v>
      </c>
      <c r="E99" s="20">
        <v>558700699</v>
      </c>
      <c r="F99" s="20">
        <v>705963997</v>
      </c>
      <c r="G99" s="20">
        <v>925221552</v>
      </c>
      <c r="H99" s="20">
        <v>1185949137</v>
      </c>
      <c r="I99" s="20">
        <v>1278920603</v>
      </c>
      <c r="J99" s="7"/>
      <c r="K99" s="7"/>
      <c r="L99" s="7"/>
      <c r="M99" s="7"/>
      <c r="N99" s="7"/>
    </row>
    <row r="100" spans="1:14" x14ac:dyDescent="0.25">
      <c r="A100" s="2" t="s">
        <v>70</v>
      </c>
      <c r="B100" s="2" t="s">
        <v>0</v>
      </c>
      <c r="C100" s="2" t="s">
        <v>548</v>
      </c>
      <c r="D100" s="2" t="s">
        <v>37</v>
      </c>
      <c r="E100" s="20">
        <v>548252482</v>
      </c>
      <c r="F100" s="20">
        <v>691565993</v>
      </c>
      <c r="G100" s="20">
        <v>901020788</v>
      </c>
      <c r="H100" s="20">
        <v>1158722312</v>
      </c>
      <c r="I100" s="20">
        <v>1250579133</v>
      </c>
      <c r="J100" s="7"/>
      <c r="K100" s="7"/>
      <c r="L100" s="7"/>
      <c r="M100" s="7"/>
      <c r="N100" s="7"/>
    </row>
    <row r="101" spans="1:14" x14ac:dyDescent="0.25">
      <c r="A101" s="2" t="s">
        <v>70</v>
      </c>
      <c r="B101" s="2" t="s">
        <v>0</v>
      </c>
      <c r="C101" s="2" t="s">
        <v>548</v>
      </c>
      <c r="D101" s="2" t="s">
        <v>38</v>
      </c>
      <c r="E101" s="20">
        <v>429252776</v>
      </c>
      <c r="F101" s="20">
        <v>636707200</v>
      </c>
      <c r="G101" s="20">
        <v>1165923021</v>
      </c>
      <c r="H101" s="20">
        <v>1276454025</v>
      </c>
      <c r="I101" s="20">
        <v>1452138035</v>
      </c>
      <c r="J101" s="7"/>
      <c r="K101" s="7"/>
      <c r="L101" s="7"/>
      <c r="M101" s="7"/>
      <c r="N101" s="7"/>
    </row>
    <row r="102" spans="1:14" x14ac:dyDescent="0.25">
      <c r="A102" s="2" t="s">
        <v>70</v>
      </c>
      <c r="B102" s="2" t="s">
        <v>0</v>
      </c>
      <c r="C102" s="2" t="s">
        <v>548</v>
      </c>
      <c r="D102" s="2" t="s">
        <v>39</v>
      </c>
      <c r="E102" s="20">
        <v>249576466</v>
      </c>
      <c r="F102" s="20">
        <v>305151171</v>
      </c>
      <c r="G102" s="20">
        <v>570949500</v>
      </c>
      <c r="H102" s="20">
        <v>610663485.60000002</v>
      </c>
      <c r="I102" s="20">
        <v>666420964</v>
      </c>
      <c r="J102" s="7"/>
      <c r="K102" s="7"/>
      <c r="L102" s="7"/>
      <c r="M102" s="7"/>
      <c r="N102" s="7"/>
    </row>
    <row r="103" spans="1:14" x14ac:dyDescent="0.25">
      <c r="A103" s="5" t="s">
        <v>70</v>
      </c>
      <c r="B103" s="5" t="s">
        <v>0</v>
      </c>
      <c r="C103" s="5" t="s">
        <v>548</v>
      </c>
      <c r="D103" s="5" t="s">
        <v>40</v>
      </c>
      <c r="E103" s="19"/>
      <c r="F103" s="19"/>
      <c r="G103" s="19"/>
      <c r="H103" s="19"/>
      <c r="I103" s="19"/>
      <c r="J103" s="7"/>
      <c r="K103" s="7"/>
      <c r="L103" s="7"/>
      <c r="M103" s="7"/>
      <c r="N103" s="7"/>
    </row>
    <row r="104" spans="1:14" x14ac:dyDescent="0.25">
      <c r="A104" s="2" t="s">
        <v>70</v>
      </c>
      <c r="B104" s="2" t="s">
        <v>0</v>
      </c>
      <c r="C104" s="2" t="s">
        <v>548</v>
      </c>
      <c r="D104" s="2" t="s">
        <v>77</v>
      </c>
      <c r="E104" s="20">
        <f>+E505+E1996+E2422</f>
        <v>44815749</v>
      </c>
      <c r="F104" s="20">
        <f>+F505+F1996+F2422</f>
        <v>45931362.099999994</v>
      </c>
      <c r="G104" s="20">
        <f>+G505+G1996+G2422</f>
        <v>48160602.669999994</v>
      </c>
      <c r="H104" s="20">
        <f>+H505+H1996+H2422</f>
        <v>45903647.889999993</v>
      </c>
      <c r="I104" s="20">
        <f>+I505+I1996+I2422</f>
        <v>39578549.490000002</v>
      </c>
      <c r="J104" s="7"/>
      <c r="K104" s="7"/>
      <c r="L104" s="7"/>
      <c r="M104" s="7"/>
      <c r="N104" s="7"/>
    </row>
    <row r="105" spans="1:14" x14ac:dyDescent="0.25">
      <c r="A105" s="2" t="s">
        <v>70</v>
      </c>
      <c r="B105" s="2" t="s">
        <v>0</v>
      </c>
      <c r="C105" s="2" t="s">
        <v>548</v>
      </c>
      <c r="D105" s="2" t="s">
        <v>78</v>
      </c>
      <c r="E105" s="9">
        <v>821</v>
      </c>
      <c r="F105" s="9">
        <v>960</v>
      </c>
      <c r="G105" s="9">
        <v>1670</v>
      </c>
      <c r="H105" s="9">
        <v>2140</v>
      </c>
      <c r="I105" s="9">
        <v>2594.5</v>
      </c>
      <c r="J105" s="7"/>
      <c r="K105" s="7"/>
      <c r="L105" s="7"/>
      <c r="M105" s="7"/>
      <c r="N105" s="7"/>
    </row>
    <row r="106" spans="1:14" x14ac:dyDescent="0.25">
      <c r="A106" s="5" t="s">
        <v>70</v>
      </c>
      <c r="B106" s="2" t="s">
        <v>0</v>
      </c>
      <c r="C106" s="2" t="s">
        <v>548</v>
      </c>
      <c r="D106" s="2" t="s">
        <v>79</v>
      </c>
      <c r="E106" s="9">
        <v>32.5</v>
      </c>
      <c r="F106" s="9">
        <v>10</v>
      </c>
      <c r="G106" s="9">
        <v>5</v>
      </c>
      <c r="H106" s="9">
        <v>0</v>
      </c>
      <c r="I106" s="9">
        <v>0</v>
      </c>
      <c r="J106" s="7"/>
      <c r="K106" s="7"/>
      <c r="L106" s="7"/>
      <c r="M106" s="7"/>
      <c r="N106" s="7"/>
    </row>
    <row r="107" spans="1:14" x14ac:dyDescent="0.25">
      <c r="A107" s="2" t="s">
        <v>70</v>
      </c>
      <c r="B107" s="2" t="s">
        <v>0</v>
      </c>
      <c r="C107" s="2" t="s">
        <v>548</v>
      </c>
      <c r="D107" s="2" t="s">
        <v>80</v>
      </c>
      <c r="E107" s="3">
        <v>2681237992</v>
      </c>
      <c r="F107" s="3">
        <v>4018301675.7199998</v>
      </c>
      <c r="G107" s="3">
        <v>8290367401</v>
      </c>
      <c r="H107" s="3">
        <v>3272607755</v>
      </c>
      <c r="I107" s="3">
        <v>10249918824</v>
      </c>
      <c r="J107" s="7"/>
      <c r="K107" s="7"/>
      <c r="L107" s="7"/>
      <c r="M107" s="7"/>
      <c r="N107" s="7"/>
    </row>
    <row r="108" spans="1:14" x14ac:dyDescent="0.25">
      <c r="A108" s="2" t="str">
        <f t="shared" ref="A108:B108" si="2">A107</f>
        <v>Foreign Banks</v>
      </c>
      <c r="B108" s="2" t="str">
        <f t="shared" si="2"/>
        <v>All Banks</v>
      </c>
      <c r="C108" s="2" t="s">
        <v>548</v>
      </c>
      <c r="D108" s="2" t="s">
        <v>81</v>
      </c>
      <c r="E108" s="3"/>
      <c r="F108" s="3"/>
      <c r="G108" s="9">
        <v>13838410226</v>
      </c>
      <c r="H108" s="9">
        <v>16537507904</v>
      </c>
      <c r="I108" s="9">
        <v>16714669189.877365</v>
      </c>
      <c r="J108" s="7"/>
      <c r="K108" s="7"/>
      <c r="L108" s="7"/>
      <c r="M108" s="7"/>
      <c r="N108" s="7"/>
    </row>
    <row r="109" spans="1:14" x14ac:dyDescent="0.25">
      <c r="A109" s="2" t="s">
        <v>70</v>
      </c>
      <c r="B109" s="5" t="s">
        <v>0</v>
      </c>
      <c r="C109" s="5" t="s">
        <v>548</v>
      </c>
      <c r="D109" s="5" t="s">
        <v>43</v>
      </c>
      <c r="E109" s="22"/>
      <c r="F109" s="22"/>
      <c r="G109" s="22"/>
      <c r="H109" s="22"/>
      <c r="I109" s="22"/>
      <c r="J109" s="7"/>
      <c r="K109" s="7"/>
      <c r="L109" s="7"/>
      <c r="M109" s="7"/>
      <c r="N109" s="7"/>
    </row>
    <row r="110" spans="1:14" x14ac:dyDescent="0.25">
      <c r="A110" s="2" t="s">
        <v>70</v>
      </c>
      <c r="B110" s="2" t="s">
        <v>0</v>
      </c>
      <c r="C110" s="2" t="s">
        <v>548</v>
      </c>
      <c r="D110" s="2" t="s">
        <v>211</v>
      </c>
      <c r="E110" s="9">
        <v>45.146325894580507</v>
      </c>
      <c r="F110" s="9">
        <v>33.556932497187994</v>
      </c>
      <c r="G110" s="9">
        <v>29.552668019999999</v>
      </c>
      <c r="H110" s="9">
        <v>26.675925502493822</v>
      </c>
      <c r="I110" s="9">
        <v>37.688892299999999</v>
      </c>
      <c r="J110" s="7"/>
      <c r="K110" s="7"/>
      <c r="L110" s="7"/>
      <c r="M110" s="7"/>
      <c r="N110" s="7"/>
    </row>
    <row r="111" spans="1:14" x14ac:dyDescent="0.25">
      <c r="A111" s="2" t="s">
        <v>70</v>
      </c>
      <c r="B111" s="2" t="s">
        <v>0</v>
      </c>
      <c r="C111" s="2" t="s">
        <v>548</v>
      </c>
      <c r="D111" s="2" t="s">
        <v>45</v>
      </c>
      <c r="E111" s="9">
        <v>2.7468391926586748</v>
      </c>
      <c r="F111" s="9">
        <v>3.2049623859032166</v>
      </c>
      <c r="G111" s="9">
        <v>4.0416264149999996</v>
      </c>
      <c r="H111" s="9">
        <v>3.8269707742397312</v>
      </c>
      <c r="I111" s="9">
        <v>3.5969913259999999</v>
      </c>
      <c r="J111" s="7"/>
      <c r="K111" s="7"/>
      <c r="L111" s="7"/>
      <c r="M111" s="7"/>
      <c r="N111" s="7"/>
    </row>
    <row r="112" spans="1:14" x14ac:dyDescent="0.25">
      <c r="A112" s="2" t="s">
        <v>70</v>
      </c>
      <c r="B112" s="2" t="s">
        <v>0</v>
      </c>
      <c r="C112" s="2" t="s">
        <v>548</v>
      </c>
      <c r="D112" s="2" t="s">
        <v>533</v>
      </c>
      <c r="E112" s="9">
        <v>15.10071699162647</v>
      </c>
      <c r="F112" s="9">
        <v>16.41792578535614</v>
      </c>
      <c r="G112" s="9">
        <v>24.376501520000001</v>
      </c>
      <c r="H112" s="9">
        <v>22.97832560381384</v>
      </c>
      <c r="I112" s="9">
        <v>22.71983037</v>
      </c>
      <c r="J112" s="7"/>
      <c r="K112" s="7"/>
      <c r="L112" s="7"/>
      <c r="M112" s="7"/>
      <c r="N112" s="7"/>
    </row>
    <row r="113" spans="1:14" x14ac:dyDescent="0.25">
      <c r="A113" s="2" t="s">
        <v>70</v>
      </c>
      <c r="B113" s="2" t="s">
        <v>0</v>
      </c>
      <c r="C113" s="2" t="s">
        <v>548</v>
      </c>
      <c r="D113" s="2" t="s">
        <v>46</v>
      </c>
      <c r="E113" s="9">
        <v>0.8533750081442254</v>
      </c>
      <c r="F113" s="9">
        <v>0.880320695418497</v>
      </c>
      <c r="G113" s="9">
        <v>1.282385425</v>
      </c>
      <c r="H113" s="9">
        <v>1.1890949383992142</v>
      </c>
      <c r="I113" s="9">
        <v>1.102917953</v>
      </c>
      <c r="J113" s="7"/>
      <c r="K113" s="7"/>
      <c r="L113" s="7"/>
      <c r="M113" s="7"/>
      <c r="N113" s="7"/>
    </row>
    <row r="114" spans="1:14" x14ac:dyDescent="0.25">
      <c r="A114" s="2" t="s">
        <v>70</v>
      </c>
      <c r="B114" s="2" t="s">
        <v>0</v>
      </c>
      <c r="C114" s="2" t="s">
        <v>548</v>
      </c>
      <c r="D114" s="2" t="s">
        <v>47</v>
      </c>
      <c r="E114" s="9">
        <v>0.82149405909648754</v>
      </c>
      <c r="F114" s="9">
        <v>0.89078159134707857</v>
      </c>
      <c r="G114" s="9">
        <v>0.83807729500000006</v>
      </c>
      <c r="H114" s="9">
        <v>1.08344077084337</v>
      </c>
      <c r="I114" s="9">
        <v>0.88166592600000004</v>
      </c>
      <c r="J114" s="7"/>
      <c r="K114" s="7"/>
      <c r="L114" s="7"/>
      <c r="M114" s="7"/>
      <c r="N114" s="7"/>
    </row>
    <row r="115" spans="1:14" x14ac:dyDescent="0.25">
      <c r="A115" s="2" t="s">
        <v>70</v>
      </c>
      <c r="B115" s="2" t="s">
        <v>0</v>
      </c>
      <c r="C115" s="2" t="s">
        <v>548</v>
      </c>
      <c r="D115" s="2" t="s">
        <v>48</v>
      </c>
      <c r="E115" s="9">
        <v>2.5566081245214214</v>
      </c>
      <c r="F115" s="9">
        <v>2.9826469063643914</v>
      </c>
      <c r="G115" s="9">
        <v>3.863552678</v>
      </c>
      <c r="H115" s="9">
        <v>3.7113950180465922</v>
      </c>
      <c r="I115" s="9">
        <v>3.6382002930000001</v>
      </c>
      <c r="J115" s="7"/>
      <c r="K115" s="7"/>
      <c r="L115" s="7"/>
      <c r="M115" s="7"/>
      <c r="N115" s="7"/>
    </row>
    <row r="116" spans="1:14" x14ac:dyDescent="0.25">
      <c r="A116" s="2" t="s">
        <v>70</v>
      </c>
      <c r="B116" s="2" t="s">
        <v>0</v>
      </c>
      <c r="C116" s="2" t="s">
        <v>548</v>
      </c>
      <c r="D116" s="2" t="s">
        <v>49</v>
      </c>
      <c r="E116" s="9">
        <v>54.853674105419493</v>
      </c>
      <c r="F116" s="9">
        <v>66.443067502812013</v>
      </c>
      <c r="G116" s="9">
        <v>70.447331980000001</v>
      </c>
      <c r="H116" s="9">
        <v>73.324074497574045</v>
      </c>
      <c r="I116" s="9">
        <v>62.311107700000001</v>
      </c>
      <c r="J116" s="7"/>
      <c r="K116" s="7"/>
      <c r="L116" s="7"/>
      <c r="M116" s="7"/>
      <c r="N116" s="7"/>
    </row>
    <row r="117" spans="1:14" x14ac:dyDescent="0.25">
      <c r="A117" s="2" t="s">
        <v>70</v>
      </c>
      <c r="B117" s="2" t="s">
        <v>0</v>
      </c>
      <c r="C117" s="2" t="s">
        <v>548</v>
      </c>
      <c r="D117" s="2" t="s">
        <v>50</v>
      </c>
      <c r="E117" s="9">
        <v>1.2772252450150725</v>
      </c>
      <c r="F117" s="9">
        <v>1.0861601580758</v>
      </c>
      <c r="G117" s="9">
        <v>0.77279612099999995</v>
      </c>
      <c r="H117" s="9">
        <v>0.90776658591333204</v>
      </c>
      <c r="I117" s="9">
        <v>0.86119852399999997</v>
      </c>
      <c r="J117" s="7"/>
      <c r="K117" s="7"/>
      <c r="L117" s="7"/>
      <c r="M117" s="7"/>
      <c r="N117" s="7"/>
    </row>
    <row r="118" spans="1:14" x14ac:dyDescent="0.25">
      <c r="A118" s="5" t="s">
        <v>70</v>
      </c>
      <c r="B118" s="2" t="s">
        <v>0</v>
      </c>
      <c r="C118" s="2" t="s">
        <v>548</v>
      </c>
      <c r="D118" s="2" t="s">
        <v>51</v>
      </c>
      <c r="E118" s="9">
        <v>27.663154469099609</v>
      </c>
      <c r="F118" s="9">
        <v>19.504790296438454</v>
      </c>
      <c r="G118" s="9">
        <v>14.317817659999999</v>
      </c>
      <c r="H118" s="9">
        <v>14.966697168421465</v>
      </c>
      <c r="I118" s="9">
        <v>20.30197905</v>
      </c>
      <c r="J118" s="7"/>
      <c r="K118" s="7"/>
      <c r="L118" s="7"/>
      <c r="M118" s="7"/>
      <c r="N118" s="7"/>
    </row>
    <row r="119" spans="1:14" x14ac:dyDescent="0.25">
      <c r="A119" s="2" t="s">
        <v>70</v>
      </c>
      <c r="B119" s="2" t="s">
        <v>0</v>
      </c>
      <c r="C119" s="2" t="s">
        <v>548</v>
      </c>
      <c r="D119" s="2" t="s">
        <v>52</v>
      </c>
      <c r="E119" s="9">
        <v>2.2819833355159664</v>
      </c>
      <c r="F119" s="9">
        <v>2.2396918344689967</v>
      </c>
      <c r="G119" s="9">
        <v>2.4147468710000002</v>
      </c>
      <c r="H119" s="9">
        <v>2.0825180457039192</v>
      </c>
      <c r="I119" s="9">
        <v>2.3474787880000001</v>
      </c>
      <c r="J119" s="7"/>
      <c r="K119" s="7"/>
      <c r="L119" s="7"/>
      <c r="M119" s="7"/>
      <c r="N119" s="7"/>
    </row>
    <row r="120" spans="1:14" x14ac:dyDescent="0.25">
      <c r="A120" s="2" t="s">
        <v>70</v>
      </c>
      <c r="B120" s="2" t="s">
        <v>0</v>
      </c>
      <c r="C120" s="2" t="s">
        <v>548</v>
      </c>
      <c r="D120" s="2" t="s">
        <v>82</v>
      </c>
      <c r="E120" s="9">
        <f>+E102/E104</f>
        <v>5.5689455508151831</v>
      </c>
      <c r="F120" s="9">
        <f>+F102/F104</f>
        <v>6.6436342631345573</v>
      </c>
      <c r="G120" s="9">
        <f>+G102/G104</f>
        <v>11.855115350449166</v>
      </c>
      <c r="H120" s="9">
        <f>+H102/H104</f>
        <v>13.303158107681279</v>
      </c>
      <c r="I120" s="9">
        <f>+I102/I104</f>
        <v>16.83793298610853</v>
      </c>
      <c r="J120" s="7"/>
      <c r="K120" s="7"/>
      <c r="L120" s="7"/>
      <c r="M120" s="7"/>
      <c r="N120" s="7"/>
    </row>
    <row r="121" spans="1:14" x14ac:dyDescent="0.25">
      <c r="A121" s="2" t="s">
        <v>70</v>
      </c>
      <c r="B121" s="5" t="s">
        <v>0</v>
      </c>
      <c r="C121" s="5" t="s">
        <v>548</v>
      </c>
      <c r="D121" s="5" t="s">
        <v>53</v>
      </c>
      <c r="E121" s="22"/>
      <c r="F121" s="22"/>
      <c r="G121" s="22"/>
      <c r="H121" s="22"/>
      <c r="I121" s="22"/>
      <c r="J121" s="7"/>
      <c r="K121" s="7"/>
      <c r="L121" s="7"/>
      <c r="M121" s="7"/>
      <c r="N121" s="7"/>
    </row>
    <row r="122" spans="1:14" x14ac:dyDescent="0.25">
      <c r="A122" s="2" t="s">
        <v>70</v>
      </c>
      <c r="B122" s="2" t="s">
        <v>0</v>
      </c>
      <c r="C122" s="2" t="s">
        <v>548</v>
      </c>
      <c r="D122" s="2" t="s">
        <v>54</v>
      </c>
      <c r="E122" s="9">
        <v>8.3842988598726702</v>
      </c>
      <c r="F122" s="9">
        <v>5.5937391812780888</v>
      </c>
      <c r="G122" s="9">
        <v>7.0909539959999996</v>
      </c>
      <c r="H122" s="9">
        <v>6.1362216291663811</v>
      </c>
      <c r="I122" s="9">
        <v>6.1296568560000004</v>
      </c>
      <c r="J122" s="7"/>
      <c r="K122" s="7"/>
      <c r="L122" s="7"/>
      <c r="M122" s="7"/>
      <c r="N122" s="7"/>
    </row>
    <row r="123" spans="1:14" x14ac:dyDescent="0.25">
      <c r="A123" s="2" t="s">
        <v>70</v>
      </c>
      <c r="B123" s="2" t="s">
        <v>0</v>
      </c>
      <c r="C123" s="2" t="s">
        <v>548</v>
      </c>
      <c r="D123" s="2" t="s">
        <v>55</v>
      </c>
      <c r="E123" s="9">
        <v>47.672958361238166</v>
      </c>
      <c r="F123" s="9">
        <v>50.767870862442116</v>
      </c>
      <c r="G123" s="9">
        <v>56.582329190000003</v>
      </c>
      <c r="H123" s="9">
        <v>56.026591208103149</v>
      </c>
      <c r="I123" s="9">
        <v>62.108516020000003</v>
      </c>
      <c r="J123" s="7"/>
      <c r="K123" s="7"/>
      <c r="L123" s="7"/>
      <c r="M123" s="7"/>
      <c r="N123" s="7"/>
    </row>
    <row r="124" spans="1:14" x14ac:dyDescent="0.25">
      <c r="A124" s="2" t="s">
        <v>70</v>
      </c>
      <c r="B124" s="2" t="s">
        <v>0</v>
      </c>
      <c r="C124" s="2" t="s">
        <v>548</v>
      </c>
      <c r="D124" s="2" t="s">
        <v>56</v>
      </c>
      <c r="E124" s="9">
        <v>34.294488269239615</v>
      </c>
      <c r="F124" s="9">
        <v>33.753740134069048</v>
      </c>
      <c r="G124" s="9">
        <v>26.333992909999999</v>
      </c>
      <c r="H124" s="9">
        <v>29.461135405403102</v>
      </c>
      <c r="I124" s="9">
        <v>23.633839859999998</v>
      </c>
      <c r="J124" s="7"/>
      <c r="K124" s="7"/>
      <c r="L124" s="7"/>
      <c r="M124" s="7"/>
      <c r="N124" s="7"/>
    </row>
    <row r="125" spans="1:14" x14ac:dyDescent="0.25">
      <c r="A125" s="2" t="s">
        <v>70</v>
      </c>
      <c r="B125" s="2" t="s">
        <v>0</v>
      </c>
      <c r="C125" s="2" t="s">
        <v>548</v>
      </c>
      <c r="D125" s="2" t="s">
        <v>57</v>
      </c>
      <c r="E125" s="9">
        <v>73.073898501778501</v>
      </c>
      <c r="F125" s="9">
        <v>66.407872367442863</v>
      </c>
      <c r="G125" s="9">
        <v>63.963759359999997</v>
      </c>
      <c r="H125" s="9">
        <v>60.018572053109111</v>
      </c>
      <c r="I125" s="9">
        <v>63.760129749999997</v>
      </c>
      <c r="J125" s="7"/>
      <c r="K125" s="7"/>
      <c r="L125" s="7"/>
      <c r="M125" s="7"/>
      <c r="N125" s="7"/>
    </row>
    <row r="126" spans="1:14" x14ac:dyDescent="0.25">
      <c r="A126" s="5" t="s">
        <v>70</v>
      </c>
      <c r="B126" s="2" t="s">
        <v>0</v>
      </c>
      <c r="C126" s="2" t="s">
        <v>548</v>
      </c>
      <c r="D126" s="2" t="s">
        <v>58</v>
      </c>
      <c r="E126" s="9">
        <v>93.727531151664166</v>
      </c>
      <c r="F126" s="9">
        <v>94.336230536140846</v>
      </c>
      <c r="G126" s="9">
        <v>94.160573159999998</v>
      </c>
      <c r="H126" s="9">
        <v>93.865108412412724</v>
      </c>
      <c r="I126" s="9">
        <v>93.904225870000005</v>
      </c>
      <c r="J126" s="7"/>
      <c r="K126" s="7"/>
      <c r="L126" s="7"/>
      <c r="M126" s="7"/>
      <c r="N126" s="7"/>
    </row>
    <row r="127" spans="1:14" x14ac:dyDescent="0.25">
      <c r="A127" s="2" t="s">
        <v>70</v>
      </c>
      <c r="B127" s="2" t="s">
        <v>0</v>
      </c>
      <c r="C127" s="2" t="s">
        <v>548</v>
      </c>
      <c r="D127" s="2" t="s">
        <v>59</v>
      </c>
      <c r="E127" s="9">
        <v>50.628345822539977</v>
      </c>
      <c r="F127" s="9">
        <v>54.50639315047836</v>
      </c>
      <c r="G127" s="9">
        <v>44.460572689999999</v>
      </c>
      <c r="H127" s="9">
        <v>52.793541203978947</v>
      </c>
      <c r="I127" s="9">
        <v>39.763874639999997</v>
      </c>
      <c r="J127" s="7"/>
      <c r="K127" s="7"/>
      <c r="L127" s="7"/>
      <c r="M127" s="7"/>
      <c r="N127" s="7"/>
    </row>
    <row r="128" spans="1:14" x14ac:dyDescent="0.25">
      <c r="A128" s="2" t="s">
        <v>70</v>
      </c>
      <c r="B128" s="2" t="s">
        <v>0</v>
      </c>
      <c r="C128" s="2" t="s">
        <v>548</v>
      </c>
      <c r="D128" s="2" t="s">
        <v>60</v>
      </c>
      <c r="E128" s="9">
        <v>42.042235648200531</v>
      </c>
      <c r="F128" s="9">
        <v>41.30040582166685</v>
      </c>
      <c r="G128" s="9">
        <v>32.320800660000003</v>
      </c>
      <c r="H128" s="9">
        <v>36.372179167069511</v>
      </c>
      <c r="I128" s="9">
        <v>28.729755239999999</v>
      </c>
      <c r="J128" s="7"/>
      <c r="K128" s="7"/>
      <c r="L128" s="7"/>
      <c r="M128" s="7"/>
      <c r="N128" s="7"/>
    </row>
    <row r="129" spans="1:14" x14ac:dyDescent="0.25">
      <c r="A129" s="2" t="s">
        <v>70</v>
      </c>
      <c r="B129" s="5" t="s">
        <v>0</v>
      </c>
      <c r="C129" s="5" t="s">
        <v>548</v>
      </c>
      <c r="D129" s="5" t="s">
        <v>61</v>
      </c>
      <c r="E129" s="22"/>
      <c r="F129" s="22"/>
      <c r="G129" s="22"/>
      <c r="H129" s="22"/>
      <c r="I129" s="22"/>
      <c r="J129" s="7"/>
      <c r="K129" s="7"/>
      <c r="L129" s="7"/>
      <c r="M129" s="7"/>
      <c r="N129" s="7"/>
    </row>
    <row r="130" spans="1:14" x14ac:dyDescent="0.25">
      <c r="A130" s="2" t="s">
        <v>70</v>
      </c>
      <c r="B130" s="2" t="s">
        <v>0</v>
      </c>
      <c r="C130" s="2" t="s">
        <v>548</v>
      </c>
      <c r="D130" s="2" t="s">
        <v>62</v>
      </c>
      <c r="E130" s="9">
        <v>7.9959193229220062</v>
      </c>
      <c r="F130" s="9">
        <v>7.2255711108701313</v>
      </c>
      <c r="G130" s="9">
        <v>7.6857983650000001</v>
      </c>
      <c r="H130" s="9">
        <v>6.5398386685362899</v>
      </c>
      <c r="I130" s="9">
        <v>5.8559975040000003</v>
      </c>
      <c r="J130" s="7"/>
      <c r="K130" s="7"/>
      <c r="L130" s="7"/>
      <c r="M130" s="7"/>
      <c r="N130" s="7"/>
    </row>
    <row r="131" spans="1:14" x14ac:dyDescent="0.25">
      <c r="A131" s="2" t="s">
        <v>70</v>
      </c>
      <c r="B131" s="2" t="s">
        <v>0</v>
      </c>
      <c r="C131" s="2" t="s">
        <v>548</v>
      </c>
      <c r="D131" s="2" t="s">
        <v>63</v>
      </c>
      <c r="E131" s="9">
        <v>7.3024381738141964</v>
      </c>
      <c r="F131" s="9">
        <v>6.7487006538504382</v>
      </c>
      <c r="G131" s="9">
        <v>7.4007048089999996</v>
      </c>
      <c r="H131" s="9">
        <v>7.0213946439465467</v>
      </c>
      <c r="I131" s="9">
        <v>6.7827255849999997</v>
      </c>
      <c r="J131" s="7"/>
      <c r="K131" s="7"/>
      <c r="L131" s="7"/>
      <c r="M131" s="7"/>
      <c r="N131" s="7"/>
    </row>
    <row r="132" spans="1:14" x14ac:dyDescent="0.25">
      <c r="A132" s="5" t="s">
        <v>70</v>
      </c>
      <c r="B132" s="2" t="s">
        <v>0</v>
      </c>
      <c r="C132" s="2" t="s">
        <v>548</v>
      </c>
      <c r="D132" s="2" t="s">
        <v>534</v>
      </c>
      <c r="E132" s="9">
        <v>52.345827233476662</v>
      </c>
      <c r="F132" s="9">
        <v>48.777166305046173</v>
      </c>
      <c r="G132" s="9">
        <v>41.548066980000002</v>
      </c>
      <c r="H132" s="9">
        <v>40.043804829613656</v>
      </c>
      <c r="I132" s="9">
        <v>30.584448200000001</v>
      </c>
      <c r="J132" s="7"/>
      <c r="K132" s="7"/>
      <c r="L132" s="7"/>
      <c r="M132" s="7"/>
      <c r="N132" s="7"/>
    </row>
    <row r="133" spans="1:14" x14ac:dyDescent="0.25">
      <c r="A133" s="2" t="s">
        <v>70</v>
      </c>
      <c r="B133" s="2" t="s">
        <v>0</v>
      </c>
      <c r="C133" s="2" t="s">
        <v>548</v>
      </c>
      <c r="D133" s="2" t="s">
        <v>65</v>
      </c>
      <c r="E133" s="9">
        <v>7.0413761055274087</v>
      </c>
      <c r="F133" s="9">
        <v>9.1008619693527724</v>
      </c>
      <c r="G133" s="9">
        <v>8.4609232799999994</v>
      </c>
      <c r="H133" s="9">
        <v>5.1948965977697146</v>
      </c>
      <c r="I133" s="9">
        <v>-2.3963463479999998</v>
      </c>
      <c r="J133" s="7"/>
      <c r="K133" s="7"/>
      <c r="L133" s="7"/>
      <c r="M133" s="7"/>
      <c r="N133" s="7"/>
    </row>
    <row r="134" spans="1:14" x14ac:dyDescent="0.25">
      <c r="A134" s="2" t="s">
        <v>70</v>
      </c>
      <c r="B134" s="2" t="s">
        <v>0</v>
      </c>
      <c r="C134" s="2" t="s">
        <v>548</v>
      </c>
      <c r="D134" s="2" t="s">
        <v>66</v>
      </c>
      <c r="E134" s="9">
        <v>91.327061703589251</v>
      </c>
      <c r="F134" s="9">
        <v>93.400238545818326</v>
      </c>
      <c r="G134" s="9">
        <v>96.290644869999994</v>
      </c>
      <c r="H134" s="9">
        <v>107.36342285822833</v>
      </c>
      <c r="I134" s="9">
        <v>115.82528139999999</v>
      </c>
      <c r="J134" s="7"/>
      <c r="K134" s="7"/>
      <c r="L134" s="7"/>
      <c r="M134" s="7"/>
      <c r="N134" s="7"/>
    </row>
    <row r="135" spans="1:14" x14ac:dyDescent="0.25">
      <c r="A135" s="2" t="s">
        <v>70</v>
      </c>
      <c r="B135" s="5" t="s">
        <v>0</v>
      </c>
      <c r="C135" s="5" t="s">
        <v>548</v>
      </c>
      <c r="D135" s="5" t="s">
        <v>67</v>
      </c>
      <c r="E135" s="22"/>
      <c r="F135" s="22"/>
      <c r="G135" s="22"/>
      <c r="H135" s="22"/>
      <c r="I135" s="22"/>
      <c r="J135" s="7"/>
      <c r="K135" s="7"/>
      <c r="L135" s="7"/>
      <c r="M135" s="7"/>
      <c r="N135" s="7"/>
    </row>
    <row r="136" spans="1:14" x14ac:dyDescent="0.25">
      <c r="A136" s="5" t="s">
        <v>70</v>
      </c>
      <c r="B136" s="2" t="s">
        <v>0</v>
      </c>
      <c r="C136" s="2" t="s">
        <v>548</v>
      </c>
      <c r="D136" s="2" t="s">
        <v>535</v>
      </c>
      <c r="E136" s="9">
        <v>5.6512217838227956</v>
      </c>
      <c r="F136" s="9">
        <v>5.3619483175133684</v>
      </c>
      <c r="G136" s="9">
        <v>5.2607443419999997</v>
      </c>
      <c r="H136" s="9">
        <v>5.1748545951575053</v>
      </c>
      <c r="I136" s="9">
        <v>4.8544286440000004</v>
      </c>
      <c r="J136" s="7"/>
      <c r="K136" s="7"/>
      <c r="L136" s="7"/>
      <c r="M136" s="7"/>
      <c r="N136" s="7"/>
    </row>
    <row r="137" spans="1:14" x14ac:dyDescent="0.25">
      <c r="A137" s="5" t="str">
        <f t="shared" ref="A137:C137" si="3">A136</f>
        <v>Foreign Banks</v>
      </c>
      <c r="B137" s="2" t="str">
        <f t="shared" si="3"/>
        <v>All Banks</v>
      </c>
      <c r="C137" s="2" t="str">
        <f t="shared" si="3"/>
        <v>All Domestic Banks</v>
      </c>
      <c r="D137" s="2" t="s">
        <v>540</v>
      </c>
      <c r="E137" s="9"/>
      <c r="F137" s="9"/>
      <c r="G137" s="9">
        <f>G108/SUM(G72:G74)</f>
        <v>5.9082638292283267</v>
      </c>
      <c r="H137" s="9">
        <f>H108/SUM(H72:H74)</f>
        <v>6.2228092931362395</v>
      </c>
      <c r="I137" s="9">
        <f>I108/SUM(I72:I74)</f>
        <v>5.6984169033759811</v>
      </c>
      <c r="J137" s="7"/>
      <c r="K137" s="7"/>
      <c r="L137" s="7"/>
      <c r="M137" s="7"/>
      <c r="N137" s="7"/>
    </row>
    <row r="138" spans="1:14" x14ac:dyDescent="0.25">
      <c r="A138" s="2" t="s">
        <v>70</v>
      </c>
      <c r="B138" s="2" t="s">
        <v>0</v>
      </c>
      <c r="C138" s="2" t="s">
        <v>548</v>
      </c>
      <c r="D138" s="2" t="s">
        <v>538</v>
      </c>
      <c r="E138" s="9">
        <f>+SUM(E72:E74)/E104</f>
        <v>36.878683004940967</v>
      </c>
      <c r="F138" s="9">
        <f t="shared" ref="F138:I138" si="4">+SUM(F72:F74)/F104</f>
        <v>40.465734526954087</v>
      </c>
      <c r="G138" s="9">
        <f t="shared" si="4"/>
        <v>48.633374811544911</v>
      </c>
      <c r="H138" s="9">
        <f t="shared" si="4"/>
        <v>57.894375492082496</v>
      </c>
      <c r="I138" s="9">
        <f t="shared" si="4"/>
        <v>74.111173875664932</v>
      </c>
      <c r="J138" s="7"/>
      <c r="K138" s="7"/>
      <c r="L138" s="7"/>
      <c r="M138" s="7"/>
      <c r="N138" s="7"/>
    </row>
    <row r="139" spans="1:14" x14ac:dyDescent="0.25">
      <c r="A139" s="5" t="s">
        <v>70</v>
      </c>
      <c r="B139" s="2" t="s">
        <v>0</v>
      </c>
      <c r="C139" s="2" t="s">
        <v>548</v>
      </c>
      <c r="D139" s="2" t="s">
        <v>539</v>
      </c>
      <c r="E139" s="9">
        <v>12.930637178487679</v>
      </c>
      <c r="F139" s="9">
        <v>12.385026567775624</v>
      </c>
      <c r="G139" s="9">
        <v>12.158689949999999</v>
      </c>
      <c r="H139" s="9">
        <v>11.598117579820103</v>
      </c>
      <c r="I139" s="9">
        <v>13.13442517</v>
      </c>
      <c r="J139" s="7"/>
      <c r="K139" s="7"/>
    </row>
    <row r="140" spans="1:14" x14ac:dyDescent="0.25">
      <c r="A140" s="2" t="s">
        <v>70</v>
      </c>
      <c r="B140" s="5" t="s">
        <v>0</v>
      </c>
      <c r="C140" s="5" t="s">
        <v>548</v>
      </c>
      <c r="D140" s="5" t="s">
        <v>68</v>
      </c>
      <c r="E140" s="22"/>
      <c r="F140" s="22"/>
      <c r="G140" s="22"/>
      <c r="H140" s="22"/>
      <c r="I140" s="22"/>
      <c r="J140" s="7"/>
      <c r="K140" s="7"/>
    </row>
    <row r="141" spans="1:14" x14ac:dyDescent="0.25">
      <c r="A141" s="2" t="s">
        <v>70</v>
      </c>
      <c r="B141" s="2" t="s">
        <v>0</v>
      </c>
      <c r="C141" s="2" t="s">
        <v>548</v>
      </c>
      <c r="D141" s="2" t="s">
        <v>83</v>
      </c>
      <c r="E141" s="9">
        <v>10.743152328713558</v>
      </c>
      <c r="F141" s="9">
        <v>13.168232855052684</v>
      </c>
      <c r="G141" s="9">
        <v>14.52031642</v>
      </c>
      <c r="H141" s="9">
        <v>5.3591017516906811</v>
      </c>
      <c r="I141" s="9">
        <v>15.380546799999999</v>
      </c>
      <c r="J141" s="7"/>
      <c r="K141" s="7"/>
    </row>
    <row r="142" spans="1:14" x14ac:dyDescent="0.25">
      <c r="A142" s="2" t="s">
        <v>70</v>
      </c>
      <c r="B142" s="5" t="s">
        <v>71</v>
      </c>
      <c r="C142" s="5" t="s">
        <v>71</v>
      </c>
      <c r="D142" s="5" t="s">
        <v>9</v>
      </c>
      <c r="E142" s="19">
        <f>SUM(E143:E146)</f>
        <v>79290282.640000001</v>
      </c>
      <c r="F142" s="19">
        <f t="shared" ref="F142:I142" si="5">SUM(F143:F146)</f>
        <v>108308187</v>
      </c>
      <c r="G142" s="19">
        <f t="shared" si="5"/>
        <v>174777880</v>
      </c>
      <c r="H142" s="19">
        <f t="shared" si="5"/>
        <v>200298068.88999999</v>
      </c>
      <c r="I142" s="19">
        <f t="shared" si="5"/>
        <v>221937000</v>
      </c>
      <c r="J142" s="3"/>
      <c r="K142" s="3"/>
      <c r="L142" s="3"/>
      <c r="M142" s="3"/>
      <c r="N142" s="3"/>
    </row>
    <row r="143" spans="1:14" x14ac:dyDescent="0.25">
      <c r="A143" s="2" t="s">
        <v>70</v>
      </c>
      <c r="B143" s="2" t="s">
        <v>71</v>
      </c>
      <c r="C143" s="2" t="s">
        <v>71</v>
      </c>
      <c r="D143" s="2" t="s">
        <v>72</v>
      </c>
      <c r="E143" s="20">
        <v>48514066.640000001</v>
      </c>
      <c r="F143" s="20">
        <v>59833163</v>
      </c>
      <c r="G143" s="20">
        <v>73168856</v>
      </c>
      <c r="H143" s="20">
        <v>71820288</v>
      </c>
      <c r="I143" s="20">
        <v>73377503</v>
      </c>
      <c r="J143" s="7"/>
      <c r="K143" s="7"/>
    </row>
    <row r="144" spans="1:14" x14ac:dyDescent="0.25">
      <c r="A144" s="5" t="s">
        <v>70</v>
      </c>
      <c r="B144" s="2" t="s">
        <v>71</v>
      </c>
      <c r="C144" s="2" t="s">
        <v>71</v>
      </c>
      <c r="D144" s="2" t="s">
        <v>11</v>
      </c>
      <c r="E144" s="20">
        <v>163719</v>
      </c>
      <c r="F144" s="20">
        <v>163719</v>
      </c>
      <c r="G144" s="20">
        <v>163719</v>
      </c>
      <c r="H144" s="20">
        <v>163719</v>
      </c>
      <c r="I144" s="20">
        <v>163719</v>
      </c>
      <c r="J144" s="7"/>
      <c r="K144" s="7"/>
    </row>
    <row r="145" spans="1:11" x14ac:dyDescent="0.25">
      <c r="A145" s="2" t="s">
        <v>70</v>
      </c>
      <c r="B145" s="2" t="s">
        <v>71</v>
      </c>
      <c r="C145" s="2" t="s">
        <v>71</v>
      </c>
      <c r="D145" s="2" t="s">
        <v>73</v>
      </c>
      <c r="E145" s="20">
        <v>33094571</v>
      </c>
      <c r="F145" s="20">
        <v>49399171</v>
      </c>
      <c r="G145" s="20">
        <v>22348200</v>
      </c>
      <c r="H145" s="20">
        <v>18884584.890000001</v>
      </c>
      <c r="I145" s="20">
        <v>20578335</v>
      </c>
      <c r="J145" s="7"/>
      <c r="K145" s="7"/>
    </row>
    <row r="146" spans="1:11" x14ac:dyDescent="0.25">
      <c r="A146" s="2" t="s">
        <v>70</v>
      </c>
      <c r="B146" s="2" t="s">
        <v>71</v>
      </c>
      <c r="C146" s="2" t="s">
        <v>71</v>
      </c>
      <c r="D146" s="2" t="s">
        <v>13</v>
      </c>
      <c r="E146" s="20">
        <v>-2482074</v>
      </c>
      <c r="F146" s="20">
        <v>-1087866</v>
      </c>
      <c r="G146" s="20">
        <v>79097105</v>
      </c>
      <c r="H146" s="20">
        <v>109429477</v>
      </c>
      <c r="I146" s="20">
        <v>127817443</v>
      </c>
      <c r="J146" s="7"/>
      <c r="K146" s="7"/>
    </row>
    <row r="147" spans="1:11" x14ac:dyDescent="0.25">
      <c r="A147" s="2" t="s">
        <v>70</v>
      </c>
      <c r="B147" s="5" t="s">
        <v>71</v>
      </c>
      <c r="C147" s="5" t="s">
        <v>71</v>
      </c>
      <c r="D147" s="5" t="s">
        <v>14</v>
      </c>
      <c r="E147" s="19">
        <v>797846478</v>
      </c>
      <c r="F147" s="19">
        <v>1032263869</v>
      </c>
      <c r="G147" s="19">
        <v>1701748443</v>
      </c>
      <c r="H147" s="19">
        <v>2000326516</v>
      </c>
      <c r="I147" s="19">
        <v>1629475696</v>
      </c>
      <c r="J147" s="7"/>
      <c r="K147" s="7"/>
    </row>
    <row r="148" spans="1:11" x14ac:dyDescent="0.25">
      <c r="A148" s="2" t="s">
        <v>70</v>
      </c>
      <c r="B148" s="2" t="s">
        <v>71</v>
      </c>
      <c r="C148" s="2" t="s">
        <v>71</v>
      </c>
      <c r="D148" s="2" t="s">
        <v>15</v>
      </c>
      <c r="E148" s="20">
        <v>3576219</v>
      </c>
      <c r="F148" s="20">
        <v>3921011</v>
      </c>
      <c r="G148" s="20">
        <v>3232728</v>
      </c>
      <c r="H148" s="20">
        <v>4465306</v>
      </c>
      <c r="I148" s="20">
        <v>4495831</v>
      </c>
      <c r="J148" s="7"/>
      <c r="K148" s="7"/>
    </row>
    <row r="149" spans="1:11" x14ac:dyDescent="0.25">
      <c r="A149" s="5" t="s">
        <v>70</v>
      </c>
      <c r="B149" s="2" t="s">
        <v>71</v>
      </c>
      <c r="C149" s="2" t="s">
        <v>71</v>
      </c>
      <c r="D149" s="2" t="s">
        <v>16</v>
      </c>
      <c r="E149" s="20">
        <v>406289515</v>
      </c>
      <c r="F149" s="20">
        <v>499960627</v>
      </c>
      <c r="G149" s="20">
        <v>955797554</v>
      </c>
      <c r="H149" s="20">
        <v>1003526604</v>
      </c>
      <c r="I149" s="20">
        <v>649929886</v>
      </c>
      <c r="J149" s="7"/>
      <c r="K149" s="7"/>
    </row>
    <row r="150" spans="1:11" x14ac:dyDescent="0.25">
      <c r="A150" s="2" t="s">
        <v>70</v>
      </c>
      <c r="B150" s="2" t="s">
        <v>71</v>
      </c>
      <c r="C150" s="2" t="s">
        <v>71</v>
      </c>
      <c r="D150" s="2" t="s">
        <v>17</v>
      </c>
      <c r="E150" s="20">
        <v>360846377</v>
      </c>
      <c r="F150" s="20">
        <v>471886691</v>
      </c>
      <c r="G150" s="20">
        <v>637303246</v>
      </c>
      <c r="H150" s="20">
        <v>856486534</v>
      </c>
      <c r="I150" s="20">
        <v>916018137</v>
      </c>
      <c r="J150" s="7"/>
      <c r="K150" s="7"/>
    </row>
    <row r="151" spans="1:11" x14ac:dyDescent="0.25">
      <c r="A151" s="2" t="s">
        <v>70</v>
      </c>
      <c r="B151" s="2" t="s">
        <v>71</v>
      </c>
      <c r="C151" s="2" t="s">
        <v>71</v>
      </c>
      <c r="D151" s="2" t="s">
        <v>18</v>
      </c>
      <c r="E151" s="20">
        <v>27134367</v>
      </c>
      <c r="F151" s="20">
        <v>56495540</v>
      </c>
      <c r="G151" s="20">
        <v>105414915</v>
      </c>
      <c r="H151" s="20">
        <v>135848072.69999999</v>
      </c>
      <c r="I151" s="20">
        <v>59031842</v>
      </c>
      <c r="J151" s="7"/>
      <c r="K151" s="7"/>
    </row>
    <row r="152" spans="1:11" x14ac:dyDescent="0.25">
      <c r="A152" s="2" t="s">
        <v>70</v>
      </c>
      <c r="B152" s="5" t="s">
        <v>71</v>
      </c>
      <c r="C152" s="5" t="s">
        <v>71</v>
      </c>
      <c r="D152" s="5" t="s">
        <v>19</v>
      </c>
      <c r="E152" s="19">
        <v>877136761</v>
      </c>
      <c r="F152" s="19">
        <v>1140572056</v>
      </c>
      <c r="G152" s="19">
        <v>1876526323</v>
      </c>
      <c r="H152" s="19">
        <v>2200624585</v>
      </c>
      <c r="I152" s="19">
        <v>1851412696</v>
      </c>
      <c r="J152" s="7"/>
      <c r="K152" s="7"/>
    </row>
    <row r="153" spans="1:11" x14ac:dyDescent="0.25">
      <c r="A153" s="2" t="s">
        <v>70</v>
      </c>
      <c r="B153" s="2" t="s">
        <v>71</v>
      </c>
      <c r="C153" s="2" t="s">
        <v>71</v>
      </c>
      <c r="D153" s="2" t="s">
        <v>20</v>
      </c>
      <c r="E153" s="20">
        <v>76652308</v>
      </c>
      <c r="F153" s="20">
        <v>93322530</v>
      </c>
      <c r="G153" s="20">
        <v>157224135</v>
      </c>
      <c r="H153" s="20">
        <v>135110775.19999999</v>
      </c>
      <c r="I153" s="20">
        <v>122881060</v>
      </c>
      <c r="J153" s="7"/>
      <c r="K153" s="7"/>
    </row>
    <row r="154" spans="1:11" x14ac:dyDescent="0.25">
      <c r="A154" s="2" t="s">
        <v>70</v>
      </c>
      <c r="B154" s="2" t="s">
        <v>71</v>
      </c>
      <c r="C154" s="2" t="s">
        <v>71</v>
      </c>
      <c r="D154" s="2" t="s">
        <v>21</v>
      </c>
      <c r="E154" s="20">
        <v>30012338</v>
      </c>
      <c r="F154" s="20">
        <v>40483637</v>
      </c>
      <c r="G154" s="20">
        <v>44937453</v>
      </c>
      <c r="H154" s="20">
        <v>54905725.329999998</v>
      </c>
      <c r="I154" s="20">
        <v>31020270</v>
      </c>
      <c r="J154" s="7"/>
      <c r="K154" s="7"/>
    </row>
    <row r="155" spans="1:11" x14ac:dyDescent="0.25">
      <c r="A155" s="2" t="s">
        <v>70</v>
      </c>
      <c r="B155" s="2" t="s">
        <v>71</v>
      </c>
      <c r="C155" s="2" t="s">
        <v>71</v>
      </c>
      <c r="D155" s="2" t="s">
        <v>22</v>
      </c>
      <c r="E155" s="20">
        <v>57163421</v>
      </c>
      <c r="F155" s="20">
        <v>91024482</v>
      </c>
      <c r="G155" s="20">
        <v>492832920</v>
      </c>
      <c r="H155" s="20">
        <v>528062795</v>
      </c>
      <c r="I155" s="20">
        <v>142161759</v>
      </c>
      <c r="J155" s="7"/>
      <c r="K155" s="7"/>
    </row>
    <row r="156" spans="1:11" x14ac:dyDescent="0.25">
      <c r="A156" s="2" t="s">
        <v>70</v>
      </c>
      <c r="B156" s="2" t="s">
        <v>71</v>
      </c>
      <c r="C156" s="2" t="s">
        <v>71</v>
      </c>
      <c r="D156" s="2" t="s">
        <v>23</v>
      </c>
      <c r="E156" s="20">
        <v>600081289</v>
      </c>
      <c r="F156" s="20">
        <v>772522440</v>
      </c>
      <c r="G156" s="20">
        <v>710552678</v>
      </c>
      <c r="H156" s="20">
        <v>1022679352</v>
      </c>
      <c r="I156" s="20">
        <v>1098791686</v>
      </c>
      <c r="J156" s="7"/>
      <c r="K156" s="7"/>
    </row>
    <row r="157" spans="1:11" x14ac:dyDescent="0.25">
      <c r="A157" s="2" t="s">
        <v>70</v>
      </c>
      <c r="B157" s="2" t="s">
        <v>71</v>
      </c>
      <c r="C157" s="2" t="s">
        <v>71</v>
      </c>
      <c r="D157" s="2" t="s">
        <v>24</v>
      </c>
      <c r="E157" s="20">
        <v>92680682</v>
      </c>
      <c r="F157" s="20">
        <v>107297004</v>
      </c>
      <c r="G157" s="20">
        <v>440333204</v>
      </c>
      <c r="H157" s="20">
        <v>427238827.10000002</v>
      </c>
      <c r="I157" s="20">
        <v>426082138</v>
      </c>
      <c r="J157" s="7"/>
      <c r="K157" s="7"/>
    </row>
    <row r="158" spans="1:11" x14ac:dyDescent="0.25">
      <c r="A158" s="2" t="s">
        <v>70</v>
      </c>
      <c r="B158" s="2" t="s">
        <v>71</v>
      </c>
      <c r="C158" s="2" t="s">
        <v>71</v>
      </c>
      <c r="D158" s="2" t="s">
        <v>25</v>
      </c>
      <c r="E158" s="20">
        <v>1837087</v>
      </c>
      <c r="F158" s="20">
        <v>1869207</v>
      </c>
      <c r="G158" s="20">
        <v>632683</v>
      </c>
      <c r="H158" s="20">
        <v>395571</v>
      </c>
      <c r="I158" s="20">
        <v>390781</v>
      </c>
      <c r="J158" s="7"/>
      <c r="K158" s="7"/>
    </row>
    <row r="159" spans="1:11" x14ac:dyDescent="0.25">
      <c r="A159" s="2" t="s">
        <v>70</v>
      </c>
      <c r="B159" s="2" t="s">
        <v>71</v>
      </c>
      <c r="C159" s="2" t="s">
        <v>71</v>
      </c>
      <c r="D159" s="2" t="s">
        <v>26</v>
      </c>
      <c r="E159" s="20">
        <v>2340757</v>
      </c>
      <c r="F159" s="20">
        <v>2420810</v>
      </c>
      <c r="G159" s="20">
        <v>699484</v>
      </c>
      <c r="H159" s="20">
        <v>1950295</v>
      </c>
      <c r="I159" s="20">
        <v>1414963</v>
      </c>
      <c r="J159" s="7"/>
      <c r="K159" s="7"/>
    </row>
    <row r="160" spans="1:11" x14ac:dyDescent="0.25">
      <c r="A160" s="5" t="s">
        <v>70</v>
      </c>
      <c r="B160" s="2" t="s">
        <v>71</v>
      </c>
      <c r="C160" s="2" t="s">
        <v>71</v>
      </c>
      <c r="D160" s="2" t="s">
        <v>27</v>
      </c>
      <c r="E160" s="20">
        <v>90339925</v>
      </c>
      <c r="F160" s="20">
        <v>104876194</v>
      </c>
      <c r="G160" s="20">
        <v>439633720</v>
      </c>
      <c r="H160" s="20">
        <v>425288532.10000002</v>
      </c>
      <c r="I160" s="20">
        <v>424667175</v>
      </c>
      <c r="J160" s="7"/>
      <c r="K160" s="7"/>
    </row>
    <row r="161" spans="1:14" x14ac:dyDescent="0.25">
      <c r="A161" s="2" t="s">
        <v>70</v>
      </c>
      <c r="B161" s="2" t="s">
        <v>71</v>
      </c>
      <c r="C161" s="2" t="s">
        <v>71</v>
      </c>
      <c r="D161" s="2" t="s">
        <v>491</v>
      </c>
      <c r="E161" s="20">
        <v>1607755</v>
      </c>
      <c r="F161" s="20">
        <v>2031849</v>
      </c>
      <c r="G161" s="20">
        <v>1677484</v>
      </c>
      <c r="H161" s="20">
        <v>2556404</v>
      </c>
      <c r="I161" s="20">
        <v>2692257</v>
      </c>
      <c r="J161" s="7"/>
      <c r="K161" s="7"/>
    </row>
    <row r="162" spans="1:14" x14ac:dyDescent="0.25">
      <c r="A162" s="2" t="s">
        <v>70</v>
      </c>
      <c r="B162" s="2" t="s">
        <v>71</v>
      </c>
      <c r="C162" s="2" t="s">
        <v>71</v>
      </c>
      <c r="D162" s="2" t="s">
        <v>28</v>
      </c>
      <c r="E162" s="20">
        <v>21279725</v>
      </c>
      <c r="F162" s="20">
        <v>36310924</v>
      </c>
      <c r="G162" s="20">
        <v>29667933</v>
      </c>
      <c r="H162" s="20">
        <v>32021001</v>
      </c>
      <c r="I162" s="20">
        <v>29198489</v>
      </c>
      <c r="J162" s="7"/>
      <c r="K162" s="7"/>
    </row>
    <row r="163" spans="1:14" x14ac:dyDescent="0.25">
      <c r="A163" s="2" t="s">
        <v>70</v>
      </c>
      <c r="B163" s="5" t="s">
        <v>71</v>
      </c>
      <c r="C163" s="5" t="s">
        <v>71</v>
      </c>
      <c r="D163" s="5" t="s">
        <v>29</v>
      </c>
      <c r="E163" s="19"/>
      <c r="F163" s="19"/>
      <c r="G163" s="19"/>
      <c r="H163" s="19"/>
      <c r="I163" s="19"/>
      <c r="J163" s="7"/>
      <c r="K163" s="7"/>
    </row>
    <row r="164" spans="1:14" x14ac:dyDescent="0.25">
      <c r="A164" s="2" t="s">
        <v>70</v>
      </c>
      <c r="B164" s="2" t="s">
        <v>71</v>
      </c>
      <c r="C164" s="2" t="s">
        <v>71</v>
      </c>
      <c r="D164" s="2" t="s">
        <v>30</v>
      </c>
      <c r="E164" s="20">
        <v>52446298</v>
      </c>
      <c r="F164" s="20">
        <v>109935972</v>
      </c>
      <c r="G164" s="20">
        <v>266262199</v>
      </c>
      <c r="H164" s="20">
        <v>312507478</v>
      </c>
      <c r="I164" s="20">
        <v>173085781</v>
      </c>
      <c r="J164" s="7"/>
      <c r="K164" s="7"/>
    </row>
    <row r="165" spans="1:14" x14ac:dyDescent="0.25">
      <c r="A165" s="2" t="s">
        <v>70</v>
      </c>
      <c r="B165" s="2" t="s">
        <v>71</v>
      </c>
      <c r="C165" s="2" t="s">
        <v>71</v>
      </c>
      <c r="D165" s="2" t="s">
        <v>31</v>
      </c>
      <c r="E165" s="20">
        <v>38813212</v>
      </c>
      <c r="F165" s="20">
        <v>75644221</v>
      </c>
      <c r="G165" s="20">
        <v>167325354</v>
      </c>
      <c r="H165" s="20">
        <v>215716674.19999999</v>
      </c>
      <c r="I165" s="20">
        <v>82898852</v>
      </c>
      <c r="J165" s="7"/>
      <c r="K165" s="7"/>
    </row>
    <row r="166" spans="1:14" x14ac:dyDescent="0.25">
      <c r="A166" s="2" t="s">
        <v>70</v>
      </c>
      <c r="B166" s="2" t="s">
        <v>71</v>
      </c>
      <c r="C166" s="2" t="s">
        <v>71</v>
      </c>
      <c r="D166" s="2" t="s">
        <v>32</v>
      </c>
      <c r="E166" s="20">
        <v>13633086</v>
      </c>
      <c r="F166" s="20">
        <v>34291751</v>
      </c>
      <c r="G166" s="20">
        <v>98936845</v>
      </c>
      <c r="H166" s="20">
        <v>96790803.799999997</v>
      </c>
      <c r="I166" s="20">
        <v>90186929</v>
      </c>
      <c r="J166" s="7"/>
      <c r="K166" s="7"/>
    </row>
    <row r="167" spans="1:14" x14ac:dyDescent="0.25">
      <c r="A167" s="2" t="s">
        <v>70</v>
      </c>
      <c r="B167" s="2" t="s">
        <v>71</v>
      </c>
      <c r="C167" s="2" t="s">
        <v>71</v>
      </c>
      <c r="D167" s="2" t="s">
        <v>33</v>
      </c>
      <c r="E167" s="20">
        <v>120194</v>
      </c>
      <c r="F167" s="20">
        <v>21914</v>
      </c>
      <c r="G167" s="20">
        <v>-455501</v>
      </c>
      <c r="H167" s="20">
        <v>1673081</v>
      </c>
      <c r="I167" s="20">
        <v>-590314</v>
      </c>
      <c r="J167" s="7"/>
      <c r="K167" s="7"/>
    </row>
    <row r="168" spans="1:14" x14ac:dyDescent="0.25">
      <c r="A168" s="2" t="s">
        <v>70</v>
      </c>
      <c r="B168" s="2" t="s">
        <v>71</v>
      </c>
      <c r="C168" s="2" t="s">
        <v>71</v>
      </c>
      <c r="D168" s="2" t="s">
        <v>34</v>
      </c>
      <c r="E168" s="20">
        <v>13512892</v>
      </c>
      <c r="F168" s="20">
        <v>34269837</v>
      </c>
      <c r="G168" s="20">
        <v>99392346</v>
      </c>
      <c r="H168" s="20">
        <v>95117722.799999997</v>
      </c>
      <c r="I168" s="20">
        <v>90777243</v>
      </c>
      <c r="J168" s="7"/>
      <c r="K168" s="7"/>
    </row>
    <row r="169" spans="1:14" x14ac:dyDescent="0.25">
      <c r="A169" s="2" t="s">
        <v>70</v>
      </c>
      <c r="B169" s="2" t="s">
        <v>71</v>
      </c>
      <c r="C169" s="2" t="s">
        <v>71</v>
      </c>
      <c r="D169" s="2" t="s">
        <v>35</v>
      </c>
      <c r="E169" s="20">
        <v>8172067</v>
      </c>
      <c r="F169" s="20">
        <v>12724882</v>
      </c>
      <c r="G169" s="20">
        <v>18095072</v>
      </c>
      <c r="H169" s="20">
        <v>13889477.039999999</v>
      </c>
      <c r="I169" s="20">
        <v>27639351</v>
      </c>
      <c r="J169" s="7"/>
      <c r="K169" s="7"/>
      <c r="L169" s="7"/>
      <c r="M169" s="7"/>
      <c r="N169" s="7"/>
    </row>
    <row r="170" spans="1:14" x14ac:dyDescent="0.25">
      <c r="A170" s="2" t="s">
        <v>70</v>
      </c>
      <c r="B170" s="2" t="s">
        <v>71</v>
      </c>
      <c r="C170" s="2" t="s">
        <v>71</v>
      </c>
      <c r="D170" s="2" t="s">
        <v>36</v>
      </c>
      <c r="E170" s="20">
        <v>7091746</v>
      </c>
      <c r="F170" s="20">
        <v>8556432</v>
      </c>
      <c r="G170" s="20">
        <v>13579288</v>
      </c>
      <c r="H170" s="20">
        <v>12651987</v>
      </c>
      <c r="I170" s="20">
        <v>13138848</v>
      </c>
      <c r="J170" s="7"/>
      <c r="K170" s="7"/>
    </row>
    <row r="171" spans="1:14" x14ac:dyDescent="0.25">
      <c r="A171" s="5" t="s">
        <v>70</v>
      </c>
      <c r="B171" s="2" t="s">
        <v>71</v>
      </c>
      <c r="C171" s="2" t="s">
        <v>71</v>
      </c>
      <c r="D171" s="2" t="s">
        <v>37</v>
      </c>
      <c r="E171" s="20">
        <v>6774544</v>
      </c>
      <c r="F171" s="20">
        <v>7749873</v>
      </c>
      <c r="G171" s="20">
        <v>11449439</v>
      </c>
      <c r="H171" s="20">
        <v>10641917</v>
      </c>
      <c r="I171" s="20">
        <v>10982261</v>
      </c>
      <c r="J171" s="7"/>
      <c r="K171" s="7"/>
    </row>
    <row r="172" spans="1:14" x14ac:dyDescent="0.25">
      <c r="A172" s="2" t="s">
        <v>70</v>
      </c>
      <c r="B172" s="2" t="s">
        <v>71</v>
      </c>
      <c r="C172" s="2" t="s">
        <v>71</v>
      </c>
      <c r="D172" s="2" t="s">
        <v>38</v>
      </c>
      <c r="E172" s="20">
        <v>14593213</v>
      </c>
      <c r="F172" s="20">
        <v>38438287</v>
      </c>
      <c r="G172" s="20">
        <v>103908130</v>
      </c>
      <c r="H172" s="20">
        <v>96355212.829999998</v>
      </c>
      <c r="I172" s="20">
        <v>105277746</v>
      </c>
      <c r="J172" s="7"/>
      <c r="K172" s="7"/>
    </row>
    <row r="173" spans="1:14" x14ac:dyDescent="0.25">
      <c r="A173" s="2" t="s">
        <v>70</v>
      </c>
      <c r="B173" s="2" t="s">
        <v>71</v>
      </c>
      <c r="C173" s="2" t="s">
        <v>71</v>
      </c>
      <c r="D173" s="2" t="s">
        <v>39</v>
      </c>
      <c r="E173" s="20">
        <v>7203507</v>
      </c>
      <c r="F173" s="20">
        <v>16336491</v>
      </c>
      <c r="G173" s="20">
        <v>53773989</v>
      </c>
      <c r="H173" s="20">
        <v>49976596</v>
      </c>
      <c r="I173" s="20">
        <v>52628913</v>
      </c>
      <c r="J173" s="7"/>
      <c r="K173" s="7"/>
    </row>
    <row r="174" spans="1:14" x14ac:dyDescent="0.25">
      <c r="A174" s="5" t="s">
        <v>70</v>
      </c>
      <c r="B174" s="5" t="s">
        <v>71</v>
      </c>
      <c r="C174" s="5" t="s">
        <v>71</v>
      </c>
      <c r="D174" s="5" t="s">
        <v>40</v>
      </c>
      <c r="E174" s="19"/>
      <c r="F174" s="19"/>
      <c r="G174" s="19"/>
      <c r="H174" s="19"/>
      <c r="I174" s="19"/>
      <c r="J174" s="7"/>
      <c r="K174" s="7"/>
    </row>
    <row r="175" spans="1:14" x14ac:dyDescent="0.25">
      <c r="A175" s="2" t="s">
        <v>70</v>
      </c>
      <c r="B175" s="2" t="s">
        <v>71</v>
      </c>
      <c r="C175" s="2" t="s">
        <v>71</v>
      </c>
      <c r="D175" s="2" t="s">
        <v>41</v>
      </c>
      <c r="E175" s="20">
        <v>258876584</v>
      </c>
      <c r="F175" s="20">
        <v>196623997</v>
      </c>
      <c r="G175" s="20">
        <v>8209366</v>
      </c>
      <c r="H175" s="20">
        <v>309299806.69999999</v>
      </c>
      <c r="I175" s="20">
        <v>66065548</v>
      </c>
      <c r="J175" s="7"/>
      <c r="K175" s="7"/>
    </row>
    <row r="176" spans="1:14" x14ac:dyDescent="0.25">
      <c r="A176" s="2" t="s">
        <v>70</v>
      </c>
      <c r="B176" s="2" t="s">
        <v>71</v>
      </c>
      <c r="C176" s="2" t="s">
        <v>71</v>
      </c>
      <c r="D176" s="2" t="s">
        <v>42</v>
      </c>
      <c r="E176" s="9"/>
      <c r="F176" s="9"/>
      <c r="G176" s="9">
        <v>4470035245</v>
      </c>
      <c r="H176" s="9">
        <v>4265921147</v>
      </c>
      <c r="I176" s="9">
        <v>2095912682.1004901</v>
      </c>
      <c r="J176" s="7"/>
      <c r="K176" s="7"/>
    </row>
    <row r="177" spans="1:11" x14ac:dyDescent="0.25">
      <c r="A177" s="2" t="s">
        <v>70</v>
      </c>
      <c r="B177" s="5" t="s">
        <v>71</v>
      </c>
      <c r="C177" s="5" t="s">
        <v>71</v>
      </c>
      <c r="D177" s="5" t="s">
        <v>43</v>
      </c>
      <c r="E177" s="19"/>
      <c r="F177" s="19"/>
      <c r="G177" s="19"/>
      <c r="H177" s="19"/>
      <c r="I177" s="19"/>
      <c r="J177" s="7"/>
      <c r="K177" s="7"/>
    </row>
    <row r="178" spans="1:11" x14ac:dyDescent="0.25">
      <c r="A178" s="2" t="s">
        <v>70</v>
      </c>
      <c r="B178" s="2" t="s">
        <v>71</v>
      </c>
      <c r="C178" s="2" t="s">
        <v>71</v>
      </c>
      <c r="D178" s="2" t="s">
        <v>211</v>
      </c>
      <c r="E178" s="9">
        <v>25.994372376864426</v>
      </c>
      <c r="F178" s="9">
        <v>31.192475380123987</v>
      </c>
      <c r="G178" s="9">
        <v>37.157675920000003</v>
      </c>
      <c r="H178" s="9">
        <v>30.972316059905612</v>
      </c>
      <c r="I178" s="9">
        <v>52.105336719999997</v>
      </c>
      <c r="J178" s="7"/>
      <c r="K178" s="7"/>
    </row>
    <row r="179" spans="1:11" x14ac:dyDescent="0.25">
      <c r="A179" s="2" t="s">
        <v>70</v>
      </c>
      <c r="B179" s="2" t="s">
        <v>71</v>
      </c>
      <c r="C179" s="2" t="s">
        <v>71</v>
      </c>
      <c r="D179" s="2" t="s">
        <v>45</v>
      </c>
      <c r="E179" s="9">
        <v>1.5542714210788846</v>
      </c>
      <c r="F179" s="9">
        <v>3.0065396411921212</v>
      </c>
      <c r="G179" s="9">
        <v>5.2723398430000001</v>
      </c>
      <c r="H179" s="9">
        <v>4.3983332945779479</v>
      </c>
      <c r="I179" s="9">
        <v>4.8712493539999997</v>
      </c>
      <c r="J179" s="7"/>
      <c r="K179" s="7"/>
    </row>
    <row r="180" spans="1:11" x14ac:dyDescent="0.25">
      <c r="A180" s="2" t="s">
        <v>70</v>
      </c>
      <c r="B180" s="2" t="s">
        <v>71</v>
      </c>
      <c r="C180" s="2" t="s">
        <v>71</v>
      </c>
      <c r="D180" s="2" t="s">
        <v>533</v>
      </c>
      <c r="E180" s="9">
        <v>8.8092202497440653</v>
      </c>
      <c r="F180" s="9">
        <v>14.933345904170784</v>
      </c>
      <c r="G180" s="9">
        <v>56.201456350000001</v>
      </c>
      <c r="H180" s="9">
        <v>54.998756953391137</v>
      </c>
      <c r="I180" s="9">
        <v>55.917085329999999</v>
      </c>
      <c r="J180" s="7"/>
      <c r="K180" s="7"/>
    </row>
    <row r="181" spans="1:11" x14ac:dyDescent="0.25">
      <c r="A181" s="2" t="s">
        <v>70</v>
      </c>
      <c r="B181" s="2" t="s">
        <v>71</v>
      </c>
      <c r="C181" s="2" t="s">
        <v>71</v>
      </c>
      <c r="D181" s="2" t="s">
        <v>46</v>
      </c>
      <c r="E181" s="9">
        <v>0.82125243408878179</v>
      </c>
      <c r="F181" s="9">
        <v>1.4323067897430586</v>
      </c>
      <c r="G181" s="9">
        <v>2.8656133590000001</v>
      </c>
      <c r="H181" s="9">
        <v>2.2710187074950623</v>
      </c>
      <c r="I181" s="9">
        <v>2.8426354159999998</v>
      </c>
      <c r="J181" s="7"/>
      <c r="K181" s="7"/>
    </row>
    <row r="182" spans="1:11" x14ac:dyDescent="0.25">
      <c r="A182" s="2" t="s">
        <v>70</v>
      </c>
      <c r="B182" s="2" t="s">
        <v>71</v>
      </c>
      <c r="C182" s="2" t="s">
        <v>71</v>
      </c>
      <c r="D182" s="2" t="s">
        <v>47</v>
      </c>
      <c r="E182" s="9">
        <v>0.93167535136519031</v>
      </c>
      <c r="F182" s="9">
        <v>1.1156578782603455</v>
      </c>
      <c r="G182" s="9">
        <v>0.96428554099999997</v>
      </c>
      <c r="H182" s="9">
        <v>0.63116067736602244</v>
      </c>
      <c r="I182" s="9">
        <v>1.4928789819999999</v>
      </c>
      <c r="J182" s="7"/>
      <c r="K182" s="7"/>
    </row>
    <row r="183" spans="1:11" x14ac:dyDescent="0.25">
      <c r="A183" s="2" t="s">
        <v>70</v>
      </c>
      <c r="B183" s="2" t="s">
        <v>71</v>
      </c>
      <c r="C183" s="2" t="s">
        <v>71</v>
      </c>
      <c r="D183" s="2" t="s">
        <v>48</v>
      </c>
      <c r="E183" s="9">
        <v>1.5405684268202733</v>
      </c>
      <c r="F183" s="9">
        <v>3.0046183246137672</v>
      </c>
      <c r="G183" s="9">
        <v>5.2966134699999996</v>
      </c>
      <c r="H183" s="9">
        <v>4.3223057425983269</v>
      </c>
      <c r="I183" s="9">
        <v>4.9031338719999997</v>
      </c>
      <c r="J183" s="7"/>
      <c r="K183" s="7"/>
    </row>
    <row r="184" spans="1:11" x14ac:dyDescent="0.25">
      <c r="A184" s="2" t="s">
        <v>70</v>
      </c>
      <c r="B184" s="2" t="s">
        <v>71</v>
      </c>
      <c r="C184" s="2" t="s">
        <v>71</v>
      </c>
      <c r="D184" s="2" t="s">
        <v>49</v>
      </c>
      <c r="E184" s="9">
        <v>74.005627623135567</v>
      </c>
      <c r="F184" s="9">
        <v>68.80752461987602</v>
      </c>
      <c r="G184" s="9">
        <v>62.842324079999997</v>
      </c>
      <c r="H184" s="9">
        <v>69.027683940094391</v>
      </c>
      <c r="I184" s="9">
        <v>47.894663280000003</v>
      </c>
      <c r="J184" s="7"/>
      <c r="K184" s="7"/>
    </row>
    <row r="185" spans="1:11" x14ac:dyDescent="0.25">
      <c r="A185" s="5" t="s">
        <v>70</v>
      </c>
      <c r="B185" s="2" t="s">
        <v>71</v>
      </c>
      <c r="C185" s="2" t="s">
        <v>71</v>
      </c>
      <c r="D185" s="2" t="s">
        <v>50</v>
      </c>
      <c r="E185" s="9">
        <v>0.46422566435506696</v>
      </c>
      <c r="F185" s="9">
        <v>0.20161858409559197</v>
      </c>
      <c r="G185" s="9">
        <v>0.110188096</v>
      </c>
      <c r="H185" s="9">
        <v>0.11044464214463103</v>
      </c>
      <c r="I185" s="9">
        <v>0.10431702299999999</v>
      </c>
      <c r="J185" s="7"/>
      <c r="K185" s="7"/>
    </row>
    <row r="186" spans="1:11" x14ac:dyDescent="0.25">
      <c r="A186" s="2" t="s">
        <v>70</v>
      </c>
      <c r="B186" s="2" t="s">
        <v>71</v>
      </c>
      <c r="C186" s="2" t="s">
        <v>71</v>
      </c>
      <c r="D186" s="2" t="s">
        <v>51</v>
      </c>
      <c r="E186" s="9">
        <v>11.699005738607433</v>
      </c>
      <c r="F186" s="9">
        <v>6.9756827227046703</v>
      </c>
      <c r="G186" s="9">
        <v>4.7754319599999997</v>
      </c>
      <c r="H186" s="9">
        <v>3.8762576687160912</v>
      </c>
      <c r="I186" s="9">
        <v>6.5456915479999997</v>
      </c>
      <c r="J186" s="7"/>
      <c r="K186" s="7"/>
    </row>
    <row r="187" spans="1:11" x14ac:dyDescent="0.25">
      <c r="A187" s="2" t="s">
        <v>70</v>
      </c>
      <c r="B187" s="2" t="s">
        <v>71</v>
      </c>
      <c r="C187" s="2" t="s">
        <v>71</v>
      </c>
      <c r="D187" s="2" t="s">
        <v>52</v>
      </c>
      <c r="E187" s="9">
        <v>0.82898781911602049</v>
      </c>
      <c r="F187" s="9">
        <v>0.60903299535508459</v>
      </c>
      <c r="G187" s="9">
        <v>0.63273796299999996</v>
      </c>
      <c r="H187" s="9">
        <v>0.7661855787070676</v>
      </c>
      <c r="I187" s="9">
        <v>0.39734149299999999</v>
      </c>
      <c r="J187" s="7"/>
      <c r="K187" s="7"/>
    </row>
    <row r="188" spans="1:11" x14ac:dyDescent="0.25">
      <c r="A188" s="2" t="s">
        <v>70</v>
      </c>
      <c r="B188" s="5" t="s">
        <v>71</v>
      </c>
      <c r="C188" s="5" t="s">
        <v>71</v>
      </c>
      <c r="D188" s="5" t="s">
        <v>53</v>
      </c>
      <c r="E188" s="22"/>
      <c r="F188" s="22"/>
      <c r="G188" s="22"/>
      <c r="H188" s="22"/>
      <c r="I188" s="22"/>
      <c r="J188" s="7"/>
      <c r="K188" s="7"/>
    </row>
    <row r="189" spans="1:11" x14ac:dyDescent="0.25">
      <c r="A189" s="2" t="s">
        <v>70</v>
      </c>
      <c r="B189" s="2" t="s">
        <v>71</v>
      </c>
      <c r="C189" s="2" t="s">
        <v>71</v>
      </c>
      <c r="D189" s="2" t="s">
        <v>54</v>
      </c>
      <c r="E189" s="9">
        <v>12.160549043503149</v>
      </c>
      <c r="F189" s="9">
        <v>11.731496164237081</v>
      </c>
      <c r="G189" s="9">
        <v>10.77318157</v>
      </c>
      <c r="H189" s="9">
        <v>8.6346622631656249</v>
      </c>
      <c r="I189" s="9">
        <v>8.3126431150000002</v>
      </c>
      <c r="J189" s="7"/>
      <c r="K189" s="7"/>
    </row>
    <row r="190" spans="1:11" x14ac:dyDescent="0.25">
      <c r="A190" s="2" t="s">
        <v>70</v>
      </c>
      <c r="B190" s="2" t="s">
        <v>71</v>
      </c>
      <c r="C190" s="2" t="s">
        <v>71</v>
      </c>
      <c r="D190" s="2" t="s">
        <v>55</v>
      </c>
      <c r="E190" s="9">
        <v>68.413651745237942</v>
      </c>
      <c r="F190" s="9">
        <v>67.731138592790487</v>
      </c>
      <c r="G190" s="9">
        <v>37.865318979999998</v>
      </c>
      <c r="H190" s="9">
        <v>46.472231525350942</v>
      </c>
      <c r="I190" s="9">
        <v>59.348825269999999</v>
      </c>
      <c r="J190" s="7"/>
      <c r="K190" s="7"/>
    </row>
    <row r="191" spans="1:11" x14ac:dyDescent="0.25">
      <c r="A191" s="2" t="s">
        <v>70</v>
      </c>
      <c r="B191" s="2" t="s">
        <v>71</v>
      </c>
      <c r="C191" s="2" t="s">
        <v>71</v>
      </c>
      <c r="D191" s="2" t="s">
        <v>56</v>
      </c>
      <c r="E191" s="9">
        <v>10.299411564623728</v>
      </c>
      <c r="F191" s="9">
        <v>9.1950520309783919</v>
      </c>
      <c r="G191" s="9">
        <v>23.428060380000002</v>
      </c>
      <c r="H191" s="9">
        <v>19.325810275826601</v>
      </c>
      <c r="I191" s="9">
        <v>22.93746694</v>
      </c>
      <c r="J191" s="7"/>
      <c r="K191" s="7"/>
    </row>
    <row r="192" spans="1:11" x14ac:dyDescent="0.25">
      <c r="A192" s="2" t="s">
        <v>70</v>
      </c>
      <c r="B192" s="2" t="s">
        <v>71</v>
      </c>
      <c r="C192" s="2" t="s">
        <v>71</v>
      </c>
      <c r="D192" s="2" t="s">
        <v>57</v>
      </c>
      <c r="E192" s="9">
        <v>41.139123685639255</v>
      </c>
      <c r="F192" s="9">
        <v>41.372808365559322</v>
      </c>
      <c r="G192" s="9">
        <v>33.961860180000002</v>
      </c>
      <c r="H192" s="9">
        <v>38.920156575521986</v>
      </c>
      <c r="I192" s="9">
        <v>49.476712509999999</v>
      </c>
      <c r="J192" s="7"/>
      <c r="K192" s="7"/>
    </row>
    <row r="193" spans="1:14" x14ac:dyDescent="0.25">
      <c r="A193" s="5" t="s">
        <v>70</v>
      </c>
      <c r="B193" s="2" t="s">
        <v>71</v>
      </c>
      <c r="C193" s="2" t="s">
        <v>71</v>
      </c>
      <c r="D193" s="2" t="s">
        <v>58</v>
      </c>
      <c r="E193" s="9">
        <v>90.960328363207211</v>
      </c>
      <c r="F193" s="9">
        <v>90.504046944667564</v>
      </c>
      <c r="G193" s="9">
        <v>90.686094949999998</v>
      </c>
      <c r="H193" s="9">
        <v>90.89812638417844</v>
      </c>
      <c r="I193" s="9">
        <v>88.012559249999995</v>
      </c>
      <c r="J193" s="7"/>
      <c r="K193" s="7"/>
    </row>
    <row r="194" spans="1:14" x14ac:dyDescent="0.25">
      <c r="A194" s="2" t="s">
        <v>70</v>
      </c>
      <c r="B194" s="2" t="s">
        <v>71</v>
      </c>
      <c r="C194" s="2" t="s">
        <v>71</v>
      </c>
      <c r="D194" s="2" t="s">
        <v>59</v>
      </c>
      <c r="E194" s="9">
        <v>25.684249006607043</v>
      </c>
      <c r="F194" s="9">
        <v>22.737874588626617</v>
      </c>
      <c r="G194" s="9">
        <v>69.093199630000001</v>
      </c>
      <c r="H194" s="9">
        <v>49.882725549074422</v>
      </c>
      <c r="I194" s="9">
        <v>46.514596249999997</v>
      </c>
      <c r="J194" s="7"/>
      <c r="K194" s="7"/>
    </row>
    <row r="195" spans="1:14" x14ac:dyDescent="0.25">
      <c r="A195" s="2" t="s">
        <v>70</v>
      </c>
      <c r="B195" s="2" t="s">
        <v>71</v>
      </c>
      <c r="C195" s="2" t="s">
        <v>71</v>
      </c>
      <c r="D195" s="2" t="s">
        <v>60</v>
      </c>
      <c r="E195" s="9">
        <v>12.081390398560572</v>
      </c>
      <c r="F195" s="9">
        <v>11.040520667465586</v>
      </c>
      <c r="G195" s="9">
        <v>27.64000897</v>
      </c>
      <c r="H195" s="9">
        <v>22.969667176342725</v>
      </c>
      <c r="I195" s="9">
        <v>27.20921332</v>
      </c>
      <c r="J195" s="7"/>
      <c r="K195" s="7"/>
    </row>
    <row r="196" spans="1:14" x14ac:dyDescent="0.25">
      <c r="A196" s="2" t="s">
        <v>70</v>
      </c>
      <c r="B196" s="5" t="s">
        <v>71</v>
      </c>
      <c r="C196" s="5" t="s">
        <v>71</v>
      </c>
      <c r="D196" s="5" t="s">
        <v>61</v>
      </c>
      <c r="E196" s="22"/>
      <c r="F196" s="22"/>
      <c r="G196" s="22"/>
      <c r="H196" s="22"/>
      <c r="I196" s="22"/>
      <c r="J196" s="7"/>
      <c r="K196" s="7"/>
    </row>
    <row r="197" spans="1:14" x14ac:dyDescent="0.25">
      <c r="A197" s="2" t="s">
        <v>70</v>
      </c>
      <c r="B197" s="2" t="s">
        <v>71</v>
      </c>
      <c r="C197" s="2" t="s">
        <v>71</v>
      </c>
      <c r="D197" s="2" t="s">
        <v>62</v>
      </c>
      <c r="E197" s="9">
        <v>1.982168193367416</v>
      </c>
      <c r="F197" s="9">
        <v>1.7420868526767066</v>
      </c>
      <c r="G197" s="9">
        <v>0.14368278300000001</v>
      </c>
      <c r="H197" s="9">
        <v>9.258779279648538E-2</v>
      </c>
      <c r="I197" s="9">
        <v>9.1714945000000006E-2</v>
      </c>
      <c r="J197" s="7"/>
      <c r="K197" s="7"/>
    </row>
    <row r="198" spans="1:14" x14ac:dyDescent="0.25">
      <c r="A198" s="2" t="s">
        <v>70</v>
      </c>
      <c r="B198" s="2" t="s">
        <v>71</v>
      </c>
      <c r="C198" s="2" t="s">
        <v>71</v>
      </c>
      <c r="D198" s="2" t="s">
        <v>63</v>
      </c>
      <c r="E198" s="9">
        <v>2.5256147769823274</v>
      </c>
      <c r="F198" s="9">
        <v>2.2561766962290952</v>
      </c>
      <c r="G198" s="9">
        <v>0.15885334000000001</v>
      </c>
      <c r="H198" s="9">
        <v>0.4564882394109312</v>
      </c>
      <c r="I198" s="9">
        <v>0.33208690899999999</v>
      </c>
      <c r="J198" s="7"/>
      <c r="K198" s="7"/>
    </row>
    <row r="199" spans="1:14" x14ac:dyDescent="0.25">
      <c r="A199" s="5" t="s">
        <v>70</v>
      </c>
      <c r="B199" s="2" t="s">
        <v>71</v>
      </c>
      <c r="C199" s="2" t="s">
        <v>71</v>
      </c>
      <c r="D199" s="2" t="s">
        <v>534</v>
      </c>
      <c r="E199" s="9">
        <v>2.2465868362370682</v>
      </c>
      <c r="F199" s="9">
        <v>1.7086603663845166</v>
      </c>
      <c r="G199" s="9">
        <v>0.66124359899999996</v>
      </c>
      <c r="H199" s="9">
        <v>0.43532203127259578</v>
      </c>
      <c r="I199" s="9">
        <v>0.415196387</v>
      </c>
      <c r="J199" s="7"/>
      <c r="K199" s="7"/>
    </row>
    <row r="200" spans="1:14" x14ac:dyDescent="0.25">
      <c r="A200" s="2" t="s">
        <v>70</v>
      </c>
      <c r="B200" s="2" t="s">
        <v>71</v>
      </c>
      <c r="C200" s="2" t="s">
        <v>71</v>
      </c>
      <c r="D200" s="2" t="s">
        <v>65</v>
      </c>
      <c r="E200" s="9">
        <v>5.1348345855635591</v>
      </c>
      <c r="F200" s="9">
        <v>0.90523419847075981</v>
      </c>
      <c r="G200" s="9">
        <v>-65.119573860000003</v>
      </c>
      <c r="H200" s="9">
        <v>85.786047751750374</v>
      </c>
      <c r="I200" s="9">
        <v>-41.719394780000002</v>
      </c>
      <c r="J200" s="7"/>
      <c r="K200" s="7"/>
    </row>
    <row r="201" spans="1:14" x14ac:dyDescent="0.25">
      <c r="A201" s="2" t="s">
        <v>70</v>
      </c>
      <c r="B201" s="2" t="s">
        <v>71</v>
      </c>
      <c r="C201" s="2" t="s">
        <v>71</v>
      </c>
      <c r="D201" s="2" t="s">
        <v>66</v>
      </c>
      <c r="E201" s="9">
        <v>127.41677449135506</v>
      </c>
      <c r="F201" s="9">
        <v>129.5100007650303</v>
      </c>
      <c r="G201" s="9">
        <v>110.5583681</v>
      </c>
      <c r="H201" s="9">
        <v>493.0328563013972</v>
      </c>
      <c r="I201" s="9">
        <v>362.08592540000001</v>
      </c>
      <c r="J201" s="7"/>
      <c r="K201" s="7"/>
    </row>
    <row r="202" spans="1:14" x14ac:dyDescent="0.25">
      <c r="A202" s="2" t="s">
        <v>70</v>
      </c>
      <c r="B202" s="5" t="s">
        <v>71</v>
      </c>
      <c r="C202" s="5" t="s">
        <v>71</v>
      </c>
      <c r="D202" s="5" t="s">
        <v>67</v>
      </c>
      <c r="E202" s="22"/>
      <c r="F202" s="22"/>
      <c r="G202" s="22"/>
      <c r="H202" s="22"/>
      <c r="I202" s="22"/>
      <c r="J202" s="7"/>
      <c r="K202" s="7"/>
    </row>
    <row r="203" spans="1:14" x14ac:dyDescent="0.25">
      <c r="A203" s="5" t="s">
        <v>70</v>
      </c>
      <c r="B203" s="2" t="s">
        <v>71</v>
      </c>
      <c r="C203" s="2" t="s">
        <v>71</v>
      </c>
      <c r="D203" s="2" t="s">
        <v>535</v>
      </c>
      <c r="E203" s="9">
        <v>9.32264616851465</v>
      </c>
      <c r="F203" s="9">
        <v>9.5913320359305736</v>
      </c>
      <c r="G203" s="9">
        <v>5.0988240249999999</v>
      </c>
      <c r="H203" s="9">
        <v>4.1292182465499065</v>
      </c>
      <c r="I203" s="9">
        <v>5.0836616389999998</v>
      </c>
      <c r="J203" s="7"/>
      <c r="K203" s="7"/>
    </row>
    <row r="204" spans="1:14" x14ac:dyDescent="0.25">
      <c r="A204" s="2" t="s">
        <v>70</v>
      </c>
      <c r="B204" s="2" t="s">
        <v>71</v>
      </c>
      <c r="C204" s="2" t="s">
        <v>71</v>
      </c>
      <c r="D204" s="2" t="s">
        <v>536</v>
      </c>
      <c r="E204" s="9">
        <v>0</v>
      </c>
      <c r="F204" s="9">
        <v>0</v>
      </c>
      <c r="G204" s="9">
        <f>+G176/SUM(G143:G145)</f>
        <v>46.718217374388949</v>
      </c>
      <c r="H204" s="9">
        <f>+H176/SUM(H143:H145)</f>
        <v>46.946046574200963</v>
      </c>
      <c r="I204" s="9">
        <f>+I176/SUM(I143:I145)</f>
        <v>22.268620347421418</v>
      </c>
      <c r="J204" s="7"/>
      <c r="K204" s="7"/>
    </row>
    <row r="205" spans="1:14" x14ac:dyDescent="0.25">
      <c r="A205" s="5" t="s">
        <v>70</v>
      </c>
      <c r="B205" s="2" t="s">
        <v>71</v>
      </c>
      <c r="C205" s="2" t="s">
        <v>71</v>
      </c>
      <c r="D205" s="2" t="s">
        <v>537</v>
      </c>
      <c r="E205" s="9">
        <v>4.4128161620654787</v>
      </c>
      <c r="F205" s="9">
        <v>4.3135623092361479</v>
      </c>
      <c r="G205" s="9">
        <v>6.6607241210000003</v>
      </c>
      <c r="H205" s="9">
        <v>9.4255508553080265</v>
      </c>
      <c r="I205" s="9">
        <v>9.7324952029999992</v>
      </c>
      <c r="J205" s="7"/>
      <c r="K205" s="7"/>
    </row>
    <row r="206" spans="1:14" x14ac:dyDescent="0.25">
      <c r="A206" s="2" t="s">
        <v>70</v>
      </c>
      <c r="B206" s="5" t="s">
        <v>71</v>
      </c>
      <c r="C206" s="5" t="s">
        <v>71</v>
      </c>
      <c r="D206" s="5" t="s">
        <v>68</v>
      </c>
      <c r="E206" s="22"/>
      <c r="F206" s="22"/>
      <c r="G206" s="22"/>
      <c r="H206" s="22"/>
      <c r="I206" s="22"/>
      <c r="J206" s="7"/>
      <c r="K206" s="7"/>
    </row>
    <row r="207" spans="1:14" x14ac:dyDescent="0.25">
      <c r="A207" s="2" t="s">
        <v>70</v>
      </c>
      <c r="B207" s="2" t="s">
        <v>71</v>
      </c>
      <c r="C207" s="2" t="s">
        <v>71</v>
      </c>
      <c r="D207" s="2" t="s">
        <v>69</v>
      </c>
      <c r="E207" s="9">
        <v>35.937576516549505</v>
      </c>
      <c r="F207" s="9">
        <v>12.035877043607467</v>
      </c>
      <c r="G207" s="9">
        <v>0.152664256</v>
      </c>
      <c r="H207" s="9">
        <v>6.1888930302495995</v>
      </c>
      <c r="I207" s="9">
        <v>1.255308997</v>
      </c>
      <c r="J207" s="7"/>
      <c r="K207" s="7"/>
    </row>
    <row r="208" spans="1:14" x14ac:dyDescent="0.25">
      <c r="A208" s="2" t="s">
        <v>70</v>
      </c>
      <c r="B208" s="5" t="s">
        <v>70</v>
      </c>
      <c r="C208" s="5" t="s">
        <v>549</v>
      </c>
      <c r="D208" s="5" t="s">
        <v>9</v>
      </c>
      <c r="E208" s="19">
        <f>SUM(E209:E212)</f>
        <v>53961275</v>
      </c>
      <c r="F208" s="19">
        <f t="shared" ref="F208:I208" si="6">SUM(F209:F212)</f>
        <v>73678060</v>
      </c>
      <c r="G208" s="19">
        <f t="shared" si="6"/>
        <v>121393611</v>
      </c>
      <c r="H208" s="19">
        <f t="shared" si="6"/>
        <v>151362686</v>
      </c>
      <c r="I208" s="19">
        <f t="shared" si="6"/>
        <v>171031156</v>
      </c>
      <c r="J208" s="3"/>
      <c r="K208" s="3"/>
      <c r="L208" s="3"/>
      <c r="M208" s="3"/>
      <c r="N208" s="3"/>
    </row>
    <row r="209" spans="1:11" x14ac:dyDescent="0.25">
      <c r="A209" s="2" t="s">
        <v>70</v>
      </c>
      <c r="B209" s="2" t="s">
        <v>70</v>
      </c>
      <c r="C209" s="2" t="s">
        <v>549</v>
      </c>
      <c r="D209" s="2" t="s">
        <v>72</v>
      </c>
      <c r="E209" s="20">
        <v>26477025</v>
      </c>
      <c r="F209" s="20">
        <v>33964635</v>
      </c>
      <c r="G209" s="20">
        <v>42279105</v>
      </c>
      <c r="H209" s="20">
        <v>41782500</v>
      </c>
      <c r="I209" s="20">
        <v>42018465</v>
      </c>
      <c r="J209" s="7"/>
      <c r="K209" s="7"/>
    </row>
    <row r="210" spans="1:11" x14ac:dyDescent="0.25">
      <c r="A210" s="5" t="s">
        <v>70</v>
      </c>
      <c r="B210" s="2" t="s">
        <v>70</v>
      </c>
      <c r="C210" s="2" t="s">
        <v>549</v>
      </c>
      <c r="D210" s="2" t="s">
        <v>11</v>
      </c>
      <c r="E210" s="20">
        <v>0</v>
      </c>
      <c r="F210" s="20">
        <v>0</v>
      </c>
      <c r="G210" s="20">
        <v>0</v>
      </c>
      <c r="H210" s="20">
        <v>0</v>
      </c>
      <c r="I210" s="20">
        <v>0</v>
      </c>
      <c r="J210" s="7"/>
      <c r="K210" s="7"/>
    </row>
    <row r="211" spans="1:11" x14ac:dyDescent="0.25">
      <c r="A211" s="2" t="s">
        <v>70</v>
      </c>
      <c r="B211" s="2" t="s">
        <v>70</v>
      </c>
      <c r="C211" s="2" t="s">
        <v>549</v>
      </c>
      <c r="D211" s="2" t="s">
        <v>73</v>
      </c>
      <c r="E211" s="20">
        <v>29135552</v>
      </c>
      <c r="F211" s="20">
        <v>40227593</v>
      </c>
      <c r="G211" s="20">
        <v>-120167</v>
      </c>
      <c r="H211" s="20">
        <v>1633933</v>
      </c>
      <c r="I211" s="20">
        <v>1347999</v>
      </c>
      <c r="J211" s="7"/>
      <c r="K211" s="7"/>
    </row>
    <row r="212" spans="1:11" x14ac:dyDescent="0.25">
      <c r="A212" s="2" t="s">
        <v>70</v>
      </c>
      <c r="B212" s="2" t="s">
        <v>70</v>
      </c>
      <c r="C212" s="2" t="s">
        <v>549</v>
      </c>
      <c r="D212" s="2" t="s">
        <v>13</v>
      </c>
      <c r="E212" s="20">
        <v>-1651302</v>
      </c>
      <c r="F212" s="20">
        <v>-514168</v>
      </c>
      <c r="G212" s="20">
        <v>79234673</v>
      </c>
      <c r="H212" s="20">
        <v>107946253</v>
      </c>
      <c r="I212" s="20">
        <v>127664692</v>
      </c>
      <c r="J212" s="7"/>
      <c r="K212" s="7"/>
    </row>
    <row r="213" spans="1:11" x14ac:dyDescent="0.25">
      <c r="A213" s="2" t="s">
        <v>70</v>
      </c>
      <c r="B213" s="5" t="s">
        <v>70</v>
      </c>
      <c r="C213" s="5" t="s">
        <v>549</v>
      </c>
      <c r="D213" s="5" t="s">
        <v>14</v>
      </c>
      <c r="E213" s="19">
        <v>556586726</v>
      </c>
      <c r="F213" s="19">
        <v>709066727</v>
      </c>
      <c r="G213" s="19">
        <v>1287827919</v>
      </c>
      <c r="H213" s="19">
        <v>1564078051</v>
      </c>
      <c r="I213" s="19">
        <v>1215779550</v>
      </c>
      <c r="J213" s="7"/>
      <c r="K213" s="7"/>
    </row>
    <row r="214" spans="1:11" x14ac:dyDescent="0.25">
      <c r="A214" s="2" t="s">
        <v>70</v>
      </c>
      <c r="B214" s="2" t="s">
        <v>70</v>
      </c>
      <c r="C214" s="2" t="s">
        <v>549</v>
      </c>
      <c r="D214" s="2" t="s">
        <v>15</v>
      </c>
      <c r="E214" s="20">
        <v>1458127</v>
      </c>
      <c r="F214" s="20">
        <v>1973793</v>
      </c>
      <c r="G214" s="20">
        <v>1740735</v>
      </c>
      <c r="H214" s="20">
        <v>1889296</v>
      </c>
      <c r="I214" s="20">
        <v>738279</v>
      </c>
      <c r="J214" s="7"/>
      <c r="K214" s="7"/>
    </row>
    <row r="215" spans="1:11" x14ac:dyDescent="0.25">
      <c r="A215" s="5" t="s">
        <v>70</v>
      </c>
      <c r="B215" s="2" t="s">
        <v>70</v>
      </c>
      <c r="C215" s="2" t="s">
        <v>549</v>
      </c>
      <c r="D215" s="2" t="s">
        <v>16</v>
      </c>
      <c r="E215" s="20">
        <v>390977403</v>
      </c>
      <c r="F215" s="20">
        <v>499959427</v>
      </c>
      <c r="G215" s="20">
        <v>955797554</v>
      </c>
      <c r="H215" s="20">
        <v>941477718</v>
      </c>
      <c r="I215" s="20">
        <v>571076735</v>
      </c>
      <c r="J215" s="7"/>
      <c r="K215" s="7"/>
    </row>
    <row r="216" spans="1:11" x14ac:dyDescent="0.25">
      <c r="A216" s="2" t="s">
        <v>70</v>
      </c>
      <c r="B216" s="2" t="s">
        <v>70</v>
      </c>
      <c r="C216" s="2" t="s">
        <v>549</v>
      </c>
      <c r="D216" s="2" t="s">
        <v>17</v>
      </c>
      <c r="E216" s="20">
        <v>155302046</v>
      </c>
      <c r="F216" s="20">
        <v>176543182</v>
      </c>
      <c r="G216" s="20">
        <v>251874893</v>
      </c>
      <c r="H216" s="20">
        <v>510453097</v>
      </c>
      <c r="I216" s="20">
        <v>613021313</v>
      </c>
      <c r="J216" s="7"/>
      <c r="K216" s="7"/>
    </row>
    <row r="217" spans="1:11" x14ac:dyDescent="0.25">
      <c r="A217" s="2" t="s">
        <v>70</v>
      </c>
      <c r="B217" s="5" t="s">
        <v>70</v>
      </c>
      <c r="C217" s="5" t="s">
        <v>549</v>
      </c>
      <c r="D217" s="5" t="s">
        <v>18</v>
      </c>
      <c r="E217" s="6">
        <v>8849150</v>
      </c>
      <c r="F217" s="6">
        <v>30590325</v>
      </c>
      <c r="G217" s="6">
        <v>78414737</v>
      </c>
      <c r="H217" s="6">
        <v>110257940</v>
      </c>
      <c r="I217" s="6">
        <v>30943223</v>
      </c>
      <c r="J217" s="7"/>
      <c r="K217" s="7"/>
    </row>
    <row r="218" spans="1:11" x14ac:dyDescent="0.25">
      <c r="A218" s="2" t="s">
        <v>70</v>
      </c>
      <c r="B218" s="5" t="s">
        <v>70</v>
      </c>
      <c r="C218" s="5" t="s">
        <v>549</v>
      </c>
      <c r="D218" s="5" t="s">
        <v>19</v>
      </c>
      <c r="E218" s="19">
        <v>610548001</v>
      </c>
      <c r="F218" s="19">
        <v>782744787</v>
      </c>
      <c r="G218" s="19">
        <v>1409221530</v>
      </c>
      <c r="H218" s="19">
        <v>1715440737</v>
      </c>
      <c r="I218" s="19">
        <v>1386810706</v>
      </c>
      <c r="J218" s="7"/>
      <c r="K218" s="7"/>
    </row>
    <row r="219" spans="1:11" x14ac:dyDescent="0.25">
      <c r="A219" s="2" t="s">
        <v>70</v>
      </c>
      <c r="B219" s="2" t="s">
        <v>70</v>
      </c>
      <c r="C219" s="2" t="s">
        <v>549</v>
      </c>
      <c r="D219" s="2" t="s">
        <v>20</v>
      </c>
      <c r="E219" s="20">
        <v>37703444</v>
      </c>
      <c r="F219" s="20">
        <v>42170309</v>
      </c>
      <c r="G219" s="20">
        <v>63902407</v>
      </c>
      <c r="H219" s="20">
        <v>76916819</v>
      </c>
      <c r="I219" s="20">
        <v>67628351</v>
      </c>
      <c r="J219" s="7"/>
      <c r="K219" s="7"/>
    </row>
    <row r="220" spans="1:11" x14ac:dyDescent="0.25">
      <c r="A220" s="2" t="s">
        <v>70</v>
      </c>
      <c r="B220" s="2" t="s">
        <v>70</v>
      </c>
      <c r="C220" s="2" t="s">
        <v>549</v>
      </c>
      <c r="D220" s="2" t="s">
        <v>21</v>
      </c>
      <c r="E220" s="20">
        <v>23331975</v>
      </c>
      <c r="F220" s="20">
        <v>6434681</v>
      </c>
      <c r="G220" s="20">
        <v>16633161</v>
      </c>
      <c r="H220" s="20">
        <v>47033228</v>
      </c>
      <c r="I220" s="20">
        <v>25648898</v>
      </c>
      <c r="J220" s="7"/>
      <c r="K220" s="7"/>
    </row>
    <row r="221" spans="1:11" x14ac:dyDescent="0.25">
      <c r="A221" s="2" t="s">
        <v>70</v>
      </c>
      <c r="B221" s="2" t="s">
        <v>70</v>
      </c>
      <c r="C221" s="2" t="s">
        <v>549</v>
      </c>
      <c r="D221" s="2" t="s">
        <v>22</v>
      </c>
      <c r="E221" s="20">
        <v>44289040</v>
      </c>
      <c r="F221" s="20">
        <v>80542850</v>
      </c>
      <c r="G221" s="20">
        <v>469012808</v>
      </c>
      <c r="H221" s="20">
        <v>478661524</v>
      </c>
      <c r="I221" s="20">
        <v>110713375</v>
      </c>
      <c r="J221" s="7"/>
      <c r="K221" s="7"/>
    </row>
    <row r="222" spans="1:11" x14ac:dyDescent="0.25">
      <c r="A222" s="2" t="s">
        <v>70</v>
      </c>
      <c r="B222" s="2" t="s">
        <v>70</v>
      </c>
      <c r="C222" s="2" t="s">
        <v>549</v>
      </c>
      <c r="D222" s="2" t="s">
        <v>23</v>
      </c>
      <c r="E222" s="20">
        <v>445777512</v>
      </c>
      <c r="F222" s="20">
        <v>576201472</v>
      </c>
      <c r="G222" s="20">
        <v>471336787</v>
      </c>
      <c r="H222" s="20">
        <v>729107823</v>
      </c>
      <c r="I222" s="20">
        <v>799014314</v>
      </c>
      <c r="J222" s="7"/>
      <c r="K222" s="7"/>
    </row>
    <row r="223" spans="1:11" x14ac:dyDescent="0.25">
      <c r="A223" s="2" t="s">
        <v>70</v>
      </c>
      <c r="B223" s="2" t="s">
        <v>70</v>
      </c>
      <c r="C223" s="2" t="s">
        <v>549</v>
      </c>
      <c r="D223" s="2" t="s">
        <v>24</v>
      </c>
      <c r="E223" s="20">
        <v>49707721</v>
      </c>
      <c r="F223" s="20">
        <v>54356650</v>
      </c>
      <c r="G223" s="20">
        <v>372299137</v>
      </c>
      <c r="H223" s="20">
        <v>365704032</v>
      </c>
      <c r="I223" s="20">
        <v>375031189</v>
      </c>
      <c r="J223" s="7"/>
      <c r="K223" s="7"/>
    </row>
    <row r="224" spans="1:11" x14ac:dyDescent="0.25">
      <c r="A224" s="2" t="s">
        <v>70</v>
      </c>
      <c r="B224" s="2" t="s">
        <v>70</v>
      </c>
      <c r="C224" s="2" t="s">
        <v>549</v>
      </c>
      <c r="D224" s="2" t="s">
        <v>25</v>
      </c>
      <c r="E224" s="20">
        <v>0</v>
      </c>
      <c r="F224" s="20">
        <v>0</v>
      </c>
      <c r="G224" s="20">
        <v>0</v>
      </c>
      <c r="H224" s="20">
        <v>0</v>
      </c>
      <c r="I224" s="20">
        <v>0</v>
      </c>
      <c r="J224" s="7"/>
      <c r="K224" s="7"/>
    </row>
    <row r="225" spans="1:14" x14ac:dyDescent="0.25">
      <c r="A225" s="2" t="s">
        <v>70</v>
      </c>
      <c r="B225" s="2" t="s">
        <v>70</v>
      </c>
      <c r="C225" s="2" t="s">
        <v>549</v>
      </c>
      <c r="D225" s="2" t="s">
        <v>26</v>
      </c>
      <c r="E225" s="20">
        <v>495557</v>
      </c>
      <c r="F225" s="20">
        <v>543567</v>
      </c>
      <c r="G225" s="20">
        <v>58803</v>
      </c>
      <c r="H225" s="20">
        <v>79147</v>
      </c>
      <c r="I225" s="20">
        <v>89826</v>
      </c>
      <c r="J225" s="7"/>
      <c r="K225" s="7"/>
    </row>
    <row r="226" spans="1:14" x14ac:dyDescent="0.25">
      <c r="A226" s="5" t="s">
        <v>70</v>
      </c>
      <c r="B226" s="2" t="s">
        <v>70</v>
      </c>
      <c r="C226" s="2" t="s">
        <v>549</v>
      </c>
      <c r="D226" s="2" t="s">
        <v>27</v>
      </c>
      <c r="E226" s="20">
        <v>49212164</v>
      </c>
      <c r="F226" s="20">
        <v>53813083</v>
      </c>
      <c r="G226" s="20">
        <v>372240334</v>
      </c>
      <c r="H226" s="20">
        <v>365624885</v>
      </c>
      <c r="I226" s="20">
        <v>374941363</v>
      </c>
      <c r="J226" s="7"/>
      <c r="K226" s="7"/>
    </row>
    <row r="227" spans="1:14" x14ac:dyDescent="0.25">
      <c r="A227" s="2" t="s">
        <v>70</v>
      </c>
      <c r="B227" s="2" t="s">
        <v>70</v>
      </c>
      <c r="C227" s="2" t="s">
        <v>549</v>
      </c>
      <c r="D227" s="2" t="s">
        <v>491</v>
      </c>
      <c r="E227" s="20">
        <v>576956</v>
      </c>
      <c r="F227" s="20">
        <v>551805</v>
      </c>
      <c r="G227" s="20">
        <v>484970</v>
      </c>
      <c r="H227" s="20">
        <v>583270</v>
      </c>
      <c r="I227" s="20">
        <v>564083</v>
      </c>
      <c r="J227" s="7"/>
      <c r="K227" s="7"/>
    </row>
    <row r="228" spans="1:14" x14ac:dyDescent="0.25">
      <c r="A228" s="2" t="s">
        <v>70</v>
      </c>
      <c r="B228" s="2" t="s">
        <v>70</v>
      </c>
      <c r="C228" s="2" t="s">
        <v>549</v>
      </c>
      <c r="D228" s="2" t="s">
        <v>28</v>
      </c>
      <c r="E228" s="20">
        <v>9656910</v>
      </c>
      <c r="F228" s="20">
        <v>23030587</v>
      </c>
      <c r="G228" s="20">
        <v>15611063</v>
      </c>
      <c r="H228" s="20">
        <v>17513188</v>
      </c>
      <c r="I228" s="20">
        <v>8300322</v>
      </c>
      <c r="J228" s="7"/>
      <c r="K228" s="7"/>
    </row>
    <row r="229" spans="1:14" x14ac:dyDescent="0.25">
      <c r="A229" s="2" t="s">
        <v>70</v>
      </c>
      <c r="B229" s="5" t="s">
        <v>70</v>
      </c>
      <c r="C229" s="5" t="s">
        <v>549</v>
      </c>
      <c r="D229" s="5" t="s">
        <v>29</v>
      </c>
      <c r="E229" s="19"/>
      <c r="F229" s="19"/>
      <c r="G229" s="19"/>
      <c r="H229" s="19"/>
      <c r="I229" s="19"/>
      <c r="J229" s="7"/>
      <c r="K229" s="7"/>
    </row>
    <row r="230" spans="1:14" x14ac:dyDescent="0.25">
      <c r="A230" s="2" t="s">
        <v>70</v>
      </c>
      <c r="B230" s="2" t="s">
        <v>70</v>
      </c>
      <c r="C230" s="2" t="s">
        <v>549</v>
      </c>
      <c r="D230" s="2" t="s">
        <v>30</v>
      </c>
      <c r="E230" s="20">
        <v>37188805</v>
      </c>
      <c r="F230" s="20">
        <v>79301239</v>
      </c>
      <c r="G230" s="20">
        <v>199978689</v>
      </c>
      <c r="H230" s="20">
        <v>234401187</v>
      </c>
      <c r="I230" s="20">
        <v>126238770</v>
      </c>
      <c r="J230" s="7"/>
      <c r="K230" s="7"/>
    </row>
    <row r="231" spans="1:14" x14ac:dyDescent="0.25">
      <c r="A231" s="2" t="s">
        <v>70</v>
      </c>
      <c r="B231" s="2" t="s">
        <v>70</v>
      </c>
      <c r="C231" s="2" t="s">
        <v>549</v>
      </c>
      <c r="D231" s="2" t="s">
        <v>31</v>
      </c>
      <c r="E231" s="20">
        <v>30879337</v>
      </c>
      <c r="F231" s="20">
        <v>58415795</v>
      </c>
      <c r="G231" s="20">
        <v>132005688</v>
      </c>
      <c r="H231" s="20">
        <v>172572686</v>
      </c>
      <c r="I231" s="20">
        <v>60806069</v>
      </c>
      <c r="J231" s="7"/>
      <c r="K231" s="7"/>
    </row>
    <row r="232" spans="1:14" x14ac:dyDescent="0.25">
      <c r="A232" s="2" t="s">
        <v>70</v>
      </c>
      <c r="B232" s="2" t="s">
        <v>70</v>
      </c>
      <c r="C232" s="2" t="s">
        <v>549</v>
      </c>
      <c r="D232" s="2" t="s">
        <v>32</v>
      </c>
      <c r="E232" s="20">
        <v>6309468</v>
      </c>
      <c r="F232" s="20">
        <v>20885444</v>
      </c>
      <c r="G232" s="20">
        <v>67973001</v>
      </c>
      <c r="H232" s="20">
        <v>61828501</v>
      </c>
      <c r="I232" s="20">
        <v>65432701</v>
      </c>
      <c r="J232" s="7"/>
      <c r="K232" s="7"/>
    </row>
    <row r="233" spans="1:14" x14ac:dyDescent="0.25">
      <c r="A233" s="2" t="s">
        <v>70</v>
      </c>
      <c r="B233" s="2" t="s">
        <v>70</v>
      </c>
      <c r="C233" s="2" t="s">
        <v>549</v>
      </c>
      <c r="D233" s="2" t="s">
        <v>33</v>
      </c>
      <c r="E233" s="20">
        <v>157950</v>
      </c>
      <c r="F233" s="20">
        <v>48010</v>
      </c>
      <c r="G233" s="20">
        <v>-483674</v>
      </c>
      <c r="H233" s="20">
        <v>51388</v>
      </c>
      <c r="I233" s="20">
        <v>18422</v>
      </c>
      <c r="J233" s="7"/>
      <c r="K233" s="7"/>
    </row>
    <row r="234" spans="1:14" x14ac:dyDescent="0.25">
      <c r="A234" s="2" t="s">
        <v>70</v>
      </c>
      <c r="B234" s="2" t="s">
        <v>70</v>
      </c>
      <c r="C234" s="2" t="s">
        <v>549</v>
      </c>
      <c r="D234" s="2" t="s">
        <v>34</v>
      </c>
      <c r="E234" s="20">
        <v>6151518</v>
      </c>
      <c r="F234" s="20">
        <v>20837434</v>
      </c>
      <c r="G234" s="20">
        <v>68456675</v>
      </c>
      <c r="H234" s="20">
        <v>61777113</v>
      </c>
      <c r="I234" s="20">
        <v>65414279</v>
      </c>
      <c r="J234" s="7"/>
      <c r="K234" s="7"/>
    </row>
    <row r="235" spans="1:14" x14ac:dyDescent="0.25">
      <c r="A235" s="2" t="s">
        <v>70</v>
      </c>
      <c r="B235" s="2" t="s">
        <v>70</v>
      </c>
      <c r="C235" s="2" t="s">
        <v>549</v>
      </c>
      <c r="D235" s="2" t="s">
        <v>35</v>
      </c>
      <c r="E235" s="20">
        <v>3691817</v>
      </c>
      <c r="F235" s="20">
        <v>5458030</v>
      </c>
      <c r="G235" s="20">
        <v>8023577</v>
      </c>
      <c r="H235" s="20">
        <v>3946230</v>
      </c>
      <c r="I235" s="20">
        <v>17081376</v>
      </c>
      <c r="J235" s="7"/>
      <c r="K235" s="7"/>
      <c r="L235" s="7"/>
      <c r="M235" s="7"/>
      <c r="N235" s="7"/>
    </row>
    <row r="236" spans="1:14" x14ac:dyDescent="0.25">
      <c r="A236" s="2" t="s">
        <v>70</v>
      </c>
      <c r="B236" s="2" t="s">
        <v>70</v>
      </c>
      <c r="C236" s="2" t="s">
        <v>549</v>
      </c>
      <c r="D236" s="2" t="s">
        <v>36</v>
      </c>
      <c r="E236" s="20">
        <v>2310391</v>
      </c>
      <c r="F236" s="20">
        <v>2843915</v>
      </c>
      <c r="G236" s="20">
        <v>4590917</v>
      </c>
      <c r="H236" s="20">
        <v>4530644</v>
      </c>
      <c r="I236" s="20">
        <v>5119519</v>
      </c>
      <c r="J236" s="7"/>
      <c r="K236" s="7"/>
    </row>
    <row r="237" spans="1:14" x14ac:dyDescent="0.25">
      <c r="A237" s="5" t="s">
        <v>70</v>
      </c>
      <c r="B237" s="2" t="s">
        <v>70</v>
      </c>
      <c r="C237" s="2" t="s">
        <v>549</v>
      </c>
      <c r="D237" s="2" t="s">
        <v>37</v>
      </c>
      <c r="E237" s="20">
        <v>2144455</v>
      </c>
      <c r="F237" s="20">
        <v>2365062</v>
      </c>
      <c r="G237" s="20">
        <v>3123771</v>
      </c>
      <c r="H237" s="20">
        <v>3284522</v>
      </c>
      <c r="I237" s="20">
        <v>3539282</v>
      </c>
      <c r="J237" s="7"/>
      <c r="K237" s="7"/>
    </row>
    <row r="238" spans="1:14" x14ac:dyDescent="0.25">
      <c r="A238" s="2" t="s">
        <v>70</v>
      </c>
      <c r="B238" s="2" t="s">
        <v>70</v>
      </c>
      <c r="C238" s="2" t="s">
        <v>549</v>
      </c>
      <c r="D238" s="2" t="s">
        <v>38</v>
      </c>
      <c r="E238" s="20">
        <v>7532944</v>
      </c>
      <c r="F238" s="20">
        <v>23451549</v>
      </c>
      <c r="G238" s="20">
        <v>71889335</v>
      </c>
      <c r="H238" s="20">
        <v>61192699</v>
      </c>
      <c r="I238" s="20">
        <v>77376136</v>
      </c>
      <c r="J238" s="7"/>
      <c r="K238" s="7"/>
    </row>
    <row r="239" spans="1:14" x14ac:dyDescent="0.25">
      <c r="A239" s="2" t="s">
        <v>70</v>
      </c>
      <c r="B239" s="2" t="s">
        <v>70</v>
      </c>
      <c r="C239" s="2" t="s">
        <v>549</v>
      </c>
      <c r="D239" s="2" t="s">
        <v>39</v>
      </c>
      <c r="E239" s="20">
        <v>4194113</v>
      </c>
      <c r="F239" s="20">
        <v>11092914</v>
      </c>
      <c r="G239" s="20">
        <v>39015062</v>
      </c>
      <c r="H239" s="20">
        <v>33257183</v>
      </c>
      <c r="I239" s="20">
        <v>39530993</v>
      </c>
      <c r="J239" s="7"/>
      <c r="K239" s="7"/>
    </row>
    <row r="240" spans="1:14" x14ac:dyDescent="0.25">
      <c r="A240" s="5" t="s">
        <v>70</v>
      </c>
      <c r="B240" s="5" t="s">
        <v>70</v>
      </c>
      <c r="C240" s="5" t="s">
        <v>549</v>
      </c>
      <c r="D240" s="5" t="s">
        <v>40</v>
      </c>
      <c r="E240" s="19"/>
      <c r="F240" s="19"/>
      <c r="G240" s="19"/>
      <c r="H240" s="19"/>
      <c r="I240" s="19"/>
      <c r="J240" s="7"/>
      <c r="K240" s="7"/>
    </row>
    <row r="241" spans="1:11" x14ac:dyDescent="0.25">
      <c r="A241" s="2" t="s">
        <v>70</v>
      </c>
      <c r="B241" s="2" t="s">
        <v>70</v>
      </c>
      <c r="C241" s="2" t="s">
        <v>549</v>
      </c>
      <c r="D241" s="2" t="s">
        <v>41</v>
      </c>
      <c r="E241" s="20">
        <v>219568229</v>
      </c>
      <c r="F241" s="20">
        <v>108930899</v>
      </c>
      <c r="G241" s="20">
        <v>-81634435</v>
      </c>
      <c r="H241" s="20">
        <v>303144717</v>
      </c>
      <c r="I241" s="20">
        <v>59352012</v>
      </c>
      <c r="J241" s="7"/>
      <c r="K241" s="7"/>
    </row>
    <row r="242" spans="1:11" x14ac:dyDescent="0.25">
      <c r="A242" s="2" t="s">
        <v>70</v>
      </c>
      <c r="B242" s="2" t="s">
        <v>70</v>
      </c>
      <c r="C242" s="2" t="s">
        <v>549</v>
      </c>
      <c r="D242" s="2" t="s">
        <v>42</v>
      </c>
      <c r="E242" s="9"/>
      <c r="F242" s="9"/>
      <c r="G242" s="9">
        <v>3760140055</v>
      </c>
      <c r="H242" s="9">
        <v>3637691821</v>
      </c>
      <c r="I242" s="9">
        <v>1543465411</v>
      </c>
      <c r="J242" s="7"/>
      <c r="K242" s="7"/>
    </row>
    <row r="243" spans="1:11" x14ac:dyDescent="0.25">
      <c r="A243" s="2" t="s">
        <v>70</v>
      </c>
      <c r="B243" s="5" t="s">
        <v>70</v>
      </c>
      <c r="C243" s="5" t="s">
        <v>549</v>
      </c>
      <c r="D243" s="5" t="s">
        <v>43</v>
      </c>
      <c r="E243" s="19"/>
      <c r="F243" s="19"/>
      <c r="G243" s="19"/>
      <c r="H243" s="19"/>
      <c r="I243" s="19"/>
      <c r="J243" s="7"/>
      <c r="K243" s="7"/>
    </row>
    <row r="244" spans="1:11" x14ac:dyDescent="0.25">
      <c r="A244" s="2" t="s">
        <v>70</v>
      </c>
      <c r="B244" s="2" t="s">
        <v>70</v>
      </c>
      <c r="C244" s="2" t="s">
        <v>549</v>
      </c>
      <c r="D244" s="2" t="s">
        <v>211</v>
      </c>
      <c r="E244" s="9">
        <v>16.966041258921873</v>
      </c>
      <c r="F244" s="9">
        <v>26.336844497473741</v>
      </c>
      <c r="G244" s="9">
        <v>33.990122319999998</v>
      </c>
      <c r="H244" s="9">
        <v>26.377213268975467</v>
      </c>
      <c r="I244" s="9">
        <v>51.832492510000002</v>
      </c>
      <c r="J244" s="7"/>
      <c r="K244" s="7"/>
    </row>
    <row r="245" spans="1:11" x14ac:dyDescent="0.25">
      <c r="A245" s="2" t="s">
        <v>70</v>
      </c>
      <c r="B245" s="2" t="s">
        <v>70</v>
      </c>
      <c r="C245" s="2" t="s">
        <v>549</v>
      </c>
      <c r="D245" s="2" t="s">
        <v>45</v>
      </c>
      <c r="E245" s="9">
        <v>1.033410639239813</v>
      </c>
      <c r="F245" s="9">
        <v>2.6682316314167926</v>
      </c>
      <c r="G245" s="9">
        <v>4.823443267</v>
      </c>
      <c r="H245" s="9">
        <v>3.6042341578134041</v>
      </c>
      <c r="I245" s="9">
        <v>4.7182142970000003</v>
      </c>
      <c r="J245" s="7"/>
      <c r="K245" s="7"/>
    </row>
    <row r="246" spans="1:11" x14ac:dyDescent="0.25">
      <c r="A246" s="2" t="s">
        <v>70</v>
      </c>
      <c r="B246" s="2" t="s">
        <v>70</v>
      </c>
      <c r="C246" s="2" t="s">
        <v>549</v>
      </c>
      <c r="D246" s="2" t="s">
        <v>533</v>
      </c>
      <c r="E246" s="9">
        <v>7.5416627429439211</v>
      </c>
      <c r="F246" s="9">
        <v>14.951584955771917</v>
      </c>
      <c r="G246" s="9">
        <v>92.542800769999999</v>
      </c>
      <c r="H246" s="9">
        <v>76.600449880348307</v>
      </c>
      <c r="I246" s="9">
        <v>91.155675040000006</v>
      </c>
      <c r="J246" s="7"/>
      <c r="K246" s="7"/>
    </row>
    <row r="247" spans="1:11" x14ac:dyDescent="0.25">
      <c r="A247" s="2" t="s">
        <v>70</v>
      </c>
      <c r="B247" s="2" t="s">
        <v>70</v>
      </c>
      <c r="C247" s="2" t="s">
        <v>549</v>
      </c>
      <c r="D247" s="2" t="s">
        <v>46</v>
      </c>
      <c r="E247" s="9">
        <v>0.68694238505909055</v>
      </c>
      <c r="F247" s="9">
        <v>1.4171814599386148</v>
      </c>
      <c r="G247" s="9">
        <v>2.76855421</v>
      </c>
      <c r="H247" s="9">
        <v>1.9386961194684511</v>
      </c>
      <c r="I247" s="9">
        <v>2.8504966700000001</v>
      </c>
      <c r="J247" s="7"/>
      <c r="K247" s="7"/>
    </row>
    <row r="248" spans="1:11" x14ac:dyDescent="0.25">
      <c r="A248" s="2" t="s">
        <v>70</v>
      </c>
      <c r="B248" s="2" t="s">
        <v>70</v>
      </c>
      <c r="C248" s="2" t="s">
        <v>549</v>
      </c>
      <c r="D248" s="2" t="s">
        <v>47</v>
      </c>
      <c r="E248" s="9">
        <v>0.60467268649692951</v>
      </c>
      <c r="F248" s="9">
        <v>0.69729368890705878</v>
      </c>
      <c r="G248" s="9">
        <v>0.56936236299999998</v>
      </c>
      <c r="H248" s="9">
        <v>0.23004175631862706</v>
      </c>
      <c r="I248" s="9">
        <v>1.231702058</v>
      </c>
      <c r="J248" s="7"/>
      <c r="K248" s="7"/>
    </row>
    <row r="249" spans="1:11" x14ac:dyDescent="0.25">
      <c r="A249" s="2" t="s">
        <v>70</v>
      </c>
      <c r="B249" s="2" t="s">
        <v>70</v>
      </c>
      <c r="C249" s="2" t="s">
        <v>549</v>
      </c>
      <c r="D249" s="2" t="s">
        <v>48</v>
      </c>
      <c r="E249" s="9">
        <v>1.0075404374307337</v>
      </c>
      <c r="F249" s="9">
        <v>2.6620980868953397</v>
      </c>
      <c r="G249" s="9">
        <v>4.857765337</v>
      </c>
      <c r="H249" s="9">
        <v>3.6012385428153673</v>
      </c>
      <c r="I249" s="9">
        <v>4.7168859249999997</v>
      </c>
      <c r="J249" s="7"/>
      <c r="K249" s="7"/>
    </row>
    <row r="250" spans="1:11" x14ac:dyDescent="0.25">
      <c r="A250" s="2" t="s">
        <v>70</v>
      </c>
      <c r="B250" s="2" t="s">
        <v>70</v>
      </c>
      <c r="C250" s="2" t="s">
        <v>549</v>
      </c>
      <c r="D250" s="2" t="s">
        <v>49</v>
      </c>
      <c r="E250" s="9">
        <v>83.033958741078123</v>
      </c>
      <c r="F250" s="9">
        <v>73.663155502526266</v>
      </c>
      <c r="G250" s="9">
        <v>66.009877680000002</v>
      </c>
      <c r="H250" s="9">
        <v>73.622786731024533</v>
      </c>
      <c r="I250" s="9">
        <v>48.167507489999998</v>
      </c>
      <c r="J250" s="7"/>
      <c r="K250" s="7"/>
    </row>
    <row r="251" spans="1:11" x14ac:dyDescent="0.25">
      <c r="A251" s="5" t="s">
        <v>70</v>
      </c>
      <c r="B251" s="2" t="s">
        <v>70</v>
      </c>
      <c r="C251" s="2" t="s">
        <v>549</v>
      </c>
      <c r="D251" s="2" t="s">
        <v>50</v>
      </c>
      <c r="E251" s="105">
        <v>0.28467688064586699</v>
      </c>
      <c r="F251" s="105">
        <v>0.10084886077248031</v>
      </c>
      <c r="G251" s="105">
        <v>4.3452495000000001E-2</v>
      </c>
      <c r="H251" s="105">
        <v>5.367506342545865E-2</v>
      </c>
      <c r="I251" s="105">
        <v>4.5741260999999998E-2</v>
      </c>
      <c r="J251" s="7"/>
      <c r="K251" s="7"/>
    </row>
    <row r="252" spans="1:11" x14ac:dyDescent="0.25">
      <c r="A252" s="2" t="s">
        <v>70</v>
      </c>
      <c r="B252" s="2" t="s">
        <v>70</v>
      </c>
      <c r="C252" s="2" t="s">
        <v>549</v>
      </c>
      <c r="D252" s="2" t="s">
        <v>51</v>
      </c>
      <c r="E252" s="9">
        <v>5.6515553995240095</v>
      </c>
      <c r="F252" s="9">
        <v>3.3552849541446612</v>
      </c>
      <c r="G252" s="9">
        <v>2.2071475889999999</v>
      </c>
      <c r="H252" s="9">
        <v>1.9008571844518878</v>
      </c>
      <c r="I252" s="9">
        <v>3.57208609</v>
      </c>
      <c r="J252" s="7"/>
      <c r="K252" s="7"/>
    </row>
    <row r="253" spans="1:11" x14ac:dyDescent="0.25">
      <c r="A253" s="2" t="s">
        <v>70</v>
      </c>
      <c r="B253" s="2" t="s">
        <v>70</v>
      </c>
      <c r="C253" s="2" t="s">
        <v>549</v>
      </c>
      <c r="D253" s="2" t="s">
        <v>52</v>
      </c>
      <c r="E253" s="9">
        <v>0.58086709064940112</v>
      </c>
      <c r="F253" s="9">
        <v>0.4333178820929896</v>
      </c>
      <c r="G253" s="9">
        <v>0.38932398899999998</v>
      </c>
      <c r="H253" s="9">
        <v>0.83231894745111157</v>
      </c>
      <c r="I253" s="9">
        <v>0.20720122299999999</v>
      </c>
      <c r="J253" s="7"/>
      <c r="K253" s="7"/>
    </row>
    <row r="254" spans="1:11" x14ac:dyDescent="0.25">
      <c r="A254" s="2" t="s">
        <v>70</v>
      </c>
      <c r="B254" s="5" t="s">
        <v>70</v>
      </c>
      <c r="C254" s="5" t="s">
        <v>549</v>
      </c>
      <c r="D254" s="5" t="s">
        <v>53</v>
      </c>
      <c r="E254" s="22"/>
      <c r="F254" s="22"/>
      <c r="G254" s="22"/>
      <c r="H254" s="22"/>
      <c r="I254" s="22"/>
      <c r="J254" s="7"/>
      <c r="K254" s="7"/>
    </row>
    <row r="255" spans="1:11" x14ac:dyDescent="0.25">
      <c r="A255" s="2" t="s">
        <v>70</v>
      </c>
      <c r="B255" s="2" t="s">
        <v>70</v>
      </c>
      <c r="C255" s="2" t="s">
        <v>549</v>
      </c>
      <c r="D255" s="2" t="s">
        <v>54</v>
      </c>
      <c r="E255" s="9">
        <v>9.9968256222331</v>
      </c>
      <c r="F255" s="9">
        <v>6.2095578031617089</v>
      </c>
      <c r="G255" s="9">
        <v>5.7148976429999996</v>
      </c>
      <c r="H255" s="9">
        <v>7.2255510975428114</v>
      </c>
      <c r="I255" s="9">
        <v>6.7260260250000004</v>
      </c>
      <c r="J255" s="7"/>
      <c r="K255" s="7"/>
    </row>
    <row r="256" spans="1:11" x14ac:dyDescent="0.25">
      <c r="A256" s="2" t="s">
        <v>70</v>
      </c>
      <c r="B256" s="2" t="s">
        <v>70</v>
      </c>
      <c r="C256" s="2" t="s">
        <v>549</v>
      </c>
      <c r="D256" s="2" t="s">
        <v>55</v>
      </c>
      <c r="E256" s="9">
        <v>73.012688809049095</v>
      </c>
      <c r="F256" s="9">
        <v>73.612942758569915</v>
      </c>
      <c r="G256" s="9">
        <v>33.446607010000001</v>
      </c>
      <c r="H256" s="9">
        <v>42.502652949415179</v>
      </c>
      <c r="I256" s="9">
        <v>57.615239809999998</v>
      </c>
      <c r="J256" s="7"/>
      <c r="K256" s="7"/>
    </row>
    <row r="257" spans="1:11" x14ac:dyDescent="0.25">
      <c r="A257" s="2" t="s">
        <v>70</v>
      </c>
      <c r="B257" s="2" t="s">
        <v>70</v>
      </c>
      <c r="C257" s="2" t="s">
        <v>549</v>
      </c>
      <c r="D257" s="2" t="s">
        <v>56</v>
      </c>
      <c r="E257" s="9">
        <v>8.0603267751915872</v>
      </c>
      <c r="F257" s="9">
        <v>6.8749206502221014</v>
      </c>
      <c r="G257" s="9">
        <v>26.414607360000002</v>
      </c>
      <c r="H257" s="9">
        <v>21.313757864897902</v>
      </c>
      <c r="I257" s="9">
        <v>27.03623223</v>
      </c>
      <c r="J257" s="7"/>
      <c r="K257" s="7"/>
    </row>
    <row r="258" spans="1:11" x14ac:dyDescent="0.25">
      <c r="A258" s="2" t="s">
        <v>70</v>
      </c>
      <c r="B258" s="2" t="s">
        <v>70</v>
      </c>
      <c r="C258" s="2" t="s">
        <v>549</v>
      </c>
      <c r="D258" s="2" t="s">
        <v>57</v>
      </c>
      <c r="E258" s="9">
        <v>25.436500610211645</v>
      </c>
      <c r="F258" s="9">
        <v>22.554373396293215</v>
      </c>
      <c r="G258" s="9">
        <v>17.873335569999998</v>
      </c>
      <c r="H258" s="9">
        <v>29.756381901754967</v>
      </c>
      <c r="I258" s="9">
        <v>44.203676129999998</v>
      </c>
      <c r="J258" s="7"/>
      <c r="K258" s="7"/>
    </row>
    <row r="259" spans="1:11" x14ac:dyDescent="0.25">
      <c r="A259" s="5" t="s">
        <v>70</v>
      </c>
      <c r="B259" s="2" t="s">
        <v>70</v>
      </c>
      <c r="C259" s="2" t="s">
        <v>549</v>
      </c>
      <c r="D259" s="2" t="s">
        <v>58</v>
      </c>
      <c r="E259" s="9">
        <v>91.16182922364527</v>
      </c>
      <c r="F259" s="9">
        <v>90.587218053232462</v>
      </c>
      <c r="G259" s="9">
        <v>91.385768069999997</v>
      </c>
      <c r="H259" s="9">
        <v>91.176454963713496</v>
      </c>
      <c r="I259" s="9">
        <v>87.667303459999999</v>
      </c>
      <c r="J259" s="7"/>
      <c r="K259" s="7"/>
    </row>
    <row r="260" spans="1:11" x14ac:dyDescent="0.25">
      <c r="A260" s="2" t="s">
        <v>70</v>
      </c>
      <c r="B260" s="2" t="s">
        <v>70</v>
      </c>
      <c r="C260" s="2" t="s">
        <v>549</v>
      </c>
      <c r="D260" s="2" t="s">
        <v>59</v>
      </c>
      <c r="E260" s="9">
        <v>32.007125649844951</v>
      </c>
      <c r="F260" s="9">
        <v>30.789435980597652</v>
      </c>
      <c r="G260" s="9">
        <v>147.8111346</v>
      </c>
      <c r="H260" s="9">
        <v>71.643023452946153</v>
      </c>
      <c r="I260" s="9">
        <v>61.177512270000001</v>
      </c>
      <c r="J260" s="7"/>
      <c r="K260" s="7"/>
    </row>
    <row r="261" spans="1:11" x14ac:dyDescent="0.25">
      <c r="A261" s="2" t="s">
        <v>70</v>
      </c>
      <c r="B261" s="2" t="s">
        <v>70</v>
      </c>
      <c r="C261" s="2" t="s">
        <v>549</v>
      </c>
      <c r="D261" s="2" t="s">
        <v>60</v>
      </c>
      <c r="E261" s="9">
        <v>9.0993210692793234</v>
      </c>
      <c r="F261" s="9">
        <v>8.0349505348323049</v>
      </c>
      <c r="G261" s="9">
        <v>30.827824039999999</v>
      </c>
      <c r="H261" s="9">
        <v>25.187428231557988</v>
      </c>
      <c r="I261" s="9">
        <v>31.672308690000001</v>
      </c>
      <c r="J261" s="7"/>
      <c r="K261" s="7"/>
    </row>
    <row r="262" spans="1:11" x14ac:dyDescent="0.25">
      <c r="A262" s="2" t="s">
        <v>70</v>
      </c>
      <c r="B262" s="5" t="s">
        <v>70</v>
      </c>
      <c r="C262" s="5" t="s">
        <v>549</v>
      </c>
      <c r="D262" s="5" t="s">
        <v>61</v>
      </c>
      <c r="E262" s="22"/>
      <c r="F262" s="22"/>
      <c r="G262" s="22"/>
      <c r="H262" s="22"/>
      <c r="I262" s="22"/>
      <c r="J262" s="7"/>
      <c r="K262" s="7"/>
    </row>
    <row r="263" spans="1:11" x14ac:dyDescent="0.25">
      <c r="A263" s="2" t="s">
        <v>70</v>
      </c>
      <c r="B263" s="2" t="s">
        <v>70</v>
      </c>
      <c r="C263" s="2" t="s">
        <v>549</v>
      </c>
      <c r="D263" s="2" t="s">
        <v>62</v>
      </c>
      <c r="E263" s="9">
        <v>0</v>
      </c>
      <c r="F263" s="9">
        <v>0</v>
      </c>
      <c r="G263" s="9">
        <v>0</v>
      </c>
      <c r="H263" s="9">
        <v>0</v>
      </c>
      <c r="I263" s="9">
        <v>0</v>
      </c>
      <c r="J263" s="7"/>
      <c r="K263" s="7"/>
    </row>
    <row r="264" spans="1:11" x14ac:dyDescent="0.25">
      <c r="A264" s="2" t="s">
        <v>70</v>
      </c>
      <c r="B264" s="2" t="s">
        <v>70</v>
      </c>
      <c r="C264" s="2" t="s">
        <v>549</v>
      </c>
      <c r="D264" s="2" t="s">
        <v>63</v>
      </c>
      <c r="E264" s="9">
        <v>0.99694170247716651</v>
      </c>
      <c r="F264" s="9">
        <v>1.000000919850653</v>
      </c>
      <c r="G264" s="9">
        <v>1.5794557000000001E-2</v>
      </c>
      <c r="H264" s="9">
        <v>2.1642364610297761E-2</v>
      </c>
      <c r="I264" s="9">
        <v>2.3951607999999999E-2</v>
      </c>
      <c r="J264" s="7"/>
      <c r="K264" s="7"/>
    </row>
    <row r="265" spans="1:11" x14ac:dyDescent="0.25">
      <c r="A265" s="5" t="s">
        <v>70</v>
      </c>
      <c r="B265" s="2" t="s">
        <v>70</v>
      </c>
      <c r="C265" s="2" t="s">
        <v>549</v>
      </c>
      <c r="D265" s="2" t="s">
        <v>534</v>
      </c>
      <c r="E265" s="9">
        <v>0</v>
      </c>
      <c r="F265" s="9">
        <v>0</v>
      </c>
      <c r="G265" s="9">
        <v>0</v>
      </c>
      <c r="H265" s="9">
        <v>0</v>
      </c>
      <c r="I265" s="9">
        <v>0</v>
      </c>
      <c r="J265" s="7"/>
      <c r="K265" s="7"/>
    </row>
    <row r="266" spans="1:11" x14ac:dyDescent="0.25">
      <c r="A266" s="2" t="s">
        <v>70</v>
      </c>
      <c r="B266" s="2" t="s">
        <v>70</v>
      </c>
      <c r="C266" s="2" t="s">
        <v>549</v>
      </c>
      <c r="D266" s="2" t="s">
        <v>65</v>
      </c>
      <c r="E266" s="9">
        <v>31.873225481629763</v>
      </c>
      <c r="F266" s="9">
        <v>8.8323978460796919</v>
      </c>
      <c r="G266" s="9">
        <v>-822.53286400000002</v>
      </c>
      <c r="H266" s="9">
        <v>64.92728719976752</v>
      </c>
      <c r="I266" s="9">
        <v>20.508538730000001</v>
      </c>
      <c r="J266" s="7"/>
      <c r="K266" s="7"/>
    </row>
    <row r="267" spans="1:11" x14ac:dyDescent="0.25">
      <c r="A267" s="2" t="s">
        <v>70</v>
      </c>
      <c r="B267" s="2" t="s">
        <v>70</v>
      </c>
      <c r="C267" s="2" t="s">
        <v>549</v>
      </c>
      <c r="D267" s="2" t="s">
        <v>66</v>
      </c>
      <c r="E267" s="9"/>
      <c r="F267" s="9"/>
      <c r="G267" s="2"/>
      <c r="H267" s="2"/>
      <c r="I267" s="2"/>
      <c r="J267" s="7"/>
      <c r="K267" s="7"/>
    </row>
    <row r="268" spans="1:11" x14ac:dyDescent="0.25">
      <c r="A268" s="2" t="s">
        <v>70</v>
      </c>
      <c r="B268" s="5" t="s">
        <v>70</v>
      </c>
      <c r="C268" s="5" t="s">
        <v>549</v>
      </c>
      <c r="D268" s="5" t="s">
        <v>67</v>
      </c>
      <c r="E268" s="22"/>
      <c r="F268" s="22"/>
      <c r="G268" s="22"/>
      <c r="H268" s="22"/>
      <c r="I268" s="22"/>
      <c r="J268" s="7"/>
      <c r="K268" s="7"/>
    </row>
    <row r="269" spans="1:11" x14ac:dyDescent="0.25">
      <c r="A269" s="5" t="s">
        <v>70</v>
      </c>
      <c r="B269" s="2" t="s">
        <v>70</v>
      </c>
      <c r="C269" s="2" t="s">
        <v>549</v>
      </c>
      <c r="D269" s="2" t="s">
        <v>535</v>
      </c>
      <c r="E269" s="9">
        <v>9.1086330491482528</v>
      </c>
      <c r="F269" s="9">
        <v>9.4784697684610713</v>
      </c>
      <c r="G269" s="9">
        <v>2.9916473099999998</v>
      </c>
      <c r="H269" s="9">
        <v>2.5309200174368951</v>
      </c>
      <c r="I269" s="9">
        <v>3.1270644079999999</v>
      </c>
      <c r="J269" s="7"/>
      <c r="K269" s="7"/>
    </row>
    <row r="270" spans="1:11" x14ac:dyDescent="0.25">
      <c r="A270" s="2" t="s">
        <v>70</v>
      </c>
      <c r="B270" s="2" t="s">
        <v>70</v>
      </c>
      <c r="C270" s="2" t="s">
        <v>549</v>
      </c>
      <c r="D270" s="2" t="s">
        <v>536</v>
      </c>
      <c r="E270" s="9">
        <v>0</v>
      </c>
      <c r="F270" s="9">
        <v>0</v>
      </c>
      <c r="G270" s="9">
        <f>+G242/SUM(G209:G211)</f>
        <v>89.189629373491329</v>
      </c>
      <c r="H270" s="9">
        <f>+H242/SUM(H209:H211)</f>
        <v>83.786059094260466</v>
      </c>
      <c r="I270" s="9">
        <f>+I242/SUM(I209:I211)</f>
        <v>35.591221156513939</v>
      </c>
      <c r="J270" s="7"/>
      <c r="K270" s="7"/>
    </row>
    <row r="271" spans="1:11" x14ac:dyDescent="0.25">
      <c r="A271" s="5" t="s">
        <v>70</v>
      </c>
      <c r="B271" s="2" t="s">
        <v>70</v>
      </c>
      <c r="C271" s="2" t="s">
        <v>549</v>
      </c>
      <c r="D271" s="2" t="s">
        <v>537</v>
      </c>
      <c r="E271" s="9">
        <v>2.7925705726602095</v>
      </c>
      <c r="F271" s="9">
        <v>2.3795374092283628</v>
      </c>
      <c r="G271" s="9">
        <v>5.9744126619999998</v>
      </c>
      <c r="H271" s="9">
        <v>11.757140366644123</v>
      </c>
      <c r="I271" s="9">
        <v>14.135838079999999</v>
      </c>
      <c r="J271" s="7"/>
      <c r="K271" s="7"/>
    </row>
    <row r="272" spans="1:11" x14ac:dyDescent="0.25">
      <c r="A272" s="2" t="s">
        <v>70</v>
      </c>
      <c r="B272" s="5" t="s">
        <v>70</v>
      </c>
      <c r="C272" s="5" t="s">
        <v>549</v>
      </c>
      <c r="D272" s="5" t="s">
        <v>68</v>
      </c>
      <c r="E272" s="22"/>
      <c r="F272" s="22"/>
      <c r="G272" s="22"/>
      <c r="H272" s="22"/>
      <c r="I272" s="22"/>
      <c r="J272" s="7"/>
      <c r="K272" s="7"/>
    </row>
    <row r="273" spans="1:14" x14ac:dyDescent="0.25">
      <c r="A273" s="2" t="s">
        <v>70</v>
      </c>
      <c r="B273" s="2" t="s">
        <v>70</v>
      </c>
      <c r="C273" s="2" t="s">
        <v>549</v>
      </c>
      <c r="D273" s="2" t="s">
        <v>69</v>
      </c>
      <c r="E273" s="9">
        <v>52.351529155270732</v>
      </c>
      <c r="F273" s="9">
        <v>9.8198632929093286</v>
      </c>
      <c r="G273" s="9">
        <v>-2.0923825520000001</v>
      </c>
      <c r="H273" s="9">
        <v>9.1151651960420104</v>
      </c>
      <c r="I273" s="9">
        <v>1.5014045309999999</v>
      </c>
      <c r="J273" s="7"/>
      <c r="K273" s="7"/>
    </row>
    <row r="274" spans="1:14" x14ac:dyDescent="0.25">
      <c r="A274" s="2" t="s">
        <v>70</v>
      </c>
      <c r="B274" s="5" t="s">
        <v>70</v>
      </c>
      <c r="C274" s="5" t="s">
        <v>74</v>
      </c>
      <c r="D274" s="5" t="s">
        <v>9</v>
      </c>
      <c r="E274" s="19">
        <f>SUM(E275:E278)</f>
        <v>6586727</v>
      </c>
      <c r="F274" s="19">
        <f t="shared" ref="F274:I274" si="7">SUM(F275:F278)</f>
        <v>8322394</v>
      </c>
      <c r="G274" s="19">
        <f t="shared" si="7"/>
        <v>11795589</v>
      </c>
      <c r="H274" s="19">
        <f t="shared" si="7"/>
        <v>15610896.889</v>
      </c>
      <c r="I274" s="19">
        <f t="shared" si="7"/>
        <v>16599183</v>
      </c>
      <c r="J274" s="3"/>
      <c r="K274" s="3"/>
      <c r="L274" s="3"/>
      <c r="M274" s="3"/>
      <c r="N274" s="3"/>
    </row>
    <row r="275" spans="1:14" x14ac:dyDescent="0.25">
      <c r="A275" s="2" t="s">
        <v>70</v>
      </c>
      <c r="B275" s="2" t="s">
        <v>70</v>
      </c>
      <c r="C275" s="2" t="s">
        <v>74</v>
      </c>
      <c r="D275" s="2" t="s">
        <v>72</v>
      </c>
      <c r="E275" s="20">
        <v>8825675</v>
      </c>
      <c r="F275" s="20">
        <v>11321545</v>
      </c>
      <c r="G275" s="20">
        <v>14093035</v>
      </c>
      <c r="H275" s="20">
        <v>13927500</v>
      </c>
      <c r="I275" s="20">
        <v>14006155</v>
      </c>
      <c r="J275" s="7"/>
      <c r="K275" s="7"/>
    </row>
    <row r="276" spans="1:14" x14ac:dyDescent="0.25">
      <c r="A276" s="5" t="s">
        <v>70</v>
      </c>
      <c r="B276" s="2" t="s">
        <v>70</v>
      </c>
      <c r="C276" s="2" t="s">
        <v>74</v>
      </c>
      <c r="D276" s="2" t="s">
        <v>11</v>
      </c>
      <c r="E276" s="20">
        <v>0</v>
      </c>
      <c r="F276" s="20">
        <v>0</v>
      </c>
      <c r="G276" s="20">
        <v>0</v>
      </c>
      <c r="H276" s="20">
        <v>0</v>
      </c>
      <c r="I276" s="20">
        <v>0</v>
      </c>
      <c r="J276" s="7"/>
      <c r="K276" s="7"/>
    </row>
    <row r="277" spans="1:14" x14ac:dyDescent="0.25">
      <c r="A277" s="2" t="s">
        <v>70</v>
      </c>
      <c r="B277" s="2" t="s">
        <v>70</v>
      </c>
      <c r="C277" s="2" t="s">
        <v>74</v>
      </c>
      <c r="D277" s="2" t="s">
        <v>73</v>
      </c>
      <c r="E277" s="20">
        <v>-2235974</v>
      </c>
      <c r="F277" s="20">
        <v>-2993398</v>
      </c>
      <c r="G277" s="20">
        <v>-2249428</v>
      </c>
      <c r="H277" s="20">
        <v>1715478.889</v>
      </c>
      <c r="I277" s="20">
        <v>2593028</v>
      </c>
      <c r="J277" s="7"/>
      <c r="K277" s="7"/>
    </row>
    <row r="278" spans="1:14" x14ac:dyDescent="0.25">
      <c r="A278" s="2" t="s">
        <v>70</v>
      </c>
      <c r="B278" s="2" t="s">
        <v>70</v>
      </c>
      <c r="C278" s="2" t="s">
        <v>74</v>
      </c>
      <c r="D278" s="2" t="s">
        <v>13</v>
      </c>
      <c r="E278" s="20">
        <v>-2974</v>
      </c>
      <c r="F278" s="20">
        <v>-5753</v>
      </c>
      <c r="G278" s="20">
        <v>-48018</v>
      </c>
      <c r="H278" s="20">
        <v>-32082</v>
      </c>
      <c r="I278" s="20">
        <v>0</v>
      </c>
      <c r="J278" s="7"/>
      <c r="K278" s="7"/>
    </row>
    <row r="279" spans="1:14" x14ac:dyDescent="0.25">
      <c r="A279" s="2" t="s">
        <v>70</v>
      </c>
      <c r="B279" s="5" t="s">
        <v>70</v>
      </c>
      <c r="C279" s="5" t="s">
        <v>74</v>
      </c>
      <c r="D279" s="5" t="s">
        <v>14</v>
      </c>
      <c r="E279" s="19">
        <v>8971267</v>
      </c>
      <c r="F279" s="19">
        <v>21495123</v>
      </c>
      <c r="G279" s="19">
        <v>85733792</v>
      </c>
      <c r="H279" s="19">
        <v>63263987.5</v>
      </c>
      <c r="I279" s="19">
        <v>56731126</v>
      </c>
      <c r="J279" s="7"/>
      <c r="K279" s="7"/>
    </row>
    <row r="280" spans="1:14" x14ac:dyDescent="0.25">
      <c r="A280" s="2" t="s">
        <v>70</v>
      </c>
      <c r="B280" s="2" t="s">
        <v>70</v>
      </c>
      <c r="C280" s="2" t="s">
        <v>74</v>
      </c>
      <c r="D280" s="2" t="s">
        <v>15</v>
      </c>
      <c r="E280" s="20">
        <v>487215</v>
      </c>
      <c r="F280" s="20">
        <v>7382</v>
      </c>
      <c r="G280" s="20">
        <v>81</v>
      </c>
      <c r="H280" s="20">
        <v>296</v>
      </c>
      <c r="I280" s="20">
        <v>296</v>
      </c>
      <c r="J280" s="7"/>
      <c r="K280" s="7"/>
    </row>
    <row r="281" spans="1:14" x14ac:dyDescent="0.25">
      <c r="A281" s="5" t="s">
        <v>70</v>
      </c>
      <c r="B281" s="2" t="s">
        <v>70</v>
      </c>
      <c r="C281" s="2" t="s">
        <v>74</v>
      </c>
      <c r="D281" s="2" t="s">
        <v>16</v>
      </c>
      <c r="E281" s="20">
        <v>0</v>
      </c>
      <c r="F281" s="20">
        <v>0</v>
      </c>
      <c r="G281" s="20">
        <v>0</v>
      </c>
      <c r="H281" s="20">
        <v>1372422.5</v>
      </c>
      <c r="I281" s="20">
        <v>0</v>
      </c>
      <c r="J281" s="7"/>
      <c r="K281" s="7"/>
    </row>
    <row r="282" spans="1:14" x14ac:dyDescent="0.25">
      <c r="A282" s="2" t="s">
        <v>70</v>
      </c>
      <c r="B282" s="2" t="s">
        <v>70</v>
      </c>
      <c r="C282" s="2" t="s">
        <v>74</v>
      </c>
      <c r="D282" s="2" t="s">
        <v>17</v>
      </c>
      <c r="E282" s="20">
        <v>7122692</v>
      </c>
      <c r="F282" s="20">
        <v>19704964</v>
      </c>
      <c r="G282" s="20">
        <v>82195317</v>
      </c>
      <c r="H282" s="20">
        <v>59193217</v>
      </c>
      <c r="I282" s="20">
        <v>53442780</v>
      </c>
      <c r="J282" s="7"/>
      <c r="K282" s="7"/>
    </row>
    <row r="283" spans="1:14" x14ac:dyDescent="0.25">
      <c r="A283" s="2" t="s">
        <v>70</v>
      </c>
      <c r="B283" s="2" t="s">
        <v>70</v>
      </c>
      <c r="C283" s="2" t="s">
        <v>74</v>
      </c>
      <c r="D283" s="2" t="s">
        <v>18</v>
      </c>
      <c r="E283" s="20">
        <v>1361360</v>
      </c>
      <c r="F283" s="20">
        <v>1782777</v>
      </c>
      <c r="G283" s="20">
        <v>3538394</v>
      </c>
      <c r="H283" s="20">
        <v>2698052</v>
      </c>
      <c r="I283" s="20">
        <v>3288050</v>
      </c>
      <c r="J283" s="7"/>
      <c r="K283" s="7"/>
    </row>
    <row r="284" spans="1:14" x14ac:dyDescent="0.25">
      <c r="A284" s="2" t="s">
        <v>70</v>
      </c>
      <c r="B284" s="5" t="s">
        <v>70</v>
      </c>
      <c r="C284" s="5" t="s">
        <v>74</v>
      </c>
      <c r="D284" s="5" t="s">
        <v>19</v>
      </c>
      <c r="E284" s="6">
        <v>15557994</v>
      </c>
      <c r="F284" s="6">
        <v>29817517</v>
      </c>
      <c r="G284" s="6">
        <v>97529381</v>
      </c>
      <c r="H284" s="6">
        <v>78874884</v>
      </c>
      <c r="I284" s="6">
        <v>73330309</v>
      </c>
      <c r="J284" s="7"/>
      <c r="K284" s="7"/>
    </row>
    <row r="285" spans="1:14" x14ac:dyDescent="0.25">
      <c r="A285" s="2" t="s">
        <v>70</v>
      </c>
      <c r="B285" s="2" t="s">
        <v>70</v>
      </c>
      <c r="C285" s="2" t="s">
        <v>74</v>
      </c>
      <c r="D285" s="2" t="s">
        <v>20</v>
      </c>
      <c r="E285" s="20">
        <v>9580366</v>
      </c>
      <c r="F285" s="20">
        <v>13072317</v>
      </c>
      <c r="G285" s="20">
        <v>53617168</v>
      </c>
      <c r="H285" s="20">
        <v>17521830</v>
      </c>
      <c r="I285" s="20">
        <v>18048794</v>
      </c>
      <c r="J285" s="7"/>
      <c r="K285" s="7"/>
    </row>
    <row r="286" spans="1:14" x14ac:dyDescent="0.25">
      <c r="A286" s="2" t="s">
        <v>70</v>
      </c>
      <c r="B286" s="2" t="s">
        <v>70</v>
      </c>
      <c r="C286" s="2" t="s">
        <v>74</v>
      </c>
      <c r="D286" s="2" t="s">
        <v>21</v>
      </c>
      <c r="E286" s="20">
        <v>240814</v>
      </c>
      <c r="F286" s="20">
        <v>543492</v>
      </c>
      <c r="G286" s="20">
        <v>1882705</v>
      </c>
      <c r="H286" s="20">
        <v>1582172</v>
      </c>
      <c r="I286" s="20">
        <v>3118935</v>
      </c>
      <c r="J286" s="7"/>
      <c r="K286" s="7"/>
    </row>
    <row r="287" spans="1:14" x14ac:dyDescent="0.25">
      <c r="A287" s="2" t="s">
        <v>70</v>
      </c>
      <c r="B287" s="2" t="s">
        <v>70</v>
      </c>
      <c r="C287" s="2" t="s">
        <v>74</v>
      </c>
      <c r="D287" s="2" t="s">
        <v>22</v>
      </c>
      <c r="E287" s="20">
        <v>264770</v>
      </c>
      <c r="F287" s="20">
        <v>1339646</v>
      </c>
      <c r="G287" s="20">
        <v>422791</v>
      </c>
      <c r="H287" s="20">
        <v>4418761</v>
      </c>
      <c r="I287" s="20">
        <v>2200000</v>
      </c>
      <c r="J287" s="7"/>
      <c r="K287" s="7"/>
    </row>
    <row r="288" spans="1:14" x14ac:dyDescent="0.25">
      <c r="A288" s="2" t="s">
        <v>70</v>
      </c>
      <c r="B288" s="2" t="s">
        <v>70</v>
      </c>
      <c r="C288" s="2" t="s">
        <v>74</v>
      </c>
      <c r="D288" s="2" t="s">
        <v>23</v>
      </c>
      <c r="E288" s="20">
        <v>5166914</v>
      </c>
      <c r="F288" s="20">
        <v>9156215</v>
      </c>
      <c r="G288" s="20">
        <v>41147870</v>
      </c>
      <c r="H288" s="20">
        <v>53966557</v>
      </c>
      <c r="I288" s="20">
        <v>47497485</v>
      </c>
      <c r="J288" s="7"/>
      <c r="K288" s="7"/>
    </row>
    <row r="289" spans="1:14" x14ac:dyDescent="0.25">
      <c r="A289" s="2" t="s">
        <v>70</v>
      </c>
      <c r="B289" s="2" t="s">
        <v>70</v>
      </c>
      <c r="C289" s="2" t="s">
        <v>74</v>
      </c>
      <c r="D289" s="2" t="s">
        <v>24</v>
      </c>
      <c r="E289" s="20">
        <v>0</v>
      </c>
      <c r="F289" s="20">
        <v>5400000</v>
      </c>
      <c r="G289" s="20">
        <v>0</v>
      </c>
      <c r="H289" s="20">
        <v>0</v>
      </c>
      <c r="I289" s="20">
        <v>0</v>
      </c>
      <c r="J289" s="7"/>
      <c r="K289" s="7"/>
    </row>
    <row r="290" spans="1:14" x14ac:dyDescent="0.25">
      <c r="A290" s="2" t="s">
        <v>70</v>
      </c>
      <c r="B290" s="2" t="s">
        <v>70</v>
      </c>
      <c r="C290" s="2" t="s">
        <v>74</v>
      </c>
      <c r="D290" s="2" t="s">
        <v>25</v>
      </c>
      <c r="E290" s="20">
        <v>0</v>
      </c>
      <c r="F290" s="20">
        <v>0</v>
      </c>
      <c r="G290" s="20">
        <v>0</v>
      </c>
      <c r="H290" s="20">
        <v>0</v>
      </c>
      <c r="I290" s="20">
        <v>0</v>
      </c>
      <c r="J290" s="7"/>
      <c r="K290" s="7"/>
    </row>
    <row r="291" spans="1:14" x14ac:dyDescent="0.25">
      <c r="A291" s="2" t="s">
        <v>70</v>
      </c>
      <c r="B291" s="2" t="s">
        <v>70</v>
      </c>
      <c r="C291" s="2" t="s">
        <v>74</v>
      </c>
      <c r="D291" s="2" t="s">
        <v>26</v>
      </c>
      <c r="E291" s="20">
        <v>0</v>
      </c>
      <c r="F291" s="20">
        <v>0</v>
      </c>
      <c r="G291" s="20">
        <v>0</v>
      </c>
      <c r="H291" s="20">
        <v>0</v>
      </c>
      <c r="I291" s="20">
        <v>0</v>
      </c>
      <c r="J291" s="7"/>
      <c r="K291" s="7"/>
    </row>
    <row r="292" spans="1:14" x14ac:dyDescent="0.25">
      <c r="A292" s="5" t="s">
        <v>70</v>
      </c>
      <c r="B292" s="2" t="s">
        <v>70</v>
      </c>
      <c r="C292" s="2" t="s">
        <v>74</v>
      </c>
      <c r="D292" s="2" t="s">
        <v>27</v>
      </c>
      <c r="E292" s="20">
        <v>0</v>
      </c>
      <c r="F292" s="20">
        <v>5400000</v>
      </c>
      <c r="G292" s="20">
        <v>0</v>
      </c>
      <c r="H292" s="20">
        <v>0</v>
      </c>
      <c r="I292" s="20">
        <v>0</v>
      </c>
      <c r="J292" s="7"/>
      <c r="K292" s="7"/>
    </row>
    <row r="293" spans="1:14" x14ac:dyDescent="0.25">
      <c r="A293" s="2" t="s">
        <v>70</v>
      </c>
      <c r="B293" s="2" t="s">
        <v>70</v>
      </c>
      <c r="C293" s="2" t="s">
        <v>74</v>
      </c>
      <c r="D293" s="2" t="s">
        <v>491</v>
      </c>
      <c r="E293" s="20">
        <v>266151</v>
      </c>
      <c r="F293" s="20">
        <v>174412</v>
      </c>
      <c r="G293" s="20">
        <v>81815</v>
      </c>
      <c r="H293" s="20">
        <v>162436</v>
      </c>
      <c r="I293" s="20">
        <v>146806</v>
      </c>
      <c r="J293" s="7"/>
      <c r="K293" s="7"/>
    </row>
    <row r="294" spans="1:14" x14ac:dyDescent="0.25">
      <c r="A294" s="2" t="s">
        <v>70</v>
      </c>
      <c r="B294" s="2" t="s">
        <v>70</v>
      </c>
      <c r="C294" s="2" t="s">
        <v>74</v>
      </c>
      <c r="D294" s="2" t="s">
        <v>28</v>
      </c>
      <c r="E294" s="20">
        <v>38979</v>
      </c>
      <c r="F294" s="20">
        <v>131435</v>
      </c>
      <c r="G294" s="20">
        <v>377032</v>
      </c>
      <c r="H294" s="20">
        <v>1223128</v>
      </c>
      <c r="I294" s="20">
        <v>2318289</v>
      </c>
      <c r="J294" s="7"/>
      <c r="K294" s="7"/>
    </row>
    <row r="295" spans="1:14" x14ac:dyDescent="0.25">
      <c r="A295" s="2" t="s">
        <v>70</v>
      </c>
      <c r="B295" s="5" t="s">
        <v>70</v>
      </c>
      <c r="C295" s="5" t="s">
        <v>74</v>
      </c>
      <c r="D295" s="5" t="s">
        <v>29</v>
      </c>
      <c r="E295" s="19"/>
      <c r="F295" s="19"/>
      <c r="G295" s="19"/>
      <c r="H295" s="19"/>
      <c r="I295" s="19"/>
      <c r="J295" s="7"/>
      <c r="K295" s="7"/>
    </row>
    <row r="296" spans="1:14" x14ac:dyDescent="0.25">
      <c r="A296" s="2" t="s">
        <v>70</v>
      </c>
      <c r="B296" s="2" t="s">
        <v>70</v>
      </c>
      <c r="C296" s="2" t="s">
        <v>74</v>
      </c>
      <c r="D296" s="2" t="s">
        <v>30</v>
      </c>
      <c r="E296" s="20">
        <v>270802</v>
      </c>
      <c r="F296" s="20">
        <v>1421293</v>
      </c>
      <c r="G296" s="20">
        <v>8667698</v>
      </c>
      <c r="H296" s="20">
        <v>14330297</v>
      </c>
      <c r="I296" s="20">
        <v>6301106</v>
      </c>
      <c r="J296" s="7"/>
      <c r="K296" s="7"/>
    </row>
    <row r="297" spans="1:14" x14ac:dyDescent="0.25">
      <c r="A297" s="2" t="s">
        <v>70</v>
      </c>
      <c r="B297" s="2" t="s">
        <v>70</v>
      </c>
      <c r="C297" s="2" t="s">
        <v>74</v>
      </c>
      <c r="D297" s="2" t="s">
        <v>31</v>
      </c>
      <c r="E297" s="20">
        <v>221519</v>
      </c>
      <c r="F297" s="20">
        <v>1263846</v>
      </c>
      <c r="G297" s="20">
        <v>7108956</v>
      </c>
      <c r="H297" s="20">
        <v>7794658.2029999997</v>
      </c>
      <c r="I297" s="20">
        <v>3520530</v>
      </c>
      <c r="J297" s="7"/>
      <c r="K297" s="7"/>
    </row>
    <row r="298" spans="1:14" x14ac:dyDescent="0.25">
      <c r="A298" s="2" t="s">
        <v>70</v>
      </c>
      <c r="B298" s="2" t="s">
        <v>70</v>
      </c>
      <c r="C298" s="2" t="s">
        <v>74</v>
      </c>
      <c r="D298" s="2" t="s">
        <v>32</v>
      </c>
      <c r="E298" s="20">
        <v>49283</v>
      </c>
      <c r="F298" s="20">
        <v>157447</v>
      </c>
      <c r="G298" s="20">
        <v>1558742</v>
      </c>
      <c r="H298" s="20">
        <v>6535638.7970000003</v>
      </c>
      <c r="I298" s="20">
        <v>2780576</v>
      </c>
      <c r="J298" s="7"/>
      <c r="K298" s="7"/>
    </row>
    <row r="299" spans="1:14" x14ac:dyDescent="0.25">
      <c r="A299" s="2" t="s">
        <v>70</v>
      </c>
      <c r="B299" s="2" t="s">
        <v>70</v>
      </c>
      <c r="C299" s="2" t="s">
        <v>74</v>
      </c>
      <c r="D299" s="2" t="s">
        <v>33</v>
      </c>
      <c r="E299" s="20">
        <v>0</v>
      </c>
      <c r="F299" s="20">
        <v>0</v>
      </c>
      <c r="G299" s="20">
        <v>0</v>
      </c>
      <c r="H299" s="20">
        <v>31611</v>
      </c>
      <c r="I299" s="20">
        <v>129718</v>
      </c>
      <c r="J299" s="7"/>
      <c r="K299" s="7"/>
    </row>
    <row r="300" spans="1:14" x14ac:dyDescent="0.25">
      <c r="A300" s="2" t="s">
        <v>70</v>
      </c>
      <c r="B300" s="2" t="s">
        <v>70</v>
      </c>
      <c r="C300" s="2" t="s">
        <v>74</v>
      </c>
      <c r="D300" s="2" t="s">
        <v>34</v>
      </c>
      <c r="E300" s="20">
        <v>49283</v>
      </c>
      <c r="F300" s="20">
        <v>157447</v>
      </c>
      <c r="G300" s="20">
        <v>1558742</v>
      </c>
      <c r="H300" s="20">
        <v>6504027.7970000003</v>
      </c>
      <c r="I300" s="20">
        <v>2650858</v>
      </c>
      <c r="J300" s="7"/>
      <c r="K300" s="7"/>
    </row>
    <row r="301" spans="1:14" x14ac:dyDescent="0.25">
      <c r="A301" s="2" t="s">
        <v>70</v>
      </c>
      <c r="B301" s="2" t="s">
        <v>70</v>
      </c>
      <c r="C301" s="2" t="s">
        <v>74</v>
      </c>
      <c r="D301" s="2" t="s">
        <v>35</v>
      </c>
      <c r="E301" s="20">
        <v>76186</v>
      </c>
      <c r="F301" s="20">
        <v>147358</v>
      </c>
      <c r="G301" s="20">
        <v>834316</v>
      </c>
      <c r="H301" s="20">
        <v>1817122.0349999999</v>
      </c>
      <c r="I301" s="20">
        <v>1131009</v>
      </c>
      <c r="J301" s="7"/>
      <c r="K301" s="7"/>
      <c r="L301" s="7"/>
      <c r="M301" s="7"/>
      <c r="N301" s="7"/>
    </row>
    <row r="302" spans="1:14" x14ac:dyDescent="0.25">
      <c r="A302" s="2" t="s">
        <v>70</v>
      </c>
      <c r="B302" s="2" t="s">
        <v>70</v>
      </c>
      <c r="C302" s="2" t="s">
        <v>74</v>
      </c>
      <c r="D302" s="2" t="s">
        <v>36</v>
      </c>
      <c r="E302" s="20">
        <v>822101</v>
      </c>
      <c r="F302" s="20">
        <v>1062229</v>
      </c>
      <c r="G302" s="20">
        <v>1561602</v>
      </c>
      <c r="H302" s="20">
        <v>1652061</v>
      </c>
      <c r="I302" s="20">
        <v>1748582</v>
      </c>
      <c r="J302" s="7"/>
      <c r="K302" s="7"/>
    </row>
    <row r="303" spans="1:14" x14ac:dyDescent="0.25">
      <c r="A303" s="5" t="s">
        <v>70</v>
      </c>
      <c r="B303" s="2" t="s">
        <v>70</v>
      </c>
      <c r="C303" s="2" t="s">
        <v>74</v>
      </c>
      <c r="D303" s="2" t="s">
        <v>37</v>
      </c>
      <c r="E303" s="20">
        <v>822071</v>
      </c>
      <c r="F303" s="20">
        <v>1062229</v>
      </c>
      <c r="G303" s="20">
        <v>1544105</v>
      </c>
      <c r="H303" s="20">
        <v>1518619</v>
      </c>
      <c r="I303" s="20">
        <v>1704000</v>
      </c>
      <c r="J303" s="7"/>
      <c r="K303" s="7"/>
    </row>
    <row r="304" spans="1:14" x14ac:dyDescent="0.25">
      <c r="A304" s="2" t="s">
        <v>70</v>
      </c>
      <c r="B304" s="2" t="s">
        <v>70</v>
      </c>
      <c r="C304" s="2" t="s">
        <v>74</v>
      </c>
      <c r="D304" s="2" t="s">
        <v>38</v>
      </c>
      <c r="E304" s="20">
        <v>-696632</v>
      </c>
      <c r="F304" s="20">
        <v>-757424</v>
      </c>
      <c r="G304" s="20">
        <v>831456</v>
      </c>
      <c r="H304" s="20">
        <v>6669088.8320000004</v>
      </c>
      <c r="I304" s="20">
        <v>2033285</v>
      </c>
      <c r="J304" s="7"/>
      <c r="K304" s="7"/>
    </row>
    <row r="305" spans="1:11" x14ac:dyDescent="0.25">
      <c r="A305" s="2" t="s">
        <v>70</v>
      </c>
      <c r="B305" s="2" t="s">
        <v>70</v>
      </c>
      <c r="C305" s="2" t="s">
        <v>74</v>
      </c>
      <c r="D305" s="2" t="s">
        <v>39</v>
      </c>
      <c r="E305" s="20">
        <v>-1231081</v>
      </c>
      <c r="F305" s="20">
        <v>-757424</v>
      </c>
      <c r="G305" s="20">
        <v>743970</v>
      </c>
      <c r="H305" s="20">
        <v>3964954</v>
      </c>
      <c r="I305" s="20">
        <v>875499</v>
      </c>
      <c r="J305" s="7"/>
      <c r="K305" s="7"/>
    </row>
    <row r="306" spans="1:11" x14ac:dyDescent="0.25">
      <c r="A306" s="5" t="s">
        <v>70</v>
      </c>
      <c r="B306" s="5" t="s">
        <v>70</v>
      </c>
      <c r="C306" s="5" t="s">
        <v>74</v>
      </c>
      <c r="D306" s="5" t="s">
        <v>40</v>
      </c>
      <c r="E306" s="19"/>
      <c r="F306" s="19"/>
      <c r="G306" s="19"/>
      <c r="H306" s="19"/>
      <c r="I306" s="19"/>
      <c r="J306" s="7"/>
      <c r="K306" s="7"/>
    </row>
    <row r="307" spans="1:11" x14ac:dyDescent="0.25">
      <c r="A307" s="2" t="s">
        <v>70</v>
      </c>
      <c r="B307" s="2" t="s">
        <v>70</v>
      </c>
      <c r="C307" s="2" t="s">
        <v>74</v>
      </c>
      <c r="D307" s="2" t="s">
        <v>41</v>
      </c>
      <c r="E307" s="20">
        <v>1303480</v>
      </c>
      <c r="F307" s="20">
        <v>5483801</v>
      </c>
      <c r="G307" s="20">
        <v>71327462</v>
      </c>
      <c r="H307" s="20">
        <v>-23040346.34</v>
      </c>
      <c r="I307" s="20">
        <v>-4280336</v>
      </c>
      <c r="J307" s="7"/>
      <c r="K307" s="7"/>
    </row>
    <row r="308" spans="1:11" x14ac:dyDescent="0.25">
      <c r="A308" s="2" t="s">
        <v>70</v>
      </c>
      <c r="B308" s="2" t="s">
        <v>70</v>
      </c>
      <c r="C308" s="2" t="s">
        <v>74</v>
      </c>
      <c r="D308" s="2" t="s">
        <v>42</v>
      </c>
      <c r="E308" s="23"/>
      <c r="F308" s="23"/>
      <c r="G308" s="9">
        <v>117518753</v>
      </c>
      <c r="H308" s="9">
        <v>75444000</v>
      </c>
      <c r="I308" s="9">
        <v>111463414.78999999</v>
      </c>
      <c r="J308" s="7"/>
      <c r="K308" s="7"/>
    </row>
    <row r="309" spans="1:11" x14ac:dyDescent="0.25">
      <c r="A309" s="2" t="s">
        <v>70</v>
      </c>
      <c r="B309" s="5" t="s">
        <v>70</v>
      </c>
      <c r="C309" s="5" t="s">
        <v>74</v>
      </c>
      <c r="D309" s="5" t="s">
        <v>43</v>
      </c>
      <c r="E309" s="19"/>
      <c r="F309" s="19"/>
      <c r="G309" s="19"/>
      <c r="H309" s="19"/>
      <c r="I309" s="19"/>
      <c r="J309" s="7"/>
      <c r="K309" s="7"/>
    </row>
    <row r="310" spans="1:11" x14ac:dyDescent="0.25">
      <c r="A310" s="2" t="s">
        <v>70</v>
      </c>
      <c r="B310" s="2" t="s">
        <v>70</v>
      </c>
      <c r="C310" s="2" t="s">
        <v>74</v>
      </c>
      <c r="D310" s="2" t="s">
        <v>211</v>
      </c>
      <c r="E310" s="23">
        <v>18.198905473371688</v>
      </c>
      <c r="F310" s="23">
        <v>11.077729926201002</v>
      </c>
      <c r="G310" s="23">
        <v>17.983344599999999</v>
      </c>
      <c r="H310" s="23">
        <v>45.607141268600365</v>
      </c>
      <c r="I310" s="23">
        <v>44.12838</v>
      </c>
      <c r="J310" s="7"/>
      <c r="K310" s="7"/>
    </row>
    <row r="311" spans="1:11" x14ac:dyDescent="0.25">
      <c r="A311" s="2" t="s">
        <v>70</v>
      </c>
      <c r="B311" s="2" t="s">
        <v>70</v>
      </c>
      <c r="C311" s="2" t="s">
        <v>74</v>
      </c>
      <c r="D311" s="2" t="s">
        <v>45</v>
      </c>
      <c r="E311" s="9">
        <v>0.31676962981217244</v>
      </c>
      <c r="F311" s="9">
        <v>0.52803524854198958</v>
      </c>
      <c r="G311" s="9">
        <v>1.5982281279999999</v>
      </c>
      <c r="H311" s="9">
        <v>8.2860835611498338</v>
      </c>
      <c r="I311" s="9">
        <v>3.7918509249999999</v>
      </c>
      <c r="J311" s="7"/>
      <c r="K311" s="7"/>
    </row>
    <row r="312" spans="1:11" x14ac:dyDescent="0.25">
      <c r="A312" s="2" t="s">
        <v>70</v>
      </c>
      <c r="B312" s="2" t="s">
        <v>70</v>
      </c>
      <c r="C312" s="2" t="s">
        <v>74</v>
      </c>
      <c r="D312" s="2" t="s">
        <v>533</v>
      </c>
      <c r="E312" s="9">
        <v>-18.681894669999998</v>
      </c>
      <c r="F312" s="9">
        <v>-9.0947482074944155</v>
      </c>
      <c r="G312" s="9">
        <v>6.2816167409999997</v>
      </c>
      <c r="H312" s="9">
        <v>25.346540631005514</v>
      </c>
      <c r="I312" s="9">
        <v>5.2743499480000002</v>
      </c>
      <c r="J312" s="7"/>
      <c r="K312" s="7"/>
    </row>
    <row r="313" spans="1:11" x14ac:dyDescent="0.25">
      <c r="A313" s="2" t="s">
        <v>70</v>
      </c>
      <c r="B313" s="2" t="s">
        <v>70</v>
      </c>
      <c r="C313" s="2" t="s">
        <v>74</v>
      </c>
      <c r="D313" s="2" t="s">
        <v>46</v>
      </c>
      <c r="E313" s="9">
        <v>-7.9128517470000004</v>
      </c>
      <c r="F313" s="9">
        <v>-2.5401980989899329</v>
      </c>
      <c r="G313" s="9">
        <v>0.76281628400000001</v>
      </c>
      <c r="H313" s="9">
        <v>5.0268904357437787</v>
      </c>
      <c r="I313" s="9">
        <v>1.193911511</v>
      </c>
      <c r="J313" s="7"/>
      <c r="K313" s="7"/>
    </row>
    <row r="314" spans="1:11" x14ac:dyDescent="0.25">
      <c r="A314" s="2" t="s">
        <v>70</v>
      </c>
      <c r="B314" s="2" t="s">
        <v>70</v>
      </c>
      <c r="C314" s="2" t="s">
        <v>74</v>
      </c>
      <c r="D314" s="2" t="s">
        <v>47</v>
      </c>
      <c r="E314" s="9">
        <v>0.48969038039222795</v>
      </c>
      <c r="F314" s="9">
        <v>0.49419943317211823</v>
      </c>
      <c r="G314" s="9">
        <v>0.85545093299999997</v>
      </c>
      <c r="H314" s="9">
        <v>2.3038031155773235</v>
      </c>
      <c r="I314" s="9">
        <v>1.542348608</v>
      </c>
      <c r="J314" s="7"/>
      <c r="K314" s="7"/>
    </row>
    <row r="315" spans="1:11" x14ac:dyDescent="0.25">
      <c r="A315" s="2" t="s">
        <v>70</v>
      </c>
      <c r="B315" s="2" t="s">
        <v>70</v>
      </c>
      <c r="C315" s="2" t="s">
        <v>74</v>
      </c>
      <c r="D315" s="2" t="s">
        <v>48</v>
      </c>
      <c r="E315" s="23">
        <v>0.31676962981217244</v>
      </c>
      <c r="F315" s="23">
        <v>0.52803524854198958</v>
      </c>
      <c r="G315" s="23">
        <v>1.5982281279999999</v>
      </c>
      <c r="H315" s="23">
        <v>8.2460061646493195</v>
      </c>
      <c r="I315" s="23">
        <v>3.6149554479999999</v>
      </c>
      <c r="J315" s="7"/>
      <c r="K315" s="7"/>
    </row>
    <row r="316" spans="1:11" x14ac:dyDescent="0.25">
      <c r="A316" s="2" t="s">
        <v>70</v>
      </c>
      <c r="B316" s="2" t="s">
        <v>70</v>
      </c>
      <c r="C316" s="2" t="s">
        <v>74</v>
      </c>
      <c r="D316" s="2" t="s">
        <v>49</v>
      </c>
      <c r="E316" s="9">
        <v>81.801094526628304</v>
      </c>
      <c r="F316" s="9">
        <v>88.922270073798998</v>
      </c>
      <c r="G316" s="9">
        <v>82.016655400000005</v>
      </c>
      <c r="H316" s="9">
        <v>54.392858731399635</v>
      </c>
      <c r="I316" s="9">
        <v>55.87162</v>
      </c>
      <c r="J316" s="7"/>
      <c r="K316" s="7"/>
    </row>
    <row r="317" spans="1:11" x14ac:dyDescent="0.25">
      <c r="A317" s="5" t="s">
        <v>70</v>
      </c>
      <c r="B317" s="2" t="s">
        <v>70</v>
      </c>
      <c r="C317" s="2" t="s">
        <v>74</v>
      </c>
      <c r="D317" s="2" t="s">
        <v>50</v>
      </c>
      <c r="E317" s="9">
        <v>-1.1800649409999999</v>
      </c>
      <c r="F317" s="9">
        <v>-1.4024232134181118</v>
      </c>
      <c r="G317" s="9">
        <v>1.8571096970000001</v>
      </c>
      <c r="H317" s="9">
        <v>0.22771011726718593</v>
      </c>
      <c r="I317" s="9">
        <v>0.83805270799999998</v>
      </c>
      <c r="J317" s="7"/>
      <c r="K317" s="7"/>
    </row>
    <row r="318" spans="1:11" x14ac:dyDescent="0.25">
      <c r="A318" s="2" t="s">
        <v>70</v>
      </c>
      <c r="B318" s="2" t="s">
        <v>70</v>
      </c>
      <c r="C318" s="2" t="s">
        <v>74</v>
      </c>
      <c r="D318" s="2" t="s">
        <v>51</v>
      </c>
      <c r="E318" s="9">
        <v>236.92490806598499</v>
      </c>
      <c r="F318" s="9">
        <v>67.716082162316539</v>
      </c>
      <c r="G318" s="9">
        <v>16.43443169</v>
      </c>
      <c r="H318" s="9">
        <v>10.231114931860688</v>
      </c>
      <c r="I318" s="9">
        <v>23.527380829999998</v>
      </c>
      <c r="J318" s="7"/>
      <c r="K318" s="7"/>
    </row>
    <row r="319" spans="1:11" x14ac:dyDescent="0.25">
      <c r="A319" s="2" t="s">
        <v>70</v>
      </c>
      <c r="B319" s="2" t="s">
        <v>70</v>
      </c>
      <c r="C319" s="2" t="s">
        <v>74</v>
      </c>
      <c r="D319" s="2" t="s">
        <v>52</v>
      </c>
      <c r="E319" s="23">
        <v>10.790315806053606</v>
      </c>
      <c r="F319" s="23">
        <v>7.2084922433800678</v>
      </c>
      <c r="G319" s="23">
        <v>1.850743603</v>
      </c>
      <c r="H319" s="23">
        <v>0.83572757951834531</v>
      </c>
      <c r="I319" s="23">
        <v>1.5066193109999999</v>
      </c>
      <c r="J319" s="7"/>
      <c r="K319" s="7"/>
    </row>
    <row r="320" spans="1:11" x14ac:dyDescent="0.25">
      <c r="A320" s="2" t="s">
        <v>70</v>
      </c>
      <c r="B320" s="5" t="s">
        <v>70</v>
      </c>
      <c r="C320" s="5" t="s">
        <v>74</v>
      </c>
      <c r="D320" s="5" t="s">
        <v>53</v>
      </c>
      <c r="E320" s="74"/>
      <c r="F320" s="74"/>
      <c r="G320" s="74"/>
      <c r="H320" s="74"/>
      <c r="I320" s="74"/>
      <c r="J320" s="7"/>
      <c r="K320" s="7"/>
    </row>
    <row r="321" spans="1:11" x14ac:dyDescent="0.25">
      <c r="A321" s="2" t="s">
        <v>70</v>
      </c>
      <c r="B321" s="2" t="s">
        <v>70</v>
      </c>
      <c r="C321" s="2" t="s">
        <v>74</v>
      </c>
      <c r="D321" s="2" t="s">
        <v>54</v>
      </c>
      <c r="E321" s="9">
        <v>63.12626165044157</v>
      </c>
      <c r="F321" s="9">
        <v>45.66379219302533</v>
      </c>
      <c r="G321" s="9">
        <v>56.905798470000001</v>
      </c>
      <c r="H321" s="9">
        <v>24.220640375204862</v>
      </c>
      <c r="I321" s="9">
        <v>28.866275470000001</v>
      </c>
      <c r="J321" s="7"/>
      <c r="K321" s="7"/>
    </row>
    <row r="322" spans="1:11" x14ac:dyDescent="0.25">
      <c r="A322" s="2" t="s">
        <v>70</v>
      </c>
      <c r="B322" s="2" t="s">
        <v>70</v>
      </c>
      <c r="C322" s="2" t="s">
        <v>74</v>
      </c>
      <c r="D322" s="2" t="s">
        <v>55</v>
      </c>
      <c r="E322" s="9">
        <v>33.210669704590451</v>
      </c>
      <c r="F322" s="9">
        <v>30.707503243814703</v>
      </c>
      <c r="G322" s="9">
        <v>42.19022983</v>
      </c>
      <c r="H322" s="9">
        <v>68.420458152432914</v>
      </c>
      <c r="I322" s="9">
        <v>64.771968979999997</v>
      </c>
      <c r="J322" s="7"/>
      <c r="K322" s="7"/>
    </row>
    <row r="323" spans="1:11" x14ac:dyDescent="0.25">
      <c r="A323" s="2" t="s">
        <v>70</v>
      </c>
      <c r="B323" s="2" t="s">
        <v>70</v>
      </c>
      <c r="C323" s="2" t="s">
        <v>74</v>
      </c>
      <c r="D323" s="2" t="s">
        <v>56</v>
      </c>
      <c r="E323" s="9">
        <v>0</v>
      </c>
      <c r="F323" s="9">
        <v>18.110159876826767</v>
      </c>
      <c r="G323" s="9">
        <v>0</v>
      </c>
      <c r="H323" s="9">
        <v>0</v>
      </c>
      <c r="I323" s="9">
        <v>0</v>
      </c>
      <c r="J323" s="7"/>
      <c r="K323" s="7"/>
    </row>
    <row r="324" spans="1:11" x14ac:dyDescent="0.25">
      <c r="A324" s="2" t="s">
        <v>70</v>
      </c>
      <c r="B324" s="2" t="s">
        <v>70</v>
      </c>
      <c r="C324" s="2" t="s">
        <v>74</v>
      </c>
      <c r="D324" s="2" t="s">
        <v>57</v>
      </c>
      <c r="E324" s="9">
        <v>45.781557699533757</v>
      </c>
      <c r="F324" s="9">
        <v>66.085194149465906</v>
      </c>
      <c r="G324" s="9">
        <v>84.277492749999993</v>
      </c>
      <c r="H324" s="9">
        <v>75.046978199042428</v>
      </c>
      <c r="I324" s="9">
        <v>72.879523800000001</v>
      </c>
      <c r="J324" s="7"/>
      <c r="K324" s="7"/>
    </row>
    <row r="325" spans="1:11" x14ac:dyDescent="0.25">
      <c r="A325" s="5" t="s">
        <v>70</v>
      </c>
      <c r="B325" s="2" t="s">
        <v>70</v>
      </c>
      <c r="C325" s="2" t="s">
        <v>74</v>
      </c>
      <c r="D325" s="2" t="s">
        <v>58</v>
      </c>
      <c r="E325" s="9">
        <v>57.663391565776408</v>
      </c>
      <c r="F325" s="9">
        <v>72.088910018899298</v>
      </c>
      <c r="G325" s="9">
        <v>87.905604569999994</v>
      </c>
      <c r="H325" s="9">
        <v>80.208026042865555</v>
      </c>
      <c r="I325" s="9">
        <v>77.363816920000005</v>
      </c>
      <c r="J325" s="7"/>
      <c r="K325" s="7"/>
    </row>
    <row r="326" spans="1:11" x14ac:dyDescent="0.25">
      <c r="A326" s="2" t="s">
        <v>70</v>
      </c>
      <c r="B326" s="2" t="s">
        <v>70</v>
      </c>
      <c r="C326" s="2" t="s">
        <v>74</v>
      </c>
      <c r="D326" s="2" t="s">
        <v>59</v>
      </c>
      <c r="E326" s="9">
        <v>0</v>
      </c>
      <c r="F326" s="9">
        <v>27.404262195048922</v>
      </c>
      <c r="G326" s="9">
        <v>0</v>
      </c>
      <c r="H326" s="9">
        <v>0</v>
      </c>
      <c r="I326" s="9">
        <v>0</v>
      </c>
      <c r="J326" s="7"/>
      <c r="K326" s="7"/>
    </row>
    <row r="327" spans="1:11" x14ac:dyDescent="0.25">
      <c r="A327" s="2" t="s">
        <v>70</v>
      </c>
      <c r="B327" s="2" t="s">
        <v>70</v>
      </c>
      <c r="C327" s="2" t="s">
        <v>74</v>
      </c>
      <c r="D327" s="2" t="s">
        <v>60</v>
      </c>
      <c r="E327" s="9">
        <v>0</v>
      </c>
      <c r="F327" s="9">
        <v>27.404262195048922</v>
      </c>
      <c r="G327" s="9">
        <v>0</v>
      </c>
      <c r="H327" s="9">
        <v>0</v>
      </c>
      <c r="I327" s="9">
        <v>0</v>
      </c>
      <c r="J327" s="7"/>
      <c r="K327" s="7"/>
    </row>
    <row r="328" spans="1:11" x14ac:dyDescent="0.25">
      <c r="A328" s="2" t="s">
        <v>70</v>
      </c>
      <c r="B328" s="5" t="s">
        <v>70</v>
      </c>
      <c r="C328" s="5" t="s">
        <v>74</v>
      </c>
      <c r="D328" s="5" t="s">
        <v>61</v>
      </c>
      <c r="E328" s="74"/>
      <c r="F328" s="74"/>
      <c r="G328" s="74"/>
      <c r="H328" s="74"/>
      <c r="I328" s="74"/>
      <c r="J328" s="7"/>
      <c r="K328" s="7"/>
    </row>
    <row r="329" spans="1:11" x14ac:dyDescent="0.25">
      <c r="A329" s="2" t="s">
        <v>70</v>
      </c>
      <c r="B329" s="2" t="s">
        <v>70</v>
      </c>
      <c r="C329" s="2" t="s">
        <v>74</v>
      </c>
      <c r="D329" s="2" t="s">
        <v>62</v>
      </c>
      <c r="E329" s="9"/>
      <c r="F329" s="9">
        <v>0</v>
      </c>
      <c r="G329" s="9"/>
      <c r="H329" s="9"/>
      <c r="I329" s="9"/>
      <c r="J329" s="7"/>
      <c r="K329" s="7"/>
    </row>
    <row r="330" spans="1:11" x14ac:dyDescent="0.25">
      <c r="A330" s="2" t="s">
        <v>70</v>
      </c>
      <c r="B330" s="2" t="s">
        <v>70</v>
      </c>
      <c r="C330" s="2" t="s">
        <v>74</v>
      </c>
      <c r="D330" s="2" t="s">
        <v>63</v>
      </c>
      <c r="E330" s="9"/>
      <c r="F330" s="9">
        <v>0</v>
      </c>
      <c r="G330" s="9"/>
      <c r="H330" s="9"/>
      <c r="I330" s="9"/>
      <c r="J330" s="7"/>
      <c r="K330" s="7"/>
    </row>
    <row r="331" spans="1:11" x14ac:dyDescent="0.25">
      <c r="A331" s="5" t="s">
        <v>70</v>
      </c>
      <c r="B331" s="2" t="s">
        <v>70</v>
      </c>
      <c r="C331" s="2" t="s">
        <v>74</v>
      </c>
      <c r="D331" s="2" t="s">
        <v>534</v>
      </c>
      <c r="E331" s="9">
        <v>0</v>
      </c>
      <c r="F331" s="9">
        <v>0</v>
      </c>
      <c r="G331" s="9">
        <v>0</v>
      </c>
      <c r="H331" s="9">
        <v>0</v>
      </c>
      <c r="I331" s="9">
        <v>0</v>
      </c>
      <c r="J331" s="7"/>
      <c r="K331" s="7"/>
    </row>
    <row r="332" spans="1:11" x14ac:dyDescent="0.25">
      <c r="A332" s="2" t="s">
        <v>70</v>
      </c>
      <c r="B332" s="2" t="s">
        <v>70</v>
      </c>
      <c r="C332" s="2" t="s">
        <v>74</v>
      </c>
      <c r="D332" s="2" t="s">
        <v>65</v>
      </c>
      <c r="E332" s="9"/>
      <c r="F332" s="9"/>
      <c r="G332" s="9"/>
      <c r="H332" s="9"/>
      <c r="I332" s="9"/>
      <c r="J332" s="7"/>
      <c r="K332" s="7"/>
    </row>
    <row r="333" spans="1:11" x14ac:dyDescent="0.25">
      <c r="A333" s="2" t="s">
        <v>70</v>
      </c>
      <c r="B333" s="2" t="s">
        <v>70</v>
      </c>
      <c r="C333" s="2" t="s">
        <v>74</v>
      </c>
      <c r="D333" s="2" t="s">
        <v>66</v>
      </c>
      <c r="E333" s="9"/>
      <c r="F333" s="9"/>
      <c r="G333" s="9"/>
      <c r="H333" s="9"/>
      <c r="I333" s="9"/>
      <c r="J333" s="7"/>
      <c r="K333" s="7"/>
    </row>
    <row r="334" spans="1:11" x14ac:dyDescent="0.25">
      <c r="A334" s="2" t="s">
        <v>70</v>
      </c>
      <c r="B334" s="5" t="s">
        <v>70</v>
      </c>
      <c r="C334" s="5" t="s">
        <v>74</v>
      </c>
      <c r="D334" s="5" t="s">
        <v>67</v>
      </c>
      <c r="E334" s="74"/>
      <c r="F334" s="74"/>
      <c r="G334" s="74"/>
      <c r="H334" s="74"/>
      <c r="I334" s="74"/>
      <c r="J334" s="7"/>
      <c r="K334" s="7"/>
    </row>
    <row r="335" spans="1:11" x14ac:dyDescent="0.25">
      <c r="A335" s="5" t="s">
        <v>70</v>
      </c>
      <c r="B335" s="2" t="s">
        <v>70</v>
      </c>
      <c r="C335" s="2" t="s">
        <v>74</v>
      </c>
      <c r="D335" s="2" t="s">
        <v>535</v>
      </c>
      <c r="E335" s="23">
        <v>42.355724009149249</v>
      </c>
      <c r="F335" s="23">
        <v>27.93038400883615</v>
      </c>
      <c r="G335" s="23">
        <v>12.14362983</v>
      </c>
      <c r="H335" s="23">
        <v>19.832648995084419</v>
      </c>
      <c r="I335" s="23">
        <v>22.636183079999999</v>
      </c>
      <c r="J335" s="7"/>
      <c r="K335" s="7"/>
    </row>
    <row r="336" spans="1:11" x14ac:dyDescent="0.25">
      <c r="A336" s="2" t="s">
        <v>70</v>
      </c>
      <c r="B336" s="2" t="s">
        <v>70</v>
      </c>
      <c r="C336" s="2" t="s">
        <v>74</v>
      </c>
      <c r="D336" s="2" t="s">
        <v>536</v>
      </c>
      <c r="E336" s="9">
        <v>0</v>
      </c>
      <c r="F336" s="9">
        <v>0</v>
      </c>
      <c r="G336" s="9">
        <f>+G308/SUM(G275:G277)</f>
        <v>9.9225474975655636</v>
      </c>
      <c r="H336" s="9">
        <f>+H308/SUM(H275:H277)</f>
        <v>4.8228665739011856</v>
      </c>
      <c r="I336" s="9">
        <f>+I308/SUM(I275:I277)</f>
        <v>6.7149940325376249</v>
      </c>
      <c r="J336" s="7"/>
      <c r="K336" s="7"/>
    </row>
    <row r="337" spans="1:14" x14ac:dyDescent="0.25">
      <c r="A337" s="5" t="s">
        <v>70</v>
      </c>
      <c r="B337" s="2" t="s">
        <v>70</v>
      </c>
      <c r="C337" s="2" t="s">
        <v>74</v>
      </c>
      <c r="D337" s="2" t="s">
        <v>537</v>
      </c>
      <c r="E337" s="9">
        <v>1.0808824254696836</v>
      </c>
      <c r="F337" s="9">
        <v>2.3660682262212709</v>
      </c>
      <c r="G337" s="9">
        <v>6.9400577879999998</v>
      </c>
      <c r="H337" s="9">
        <v>3.7840118189780418</v>
      </c>
      <c r="I337" s="9">
        <v>3.2196030370000002</v>
      </c>
      <c r="J337" s="7"/>
      <c r="K337" s="7"/>
    </row>
    <row r="338" spans="1:14" x14ac:dyDescent="0.25">
      <c r="A338" s="2" t="s">
        <v>70</v>
      </c>
      <c r="B338" s="5" t="s">
        <v>70</v>
      </c>
      <c r="C338" s="5" t="s">
        <v>74</v>
      </c>
      <c r="D338" s="5" t="s">
        <v>68</v>
      </c>
      <c r="E338" s="74"/>
      <c r="F338" s="74"/>
      <c r="G338" s="74"/>
      <c r="H338" s="74"/>
      <c r="I338" s="74"/>
      <c r="J338" s="7"/>
      <c r="K338" s="7"/>
    </row>
    <row r="339" spans="1:14" x14ac:dyDescent="0.25">
      <c r="A339" s="2" t="s">
        <v>70</v>
      </c>
      <c r="B339" s="2" t="s">
        <v>70</v>
      </c>
      <c r="C339" s="2" t="s">
        <v>74</v>
      </c>
      <c r="D339" s="2" t="s">
        <v>69</v>
      </c>
      <c r="E339" s="9">
        <v>-1.0588092899999999</v>
      </c>
      <c r="F339" s="9">
        <v>-7.2400676503517181</v>
      </c>
      <c r="G339" s="9">
        <v>95.874110520000002</v>
      </c>
      <c r="H339" s="9">
        <v>-5.8109996590000002</v>
      </c>
      <c r="I339" s="9">
        <v>-4.8890244310000002</v>
      </c>
      <c r="J339" s="7"/>
      <c r="K339" s="7"/>
    </row>
    <row r="340" spans="1:14" x14ac:dyDescent="0.25">
      <c r="A340" s="2" t="s">
        <v>70</v>
      </c>
      <c r="B340" s="5" t="s">
        <v>70</v>
      </c>
      <c r="C340" s="5" t="s">
        <v>550</v>
      </c>
      <c r="D340" s="5" t="s">
        <v>9</v>
      </c>
      <c r="E340" s="19">
        <f>SUM(E341:E344)</f>
        <v>8865358.6420000009</v>
      </c>
      <c r="F340" s="19">
        <f t="shared" ref="F340:I340" si="8">SUM(F341:F344)</f>
        <v>11123761</v>
      </c>
      <c r="G340" s="19">
        <f t="shared" si="8"/>
        <v>15368803</v>
      </c>
      <c r="H340" s="19">
        <f t="shared" si="8"/>
        <v>14718224</v>
      </c>
      <c r="I340" s="19">
        <f t="shared" si="8"/>
        <v>16471066</v>
      </c>
      <c r="J340" s="3"/>
      <c r="K340" s="3"/>
      <c r="L340" s="3"/>
      <c r="M340" s="3"/>
      <c r="N340" s="3"/>
    </row>
    <row r="341" spans="1:14" x14ac:dyDescent="0.25">
      <c r="A341" s="2" t="s">
        <v>70</v>
      </c>
      <c r="B341" s="2" t="s">
        <v>70</v>
      </c>
      <c r="C341" s="2" t="s">
        <v>550</v>
      </c>
      <c r="D341" s="2" t="s">
        <v>72</v>
      </c>
      <c r="E341" s="3">
        <v>6398695.642</v>
      </c>
      <c r="F341" s="3">
        <v>7734312</v>
      </c>
      <c r="G341" s="3">
        <v>9984045</v>
      </c>
      <c r="H341" s="3">
        <v>9297617</v>
      </c>
      <c r="I341" s="3">
        <v>10540212</v>
      </c>
      <c r="J341" s="7"/>
      <c r="K341" s="7"/>
    </row>
    <row r="342" spans="1:14" x14ac:dyDescent="0.25">
      <c r="A342" s="5" t="s">
        <v>70</v>
      </c>
      <c r="B342" s="2" t="s">
        <v>70</v>
      </c>
      <c r="C342" s="2" t="s">
        <v>550</v>
      </c>
      <c r="D342" s="2" t="s">
        <v>11</v>
      </c>
      <c r="E342" s="3">
        <v>0</v>
      </c>
      <c r="F342" s="3">
        <v>0</v>
      </c>
      <c r="G342" s="3">
        <v>0</v>
      </c>
      <c r="H342" s="3">
        <v>0</v>
      </c>
      <c r="I342" s="3">
        <v>0</v>
      </c>
      <c r="J342" s="7"/>
      <c r="K342" s="7"/>
    </row>
    <row r="343" spans="1:14" x14ac:dyDescent="0.25">
      <c r="A343" s="2" t="s">
        <v>70</v>
      </c>
      <c r="B343" s="2" t="s">
        <v>70</v>
      </c>
      <c r="C343" s="2" t="s">
        <v>550</v>
      </c>
      <c r="D343" s="2" t="s">
        <v>73</v>
      </c>
      <c r="E343" s="20">
        <v>2469393</v>
      </c>
      <c r="F343" s="20">
        <v>3393816</v>
      </c>
      <c r="G343" s="20">
        <v>5390124</v>
      </c>
      <c r="H343" s="20">
        <v>5419951</v>
      </c>
      <c r="I343" s="20">
        <v>5930866</v>
      </c>
      <c r="J343" s="7"/>
      <c r="K343" s="7"/>
    </row>
    <row r="344" spans="1:14" x14ac:dyDescent="0.25">
      <c r="A344" s="2" t="s">
        <v>70</v>
      </c>
      <c r="B344" s="2" t="s">
        <v>70</v>
      </c>
      <c r="C344" s="2" t="s">
        <v>550</v>
      </c>
      <c r="D344" s="2" t="s">
        <v>13</v>
      </c>
      <c r="E344" s="3">
        <v>-2730</v>
      </c>
      <c r="F344" s="3">
        <v>-4367</v>
      </c>
      <c r="G344" s="3">
        <v>-5366</v>
      </c>
      <c r="H344" s="3">
        <v>656</v>
      </c>
      <c r="I344" s="3">
        <v>-12</v>
      </c>
      <c r="J344" s="7"/>
      <c r="K344" s="7"/>
    </row>
    <row r="345" spans="1:14" x14ac:dyDescent="0.25">
      <c r="A345" s="2" t="s">
        <v>70</v>
      </c>
      <c r="B345" s="5" t="s">
        <v>70</v>
      </c>
      <c r="C345" s="5" t="s">
        <v>550</v>
      </c>
      <c r="D345" s="5" t="s">
        <v>14</v>
      </c>
      <c r="E345" s="6">
        <v>30999735</v>
      </c>
      <c r="F345" s="6">
        <v>52403103</v>
      </c>
      <c r="G345" s="6">
        <v>45464205</v>
      </c>
      <c r="H345" s="6">
        <v>54484074.729999997</v>
      </c>
      <c r="I345" s="6">
        <v>45511368</v>
      </c>
      <c r="J345" s="7"/>
      <c r="K345" s="7"/>
    </row>
    <row r="346" spans="1:14" x14ac:dyDescent="0.25">
      <c r="A346" s="2" t="s">
        <v>70</v>
      </c>
      <c r="B346" s="2" t="s">
        <v>70</v>
      </c>
      <c r="C346" s="2" t="s">
        <v>550</v>
      </c>
      <c r="D346" s="2" t="s">
        <v>15</v>
      </c>
      <c r="E346" s="3">
        <v>775747</v>
      </c>
      <c r="F346" s="3">
        <v>1214740</v>
      </c>
      <c r="G346" s="3">
        <v>832304</v>
      </c>
      <c r="H346" s="3">
        <v>806811</v>
      </c>
      <c r="I346" s="3">
        <v>1427223</v>
      </c>
      <c r="J346" s="7"/>
      <c r="K346" s="7"/>
    </row>
    <row r="347" spans="1:14" x14ac:dyDescent="0.25">
      <c r="A347" s="5" t="s">
        <v>70</v>
      </c>
      <c r="B347" s="2" t="s">
        <v>70</v>
      </c>
      <c r="C347" s="2" t="s">
        <v>550</v>
      </c>
      <c r="D347" s="2" t="s">
        <v>16</v>
      </c>
      <c r="E347" s="3">
        <v>9334</v>
      </c>
      <c r="F347" s="3">
        <v>0</v>
      </c>
      <c r="G347" s="3">
        <v>0</v>
      </c>
      <c r="H347" s="3">
        <v>0</v>
      </c>
      <c r="I347" s="3">
        <v>0</v>
      </c>
      <c r="J347" s="7"/>
      <c r="K347" s="7"/>
    </row>
    <row r="348" spans="1:14" x14ac:dyDescent="0.25">
      <c r="A348" s="2" t="s">
        <v>70</v>
      </c>
      <c r="B348" s="2" t="s">
        <v>70</v>
      </c>
      <c r="C348" s="2" t="s">
        <v>550</v>
      </c>
      <c r="D348" s="2" t="s">
        <v>17</v>
      </c>
      <c r="E348" s="3">
        <v>25879216</v>
      </c>
      <c r="F348" s="3">
        <v>46016619</v>
      </c>
      <c r="G348" s="3">
        <v>36431582</v>
      </c>
      <c r="H348" s="3">
        <v>45386161</v>
      </c>
      <c r="I348" s="3">
        <v>34820227</v>
      </c>
      <c r="J348" s="7"/>
      <c r="K348" s="7"/>
    </row>
    <row r="349" spans="1:14" x14ac:dyDescent="0.25">
      <c r="A349" s="2" t="s">
        <v>70</v>
      </c>
      <c r="B349" s="2" t="s">
        <v>70</v>
      </c>
      <c r="C349" s="2" t="s">
        <v>550</v>
      </c>
      <c r="D349" s="2" t="s">
        <v>18</v>
      </c>
      <c r="E349" s="3">
        <v>4335438</v>
      </c>
      <c r="F349" s="3">
        <v>5171744</v>
      </c>
      <c r="G349" s="3">
        <v>8200319</v>
      </c>
      <c r="H349" s="3">
        <v>8291102.7309999997</v>
      </c>
      <c r="I349" s="3">
        <v>9263918</v>
      </c>
      <c r="J349" s="7"/>
      <c r="K349" s="7"/>
    </row>
    <row r="350" spans="1:14" x14ac:dyDescent="0.25">
      <c r="A350" s="2" t="s">
        <v>70</v>
      </c>
      <c r="B350" s="5" t="s">
        <v>70</v>
      </c>
      <c r="C350" s="5" t="s">
        <v>550</v>
      </c>
      <c r="D350" s="5" t="s">
        <v>19</v>
      </c>
      <c r="E350" s="6">
        <v>39865094</v>
      </c>
      <c r="F350" s="6">
        <v>63526864</v>
      </c>
      <c r="G350" s="6">
        <v>60833008</v>
      </c>
      <c r="H350" s="6">
        <v>69202298.689999998</v>
      </c>
      <c r="I350" s="6">
        <v>61982434</v>
      </c>
      <c r="J350" s="7"/>
      <c r="K350" s="7"/>
    </row>
    <row r="351" spans="1:14" x14ac:dyDescent="0.25">
      <c r="A351" s="2" t="s">
        <v>70</v>
      </c>
      <c r="B351" s="2" t="s">
        <v>70</v>
      </c>
      <c r="C351" s="2" t="s">
        <v>550</v>
      </c>
      <c r="D351" s="2" t="s">
        <v>20</v>
      </c>
      <c r="E351" s="20">
        <v>9550738</v>
      </c>
      <c r="F351" s="20">
        <v>13413245</v>
      </c>
      <c r="G351" s="20">
        <v>14125650</v>
      </c>
      <c r="H351" s="20">
        <v>13698435.24</v>
      </c>
      <c r="I351" s="20">
        <v>12955135</v>
      </c>
      <c r="J351" s="7"/>
      <c r="K351" s="7"/>
    </row>
    <row r="352" spans="1:14" x14ac:dyDescent="0.25">
      <c r="A352" s="2" t="s">
        <v>70</v>
      </c>
      <c r="B352" s="2" t="s">
        <v>70</v>
      </c>
      <c r="C352" s="2" t="s">
        <v>550</v>
      </c>
      <c r="D352" s="2" t="s">
        <v>21</v>
      </c>
      <c r="E352" s="3">
        <v>5334868</v>
      </c>
      <c r="F352" s="3">
        <v>1006967</v>
      </c>
      <c r="G352" s="3">
        <v>2612845</v>
      </c>
      <c r="H352" s="3">
        <v>1977797.328</v>
      </c>
      <c r="I352" s="3">
        <v>413558</v>
      </c>
      <c r="J352" s="7"/>
      <c r="K352" s="7"/>
    </row>
    <row r="353" spans="1:14" x14ac:dyDescent="0.25">
      <c r="A353" s="2" t="s">
        <v>70</v>
      </c>
      <c r="B353" s="2" t="s">
        <v>70</v>
      </c>
      <c r="C353" s="2" t="s">
        <v>550</v>
      </c>
      <c r="D353" s="2" t="s">
        <v>22</v>
      </c>
      <c r="E353" s="3">
        <v>4431289</v>
      </c>
      <c r="F353" s="3">
        <v>9141986</v>
      </c>
      <c r="G353" s="3">
        <v>17397321</v>
      </c>
      <c r="H353" s="3">
        <v>44982510</v>
      </c>
      <c r="I353" s="3">
        <v>29248384</v>
      </c>
      <c r="J353" s="7"/>
      <c r="K353" s="7"/>
    </row>
    <row r="354" spans="1:14" x14ac:dyDescent="0.25">
      <c r="A354" s="2" t="s">
        <v>70</v>
      </c>
      <c r="B354" s="2" t="s">
        <v>70</v>
      </c>
      <c r="C354" s="2" t="s">
        <v>550</v>
      </c>
      <c r="D354" s="2" t="s">
        <v>23</v>
      </c>
      <c r="E354" s="3">
        <v>14352092</v>
      </c>
      <c r="F354" s="3">
        <v>32008766</v>
      </c>
      <c r="G354" s="3">
        <v>14787480</v>
      </c>
      <c r="H354" s="3">
        <v>1993678</v>
      </c>
      <c r="I354" s="3">
        <v>6048628</v>
      </c>
      <c r="J354" s="7"/>
      <c r="K354" s="7"/>
    </row>
    <row r="355" spans="1:14" x14ac:dyDescent="0.25">
      <c r="A355" s="2" t="s">
        <v>70</v>
      </c>
      <c r="B355" s="2" t="s">
        <v>70</v>
      </c>
      <c r="C355" s="2" t="s">
        <v>550</v>
      </c>
      <c r="D355" s="2" t="s">
        <v>24</v>
      </c>
      <c r="E355" s="3">
        <v>4444028</v>
      </c>
      <c r="F355" s="3">
        <v>5510887</v>
      </c>
      <c r="G355" s="3">
        <v>8076314</v>
      </c>
      <c r="H355" s="3">
        <v>3090182.12</v>
      </c>
      <c r="I355" s="3">
        <v>8110784</v>
      </c>
      <c r="J355" s="7"/>
      <c r="K355" s="7"/>
    </row>
    <row r="356" spans="1:14" x14ac:dyDescent="0.25">
      <c r="A356" s="2" t="s">
        <v>70</v>
      </c>
      <c r="B356" s="2" t="s">
        <v>70</v>
      </c>
      <c r="C356" s="2" t="s">
        <v>550</v>
      </c>
      <c r="D356" s="2" t="s">
        <v>25</v>
      </c>
      <c r="E356" s="3">
        <v>96511</v>
      </c>
      <c r="F356" s="3">
        <v>96511</v>
      </c>
      <c r="G356" s="3">
        <v>96511</v>
      </c>
      <c r="H356" s="3">
        <v>96511</v>
      </c>
      <c r="I356" s="3">
        <v>96511</v>
      </c>
      <c r="J356" s="7"/>
      <c r="K356" s="7"/>
    </row>
    <row r="357" spans="1:14" x14ac:dyDescent="0.25">
      <c r="A357" s="2" t="s">
        <v>70</v>
      </c>
      <c r="B357" s="2" t="s">
        <v>70</v>
      </c>
      <c r="C357" s="2" t="s">
        <v>550</v>
      </c>
      <c r="D357" s="2" t="s">
        <v>26</v>
      </c>
      <c r="E357" s="3">
        <v>104509</v>
      </c>
      <c r="F357" s="3">
        <v>104509</v>
      </c>
      <c r="G357" s="3">
        <v>104509</v>
      </c>
      <c r="H357" s="3">
        <v>97117</v>
      </c>
      <c r="I357" s="3">
        <v>105603</v>
      </c>
      <c r="J357" s="7"/>
      <c r="K357" s="7"/>
    </row>
    <row r="358" spans="1:14" x14ac:dyDescent="0.25">
      <c r="A358" s="5" t="s">
        <v>70</v>
      </c>
      <c r="B358" s="2" t="s">
        <v>70</v>
      </c>
      <c r="C358" s="2" t="s">
        <v>550</v>
      </c>
      <c r="D358" s="2" t="s">
        <v>27</v>
      </c>
      <c r="E358" s="3">
        <v>4339519</v>
      </c>
      <c r="F358" s="3">
        <v>5406378</v>
      </c>
      <c r="G358" s="3">
        <v>7971805</v>
      </c>
      <c r="H358" s="3">
        <v>2993065.12</v>
      </c>
      <c r="I358" s="3">
        <v>8005181</v>
      </c>
      <c r="J358" s="7"/>
      <c r="K358" s="7"/>
    </row>
    <row r="359" spans="1:14" x14ac:dyDescent="0.25">
      <c r="A359" s="2" t="s">
        <v>70</v>
      </c>
      <c r="B359" s="2" t="s">
        <v>70</v>
      </c>
      <c r="C359" s="2" t="s">
        <v>550</v>
      </c>
      <c r="D359" s="2" t="s">
        <v>491</v>
      </c>
      <c r="E359" s="20">
        <v>277998</v>
      </c>
      <c r="F359" s="20">
        <v>912374</v>
      </c>
      <c r="G359" s="20">
        <v>740723</v>
      </c>
      <c r="H359" s="20">
        <v>616268</v>
      </c>
      <c r="I359" s="20">
        <v>501172</v>
      </c>
      <c r="J359" s="7"/>
      <c r="K359" s="7"/>
    </row>
    <row r="360" spans="1:14" x14ac:dyDescent="0.25">
      <c r="A360" s="2" t="s">
        <v>70</v>
      </c>
      <c r="B360" s="2" t="s">
        <v>70</v>
      </c>
      <c r="C360" s="2" t="s">
        <v>550</v>
      </c>
      <c r="D360" s="2" t="s">
        <v>28</v>
      </c>
      <c r="E360" s="3">
        <v>1578590</v>
      </c>
      <c r="F360" s="3">
        <v>1637148</v>
      </c>
      <c r="G360" s="3">
        <v>3197184</v>
      </c>
      <c r="H360" s="3">
        <v>2940545</v>
      </c>
      <c r="I360" s="3">
        <v>4810376</v>
      </c>
      <c r="J360" s="7"/>
      <c r="K360" s="7"/>
    </row>
    <row r="361" spans="1:14" x14ac:dyDescent="0.25">
      <c r="A361" s="2" t="s">
        <v>70</v>
      </c>
      <c r="B361" s="5" t="s">
        <v>70</v>
      </c>
      <c r="C361" s="5" t="s">
        <v>550</v>
      </c>
      <c r="D361" s="5" t="s">
        <v>29</v>
      </c>
      <c r="E361" s="6"/>
      <c r="F361" s="6"/>
      <c r="G361" s="6"/>
      <c r="H361" s="6"/>
      <c r="I361" s="6"/>
      <c r="J361" s="7"/>
      <c r="K361" s="7"/>
    </row>
    <row r="362" spans="1:14" x14ac:dyDescent="0.25">
      <c r="A362" s="2" t="s">
        <v>70</v>
      </c>
      <c r="B362" s="2" t="s">
        <v>70</v>
      </c>
      <c r="C362" s="2" t="s">
        <v>550</v>
      </c>
      <c r="D362" s="2" t="s">
        <v>30</v>
      </c>
      <c r="E362" s="3">
        <v>2848786</v>
      </c>
      <c r="F362" s="3">
        <v>5218148</v>
      </c>
      <c r="G362" s="3">
        <v>8746501</v>
      </c>
      <c r="H362" s="3">
        <v>9367161</v>
      </c>
      <c r="I362" s="3">
        <v>5217266</v>
      </c>
      <c r="J362" s="7"/>
      <c r="K362" s="7"/>
    </row>
    <row r="363" spans="1:14" x14ac:dyDescent="0.25">
      <c r="A363" s="2" t="s">
        <v>70</v>
      </c>
      <c r="B363" s="2" t="s">
        <v>70</v>
      </c>
      <c r="C363" s="2" t="s">
        <v>550</v>
      </c>
      <c r="D363" s="2" t="s">
        <v>31</v>
      </c>
      <c r="E363" s="20">
        <v>1548326</v>
      </c>
      <c r="F363" s="20">
        <v>2809007</v>
      </c>
      <c r="G363" s="20">
        <v>2569962</v>
      </c>
      <c r="H363" s="20">
        <v>3562085</v>
      </c>
      <c r="I363" s="20">
        <v>1542982</v>
      </c>
      <c r="J363" s="7"/>
      <c r="K363" s="7"/>
    </row>
    <row r="364" spans="1:14" x14ac:dyDescent="0.25">
      <c r="A364" s="2" t="s">
        <v>70</v>
      </c>
      <c r="B364" s="2" t="s">
        <v>70</v>
      </c>
      <c r="C364" s="2" t="s">
        <v>550</v>
      </c>
      <c r="D364" s="2" t="s">
        <v>32</v>
      </c>
      <c r="E364" s="3">
        <v>1300460</v>
      </c>
      <c r="F364" s="3">
        <v>2409141</v>
      </c>
      <c r="G364" s="3">
        <v>6176539</v>
      </c>
      <c r="H364" s="3">
        <v>5805076</v>
      </c>
      <c r="I364" s="3">
        <v>3674284</v>
      </c>
      <c r="J364" s="7"/>
      <c r="K364" s="7"/>
    </row>
    <row r="365" spans="1:14" x14ac:dyDescent="0.25">
      <c r="A365" s="2" t="s">
        <v>70</v>
      </c>
      <c r="B365" s="2" t="s">
        <v>70</v>
      </c>
      <c r="C365" s="2" t="s">
        <v>550</v>
      </c>
      <c r="D365" s="2" t="s">
        <v>33</v>
      </c>
      <c r="E365" s="3">
        <v>0</v>
      </c>
      <c r="F365" s="3">
        <v>0</v>
      </c>
      <c r="G365" s="3">
        <v>0</v>
      </c>
      <c r="H365" s="3">
        <v>-846</v>
      </c>
      <c r="I365" s="3">
        <v>5308</v>
      </c>
      <c r="J365" s="7"/>
      <c r="K365" s="7"/>
    </row>
    <row r="366" spans="1:14" x14ac:dyDescent="0.25">
      <c r="A366" s="2" t="s">
        <v>70</v>
      </c>
      <c r="B366" s="2" t="s">
        <v>70</v>
      </c>
      <c r="C366" s="2" t="s">
        <v>550</v>
      </c>
      <c r="D366" s="2" t="s">
        <v>34</v>
      </c>
      <c r="E366" s="3">
        <v>1300460</v>
      </c>
      <c r="F366" s="3">
        <v>2409141</v>
      </c>
      <c r="G366" s="3">
        <v>6176539</v>
      </c>
      <c r="H366" s="3">
        <v>5805922</v>
      </c>
      <c r="I366" s="3">
        <v>3668976</v>
      </c>
      <c r="J366" s="7"/>
      <c r="K366" s="7"/>
    </row>
    <row r="367" spans="1:14" x14ac:dyDescent="0.25">
      <c r="A367" s="2" t="s">
        <v>70</v>
      </c>
      <c r="B367" s="2" t="s">
        <v>70</v>
      </c>
      <c r="C367" s="2" t="s">
        <v>550</v>
      </c>
      <c r="D367" s="2" t="s">
        <v>35</v>
      </c>
      <c r="E367" s="3">
        <v>1126296</v>
      </c>
      <c r="F367" s="3">
        <v>1321944</v>
      </c>
      <c r="G367" s="3">
        <v>1356016</v>
      </c>
      <c r="H367" s="3">
        <v>1716279</v>
      </c>
      <c r="I367" s="3">
        <v>1802577</v>
      </c>
      <c r="J367" s="7"/>
      <c r="K367" s="7"/>
      <c r="L367" s="7"/>
      <c r="M367" s="7"/>
      <c r="N367" s="7"/>
    </row>
    <row r="368" spans="1:14" x14ac:dyDescent="0.25">
      <c r="A368" s="2" t="s">
        <v>70</v>
      </c>
      <c r="B368" s="2" t="s">
        <v>70</v>
      </c>
      <c r="C368" s="2" t="s">
        <v>550</v>
      </c>
      <c r="D368" s="2" t="s">
        <v>36</v>
      </c>
      <c r="E368" s="3">
        <v>1557675</v>
      </c>
      <c r="F368" s="3">
        <v>1583042</v>
      </c>
      <c r="G368" s="3">
        <v>3232558</v>
      </c>
      <c r="H368" s="3">
        <v>2176863</v>
      </c>
      <c r="I368" s="3">
        <v>2337844</v>
      </c>
      <c r="J368" s="7"/>
      <c r="K368" s="7"/>
    </row>
    <row r="369" spans="1:11" x14ac:dyDescent="0.25">
      <c r="A369" s="5" t="s">
        <v>70</v>
      </c>
      <c r="B369" s="2" t="s">
        <v>70</v>
      </c>
      <c r="C369" s="2" t="s">
        <v>550</v>
      </c>
      <c r="D369" s="2" t="s">
        <v>37</v>
      </c>
      <c r="E369" s="3">
        <v>1539939</v>
      </c>
      <c r="F369" s="3">
        <v>1537803</v>
      </c>
      <c r="G369" s="3">
        <v>3144225</v>
      </c>
      <c r="H369" s="3">
        <v>2049319</v>
      </c>
      <c r="I369" s="3">
        <v>2271390</v>
      </c>
      <c r="J369" s="7"/>
      <c r="K369" s="7"/>
    </row>
    <row r="370" spans="1:11" x14ac:dyDescent="0.25">
      <c r="A370" s="2" t="s">
        <v>70</v>
      </c>
      <c r="B370" s="2" t="s">
        <v>70</v>
      </c>
      <c r="C370" s="2" t="s">
        <v>550</v>
      </c>
      <c r="D370" s="2" t="s">
        <v>38</v>
      </c>
      <c r="E370" s="20">
        <v>869081</v>
      </c>
      <c r="F370" s="20">
        <v>2148043</v>
      </c>
      <c r="G370" s="20">
        <v>4299997</v>
      </c>
      <c r="H370" s="20">
        <v>5345338</v>
      </c>
      <c r="I370" s="20">
        <v>3133709</v>
      </c>
      <c r="J370" s="7"/>
      <c r="K370" s="7"/>
    </row>
    <row r="371" spans="1:11" x14ac:dyDescent="0.25">
      <c r="A371" s="2" t="s">
        <v>70</v>
      </c>
      <c r="B371" s="2" t="s">
        <v>70</v>
      </c>
      <c r="C371" s="2" t="s">
        <v>550</v>
      </c>
      <c r="D371" s="2" t="s">
        <v>39</v>
      </c>
      <c r="E371" s="20">
        <v>516229</v>
      </c>
      <c r="F371" s="20">
        <v>919555</v>
      </c>
      <c r="G371" s="20">
        <v>1988864</v>
      </c>
      <c r="H371" s="20">
        <v>2460553</v>
      </c>
      <c r="I371" s="20">
        <v>1458787</v>
      </c>
      <c r="J371" s="7"/>
      <c r="K371" s="7"/>
    </row>
    <row r="372" spans="1:11" x14ac:dyDescent="0.25">
      <c r="A372" s="5" t="s">
        <v>70</v>
      </c>
      <c r="B372" s="5" t="s">
        <v>70</v>
      </c>
      <c r="C372" s="5" t="s">
        <v>550</v>
      </c>
      <c r="D372" s="5" t="s">
        <v>40</v>
      </c>
      <c r="E372" s="6"/>
      <c r="F372" s="6"/>
      <c r="G372" s="6"/>
      <c r="H372" s="6"/>
      <c r="I372" s="6"/>
      <c r="J372" s="7"/>
      <c r="K372" s="7"/>
    </row>
    <row r="373" spans="1:11" x14ac:dyDescent="0.25">
      <c r="A373" s="2" t="s">
        <v>70</v>
      </c>
      <c r="B373" s="2" t="s">
        <v>70</v>
      </c>
      <c r="C373" s="2" t="s">
        <v>550</v>
      </c>
      <c r="D373" s="2" t="s">
        <v>41</v>
      </c>
      <c r="E373" s="3">
        <v>14965188</v>
      </c>
      <c r="F373" s="3">
        <v>15768828</v>
      </c>
      <c r="G373" s="3">
        <v>-16683435</v>
      </c>
      <c r="H373" s="3">
        <v>-10630446</v>
      </c>
      <c r="I373" s="3">
        <v>1538853</v>
      </c>
      <c r="J373" s="7"/>
      <c r="K373" s="7"/>
    </row>
    <row r="374" spans="1:11" x14ac:dyDescent="0.25">
      <c r="A374" s="2" t="s">
        <v>70</v>
      </c>
      <c r="B374" s="2" t="s">
        <v>70</v>
      </c>
      <c r="C374" s="2" t="s">
        <v>550</v>
      </c>
      <c r="D374" s="2" t="s">
        <v>42</v>
      </c>
      <c r="E374" s="9"/>
      <c r="F374" s="9"/>
      <c r="G374" s="9">
        <v>34309027</v>
      </c>
      <c r="H374" s="9">
        <v>45367977</v>
      </c>
      <c r="I374" s="9">
        <v>41345491.114489995</v>
      </c>
      <c r="J374" s="7"/>
      <c r="K374" s="7"/>
    </row>
    <row r="375" spans="1:11" x14ac:dyDescent="0.25">
      <c r="A375" s="2" t="s">
        <v>70</v>
      </c>
      <c r="B375" s="5" t="s">
        <v>70</v>
      </c>
      <c r="C375" s="5" t="s">
        <v>550</v>
      </c>
      <c r="D375" s="5" t="s">
        <v>43</v>
      </c>
      <c r="E375" s="6"/>
      <c r="F375" s="6"/>
      <c r="G375" s="6"/>
      <c r="H375" s="6"/>
      <c r="I375" s="6"/>
      <c r="J375" s="7"/>
      <c r="K375" s="7"/>
    </row>
    <row r="376" spans="1:11" x14ac:dyDescent="0.25">
      <c r="A376" s="2" t="s">
        <v>70</v>
      </c>
      <c r="B376" s="2" t="s">
        <v>70</v>
      </c>
      <c r="C376" s="2" t="s">
        <v>550</v>
      </c>
      <c r="D376" s="2" t="s">
        <v>211</v>
      </c>
      <c r="E376" s="23">
        <v>45.64962057522046</v>
      </c>
      <c r="F376" s="23">
        <v>46.168506527603277</v>
      </c>
      <c r="G376" s="23">
        <v>70.617255970000002</v>
      </c>
      <c r="H376" s="23">
        <v>61.972629700717221</v>
      </c>
      <c r="I376" s="23">
        <v>70.425468050000006</v>
      </c>
      <c r="J376" s="7"/>
      <c r="K376" s="7"/>
    </row>
    <row r="377" spans="1:11" x14ac:dyDescent="0.25">
      <c r="A377" s="2" t="s">
        <v>70</v>
      </c>
      <c r="B377" s="2" t="s">
        <v>70</v>
      </c>
      <c r="C377" s="2" t="s">
        <v>550</v>
      </c>
      <c r="D377" s="2" t="s">
        <v>45</v>
      </c>
      <c r="E377" s="9">
        <v>3.2621520972708606</v>
      </c>
      <c r="F377" s="9">
        <v>3.7923184749053567</v>
      </c>
      <c r="G377" s="9">
        <v>10.15326909</v>
      </c>
      <c r="H377" s="9">
        <v>8.388559498828652</v>
      </c>
      <c r="I377" s="9">
        <v>5.9279440369999996</v>
      </c>
      <c r="J377" s="7"/>
      <c r="K377" s="7"/>
    </row>
    <row r="378" spans="1:11" x14ac:dyDescent="0.25">
      <c r="A378" s="2" t="s">
        <v>70</v>
      </c>
      <c r="B378" s="2" t="s">
        <v>70</v>
      </c>
      <c r="C378" s="2" t="s">
        <v>550</v>
      </c>
      <c r="D378" s="2" t="s">
        <v>533</v>
      </c>
      <c r="E378" s="23">
        <v>5.8211980150389664</v>
      </c>
      <c r="F378" s="23">
        <v>8.2633395302426429</v>
      </c>
      <c r="G378" s="23">
        <v>12.93640001</v>
      </c>
      <c r="H378" s="23">
        <v>16.718475498125777</v>
      </c>
      <c r="I378" s="23">
        <v>8.8566577120000005</v>
      </c>
      <c r="J378" s="7"/>
      <c r="K378" s="7"/>
    </row>
    <row r="379" spans="1:11" x14ac:dyDescent="0.25">
      <c r="A379" s="2" t="s">
        <v>70</v>
      </c>
      <c r="B379" s="2" t="s">
        <v>70</v>
      </c>
      <c r="C379" s="2" t="s">
        <v>550</v>
      </c>
      <c r="D379" s="2" t="s">
        <v>46</v>
      </c>
      <c r="E379" s="23">
        <v>1.2949398789828515</v>
      </c>
      <c r="F379" s="23">
        <v>1.4475057355263121</v>
      </c>
      <c r="G379" s="23">
        <v>3.2693829640000001</v>
      </c>
      <c r="H379" s="23">
        <v>3.5555943178902978</v>
      </c>
      <c r="I379" s="23">
        <v>2.3535490719999999</v>
      </c>
      <c r="J379" s="7"/>
      <c r="K379" s="7"/>
    </row>
    <row r="380" spans="1:11" x14ac:dyDescent="0.25">
      <c r="A380" s="2" t="s">
        <v>70</v>
      </c>
      <c r="B380" s="2" t="s">
        <v>70</v>
      </c>
      <c r="C380" s="2" t="s">
        <v>550</v>
      </c>
      <c r="D380" s="2" t="s">
        <v>47</v>
      </c>
      <c r="E380" s="23">
        <v>2.8252686422864071</v>
      </c>
      <c r="F380" s="23">
        <v>2.0809212304262337</v>
      </c>
      <c r="G380" s="23">
        <v>2.2290793180000001</v>
      </c>
      <c r="H380" s="23">
        <v>2.4800895816161823</v>
      </c>
      <c r="I380" s="23">
        <v>2.9082062190000002</v>
      </c>
      <c r="J380" s="7"/>
      <c r="K380" s="7"/>
    </row>
    <row r="381" spans="1:11" x14ac:dyDescent="0.25">
      <c r="A381" s="2" t="s">
        <v>70</v>
      </c>
      <c r="B381" s="2" t="s">
        <v>70</v>
      </c>
      <c r="C381" s="2" t="s">
        <v>550</v>
      </c>
      <c r="D381" s="2" t="s">
        <v>48</v>
      </c>
      <c r="E381" s="23">
        <v>3.2621520972708606</v>
      </c>
      <c r="F381" s="23">
        <v>3.7923184749053567</v>
      </c>
      <c r="G381" s="23">
        <v>10.15326909</v>
      </c>
      <c r="H381" s="23">
        <v>8.3897820015721152</v>
      </c>
      <c r="I381" s="23">
        <v>5.9193803200000001</v>
      </c>
      <c r="J381" s="7"/>
      <c r="K381" s="7"/>
    </row>
    <row r="382" spans="1:11" x14ac:dyDescent="0.25">
      <c r="A382" s="2" t="s">
        <v>70</v>
      </c>
      <c r="B382" s="2" t="s">
        <v>70</v>
      </c>
      <c r="C382" s="2" t="s">
        <v>550</v>
      </c>
      <c r="D382" s="2" t="s">
        <v>49</v>
      </c>
      <c r="E382" s="23">
        <v>54.35037942477954</v>
      </c>
      <c r="F382" s="23">
        <v>53.831493472396723</v>
      </c>
      <c r="G382" s="23">
        <v>29.382744030000001</v>
      </c>
      <c r="H382" s="23">
        <v>38.027370299282779</v>
      </c>
      <c r="I382" s="23">
        <v>29.574531950000001</v>
      </c>
      <c r="J382" s="7"/>
      <c r="K382" s="7"/>
    </row>
    <row r="383" spans="1:11" x14ac:dyDescent="0.25">
      <c r="A383" s="5" t="s">
        <v>70</v>
      </c>
      <c r="B383" s="2" t="s">
        <v>70</v>
      </c>
      <c r="C383" s="2" t="s">
        <v>550</v>
      </c>
      <c r="D383" s="2" t="s">
        <v>50</v>
      </c>
      <c r="E383" s="23">
        <v>1.7719165417262603</v>
      </c>
      <c r="F383" s="23">
        <v>0.71590885284884898</v>
      </c>
      <c r="G383" s="23">
        <v>0.73121562600000001</v>
      </c>
      <c r="H383" s="23">
        <v>0.38338436222367978</v>
      </c>
      <c r="I383" s="23">
        <v>0.72482480000000005</v>
      </c>
      <c r="J383" s="7"/>
      <c r="K383" s="7"/>
    </row>
    <row r="384" spans="1:11" x14ac:dyDescent="0.25">
      <c r="A384" s="2" t="s">
        <v>70</v>
      </c>
      <c r="B384" s="2" t="s">
        <v>70</v>
      </c>
      <c r="C384" s="2" t="s">
        <v>550</v>
      </c>
      <c r="D384" s="2" t="s">
        <v>51</v>
      </c>
      <c r="E384" s="23">
        <v>39.185984087875418</v>
      </c>
      <c r="F384" s="23">
        <v>24.205194666986337</v>
      </c>
      <c r="G384" s="23">
        <v>31.997550709999999</v>
      </c>
      <c r="H384" s="23">
        <v>19.640680149845174</v>
      </c>
      <c r="I384" s="23">
        <v>33.303365900000003</v>
      </c>
      <c r="J384" s="7"/>
      <c r="K384" s="7"/>
    </row>
    <row r="385" spans="1:11" x14ac:dyDescent="0.25">
      <c r="A385" s="2" t="s">
        <v>70</v>
      </c>
      <c r="B385" s="2" t="s">
        <v>70</v>
      </c>
      <c r="C385" s="2" t="s">
        <v>550</v>
      </c>
      <c r="D385" s="2" t="s">
        <v>52</v>
      </c>
      <c r="E385" s="23">
        <v>1.367259583626329</v>
      </c>
      <c r="F385" s="23">
        <v>1.1632890651948948</v>
      </c>
      <c r="G385" s="23">
        <v>2.3187226399999998</v>
      </c>
      <c r="H385" s="23">
        <v>1.1940477043650828</v>
      </c>
      <c r="I385" s="23">
        <v>1.26007932</v>
      </c>
      <c r="J385" s="7"/>
      <c r="K385" s="7"/>
    </row>
    <row r="386" spans="1:11" x14ac:dyDescent="0.25">
      <c r="A386" s="2" t="s">
        <v>70</v>
      </c>
      <c r="B386" s="5" t="s">
        <v>70</v>
      </c>
      <c r="C386" s="5" t="s">
        <v>550</v>
      </c>
      <c r="D386" s="5" t="s">
        <v>53</v>
      </c>
      <c r="E386" s="22"/>
      <c r="F386" s="22"/>
      <c r="G386" s="22"/>
      <c r="H386" s="22"/>
      <c r="I386" s="22"/>
      <c r="J386" s="7"/>
      <c r="K386" s="7"/>
    </row>
    <row r="387" spans="1:11" x14ac:dyDescent="0.25">
      <c r="A387" s="2" t="s">
        <v>70</v>
      </c>
      <c r="B387" s="2" t="s">
        <v>70</v>
      </c>
      <c r="C387" s="2" t="s">
        <v>550</v>
      </c>
      <c r="D387" s="2" t="s">
        <v>54</v>
      </c>
      <c r="E387" s="23">
        <v>37.339949580954205</v>
      </c>
      <c r="F387" s="23">
        <v>22.699392181550156</v>
      </c>
      <c r="G387" s="23">
        <v>27.515481399999999</v>
      </c>
      <c r="H387" s="23">
        <v>22.652762791416251</v>
      </c>
      <c r="I387" s="23">
        <v>21.568518910000002</v>
      </c>
      <c r="J387" s="7"/>
      <c r="K387" s="7"/>
    </row>
    <row r="388" spans="1:11" x14ac:dyDescent="0.25">
      <c r="A388" s="2" t="s">
        <v>70</v>
      </c>
      <c r="B388" s="2" t="s">
        <v>70</v>
      </c>
      <c r="C388" s="2" t="s">
        <v>550</v>
      </c>
      <c r="D388" s="2" t="s">
        <v>55</v>
      </c>
      <c r="E388" s="23">
        <v>36.001650968137689</v>
      </c>
      <c r="F388" s="23">
        <v>50.386189376513215</v>
      </c>
      <c r="G388" s="23">
        <v>24.308316300000001</v>
      </c>
      <c r="H388" s="23">
        <v>2.8809418730272798</v>
      </c>
      <c r="I388" s="23">
        <v>9.7586164489999998</v>
      </c>
      <c r="J388" s="7"/>
      <c r="K388" s="7"/>
    </row>
    <row r="389" spans="1:11" x14ac:dyDescent="0.25">
      <c r="A389" s="2" t="s">
        <v>70</v>
      </c>
      <c r="B389" s="2" t="s">
        <v>70</v>
      </c>
      <c r="C389" s="2" t="s">
        <v>550</v>
      </c>
      <c r="D389" s="2" t="s">
        <v>56</v>
      </c>
      <c r="E389" s="23">
        <v>10.885510517045313</v>
      </c>
      <c r="F389" s="23">
        <v>8.5103807422321367</v>
      </c>
      <c r="G389" s="23">
        <v>13.104407070000001</v>
      </c>
      <c r="H389" s="23">
        <v>4.3250949415629911</v>
      </c>
      <c r="I389" s="23">
        <v>12.915241440000001</v>
      </c>
      <c r="J389" s="7"/>
      <c r="K389" s="7"/>
    </row>
    <row r="390" spans="1:11" x14ac:dyDescent="0.25">
      <c r="A390" s="2" t="s">
        <v>70</v>
      </c>
      <c r="B390" s="2" t="s">
        <v>70</v>
      </c>
      <c r="C390" s="2" t="s">
        <v>550</v>
      </c>
      <c r="D390" s="2" t="s">
        <v>57</v>
      </c>
      <c r="E390" s="23">
        <v>64.916982260219925</v>
      </c>
      <c r="F390" s="23">
        <v>72.436471915251474</v>
      </c>
      <c r="G390" s="23">
        <v>59.887852330000001</v>
      </c>
      <c r="H390" s="23">
        <v>65.584759264463813</v>
      </c>
      <c r="I390" s="23">
        <v>56.177572830000003</v>
      </c>
      <c r="J390" s="7"/>
      <c r="K390" s="7"/>
    </row>
    <row r="391" spans="1:11" x14ac:dyDescent="0.25">
      <c r="A391" s="5" t="s">
        <v>70</v>
      </c>
      <c r="B391" s="2" t="s">
        <v>70</v>
      </c>
      <c r="C391" s="2" t="s">
        <v>550</v>
      </c>
      <c r="D391" s="2" t="s">
        <v>58</v>
      </c>
      <c r="E391" s="23">
        <v>77.761600160782265</v>
      </c>
      <c r="F391" s="23">
        <v>82.489673974777034</v>
      </c>
      <c r="G391" s="23">
        <v>74.736079140000001</v>
      </c>
      <c r="H391" s="23">
        <v>78.731596730106588</v>
      </c>
      <c r="I391" s="23">
        <v>73.426235570000003</v>
      </c>
      <c r="J391" s="7"/>
      <c r="K391" s="7"/>
    </row>
    <row r="392" spans="1:11" x14ac:dyDescent="0.25">
      <c r="A392" s="2" t="s">
        <v>70</v>
      </c>
      <c r="B392" s="2" t="s">
        <v>70</v>
      </c>
      <c r="C392" s="2" t="s">
        <v>550</v>
      </c>
      <c r="D392" s="2" t="s">
        <v>59</v>
      </c>
      <c r="E392" s="23">
        <v>17.172189451179666</v>
      </c>
      <c r="F392" s="23">
        <v>11.975862459603997</v>
      </c>
      <c r="G392" s="23">
        <v>22.168441659999999</v>
      </c>
      <c r="H392" s="23">
        <v>6.8086439829092393</v>
      </c>
      <c r="I392" s="23">
        <v>23.293311670000001</v>
      </c>
      <c r="J392" s="7"/>
      <c r="K392" s="7"/>
    </row>
    <row r="393" spans="1:11" x14ac:dyDescent="0.25">
      <c r="A393" s="2" t="s">
        <v>70</v>
      </c>
      <c r="B393" s="2" t="s">
        <v>70</v>
      </c>
      <c r="C393" s="2" t="s">
        <v>550</v>
      </c>
      <c r="D393" s="2" t="s">
        <v>60</v>
      </c>
      <c r="E393" s="23">
        <v>17.165998095683225</v>
      </c>
      <c r="F393" s="23">
        <v>11.975862459603997</v>
      </c>
      <c r="G393" s="23">
        <v>22.168441659999999</v>
      </c>
      <c r="H393" s="23">
        <v>6.8086439829092393</v>
      </c>
      <c r="I393" s="23">
        <v>23.293311670000001</v>
      </c>
      <c r="J393" s="7"/>
      <c r="K393" s="7"/>
    </row>
    <row r="394" spans="1:11" x14ac:dyDescent="0.25">
      <c r="A394" s="2" t="s">
        <v>70</v>
      </c>
      <c r="B394" s="5" t="s">
        <v>70</v>
      </c>
      <c r="C394" s="5" t="s">
        <v>550</v>
      </c>
      <c r="D394" s="5" t="s">
        <v>61</v>
      </c>
      <c r="E394" s="22"/>
      <c r="F394" s="22"/>
      <c r="G394" s="22"/>
      <c r="H394" s="22"/>
      <c r="I394" s="22"/>
      <c r="J394" s="7"/>
      <c r="K394" s="7"/>
    </row>
    <row r="395" spans="1:11" x14ac:dyDescent="0.25">
      <c r="A395" s="2" t="s">
        <v>70</v>
      </c>
      <c r="B395" s="2" t="s">
        <v>70</v>
      </c>
      <c r="C395" s="2" t="s">
        <v>550</v>
      </c>
      <c r="D395" s="2" t="s">
        <v>62</v>
      </c>
      <c r="E395" s="23">
        <v>2.1717009883826113</v>
      </c>
      <c r="F395" s="23">
        <v>1.7512788776108092</v>
      </c>
      <c r="G395" s="23">
        <v>1.1949882089999999</v>
      </c>
      <c r="H395" s="23">
        <v>3.1231492595653227</v>
      </c>
      <c r="I395" s="23">
        <v>1.1899096309999999</v>
      </c>
      <c r="J395" s="7"/>
      <c r="K395" s="7"/>
    </row>
    <row r="396" spans="1:11" x14ac:dyDescent="0.25">
      <c r="A396" s="2" t="s">
        <v>70</v>
      </c>
      <c r="B396" s="2" t="s">
        <v>70</v>
      </c>
      <c r="C396" s="2" t="s">
        <v>550</v>
      </c>
      <c r="D396" s="2" t="s">
        <v>63</v>
      </c>
      <c r="E396" s="23">
        <v>2.3516728517462084</v>
      </c>
      <c r="F396" s="23">
        <v>1.8964097794057473</v>
      </c>
      <c r="G396" s="23">
        <v>1.2940185340000001</v>
      </c>
      <c r="H396" s="23">
        <v>3.1427597542373973</v>
      </c>
      <c r="I396" s="23">
        <v>1.3020073029999999</v>
      </c>
      <c r="J396" s="7"/>
      <c r="K396" s="7"/>
    </row>
    <row r="397" spans="1:11" x14ac:dyDescent="0.25">
      <c r="A397" s="5" t="s">
        <v>70</v>
      </c>
      <c r="B397" s="2" t="s">
        <v>70</v>
      </c>
      <c r="C397" s="2" t="s">
        <v>550</v>
      </c>
      <c r="D397" s="2" t="s">
        <v>534</v>
      </c>
      <c r="E397" s="23">
        <v>1.0882953914433819</v>
      </c>
      <c r="F397" s="23">
        <v>0.86727075748948967</v>
      </c>
      <c r="G397" s="23">
        <v>0.62774775000000005</v>
      </c>
      <c r="H397" s="23">
        <v>0.6557537223541281</v>
      </c>
      <c r="I397" s="23">
        <v>0.58594221899999999</v>
      </c>
      <c r="J397" s="7"/>
      <c r="K397" s="7"/>
    </row>
    <row r="398" spans="1:11" x14ac:dyDescent="0.25">
      <c r="A398" s="2" t="s">
        <v>70</v>
      </c>
      <c r="B398" s="2" t="s">
        <v>70</v>
      </c>
      <c r="C398" s="2" t="s">
        <v>550</v>
      </c>
      <c r="D398" s="2" t="s">
        <v>65</v>
      </c>
      <c r="E398" s="23">
        <v>0</v>
      </c>
      <c r="F398" s="23">
        <v>0</v>
      </c>
      <c r="G398" s="23">
        <v>0</v>
      </c>
      <c r="H398" s="23">
        <v>-0.87111422299999997</v>
      </c>
      <c r="I398" s="23">
        <v>5.0263723569999996</v>
      </c>
      <c r="J398" s="7"/>
      <c r="K398" s="7"/>
    </row>
    <row r="399" spans="1:11" x14ac:dyDescent="0.25">
      <c r="A399" s="2" t="s">
        <v>70</v>
      </c>
      <c r="B399" s="2" t="s">
        <v>70</v>
      </c>
      <c r="C399" s="2" t="s">
        <v>550</v>
      </c>
      <c r="D399" s="2" t="s">
        <v>66</v>
      </c>
      <c r="E399" s="23">
        <v>108.28713825367056</v>
      </c>
      <c r="F399" s="23">
        <v>108.28713825367056</v>
      </c>
      <c r="G399" s="23">
        <v>108.2871383</v>
      </c>
      <c r="H399" s="23">
        <v>100.62790769964046</v>
      </c>
      <c r="I399" s="23">
        <v>109.4206878</v>
      </c>
      <c r="J399" s="7"/>
      <c r="K399" s="7"/>
    </row>
    <row r="400" spans="1:11" x14ac:dyDescent="0.25">
      <c r="A400" s="2" t="s">
        <v>70</v>
      </c>
      <c r="B400" s="5" t="s">
        <v>70</v>
      </c>
      <c r="C400" s="5" t="s">
        <v>550</v>
      </c>
      <c r="D400" s="5" t="s">
        <v>67</v>
      </c>
      <c r="E400" s="22"/>
      <c r="F400" s="22"/>
      <c r="G400" s="22"/>
      <c r="H400" s="22"/>
      <c r="I400" s="22"/>
      <c r="J400" s="7"/>
      <c r="K400" s="7"/>
    </row>
    <row r="401" spans="1:14" x14ac:dyDescent="0.25">
      <c r="A401" s="5" t="s">
        <v>70</v>
      </c>
      <c r="B401" s="2" t="s">
        <v>70</v>
      </c>
      <c r="C401" s="2" t="s">
        <v>550</v>
      </c>
      <c r="D401" s="2" t="s">
        <v>535</v>
      </c>
      <c r="E401" s="23">
        <v>22.245247037420757</v>
      </c>
      <c r="F401" s="23">
        <v>17.51720028238762</v>
      </c>
      <c r="G401" s="23">
        <v>25.27274173</v>
      </c>
      <c r="H401" s="23">
        <v>21.26745538664035</v>
      </c>
      <c r="I401" s="23">
        <v>26.57378379</v>
      </c>
      <c r="J401" s="7"/>
      <c r="K401" s="7"/>
    </row>
    <row r="402" spans="1:14" x14ac:dyDescent="0.25">
      <c r="A402" s="2" t="s">
        <v>70</v>
      </c>
      <c r="B402" s="2" t="s">
        <v>70</v>
      </c>
      <c r="C402" s="2" t="s">
        <v>550</v>
      </c>
      <c r="D402" s="2" t="s">
        <v>536</v>
      </c>
      <c r="E402" s="23">
        <v>0</v>
      </c>
      <c r="F402" s="23">
        <v>0</v>
      </c>
      <c r="G402" s="9">
        <f>+G374/SUM(G341:G343)</f>
        <v>2.2316020462634434</v>
      </c>
      <c r="H402" s="9">
        <f>+H374/SUM(H341:H343)</f>
        <v>3.0825729495525347</v>
      </c>
      <c r="I402" s="9">
        <f>+I374/SUM(I341:I343)</f>
        <v>2.5101873183097059</v>
      </c>
      <c r="J402" s="7"/>
      <c r="K402" s="7"/>
    </row>
    <row r="403" spans="1:14" x14ac:dyDescent="0.25">
      <c r="A403" s="5" t="s">
        <v>75</v>
      </c>
      <c r="B403" s="2" t="s">
        <v>70</v>
      </c>
      <c r="C403" s="2" t="s">
        <v>550</v>
      </c>
      <c r="D403" s="2" t="s">
        <v>537</v>
      </c>
      <c r="E403" s="23">
        <v>2.9182405639738302</v>
      </c>
      <c r="F403" s="23">
        <v>4.1351626257354335</v>
      </c>
      <c r="G403" s="23">
        <v>2.369661866</v>
      </c>
      <c r="H403" s="23">
        <v>3.0838084797705707</v>
      </c>
      <c r="I403" s="23">
        <v>2.1140223489999999</v>
      </c>
      <c r="J403" s="7"/>
      <c r="K403" s="7"/>
    </row>
    <row r="404" spans="1:14" x14ac:dyDescent="0.25">
      <c r="A404" s="2" t="s">
        <v>75</v>
      </c>
      <c r="B404" s="5" t="s">
        <v>70</v>
      </c>
      <c r="C404" s="5" t="s">
        <v>550</v>
      </c>
      <c r="D404" s="5" t="s">
        <v>68</v>
      </c>
      <c r="E404" s="22"/>
      <c r="F404" s="22"/>
      <c r="G404" s="22"/>
      <c r="H404" s="22"/>
      <c r="I404" s="22"/>
      <c r="J404" s="7"/>
      <c r="K404" s="7"/>
    </row>
    <row r="405" spans="1:14" x14ac:dyDescent="0.25">
      <c r="A405" s="2" t="s">
        <v>75</v>
      </c>
      <c r="B405" s="2" t="s">
        <v>70</v>
      </c>
      <c r="C405" s="2" t="s">
        <v>550</v>
      </c>
      <c r="D405" s="2" t="s">
        <v>69</v>
      </c>
      <c r="E405" s="23">
        <v>28.989436858448478</v>
      </c>
      <c r="F405" s="23">
        <v>17.148325005029605</v>
      </c>
      <c r="G405" s="23">
        <v>-8.3884242459999996</v>
      </c>
      <c r="H405" s="23">
        <v>-4.3203483120000001</v>
      </c>
      <c r="I405" s="23">
        <v>1.054885326</v>
      </c>
      <c r="J405" s="7"/>
      <c r="K405" s="7"/>
    </row>
    <row r="406" spans="1:14" x14ac:dyDescent="0.25">
      <c r="A406" s="2" t="s">
        <v>75</v>
      </c>
      <c r="B406" s="5" t="s">
        <v>70</v>
      </c>
      <c r="C406" s="5" t="s">
        <v>551</v>
      </c>
      <c r="D406" s="5" t="s">
        <v>9</v>
      </c>
      <c r="E406" s="19">
        <f>SUM(E407:E410)</f>
        <v>9876922</v>
      </c>
      <c r="F406" s="19">
        <f t="shared" ref="F406:I406" si="9">SUM(F407:F410)</f>
        <v>15183972</v>
      </c>
      <c r="G406" s="19">
        <f t="shared" si="9"/>
        <v>26219877</v>
      </c>
      <c r="H406" s="19">
        <f t="shared" si="9"/>
        <v>18606262</v>
      </c>
      <c r="I406" s="19">
        <f t="shared" si="9"/>
        <v>17835595</v>
      </c>
      <c r="J406" s="3"/>
      <c r="K406" s="3"/>
      <c r="L406" s="3"/>
      <c r="M406" s="3"/>
      <c r="N406" s="3"/>
    </row>
    <row r="407" spans="1:14" x14ac:dyDescent="0.25">
      <c r="A407" s="2" t="s">
        <v>75</v>
      </c>
      <c r="B407" s="2" t="s">
        <v>70</v>
      </c>
      <c r="C407" s="2" t="s">
        <v>551</v>
      </c>
      <c r="D407" s="2" t="s">
        <v>72</v>
      </c>
      <c r="E407" s="20">
        <v>6812671</v>
      </c>
      <c r="F407" s="20">
        <v>6812671</v>
      </c>
      <c r="G407" s="20">
        <v>6812671</v>
      </c>
      <c r="H407" s="20">
        <v>6812671</v>
      </c>
      <c r="I407" s="20">
        <v>6812671</v>
      </c>
      <c r="J407" s="7"/>
      <c r="K407" s="7"/>
    </row>
    <row r="408" spans="1:14" x14ac:dyDescent="0.25">
      <c r="A408" s="2" t="s">
        <v>75</v>
      </c>
      <c r="B408" s="2" t="s">
        <v>70</v>
      </c>
      <c r="C408" s="2" t="s">
        <v>551</v>
      </c>
      <c r="D408" s="2" t="s">
        <v>11</v>
      </c>
      <c r="E408" s="20">
        <v>163719</v>
      </c>
      <c r="F408" s="20">
        <v>163719</v>
      </c>
      <c r="G408" s="20">
        <v>163719</v>
      </c>
      <c r="H408" s="20">
        <v>163719</v>
      </c>
      <c r="I408" s="20">
        <v>163719</v>
      </c>
      <c r="J408" s="7"/>
      <c r="K408" s="7"/>
    </row>
    <row r="409" spans="1:14" x14ac:dyDescent="0.25">
      <c r="A409" s="2" t="s">
        <v>75</v>
      </c>
      <c r="B409" s="2" t="s">
        <v>70</v>
      </c>
      <c r="C409" s="2" t="s">
        <v>551</v>
      </c>
      <c r="D409" s="2" t="s">
        <v>73</v>
      </c>
      <c r="E409" s="20">
        <v>3725600</v>
      </c>
      <c r="F409" s="20">
        <v>8771160</v>
      </c>
      <c r="G409" s="20">
        <v>19327671</v>
      </c>
      <c r="H409" s="20">
        <v>10115222</v>
      </c>
      <c r="I409" s="20">
        <v>10706442</v>
      </c>
      <c r="J409" s="7"/>
      <c r="K409" s="7"/>
    </row>
    <row r="410" spans="1:14" x14ac:dyDescent="0.25">
      <c r="A410" s="2" t="s">
        <v>75</v>
      </c>
      <c r="B410" s="2" t="s">
        <v>70</v>
      </c>
      <c r="C410" s="2" t="s">
        <v>551</v>
      </c>
      <c r="D410" s="2" t="s">
        <v>13</v>
      </c>
      <c r="E410" s="20">
        <v>-825068</v>
      </c>
      <c r="F410" s="20">
        <v>-563578</v>
      </c>
      <c r="G410" s="20">
        <v>-84184</v>
      </c>
      <c r="H410" s="20">
        <v>1514650</v>
      </c>
      <c r="I410" s="20">
        <v>152763</v>
      </c>
      <c r="J410" s="7"/>
      <c r="K410" s="7"/>
    </row>
    <row r="411" spans="1:14" x14ac:dyDescent="0.25">
      <c r="A411" s="2" t="s">
        <v>75</v>
      </c>
      <c r="B411" s="5" t="s">
        <v>70</v>
      </c>
      <c r="C411" s="5" t="s">
        <v>551</v>
      </c>
      <c r="D411" s="5" t="s">
        <v>14</v>
      </c>
      <c r="E411" s="19">
        <v>201288750</v>
      </c>
      <c r="F411" s="19">
        <v>249298916</v>
      </c>
      <c r="G411" s="19">
        <v>282722527</v>
      </c>
      <c r="H411" s="19">
        <v>318500403</v>
      </c>
      <c r="I411" s="19">
        <v>311453652</v>
      </c>
      <c r="J411" s="7"/>
      <c r="K411" s="7"/>
    </row>
    <row r="412" spans="1:14" x14ac:dyDescent="0.25">
      <c r="A412" s="2" t="s">
        <v>75</v>
      </c>
      <c r="B412" s="2" t="s">
        <v>70</v>
      </c>
      <c r="C412" s="2" t="s">
        <v>551</v>
      </c>
      <c r="D412" s="2" t="s">
        <v>15</v>
      </c>
      <c r="E412" s="20">
        <v>855130</v>
      </c>
      <c r="F412" s="20">
        <v>725096</v>
      </c>
      <c r="G412" s="20">
        <v>659608</v>
      </c>
      <c r="H412" s="20">
        <v>1768903</v>
      </c>
      <c r="I412" s="20">
        <v>2330033</v>
      </c>
      <c r="J412" s="7"/>
      <c r="K412" s="7"/>
    </row>
    <row r="413" spans="1:14" x14ac:dyDescent="0.25">
      <c r="A413" s="5" t="s">
        <v>75</v>
      </c>
      <c r="B413" s="2" t="s">
        <v>70</v>
      </c>
      <c r="C413" s="2" t="s">
        <v>551</v>
      </c>
      <c r="D413" s="2" t="s">
        <v>16</v>
      </c>
      <c r="E413" s="20">
        <v>15302778</v>
      </c>
      <c r="F413" s="20">
        <v>1200</v>
      </c>
      <c r="G413" s="20">
        <v>0</v>
      </c>
      <c r="H413" s="20">
        <v>60676463</v>
      </c>
      <c r="I413" s="20">
        <v>78853151</v>
      </c>
      <c r="J413" s="7"/>
      <c r="K413" s="7"/>
    </row>
    <row r="414" spans="1:14" x14ac:dyDescent="0.25">
      <c r="A414" s="2" t="s">
        <v>75</v>
      </c>
      <c r="B414" s="2" t="s">
        <v>70</v>
      </c>
      <c r="C414" s="2" t="s">
        <v>551</v>
      </c>
      <c r="D414" s="2" t="s">
        <v>17</v>
      </c>
      <c r="E414" s="20">
        <v>172542423</v>
      </c>
      <c r="F414" s="20">
        <v>229621926</v>
      </c>
      <c r="G414" s="20">
        <v>266801454</v>
      </c>
      <c r="H414" s="20">
        <v>241454059</v>
      </c>
      <c r="I414" s="20">
        <v>214733817</v>
      </c>
      <c r="J414" s="7"/>
      <c r="K414" s="7"/>
    </row>
    <row r="415" spans="1:14" x14ac:dyDescent="0.25">
      <c r="A415" s="2" t="s">
        <v>75</v>
      </c>
      <c r="B415" s="2" t="s">
        <v>70</v>
      </c>
      <c r="C415" s="2" t="s">
        <v>551</v>
      </c>
      <c r="D415" s="2" t="s">
        <v>18</v>
      </c>
      <c r="E415" s="9">
        <v>12588419</v>
      </c>
      <c r="F415" s="9">
        <v>18950694</v>
      </c>
      <c r="G415" s="9">
        <v>15261465</v>
      </c>
      <c r="H415" s="9">
        <v>14600978</v>
      </c>
      <c r="I415" s="9">
        <v>15536651</v>
      </c>
      <c r="J415" s="7"/>
      <c r="K415" s="7"/>
    </row>
    <row r="416" spans="1:14" x14ac:dyDescent="0.25">
      <c r="A416" s="2" t="s">
        <v>75</v>
      </c>
      <c r="B416" s="5" t="s">
        <v>70</v>
      </c>
      <c r="C416" s="5" t="s">
        <v>551</v>
      </c>
      <c r="D416" s="5" t="s">
        <v>19</v>
      </c>
      <c r="E416" s="19">
        <v>211165672</v>
      </c>
      <c r="F416" s="19">
        <v>264482888</v>
      </c>
      <c r="G416" s="19">
        <v>308942404</v>
      </c>
      <c r="H416" s="19">
        <v>337106665</v>
      </c>
      <c r="I416" s="19">
        <v>329289247</v>
      </c>
      <c r="J416" s="7"/>
      <c r="K416" s="7"/>
    </row>
    <row r="417" spans="1:11" x14ac:dyDescent="0.25">
      <c r="A417" s="2" t="s">
        <v>75</v>
      </c>
      <c r="B417" s="2" t="s">
        <v>70</v>
      </c>
      <c r="C417" s="2" t="s">
        <v>551</v>
      </c>
      <c r="D417" s="2" t="s">
        <v>20</v>
      </c>
      <c r="E417" s="9">
        <v>19817760</v>
      </c>
      <c r="F417" s="9">
        <v>24666659</v>
      </c>
      <c r="G417" s="9">
        <v>25578910</v>
      </c>
      <c r="H417" s="9">
        <v>26973691</v>
      </c>
      <c r="I417" s="9">
        <v>24248780</v>
      </c>
      <c r="J417" s="7"/>
      <c r="K417" s="7"/>
    </row>
    <row r="418" spans="1:11" x14ac:dyDescent="0.25">
      <c r="A418" s="2" t="s">
        <v>75</v>
      </c>
      <c r="B418" s="2" t="s">
        <v>70</v>
      </c>
      <c r="C418" s="2" t="s">
        <v>551</v>
      </c>
      <c r="D418" s="2" t="s">
        <v>21</v>
      </c>
      <c r="E418" s="3">
        <v>1104681</v>
      </c>
      <c r="F418" s="3">
        <v>32498497</v>
      </c>
      <c r="G418" s="3">
        <v>23808742</v>
      </c>
      <c r="H418" s="3">
        <v>4312528</v>
      </c>
      <c r="I418" s="3">
        <v>1838879</v>
      </c>
      <c r="J418" s="7"/>
      <c r="K418" s="7"/>
    </row>
    <row r="419" spans="1:11" x14ac:dyDescent="0.25">
      <c r="A419" s="2" t="s">
        <v>75</v>
      </c>
      <c r="B419" s="2" t="s">
        <v>70</v>
      </c>
      <c r="C419" s="2" t="s">
        <v>551</v>
      </c>
      <c r="D419" s="2" t="s">
        <v>22</v>
      </c>
      <c r="E419" s="20">
        <v>8178322</v>
      </c>
      <c r="F419" s="20">
        <v>0</v>
      </c>
      <c r="G419" s="20">
        <v>6000000</v>
      </c>
      <c r="H419" s="20">
        <v>0</v>
      </c>
      <c r="I419" s="20">
        <v>0</v>
      </c>
      <c r="J419" s="7"/>
      <c r="K419" s="7"/>
    </row>
    <row r="420" spans="1:11" x14ac:dyDescent="0.25">
      <c r="A420" s="2" t="s">
        <v>75</v>
      </c>
      <c r="B420" s="2" t="s">
        <v>70</v>
      </c>
      <c r="C420" s="2" t="s">
        <v>551</v>
      </c>
      <c r="D420" s="2" t="s">
        <v>23</v>
      </c>
      <c r="E420" s="9">
        <v>134784771</v>
      </c>
      <c r="F420" s="9">
        <v>155155987</v>
      </c>
      <c r="G420" s="9">
        <v>183280541</v>
      </c>
      <c r="H420" s="9">
        <v>237611294</v>
      </c>
      <c r="I420" s="9">
        <v>246231259</v>
      </c>
      <c r="J420" s="7"/>
      <c r="K420" s="7"/>
    </row>
    <row r="421" spans="1:11" x14ac:dyDescent="0.25">
      <c r="A421" s="2" t="s">
        <v>75</v>
      </c>
      <c r="B421" s="2" t="s">
        <v>70</v>
      </c>
      <c r="C421" s="2" t="s">
        <v>551</v>
      </c>
      <c r="D421" s="2" t="s">
        <v>24</v>
      </c>
      <c r="E421" s="9">
        <v>38528933</v>
      </c>
      <c r="F421" s="9">
        <v>42029467</v>
      </c>
      <c r="G421" s="9">
        <v>59957753</v>
      </c>
      <c r="H421" s="9">
        <v>58444613</v>
      </c>
      <c r="I421" s="9">
        <v>42940165</v>
      </c>
      <c r="J421" s="7"/>
      <c r="K421" s="7"/>
    </row>
    <row r="422" spans="1:11" x14ac:dyDescent="0.25">
      <c r="A422" s="2" t="s">
        <v>75</v>
      </c>
      <c r="B422" s="2" t="s">
        <v>70</v>
      </c>
      <c r="C422" s="2" t="s">
        <v>551</v>
      </c>
      <c r="D422" s="2" t="s">
        <v>25</v>
      </c>
      <c r="E422" s="9">
        <v>1740576</v>
      </c>
      <c r="F422" s="9">
        <v>1772696</v>
      </c>
      <c r="G422" s="9">
        <v>536172</v>
      </c>
      <c r="H422" s="9">
        <v>299060</v>
      </c>
      <c r="I422" s="9">
        <v>294270</v>
      </c>
      <c r="J422" s="7"/>
      <c r="K422" s="7"/>
    </row>
    <row r="423" spans="1:11" x14ac:dyDescent="0.25">
      <c r="A423" s="2" t="s">
        <v>75</v>
      </c>
      <c r="B423" s="2" t="s">
        <v>70</v>
      </c>
      <c r="C423" s="2" t="s">
        <v>551</v>
      </c>
      <c r="D423" s="2" t="s">
        <v>26</v>
      </c>
      <c r="E423" s="23">
        <v>1740691</v>
      </c>
      <c r="F423" s="23">
        <v>1772734</v>
      </c>
      <c r="G423" s="23">
        <v>536172</v>
      </c>
      <c r="H423" s="23">
        <v>1774031</v>
      </c>
      <c r="I423" s="23">
        <v>1219534</v>
      </c>
      <c r="J423" s="7"/>
      <c r="K423" s="7"/>
    </row>
    <row r="424" spans="1:11" x14ac:dyDescent="0.25">
      <c r="A424" s="2" t="s">
        <v>75</v>
      </c>
      <c r="B424" s="2" t="s">
        <v>70</v>
      </c>
      <c r="C424" s="2" t="s">
        <v>551</v>
      </c>
      <c r="D424" s="2" t="s">
        <v>27</v>
      </c>
      <c r="E424" s="9">
        <v>36788242</v>
      </c>
      <c r="F424" s="9">
        <v>40256733</v>
      </c>
      <c r="G424" s="9">
        <v>59421581</v>
      </c>
      <c r="H424" s="9">
        <v>56670582</v>
      </c>
      <c r="I424" s="9">
        <v>41720631</v>
      </c>
      <c r="J424" s="7"/>
      <c r="K424" s="7"/>
    </row>
    <row r="425" spans="1:11" x14ac:dyDescent="0.25">
      <c r="A425" s="2" t="s">
        <v>75</v>
      </c>
      <c r="B425" s="2" t="s">
        <v>70</v>
      </c>
      <c r="C425" s="2" t="s">
        <v>551</v>
      </c>
      <c r="D425" s="2" t="s">
        <v>491</v>
      </c>
      <c r="E425" s="9">
        <v>486650</v>
      </c>
      <c r="F425" s="9">
        <v>393258</v>
      </c>
      <c r="G425" s="9">
        <v>369976</v>
      </c>
      <c r="H425" s="9">
        <v>1194430</v>
      </c>
      <c r="I425" s="9">
        <v>1480196</v>
      </c>
      <c r="J425" s="7"/>
      <c r="K425" s="7"/>
    </row>
    <row r="426" spans="1:11" x14ac:dyDescent="0.25">
      <c r="A426" s="2" t="s">
        <v>75</v>
      </c>
      <c r="B426" s="2" t="s">
        <v>70</v>
      </c>
      <c r="C426" s="2" t="s">
        <v>551</v>
      </c>
      <c r="D426" s="2" t="s">
        <v>28</v>
      </c>
      <c r="E426" s="9">
        <v>10005246</v>
      </c>
      <c r="F426" s="9">
        <v>11511754</v>
      </c>
      <c r="G426" s="9">
        <v>10482654</v>
      </c>
      <c r="H426" s="9">
        <v>10344140</v>
      </c>
      <c r="I426" s="9">
        <v>13769502</v>
      </c>
      <c r="J426" s="7"/>
      <c r="K426" s="7"/>
    </row>
    <row r="427" spans="1:11" x14ac:dyDescent="0.25">
      <c r="A427" s="2" t="s">
        <v>75</v>
      </c>
      <c r="B427" s="5" t="s">
        <v>70</v>
      </c>
      <c r="C427" s="5" t="s">
        <v>551</v>
      </c>
      <c r="D427" s="5" t="s">
        <v>29</v>
      </c>
      <c r="E427" s="74"/>
      <c r="F427" s="74"/>
      <c r="G427" s="74"/>
      <c r="H427" s="74"/>
      <c r="I427" s="74"/>
      <c r="J427" s="7"/>
      <c r="K427" s="7"/>
    </row>
    <row r="428" spans="1:11" x14ac:dyDescent="0.25">
      <c r="A428" s="2" t="s">
        <v>75</v>
      </c>
      <c r="B428" s="2" t="s">
        <v>70</v>
      </c>
      <c r="C428" s="2" t="s">
        <v>551</v>
      </c>
      <c r="D428" s="2" t="s">
        <v>30</v>
      </c>
      <c r="E428" s="9">
        <v>12137905</v>
      </c>
      <c r="F428" s="9">
        <v>23995292</v>
      </c>
      <c r="G428" s="9">
        <v>48869311</v>
      </c>
      <c r="H428" s="9">
        <v>54408833</v>
      </c>
      <c r="I428" s="9">
        <v>35328639</v>
      </c>
      <c r="J428" s="7"/>
      <c r="K428" s="7"/>
    </row>
    <row r="429" spans="1:11" x14ac:dyDescent="0.25">
      <c r="A429" s="2" t="s">
        <v>75</v>
      </c>
      <c r="B429" s="2" t="s">
        <v>70</v>
      </c>
      <c r="C429" s="2" t="s">
        <v>551</v>
      </c>
      <c r="D429" s="2" t="s">
        <v>31</v>
      </c>
      <c r="E429" s="9">
        <v>6164030</v>
      </c>
      <c r="F429" s="9">
        <v>13155573</v>
      </c>
      <c r="G429" s="9">
        <v>25640748</v>
      </c>
      <c r="H429" s="9">
        <v>31787245</v>
      </c>
      <c r="I429" s="9">
        <v>17029271</v>
      </c>
      <c r="J429" s="7"/>
      <c r="K429" s="7"/>
    </row>
    <row r="430" spans="1:11" x14ac:dyDescent="0.25">
      <c r="A430" s="2" t="s">
        <v>75</v>
      </c>
      <c r="B430" s="2" t="s">
        <v>70</v>
      </c>
      <c r="C430" s="2" t="s">
        <v>551</v>
      </c>
      <c r="D430" s="2" t="s">
        <v>32</v>
      </c>
      <c r="E430" s="9">
        <v>5973875</v>
      </c>
      <c r="F430" s="9">
        <v>10839719</v>
      </c>
      <c r="G430" s="9">
        <v>23228563</v>
      </c>
      <c r="H430" s="9">
        <v>22621588</v>
      </c>
      <c r="I430" s="9">
        <v>18299368</v>
      </c>
      <c r="J430" s="7"/>
      <c r="K430" s="7"/>
    </row>
    <row r="431" spans="1:11" x14ac:dyDescent="0.25">
      <c r="A431" s="2" t="s">
        <v>75</v>
      </c>
      <c r="B431" s="2" t="s">
        <v>70</v>
      </c>
      <c r="C431" s="2" t="s">
        <v>551</v>
      </c>
      <c r="D431" s="2" t="s">
        <v>33</v>
      </c>
      <c r="E431" s="9">
        <v>-37756</v>
      </c>
      <c r="F431" s="9">
        <v>-26096</v>
      </c>
      <c r="G431" s="9">
        <v>28173</v>
      </c>
      <c r="H431" s="9">
        <v>1590928</v>
      </c>
      <c r="I431" s="9">
        <v>-743762</v>
      </c>
      <c r="J431" s="7"/>
      <c r="K431" s="7"/>
    </row>
    <row r="432" spans="1:11" x14ac:dyDescent="0.25">
      <c r="A432" s="2" t="s">
        <v>75</v>
      </c>
      <c r="B432" s="2" t="s">
        <v>70</v>
      </c>
      <c r="C432" s="2" t="s">
        <v>551</v>
      </c>
      <c r="D432" s="2" t="s">
        <v>34</v>
      </c>
      <c r="E432" s="9">
        <v>6011631</v>
      </c>
      <c r="F432" s="9">
        <v>10865815</v>
      </c>
      <c r="G432" s="9">
        <v>23200390</v>
      </c>
      <c r="H432" s="9">
        <v>21030660</v>
      </c>
      <c r="I432" s="9">
        <v>19043130</v>
      </c>
      <c r="J432" s="7"/>
      <c r="K432" s="7"/>
    </row>
    <row r="433" spans="1:14" x14ac:dyDescent="0.25">
      <c r="A433" s="2" t="s">
        <v>75</v>
      </c>
      <c r="B433" s="2" t="s">
        <v>70</v>
      </c>
      <c r="C433" s="2" t="s">
        <v>551</v>
      </c>
      <c r="D433" s="2" t="s">
        <v>35</v>
      </c>
      <c r="E433" s="9">
        <v>3277768</v>
      </c>
      <c r="F433" s="9">
        <v>5797550</v>
      </c>
      <c r="G433" s="9">
        <v>7881163</v>
      </c>
      <c r="H433" s="9">
        <v>6409846</v>
      </c>
      <c r="I433" s="9">
        <v>7624389</v>
      </c>
      <c r="J433" s="7"/>
      <c r="K433" s="7"/>
      <c r="L433" s="7"/>
      <c r="M433" s="7"/>
      <c r="N433" s="7"/>
    </row>
    <row r="434" spans="1:14" x14ac:dyDescent="0.25">
      <c r="A434" s="2" t="s">
        <v>75</v>
      </c>
      <c r="B434" s="2" t="s">
        <v>70</v>
      </c>
      <c r="C434" s="2" t="s">
        <v>551</v>
      </c>
      <c r="D434" s="2" t="s">
        <v>36</v>
      </c>
      <c r="E434" s="9">
        <v>2401579</v>
      </c>
      <c r="F434" s="9">
        <v>3067246</v>
      </c>
      <c r="G434" s="9">
        <v>4194211</v>
      </c>
      <c r="H434" s="9">
        <v>4292419</v>
      </c>
      <c r="I434" s="9">
        <v>3932903</v>
      </c>
      <c r="J434" s="7"/>
      <c r="K434" s="7"/>
    </row>
    <row r="435" spans="1:14" x14ac:dyDescent="0.25">
      <c r="A435" s="2" t="s">
        <v>75</v>
      </c>
      <c r="B435" s="2" t="s">
        <v>70</v>
      </c>
      <c r="C435" s="2" t="s">
        <v>551</v>
      </c>
      <c r="D435" s="2" t="s">
        <v>37</v>
      </c>
      <c r="E435" s="9">
        <v>2268079</v>
      </c>
      <c r="F435" s="9">
        <v>2784779</v>
      </c>
      <c r="G435" s="9">
        <v>3637338</v>
      </c>
      <c r="H435" s="9">
        <v>3789457</v>
      </c>
      <c r="I435" s="9">
        <v>3467589</v>
      </c>
      <c r="J435" s="7"/>
      <c r="K435" s="7"/>
    </row>
    <row r="436" spans="1:14" x14ac:dyDescent="0.25">
      <c r="A436" s="2" t="s">
        <v>75</v>
      </c>
      <c r="B436" s="2" t="s">
        <v>70</v>
      </c>
      <c r="C436" s="2" t="s">
        <v>551</v>
      </c>
      <c r="D436" s="2" t="s">
        <v>38</v>
      </c>
      <c r="E436" s="9">
        <v>6887820</v>
      </c>
      <c r="F436" s="9">
        <v>13596119</v>
      </c>
      <c r="G436" s="9">
        <v>26887342</v>
      </c>
      <c r="H436" s="9">
        <v>23148087</v>
      </c>
      <c r="I436" s="9">
        <v>22734616</v>
      </c>
      <c r="J436" s="7"/>
      <c r="K436" s="7"/>
    </row>
    <row r="437" spans="1:14" x14ac:dyDescent="0.25">
      <c r="A437" s="2" t="s">
        <v>75</v>
      </c>
      <c r="B437" s="2" t="s">
        <v>70</v>
      </c>
      <c r="C437" s="2" t="s">
        <v>551</v>
      </c>
      <c r="D437" s="2" t="s">
        <v>39</v>
      </c>
      <c r="E437" s="9">
        <v>3724246</v>
      </c>
      <c r="F437" s="9">
        <v>5081446</v>
      </c>
      <c r="G437" s="9">
        <v>12026093</v>
      </c>
      <c r="H437" s="9">
        <v>10293906</v>
      </c>
      <c r="I437" s="9">
        <v>10763634</v>
      </c>
      <c r="J437" s="7"/>
      <c r="K437" s="7"/>
    </row>
    <row r="438" spans="1:14" x14ac:dyDescent="0.25">
      <c r="A438" s="2" t="s">
        <v>75</v>
      </c>
      <c r="B438" s="5" t="s">
        <v>70</v>
      </c>
      <c r="C438" s="5" t="s">
        <v>551</v>
      </c>
      <c r="D438" s="5" t="s">
        <v>40</v>
      </c>
      <c r="E438" s="74"/>
      <c r="F438" s="74"/>
      <c r="G438" s="74"/>
      <c r="H438" s="74"/>
      <c r="I438" s="74"/>
      <c r="J438" s="7"/>
      <c r="K438" s="7"/>
    </row>
    <row r="439" spans="1:14" x14ac:dyDescent="0.25">
      <c r="A439" s="2" t="s">
        <v>75</v>
      </c>
      <c r="B439" s="2" t="s">
        <v>70</v>
      </c>
      <c r="C439" s="2" t="s">
        <v>551</v>
      </c>
      <c r="D439" s="2" t="s">
        <v>41</v>
      </c>
      <c r="E439" s="23">
        <v>23039687</v>
      </c>
      <c r="F439" s="23">
        <v>66440469</v>
      </c>
      <c r="G439" s="23">
        <v>35199774</v>
      </c>
      <c r="H439" s="23">
        <v>39825882</v>
      </c>
      <c r="I439" s="23">
        <v>9455019</v>
      </c>
      <c r="J439" s="7"/>
      <c r="K439" s="7"/>
    </row>
    <row r="440" spans="1:14" x14ac:dyDescent="0.25">
      <c r="A440" s="2" t="s">
        <v>75</v>
      </c>
      <c r="B440" s="2" t="s">
        <v>70</v>
      </c>
      <c r="C440" s="2" t="s">
        <v>551</v>
      </c>
      <c r="D440" s="2" t="s">
        <v>42</v>
      </c>
      <c r="E440" s="9"/>
      <c r="F440" s="9"/>
      <c r="G440" s="9">
        <v>558067410</v>
      </c>
      <c r="H440" s="9">
        <v>507417349</v>
      </c>
      <c r="I440" s="9">
        <v>399638365.19599998</v>
      </c>
      <c r="J440" s="7"/>
      <c r="K440" s="7"/>
    </row>
    <row r="441" spans="1:14" x14ac:dyDescent="0.25">
      <c r="A441" s="2" t="s">
        <v>75</v>
      </c>
      <c r="B441" s="5" t="s">
        <v>70</v>
      </c>
      <c r="C441" s="5" t="s">
        <v>551</v>
      </c>
      <c r="D441" s="5" t="s">
        <v>43</v>
      </c>
      <c r="E441" s="6"/>
      <c r="F441" s="6"/>
      <c r="G441" s="6"/>
      <c r="H441" s="6"/>
      <c r="I441" s="6"/>
      <c r="J441" s="7"/>
      <c r="K441" s="7"/>
    </row>
    <row r="442" spans="1:14" x14ac:dyDescent="0.25">
      <c r="A442" s="2" t="s">
        <v>75</v>
      </c>
      <c r="B442" s="2" t="s">
        <v>70</v>
      </c>
      <c r="C442" s="2" t="s">
        <v>551</v>
      </c>
      <c r="D442" s="2" t="s">
        <v>211</v>
      </c>
      <c r="E442" s="9">
        <v>49.216689371024074</v>
      </c>
      <c r="F442" s="9">
        <v>45.174357536470069</v>
      </c>
      <c r="G442" s="9">
        <v>47.532004290000003</v>
      </c>
      <c r="H442" s="9">
        <v>41.577050549862008</v>
      </c>
      <c r="I442" s="9">
        <v>51.797545890000002</v>
      </c>
      <c r="J442" s="7"/>
      <c r="K442" s="7"/>
    </row>
    <row r="443" spans="1:14" x14ac:dyDescent="0.25">
      <c r="A443" s="2" t="s">
        <v>75</v>
      </c>
      <c r="B443" s="2" t="s">
        <v>70</v>
      </c>
      <c r="C443" s="2" t="s">
        <v>551</v>
      </c>
      <c r="D443" s="2" t="s">
        <v>45</v>
      </c>
      <c r="E443" s="9">
        <v>2.8289991187582801</v>
      </c>
      <c r="F443" s="9">
        <v>4.0984575909500807</v>
      </c>
      <c r="G443" s="9">
        <v>7.518735758</v>
      </c>
      <c r="H443" s="9">
        <v>6.7105134216198303</v>
      </c>
      <c r="I443" s="9">
        <v>5.5572321799999997</v>
      </c>
      <c r="J443" s="7"/>
      <c r="K443" s="7"/>
    </row>
    <row r="444" spans="1:14" x14ac:dyDescent="0.25">
      <c r="A444" s="2" t="s">
        <v>75</v>
      </c>
      <c r="B444" s="2" t="s">
        <v>70</v>
      </c>
      <c r="C444" s="2" t="s">
        <v>551</v>
      </c>
      <c r="D444" s="2" t="s">
        <v>533</v>
      </c>
      <c r="E444" s="9">
        <v>34.799565314488241</v>
      </c>
      <c r="F444" s="9">
        <v>32.268168699257977</v>
      </c>
      <c r="G444" s="9">
        <v>45.719529770000001</v>
      </c>
      <c r="H444" s="9">
        <v>60.227824034385989</v>
      </c>
      <c r="I444" s="9">
        <v>60.870532500000003</v>
      </c>
      <c r="J444" s="7"/>
      <c r="K444" s="7"/>
    </row>
    <row r="445" spans="1:14" x14ac:dyDescent="0.25">
      <c r="A445" s="2" t="s">
        <v>75</v>
      </c>
      <c r="B445" s="2" t="s">
        <v>70</v>
      </c>
      <c r="C445" s="2" t="s">
        <v>551</v>
      </c>
      <c r="D445" s="2" t="s">
        <v>46</v>
      </c>
      <c r="E445" s="9">
        <v>1.7636607147017722</v>
      </c>
      <c r="F445" s="9">
        <v>1.9212759050029733</v>
      </c>
      <c r="G445" s="9">
        <v>3.8926650550000002</v>
      </c>
      <c r="H445" s="9">
        <v>3.0536050065933877</v>
      </c>
      <c r="I445" s="9">
        <v>3.2687474910000001</v>
      </c>
      <c r="J445" s="7"/>
      <c r="K445" s="7"/>
    </row>
    <row r="446" spans="1:14" x14ac:dyDescent="0.25">
      <c r="A446" s="2" t="s">
        <v>75</v>
      </c>
      <c r="B446" s="2" t="s">
        <v>70</v>
      </c>
      <c r="C446" s="2" t="s">
        <v>551</v>
      </c>
      <c r="D446" s="2" t="s">
        <v>47</v>
      </c>
      <c r="E446" s="9">
        <v>1.5522257803342203</v>
      </c>
      <c r="F446" s="9">
        <v>2.1920321741193329</v>
      </c>
      <c r="G446" s="9">
        <v>2.5510136829999999</v>
      </c>
      <c r="H446" s="9">
        <v>1.9014296261392518</v>
      </c>
      <c r="I446" s="9">
        <v>2.315407827</v>
      </c>
      <c r="J446" s="7"/>
      <c r="K446" s="7"/>
    </row>
    <row r="447" spans="1:14" x14ac:dyDescent="0.25">
      <c r="A447" s="2" t="s">
        <v>75</v>
      </c>
      <c r="B447" s="2" t="s">
        <v>70</v>
      </c>
      <c r="C447" s="2" t="s">
        <v>551</v>
      </c>
      <c r="D447" s="2" t="s">
        <v>48</v>
      </c>
      <c r="E447" s="23">
        <v>2.8468789188424526</v>
      </c>
      <c r="F447" s="23">
        <v>4.1083243918600889</v>
      </c>
      <c r="G447" s="23">
        <v>7.5096165819999996</v>
      </c>
      <c r="H447" s="23">
        <v>6.2385773357521721</v>
      </c>
      <c r="I447" s="23">
        <v>5.7831010799999998</v>
      </c>
      <c r="J447" s="7"/>
      <c r="K447" s="7"/>
    </row>
    <row r="448" spans="1:14" x14ac:dyDescent="0.25">
      <c r="A448" s="2" t="s">
        <v>75</v>
      </c>
      <c r="B448" s="2" t="s">
        <v>70</v>
      </c>
      <c r="C448" s="2" t="s">
        <v>551</v>
      </c>
      <c r="D448" s="2" t="s">
        <v>49</v>
      </c>
      <c r="E448" s="9">
        <v>50.783310628975926</v>
      </c>
      <c r="F448" s="9">
        <v>54.825642463529931</v>
      </c>
      <c r="G448" s="9">
        <v>52.467995709999997</v>
      </c>
      <c r="H448" s="9">
        <v>58.422949450137992</v>
      </c>
      <c r="I448" s="9">
        <v>48.202454109999998</v>
      </c>
      <c r="J448" s="7"/>
      <c r="K448" s="7"/>
    </row>
    <row r="449" spans="1:11" x14ac:dyDescent="0.25">
      <c r="A449" s="2" t="s">
        <v>75</v>
      </c>
      <c r="B449" s="2" t="s">
        <v>70</v>
      </c>
      <c r="C449" s="2" t="s">
        <v>551</v>
      </c>
      <c r="D449" s="2" t="s">
        <v>50</v>
      </c>
      <c r="E449" s="9">
        <v>0.32928836700146052</v>
      </c>
      <c r="F449" s="9">
        <v>0.20482161122596823</v>
      </c>
      <c r="G449" s="9">
        <v>0.13528068300000001</v>
      </c>
      <c r="H449" s="9">
        <v>0.16370497484306154</v>
      </c>
      <c r="I449" s="9">
        <v>0.15252463499999999</v>
      </c>
      <c r="J449" s="7"/>
      <c r="K449" s="7"/>
    </row>
    <row r="450" spans="1:11" x14ac:dyDescent="0.25">
      <c r="A450" s="2" t="s">
        <v>75</v>
      </c>
      <c r="B450" s="2" t="s">
        <v>70</v>
      </c>
      <c r="C450" s="2" t="s">
        <v>551</v>
      </c>
      <c r="D450" s="2" t="s">
        <v>51</v>
      </c>
      <c r="E450" s="9">
        <v>15.57881384743955</v>
      </c>
      <c r="F450" s="9">
        <v>10.295244743687091</v>
      </c>
      <c r="G450" s="9">
        <v>7.3906184469999996</v>
      </c>
      <c r="H450" s="9">
        <v>7.0577313920284261</v>
      </c>
      <c r="I450" s="9">
        <v>9.1562881199999993</v>
      </c>
      <c r="J450" s="7"/>
      <c r="K450" s="7"/>
    </row>
    <row r="451" spans="1:11" x14ac:dyDescent="0.25">
      <c r="A451" s="2" t="s">
        <v>75</v>
      </c>
      <c r="B451" s="2" t="s">
        <v>70</v>
      </c>
      <c r="C451" s="2" t="s">
        <v>551</v>
      </c>
      <c r="D451" s="2" t="s">
        <v>52</v>
      </c>
      <c r="E451" s="9">
        <v>0.69195836923174547</v>
      </c>
      <c r="F451" s="9">
        <v>0.4803372114082673</v>
      </c>
      <c r="G451" s="9">
        <v>0.46152300099999999</v>
      </c>
      <c r="H451" s="9">
        <v>0.59119314254975863</v>
      </c>
      <c r="I451" s="9">
        <v>0.45480221399999998</v>
      </c>
      <c r="J451" s="7"/>
      <c r="K451" s="7"/>
    </row>
    <row r="452" spans="1:11" x14ac:dyDescent="0.25">
      <c r="A452" s="2" t="s">
        <v>75</v>
      </c>
      <c r="B452" s="5" t="s">
        <v>70</v>
      </c>
      <c r="C452" s="5" t="s">
        <v>551</v>
      </c>
      <c r="D452" s="5" t="s">
        <v>53</v>
      </c>
      <c r="E452" s="74"/>
      <c r="F452" s="74"/>
      <c r="G452" s="74"/>
      <c r="H452" s="74"/>
      <c r="I452" s="74"/>
      <c r="J452" s="7"/>
      <c r="K452" s="7"/>
    </row>
    <row r="453" spans="1:11" x14ac:dyDescent="0.25">
      <c r="A453" s="2" t="s">
        <v>75</v>
      </c>
      <c r="B453" s="2" t="s">
        <v>70</v>
      </c>
      <c r="C453" s="2" t="s">
        <v>551</v>
      </c>
      <c r="D453" s="2" t="s">
        <v>54</v>
      </c>
      <c r="E453" s="9">
        <v>9.9080692433758841</v>
      </c>
      <c r="F453" s="9">
        <v>21.61393367725174</v>
      </c>
      <c r="G453" s="9">
        <v>15.98603861</v>
      </c>
      <c r="H453" s="9">
        <v>9.280807011039073</v>
      </c>
      <c r="I453" s="9">
        <v>7.9224144839999999</v>
      </c>
      <c r="J453" s="7"/>
      <c r="K453" s="7"/>
    </row>
    <row r="454" spans="1:11" x14ac:dyDescent="0.25">
      <c r="A454" s="2" t="s">
        <v>75</v>
      </c>
      <c r="B454" s="2" t="s">
        <v>70</v>
      </c>
      <c r="C454" s="2" t="s">
        <v>551</v>
      </c>
      <c r="D454" s="2" t="s">
        <v>55</v>
      </c>
      <c r="E454" s="9">
        <v>63.828921492504712</v>
      </c>
      <c r="F454" s="9">
        <v>58.663903806132062</v>
      </c>
      <c r="G454" s="9">
        <v>59.325148839999997</v>
      </c>
      <c r="H454" s="9">
        <v>70.48549277422326</v>
      </c>
      <c r="I454" s="9">
        <v>74.776586620000003</v>
      </c>
      <c r="J454" s="7"/>
      <c r="K454" s="7"/>
    </row>
    <row r="455" spans="1:11" x14ac:dyDescent="0.25">
      <c r="A455" s="2" t="s">
        <v>75</v>
      </c>
      <c r="B455" s="2" t="s">
        <v>70</v>
      </c>
      <c r="C455" s="2" t="s">
        <v>551</v>
      </c>
      <c r="D455" s="2" t="s">
        <v>56</v>
      </c>
      <c r="E455" s="23">
        <v>17.421506844161676</v>
      </c>
      <c r="F455" s="23">
        <v>15.220921589452699</v>
      </c>
      <c r="G455" s="23">
        <v>19.233870209999999</v>
      </c>
      <c r="H455" s="23">
        <v>16.810875572572854</v>
      </c>
      <c r="I455" s="23">
        <v>12.66990386</v>
      </c>
      <c r="J455" s="7"/>
      <c r="K455" s="7"/>
    </row>
    <row r="456" spans="1:11" x14ac:dyDescent="0.25">
      <c r="A456" s="2" t="s">
        <v>75</v>
      </c>
      <c r="B456" s="2" t="s">
        <v>70</v>
      </c>
      <c r="C456" s="2" t="s">
        <v>551</v>
      </c>
      <c r="D456" s="2" t="s">
        <v>57</v>
      </c>
      <c r="E456" s="9">
        <v>81.709503900804478</v>
      </c>
      <c r="F456" s="9">
        <v>86.819199433424217</v>
      </c>
      <c r="G456" s="9">
        <v>86.359609610000007</v>
      </c>
      <c r="H456" s="9">
        <v>71.625418322713969</v>
      </c>
      <c r="I456" s="9">
        <v>65.211305550000006</v>
      </c>
      <c r="J456" s="7"/>
      <c r="K456" s="7"/>
    </row>
    <row r="457" spans="1:11" x14ac:dyDescent="0.25">
      <c r="A457" s="2" t="s">
        <v>75</v>
      </c>
      <c r="B457" s="2" t="s">
        <v>70</v>
      </c>
      <c r="C457" s="2" t="s">
        <v>551</v>
      </c>
      <c r="D457" s="2" t="s">
        <v>58</v>
      </c>
      <c r="E457" s="9">
        <v>95.322666839523052</v>
      </c>
      <c r="F457" s="9">
        <v>94.258996445925078</v>
      </c>
      <c r="G457" s="9">
        <v>91.513020979999993</v>
      </c>
      <c r="H457" s="9">
        <v>94.480600969429062</v>
      </c>
      <c r="I457" s="9">
        <v>94.583608429999998</v>
      </c>
      <c r="J457" s="7"/>
      <c r="K457" s="7"/>
    </row>
    <row r="458" spans="1:11" x14ac:dyDescent="0.25">
      <c r="A458" s="2" t="s">
        <v>75</v>
      </c>
      <c r="B458" s="2" t="s">
        <v>70</v>
      </c>
      <c r="C458" s="2" t="s">
        <v>551</v>
      </c>
      <c r="D458" s="2" t="s">
        <v>59</v>
      </c>
      <c r="E458" s="9">
        <v>22.330121676800609</v>
      </c>
      <c r="F458" s="9">
        <v>18.303769039895606</v>
      </c>
      <c r="G458" s="9">
        <v>22.472798439999998</v>
      </c>
      <c r="H458" s="9">
        <v>24.205272523498973</v>
      </c>
      <c r="I458" s="9">
        <v>19.996927169999999</v>
      </c>
      <c r="J458" s="7"/>
      <c r="K458" s="7"/>
    </row>
    <row r="459" spans="1:11" x14ac:dyDescent="0.25">
      <c r="A459" s="2" t="s">
        <v>75</v>
      </c>
      <c r="B459" s="2" t="s">
        <v>70</v>
      </c>
      <c r="C459" s="2" t="s">
        <v>551</v>
      </c>
      <c r="D459" s="2" t="s">
        <v>60</v>
      </c>
      <c r="E459" s="9">
        <v>20.511002035127849</v>
      </c>
      <c r="F459" s="9">
        <v>18.303673385232113</v>
      </c>
      <c r="G459" s="9">
        <v>22.472798439999998</v>
      </c>
      <c r="H459" s="9">
        <v>19.344160468501094</v>
      </c>
      <c r="I459" s="9">
        <v>14.626046000000001</v>
      </c>
      <c r="J459" s="7"/>
      <c r="K459" s="7"/>
    </row>
    <row r="460" spans="1:11" x14ac:dyDescent="0.25">
      <c r="A460" s="2" t="s">
        <v>75</v>
      </c>
      <c r="B460" s="5" t="s">
        <v>70</v>
      </c>
      <c r="C460" s="5" t="s">
        <v>551</v>
      </c>
      <c r="D460" s="5" t="s">
        <v>61</v>
      </c>
      <c r="E460" s="74"/>
      <c r="F460" s="74"/>
      <c r="G460" s="74"/>
      <c r="H460" s="74"/>
      <c r="I460" s="74"/>
      <c r="J460" s="7"/>
      <c r="K460" s="7"/>
    </row>
    <row r="461" spans="1:11" x14ac:dyDescent="0.25">
      <c r="A461" s="2" t="s">
        <v>75</v>
      </c>
      <c r="B461" s="2" t="s">
        <v>70</v>
      </c>
      <c r="C461" s="2" t="s">
        <v>551</v>
      </c>
      <c r="D461" s="2" t="s">
        <v>62</v>
      </c>
      <c r="E461" s="9">
        <v>4.5175816314456467</v>
      </c>
      <c r="F461" s="9">
        <v>4.2177456116681187</v>
      </c>
      <c r="G461" s="9">
        <v>0.89424965599999995</v>
      </c>
      <c r="H461" s="9">
        <v>0.51169814401885083</v>
      </c>
      <c r="I461" s="9">
        <v>0.68530244399999996</v>
      </c>
      <c r="J461" s="7"/>
      <c r="K461" s="7"/>
    </row>
    <row r="462" spans="1:11" x14ac:dyDescent="0.25">
      <c r="A462" s="2" t="s">
        <v>75</v>
      </c>
      <c r="B462" s="2" t="s">
        <v>70</v>
      </c>
      <c r="C462" s="2" t="s">
        <v>551</v>
      </c>
      <c r="D462" s="2" t="s">
        <v>63</v>
      </c>
      <c r="E462" s="9">
        <v>4.5178801084369509</v>
      </c>
      <c r="F462" s="9">
        <v>4.2178360244254343</v>
      </c>
      <c r="G462" s="9">
        <v>0.89424965599999995</v>
      </c>
      <c r="H462" s="9">
        <v>3.035405504353327</v>
      </c>
      <c r="I462" s="9">
        <v>2.8400775820000002</v>
      </c>
      <c r="J462" s="7"/>
      <c r="K462" s="7"/>
    </row>
    <row r="463" spans="1:11" x14ac:dyDescent="0.25">
      <c r="A463" s="2" t="s">
        <v>75</v>
      </c>
      <c r="B463" s="2" t="s">
        <v>70</v>
      </c>
      <c r="C463" s="2" t="s">
        <v>551</v>
      </c>
      <c r="D463" s="2" t="s">
        <v>534</v>
      </c>
      <c r="E463" s="23">
        <v>16.264040613007488</v>
      </c>
      <c r="F463" s="23">
        <v>11.256963781667624</v>
      </c>
      <c r="G463" s="23">
        <v>2.0383620609999999</v>
      </c>
      <c r="H463" s="23">
        <v>1.7497471859295659</v>
      </c>
      <c r="I463" s="23">
        <v>1.6641565110000001</v>
      </c>
      <c r="J463" s="7"/>
      <c r="K463" s="7"/>
    </row>
    <row r="464" spans="1:11" x14ac:dyDescent="0.25">
      <c r="A464" s="2" t="s">
        <v>75</v>
      </c>
      <c r="B464" s="2" t="s">
        <v>70</v>
      </c>
      <c r="C464" s="2" t="s">
        <v>551</v>
      </c>
      <c r="D464" s="2" t="s">
        <v>65</v>
      </c>
      <c r="E464" s="9">
        <v>-2.1690236810000001</v>
      </c>
      <c r="F464" s="9">
        <v>-1.4720764649405946</v>
      </c>
      <c r="G464" s="9">
        <v>5.2544705799999996</v>
      </c>
      <c r="H464" s="9">
        <v>89.678703472487229</v>
      </c>
      <c r="I464" s="9">
        <v>-60.98739355</v>
      </c>
      <c r="J464" s="7"/>
      <c r="K464" s="7"/>
    </row>
    <row r="465" spans="1:14" x14ac:dyDescent="0.25">
      <c r="A465" s="2" t="s">
        <v>75</v>
      </c>
      <c r="B465" s="2" t="s">
        <v>70</v>
      </c>
      <c r="C465" s="2" t="s">
        <v>551</v>
      </c>
      <c r="D465" s="2" t="s">
        <v>66</v>
      </c>
      <c r="E465" s="9">
        <v>100.00660700825473</v>
      </c>
      <c r="F465" s="9">
        <v>100.00214362755938</v>
      </c>
      <c r="G465" s="9">
        <v>100</v>
      </c>
      <c r="H465" s="9">
        <v>593.2023674179095</v>
      </c>
      <c r="I465" s="9">
        <v>414.4268869</v>
      </c>
      <c r="J465" s="7"/>
      <c r="K465" s="7"/>
    </row>
    <row r="466" spans="1:14" x14ac:dyDescent="0.25">
      <c r="A466" s="2" t="s">
        <v>75</v>
      </c>
      <c r="B466" s="5" t="s">
        <v>70</v>
      </c>
      <c r="C466" s="5" t="s">
        <v>551</v>
      </c>
      <c r="D466" s="5" t="s">
        <v>67</v>
      </c>
      <c r="E466" s="74"/>
      <c r="F466" s="74"/>
      <c r="G466" s="74"/>
      <c r="H466" s="74"/>
      <c r="I466" s="74"/>
      <c r="J466" s="7"/>
      <c r="K466" s="7"/>
    </row>
    <row r="467" spans="1:14" x14ac:dyDescent="0.25">
      <c r="A467" s="2" t="s">
        <v>75</v>
      </c>
      <c r="B467" s="2" t="s">
        <v>70</v>
      </c>
      <c r="C467" s="2" t="s">
        <v>551</v>
      </c>
      <c r="D467" s="2" t="s">
        <v>535</v>
      </c>
      <c r="E467" s="23">
        <v>5.06805386436106</v>
      </c>
      <c r="F467" s="23">
        <v>5.9540903077253153</v>
      </c>
      <c r="G467" s="23">
        <v>8.5142281079999993</v>
      </c>
      <c r="H467" s="23">
        <v>5.0700902042384719</v>
      </c>
      <c r="I467" s="23">
        <v>5.3699998290000002</v>
      </c>
      <c r="J467" s="7"/>
      <c r="K467" s="7"/>
    </row>
    <row r="468" spans="1:14" x14ac:dyDescent="0.25">
      <c r="A468" s="2" t="s">
        <v>75</v>
      </c>
      <c r="B468" s="2" t="s">
        <v>70</v>
      </c>
      <c r="C468" s="2" t="s">
        <v>551</v>
      </c>
      <c r="D468" s="2" t="s">
        <v>536</v>
      </c>
      <c r="E468" s="9">
        <v>0</v>
      </c>
      <c r="F468" s="9">
        <v>0</v>
      </c>
      <c r="G468" s="9">
        <f>+G440/SUM(G407:G409)</f>
        <v>21.216017176967465</v>
      </c>
      <c r="H468" s="9">
        <f>+H440/SUM(H407:H409)</f>
        <v>29.688091971664228</v>
      </c>
      <c r="I468" s="9">
        <f>+I440/SUM(I407:I409)</f>
        <v>22.600359783772191</v>
      </c>
      <c r="J468" s="7"/>
      <c r="K468" s="7"/>
    </row>
    <row r="469" spans="1:14" x14ac:dyDescent="0.25">
      <c r="A469" s="2" t="s">
        <v>75</v>
      </c>
      <c r="B469" s="2" t="s">
        <v>70</v>
      </c>
      <c r="C469" s="2" t="s">
        <v>551</v>
      </c>
      <c r="D469" s="2" t="s">
        <v>537</v>
      </c>
      <c r="E469" s="9">
        <v>16.122461616951615</v>
      </c>
      <c r="F469" s="9">
        <v>14.581438128470777</v>
      </c>
      <c r="G469" s="9">
        <v>10.142975789999999</v>
      </c>
      <c r="H469" s="9">
        <v>14.127050099194857</v>
      </c>
      <c r="I469" s="9">
        <v>12.14363271</v>
      </c>
      <c r="J469" s="7"/>
      <c r="K469" s="7"/>
    </row>
    <row r="470" spans="1:14" x14ac:dyDescent="0.25">
      <c r="A470" s="2" t="s">
        <v>75</v>
      </c>
      <c r="B470" s="5" t="s">
        <v>70</v>
      </c>
      <c r="C470" s="5" t="s">
        <v>551</v>
      </c>
      <c r="D470" s="5" t="s">
        <v>68</v>
      </c>
      <c r="E470" s="74"/>
      <c r="F470" s="74"/>
      <c r="G470" s="74"/>
      <c r="H470" s="74"/>
      <c r="I470" s="74"/>
      <c r="J470" s="7"/>
      <c r="K470" s="7"/>
    </row>
    <row r="471" spans="1:14" x14ac:dyDescent="0.25">
      <c r="A471" s="2" t="s">
        <v>75</v>
      </c>
      <c r="B471" s="2" t="s">
        <v>70</v>
      </c>
      <c r="C471" s="2" t="s">
        <v>551</v>
      </c>
      <c r="D471" s="2" t="s">
        <v>69</v>
      </c>
      <c r="E471" s="9">
        <v>6.1864031001174462</v>
      </c>
      <c r="F471" s="9">
        <v>13.075110706676801</v>
      </c>
      <c r="G471" s="9">
        <v>2.9269500910000001</v>
      </c>
      <c r="H471" s="9">
        <v>3.8688795098770088</v>
      </c>
      <c r="I471" s="9">
        <v>0.87842256600000002</v>
      </c>
      <c r="J471" s="7"/>
      <c r="K471" s="7"/>
    </row>
    <row r="472" spans="1:14" x14ac:dyDescent="0.25">
      <c r="A472" s="2" t="s">
        <v>75</v>
      </c>
      <c r="B472" s="5" t="s">
        <v>84</v>
      </c>
      <c r="C472" s="5" t="s">
        <v>84</v>
      </c>
      <c r="D472" s="5" t="s">
        <v>9</v>
      </c>
      <c r="E472" s="19">
        <f>SUM(E473:E476)</f>
        <v>1417198416</v>
      </c>
      <c r="F472" s="19">
        <f t="shared" ref="F472:I472" si="10">SUM(F473:F476)</f>
        <v>1509348032.2</v>
      </c>
      <c r="G472" s="19">
        <f t="shared" si="10"/>
        <v>2000603903</v>
      </c>
      <c r="H472" s="19">
        <f t="shared" si="10"/>
        <v>2440651182</v>
      </c>
      <c r="I472" s="19">
        <f t="shared" si="10"/>
        <v>2949924287</v>
      </c>
      <c r="J472" s="3"/>
      <c r="K472" s="3"/>
      <c r="L472" s="3"/>
      <c r="M472" s="3"/>
      <c r="N472" s="3"/>
    </row>
    <row r="473" spans="1:14" x14ac:dyDescent="0.25">
      <c r="A473" s="2" t="s">
        <v>75</v>
      </c>
      <c r="B473" s="2" t="s">
        <v>84</v>
      </c>
      <c r="C473" s="2" t="s">
        <v>84</v>
      </c>
      <c r="D473" s="2" t="s">
        <v>76</v>
      </c>
      <c r="E473" s="9">
        <v>296209212</v>
      </c>
      <c r="F473" s="9">
        <v>299836143</v>
      </c>
      <c r="G473" s="9">
        <v>322130219</v>
      </c>
      <c r="H473" s="9">
        <v>301664886</v>
      </c>
      <c r="I473" s="9">
        <v>278571093</v>
      </c>
      <c r="J473" s="7"/>
      <c r="K473" s="7"/>
    </row>
    <row r="474" spans="1:14" x14ac:dyDescent="0.25">
      <c r="A474" s="5" t="s">
        <v>75</v>
      </c>
      <c r="B474" s="2" t="s">
        <v>84</v>
      </c>
      <c r="C474" s="2" t="s">
        <v>84</v>
      </c>
      <c r="D474" s="2" t="s">
        <v>11</v>
      </c>
      <c r="E474" s="23">
        <v>432393584</v>
      </c>
      <c r="F474" s="23">
        <v>492130631</v>
      </c>
      <c r="G474" s="23">
        <v>606802738.79999995</v>
      </c>
      <c r="H474" s="23">
        <v>678728271</v>
      </c>
      <c r="I474" s="23">
        <v>757897381</v>
      </c>
      <c r="J474" s="7"/>
      <c r="K474" s="7"/>
    </row>
    <row r="475" spans="1:14" x14ac:dyDescent="0.25">
      <c r="A475" s="2" t="s">
        <v>75</v>
      </c>
      <c r="B475" s="2" t="s">
        <v>84</v>
      </c>
      <c r="C475" s="2" t="s">
        <v>84</v>
      </c>
      <c r="D475" s="2" t="s">
        <v>12</v>
      </c>
      <c r="E475" s="23">
        <v>574968585</v>
      </c>
      <c r="F475" s="23">
        <v>668687504.20000005</v>
      </c>
      <c r="G475" s="23">
        <v>904412099.20000005</v>
      </c>
      <c r="H475" s="23">
        <v>1126871929</v>
      </c>
      <c r="I475" s="23">
        <v>1331225428</v>
      </c>
      <c r="J475" s="7"/>
      <c r="K475" s="7"/>
    </row>
    <row r="476" spans="1:14" x14ac:dyDescent="0.25">
      <c r="A476" s="2" t="s">
        <v>75</v>
      </c>
      <c r="B476" s="2" t="s">
        <v>84</v>
      </c>
      <c r="C476" s="2" t="s">
        <v>84</v>
      </c>
      <c r="D476" s="2" t="s">
        <v>13</v>
      </c>
      <c r="E476" s="9">
        <v>113627035</v>
      </c>
      <c r="F476" s="9">
        <v>48693754</v>
      </c>
      <c r="G476" s="9">
        <v>167258846</v>
      </c>
      <c r="H476" s="9">
        <v>333386096</v>
      </c>
      <c r="I476" s="9">
        <v>582230385</v>
      </c>
      <c r="J476" s="7"/>
      <c r="K476" s="7"/>
    </row>
    <row r="477" spans="1:14" x14ac:dyDescent="0.25">
      <c r="A477" s="2" t="s">
        <v>75</v>
      </c>
      <c r="B477" s="5" t="s">
        <v>84</v>
      </c>
      <c r="C477" s="5" t="s">
        <v>84</v>
      </c>
      <c r="D477" s="5" t="s">
        <v>14</v>
      </c>
      <c r="E477" s="74">
        <v>21824464376</v>
      </c>
      <c r="F477" s="74">
        <v>25143782116</v>
      </c>
      <c r="G477" s="74">
        <v>32302719527</v>
      </c>
      <c r="H477" s="74">
        <v>38274418218</v>
      </c>
      <c r="I477" s="74">
        <v>46492696700</v>
      </c>
      <c r="J477" s="7"/>
      <c r="K477" s="7"/>
    </row>
    <row r="478" spans="1:14" x14ac:dyDescent="0.25">
      <c r="A478" s="2" t="s">
        <v>75</v>
      </c>
      <c r="B478" s="2" t="s">
        <v>84</v>
      </c>
      <c r="C478" s="2" t="s">
        <v>84</v>
      </c>
      <c r="D478" s="2" t="s">
        <v>15</v>
      </c>
      <c r="E478" s="9">
        <v>290955700</v>
      </c>
      <c r="F478" s="9">
        <v>369322278</v>
      </c>
      <c r="G478" s="9">
        <v>334768307</v>
      </c>
      <c r="H478" s="9">
        <v>630192776</v>
      </c>
      <c r="I478" s="9">
        <v>512626137</v>
      </c>
      <c r="J478" s="7"/>
      <c r="K478" s="7"/>
    </row>
    <row r="479" spans="1:14" x14ac:dyDescent="0.25">
      <c r="A479" s="5" t="s">
        <v>75</v>
      </c>
      <c r="B479" s="2" t="s">
        <v>84</v>
      </c>
      <c r="C479" s="2" t="s">
        <v>84</v>
      </c>
      <c r="D479" s="2" t="s">
        <v>16</v>
      </c>
      <c r="E479" s="9">
        <v>3674765540</v>
      </c>
      <c r="F479" s="9">
        <v>4770584078</v>
      </c>
      <c r="G479" s="9">
        <v>7544085911</v>
      </c>
      <c r="H479" s="9">
        <v>10997933573</v>
      </c>
      <c r="I479" s="9">
        <v>12427956760</v>
      </c>
      <c r="J479" s="7"/>
      <c r="K479" s="7"/>
    </row>
    <row r="480" spans="1:14" x14ac:dyDescent="0.25">
      <c r="A480" s="2" t="s">
        <v>75</v>
      </c>
      <c r="B480" s="2" t="s">
        <v>84</v>
      </c>
      <c r="C480" s="2" t="s">
        <v>84</v>
      </c>
      <c r="D480" s="2" t="s">
        <v>17</v>
      </c>
      <c r="E480" s="23">
        <v>16827959757</v>
      </c>
      <c r="F480" s="23">
        <v>18560785726</v>
      </c>
      <c r="G480" s="23">
        <v>22671819672</v>
      </c>
      <c r="H480" s="23">
        <v>24559313298</v>
      </c>
      <c r="I480" s="23">
        <v>31277069962</v>
      </c>
      <c r="J480" s="7"/>
      <c r="K480" s="7"/>
    </row>
    <row r="481" spans="1:11" x14ac:dyDescent="0.25">
      <c r="A481" s="2" t="s">
        <v>75</v>
      </c>
      <c r="B481" s="2" t="s">
        <v>84</v>
      </c>
      <c r="C481" s="2" t="s">
        <v>84</v>
      </c>
      <c r="D481" s="2" t="s">
        <v>18</v>
      </c>
      <c r="E481" s="9">
        <v>1030783379</v>
      </c>
      <c r="F481" s="9">
        <v>1443090034</v>
      </c>
      <c r="G481" s="9">
        <v>1752045637</v>
      </c>
      <c r="H481" s="9">
        <v>2086978571</v>
      </c>
      <c r="I481" s="9">
        <v>2275043841</v>
      </c>
      <c r="J481" s="7"/>
      <c r="K481" s="7"/>
    </row>
    <row r="482" spans="1:11" x14ac:dyDescent="0.25">
      <c r="A482" s="2" t="s">
        <v>75</v>
      </c>
      <c r="B482" s="5" t="s">
        <v>84</v>
      </c>
      <c r="C482" s="5" t="s">
        <v>84</v>
      </c>
      <c r="D482" s="5" t="s">
        <v>19</v>
      </c>
      <c r="E482" s="19">
        <v>23241662792</v>
      </c>
      <c r="F482" s="19">
        <v>26653130148</v>
      </c>
      <c r="G482" s="19">
        <v>34303323430</v>
      </c>
      <c r="H482" s="19">
        <v>40715069401</v>
      </c>
      <c r="I482" s="19">
        <v>49442620987</v>
      </c>
      <c r="J482" s="7"/>
      <c r="K482" s="7"/>
    </row>
    <row r="483" spans="1:11" x14ac:dyDescent="0.25">
      <c r="A483" s="2" t="s">
        <v>75</v>
      </c>
      <c r="B483" s="2" t="s">
        <v>84</v>
      </c>
      <c r="C483" s="2" t="s">
        <v>84</v>
      </c>
      <c r="D483" s="2" t="s">
        <v>20</v>
      </c>
      <c r="E483" s="20">
        <v>1835996308</v>
      </c>
      <c r="F483" s="20">
        <v>1385926623</v>
      </c>
      <c r="G483" s="20">
        <v>2348447141</v>
      </c>
      <c r="H483" s="20">
        <v>2377230350</v>
      </c>
      <c r="I483" s="20">
        <v>2840000626</v>
      </c>
      <c r="J483" s="7"/>
      <c r="K483" s="7"/>
    </row>
    <row r="484" spans="1:11" x14ac:dyDescent="0.25">
      <c r="A484" s="5" t="s">
        <v>75</v>
      </c>
      <c r="B484" s="2" t="s">
        <v>84</v>
      </c>
      <c r="C484" s="2" t="s">
        <v>84</v>
      </c>
      <c r="D484" s="2" t="s">
        <v>21</v>
      </c>
      <c r="E484" s="20">
        <v>152590591</v>
      </c>
      <c r="F484" s="20">
        <v>170288118</v>
      </c>
      <c r="G484" s="20">
        <v>239359502</v>
      </c>
      <c r="H484" s="20">
        <v>229590886</v>
      </c>
      <c r="I484" s="20">
        <v>272174045</v>
      </c>
      <c r="J484" s="7"/>
      <c r="K484" s="7"/>
    </row>
    <row r="485" spans="1:11" x14ac:dyDescent="0.25">
      <c r="A485" s="2" t="s">
        <v>75</v>
      </c>
      <c r="B485" s="2" t="s">
        <v>84</v>
      </c>
      <c r="C485" s="2" t="s">
        <v>84</v>
      </c>
      <c r="D485" s="2" t="s">
        <v>22</v>
      </c>
      <c r="E485" s="20">
        <v>645158090</v>
      </c>
      <c r="F485" s="20">
        <v>865136203</v>
      </c>
      <c r="G485" s="20">
        <v>794267735</v>
      </c>
      <c r="H485" s="20">
        <v>731578397</v>
      </c>
      <c r="I485" s="20">
        <v>639662838</v>
      </c>
      <c r="J485" s="7"/>
      <c r="K485" s="7"/>
    </row>
    <row r="486" spans="1:11" x14ac:dyDescent="0.25">
      <c r="A486" s="2" t="s">
        <v>75</v>
      </c>
      <c r="B486" s="2" t="s">
        <v>84</v>
      </c>
      <c r="C486" s="2" t="s">
        <v>84</v>
      </c>
      <c r="D486" s="2" t="s">
        <v>23</v>
      </c>
      <c r="E486" s="20">
        <v>10997981100</v>
      </c>
      <c r="F486" s="20">
        <v>12709718953</v>
      </c>
      <c r="G486" s="20">
        <v>19065476646</v>
      </c>
      <c r="H486" s="20">
        <v>21920832579</v>
      </c>
      <c r="I486" s="20">
        <v>30563106135</v>
      </c>
      <c r="J486" s="7"/>
      <c r="K486" s="7"/>
    </row>
    <row r="487" spans="1:11" x14ac:dyDescent="0.25">
      <c r="A487" s="2" t="s">
        <v>75</v>
      </c>
      <c r="B487" s="2" t="s">
        <v>84</v>
      </c>
      <c r="C487" s="2" t="s">
        <v>84</v>
      </c>
      <c r="D487" s="2" t="s">
        <v>24</v>
      </c>
      <c r="E487" s="20">
        <v>8625787086</v>
      </c>
      <c r="F487" s="20">
        <v>10124891344</v>
      </c>
      <c r="G487" s="20">
        <v>9844049531</v>
      </c>
      <c r="H487" s="20">
        <v>13364187724</v>
      </c>
      <c r="I487" s="20">
        <v>12445096873</v>
      </c>
      <c r="J487" s="7"/>
      <c r="K487" s="7"/>
    </row>
    <row r="488" spans="1:11" x14ac:dyDescent="0.25">
      <c r="A488" s="2" t="s">
        <v>75</v>
      </c>
      <c r="B488" s="2" t="s">
        <v>84</v>
      </c>
      <c r="C488" s="2" t="s">
        <v>84</v>
      </c>
      <c r="D488" s="2" t="s">
        <v>25</v>
      </c>
      <c r="E488" s="20">
        <v>510082533</v>
      </c>
      <c r="F488" s="20">
        <v>553555359</v>
      </c>
      <c r="G488" s="20">
        <v>610362108</v>
      </c>
      <c r="H488" s="20">
        <v>667348459</v>
      </c>
      <c r="I488" s="20">
        <v>586492266</v>
      </c>
      <c r="J488" s="7"/>
      <c r="K488" s="7"/>
    </row>
    <row r="489" spans="1:11" x14ac:dyDescent="0.25">
      <c r="A489" s="2" t="s">
        <v>75</v>
      </c>
      <c r="B489" s="2" t="s">
        <v>84</v>
      </c>
      <c r="C489" s="2" t="s">
        <v>84</v>
      </c>
      <c r="D489" s="2" t="s">
        <v>26</v>
      </c>
      <c r="E489" s="20">
        <v>477862943</v>
      </c>
      <c r="F489" s="20">
        <v>527051484</v>
      </c>
      <c r="G489" s="20">
        <v>601035592.29999995</v>
      </c>
      <c r="H489" s="20">
        <v>762610459</v>
      </c>
      <c r="I489" s="20">
        <v>679831050</v>
      </c>
      <c r="J489" s="7"/>
      <c r="K489" s="7"/>
    </row>
    <row r="490" spans="1:11" x14ac:dyDescent="0.25">
      <c r="A490" s="2" t="s">
        <v>75</v>
      </c>
      <c r="B490" s="2" t="s">
        <v>84</v>
      </c>
      <c r="C490" s="2" t="s">
        <v>84</v>
      </c>
      <c r="D490" s="2" t="s">
        <v>27</v>
      </c>
      <c r="E490" s="20">
        <v>8147924143</v>
      </c>
      <c r="F490" s="20">
        <v>9597839860</v>
      </c>
      <c r="G490" s="20">
        <v>9243013939</v>
      </c>
      <c r="H490" s="20">
        <v>12601577265</v>
      </c>
      <c r="I490" s="20">
        <v>11765265823</v>
      </c>
      <c r="J490" s="7"/>
      <c r="K490" s="7"/>
    </row>
    <row r="491" spans="1:11" x14ac:dyDescent="0.25">
      <c r="A491" s="2" t="s">
        <v>75</v>
      </c>
      <c r="B491" s="2" t="s">
        <v>84</v>
      </c>
      <c r="C491" s="2" t="s">
        <v>84</v>
      </c>
      <c r="D491" s="2" t="s">
        <v>491</v>
      </c>
      <c r="E491" s="20">
        <v>564485685</v>
      </c>
      <c r="F491" s="20">
        <v>655369922</v>
      </c>
      <c r="G491" s="20">
        <v>661553991</v>
      </c>
      <c r="H491" s="20">
        <v>769424326</v>
      </c>
      <c r="I491" s="20">
        <v>879628287</v>
      </c>
      <c r="J491" s="7"/>
      <c r="K491" s="7"/>
    </row>
    <row r="492" spans="1:11" x14ac:dyDescent="0.25">
      <c r="A492" s="2" t="s">
        <v>75</v>
      </c>
      <c r="B492" s="2" t="s">
        <v>84</v>
      </c>
      <c r="C492" s="2" t="s">
        <v>84</v>
      </c>
      <c r="D492" s="2" t="s">
        <v>28</v>
      </c>
      <c r="E492" s="20">
        <v>897526875</v>
      </c>
      <c r="F492" s="20">
        <v>1268850469</v>
      </c>
      <c r="G492" s="20">
        <v>1951204476</v>
      </c>
      <c r="H492" s="20">
        <v>2084835598</v>
      </c>
      <c r="I492" s="20">
        <v>2482783233</v>
      </c>
      <c r="J492" s="7"/>
      <c r="K492" s="7"/>
    </row>
    <row r="493" spans="1:11" x14ac:dyDescent="0.25">
      <c r="A493" s="2" t="s">
        <v>75</v>
      </c>
      <c r="B493" s="5" t="s">
        <v>84</v>
      </c>
      <c r="C493" s="5" t="s">
        <v>84</v>
      </c>
      <c r="D493" s="5" t="s">
        <v>29</v>
      </c>
      <c r="E493" s="19"/>
      <c r="F493" s="19"/>
      <c r="G493" s="19"/>
      <c r="H493" s="19"/>
      <c r="I493" s="19"/>
      <c r="J493" s="7"/>
      <c r="K493" s="7"/>
    </row>
    <row r="494" spans="1:11" x14ac:dyDescent="0.25">
      <c r="A494" s="2" t="s">
        <v>75</v>
      </c>
      <c r="B494" s="2" t="s">
        <v>84</v>
      </c>
      <c r="C494" s="2" t="s">
        <v>84</v>
      </c>
      <c r="D494" s="2" t="s">
        <v>30</v>
      </c>
      <c r="E494" s="20">
        <v>1394450887</v>
      </c>
      <c r="F494" s="20">
        <v>2545599313</v>
      </c>
      <c r="G494" s="20">
        <v>4469696461</v>
      </c>
      <c r="H494" s="20">
        <v>5692884022</v>
      </c>
      <c r="I494" s="20">
        <v>4618705671</v>
      </c>
      <c r="J494" s="7"/>
      <c r="K494" s="7"/>
    </row>
    <row r="495" spans="1:11" x14ac:dyDescent="0.25">
      <c r="A495" s="5" t="s">
        <v>75</v>
      </c>
      <c r="B495" s="2" t="s">
        <v>84</v>
      </c>
      <c r="C495" s="2" t="s">
        <v>84</v>
      </c>
      <c r="D495" s="2" t="s">
        <v>31</v>
      </c>
      <c r="E495" s="20">
        <v>745082731</v>
      </c>
      <c r="F495" s="20">
        <v>1611889828</v>
      </c>
      <c r="G495" s="20">
        <v>2929934792</v>
      </c>
      <c r="H495" s="20">
        <v>3996463926</v>
      </c>
      <c r="I495" s="20">
        <v>2810318019</v>
      </c>
      <c r="J495" s="7"/>
      <c r="K495" s="7"/>
    </row>
    <row r="496" spans="1:11" x14ac:dyDescent="0.25">
      <c r="A496" s="2" t="s">
        <v>75</v>
      </c>
      <c r="B496" s="2" t="s">
        <v>84</v>
      </c>
      <c r="C496" s="2" t="s">
        <v>84</v>
      </c>
      <c r="D496" s="2" t="s">
        <v>32</v>
      </c>
      <c r="E496" s="20">
        <v>649368156</v>
      </c>
      <c r="F496" s="20">
        <v>933709485</v>
      </c>
      <c r="G496" s="20">
        <v>1539761669</v>
      </c>
      <c r="H496" s="20">
        <v>1696420096</v>
      </c>
      <c r="I496" s="20">
        <v>1808387652</v>
      </c>
      <c r="J496" s="7"/>
      <c r="K496" s="7"/>
    </row>
    <row r="497" spans="1:14" x14ac:dyDescent="0.25">
      <c r="A497" s="2" t="s">
        <v>75</v>
      </c>
      <c r="B497" s="2" t="s">
        <v>84</v>
      </c>
      <c r="C497" s="2" t="s">
        <v>84</v>
      </c>
      <c r="D497" s="2" t="s">
        <v>33</v>
      </c>
      <c r="E497" s="20">
        <v>26773422</v>
      </c>
      <c r="F497" s="20">
        <v>70295933</v>
      </c>
      <c r="G497" s="20">
        <v>68627548</v>
      </c>
      <c r="H497" s="20">
        <v>75664243</v>
      </c>
      <c r="I497" s="20">
        <v>-33307898</v>
      </c>
      <c r="J497" s="7"/>
      <c r="K497" s="7"/>
    </row>
    <row r="498" spans="1:14" x14ac:dyDescent="0.25">
      <c r="A498" s="2" t="s">
        <v>75</v>
      </c>
      <c r="B498" s="2" t="s">
        <v>84</v>
      </c>
      <c r="C498" s="2" t="s">
        <v>84</v>
      </c>
      <c r="D498" s="2" t="s">
        <v>34</v>
      </c>
      <c r="E498" s="20">
        <v>622594734</v>
      </c>
      <c r="F498" s="20">
        <v>863413552</v>
      </c>
      <c r="G498" s="20">
        <v>1471134121</v>
      </c>
      <c r="H498" s="20">
        <v>1620755853</v>
      </c>
      <c r="I498" s="20">
        <v>1841695550</v>
      </c>
      <c r="J498" s="7"/>
      <c r="K498" s="7"/>
    </row>
    <row r="499" spans="1:14" x14ac:dyDescent="0.25">
      <c r="A499" s="2" t="s">
        <v>75</v>
      </c>
      <c r="B499" s="2" t="s">
        <v>84</v>
      </c>
      <c r="C499" s="2" t="s">
        <v>84</v>
      </c>
      <c r="D499" s="2" t="s">
        <v>35</v>
      </c>
      <c r="E499" s="20">
        <v>191617788</v>
      </c>
      <c r="F499" s="20">
        <v>257122566</v>
      </c>
      <c r="G499" s="20">
        <v>307985778</v>
      </c>
      <c r="H499" s="20">
        <v>455260669</v>
      </c>
      <c r="I499" s="20">
        <v>443172573</v>
      </c>
      <c r="J499" s="7"/>
      <c r="K499" s="7"/>
    </row>
    <row r="500" spans="1:14" x14ac:dyDescent="0.25">
      <c r="A500" s="2" t="s">
        <v>75</v>
      </c>
      <c r="B500" s="2" t="s">
        <v>84</v>
      </c>
      <c r="C500" s="2" t="s">
        <v>84</v>
      </c>
      <c r="D500" s="2" t="s">
        <v>36</v>
      </c>
      <c r="E500" s="20">
        <v>451795853</v>
      </c>
      <c r="F500" s="20">
        <v>570553797</v>
      </c>
      <c r="G500" s="20">
        <v>758607308</v>
      </c>
      <c r="H500" s="20">
        <v>918374901</v>
      </c>
      <c r="I500" s="20">
        <v>1066816097</v>
      </c>
      <c r="J500" s="7"/>
      <c r="K500" s="7"/>
    </row>
    <row r="501" spans="1:14" x14ac:dyDescent="0.25">
      <c r="A501" s="2" t="s">
        <v>75</v>
      </c>
      <c r="B501" s="2" t="s">
        <v>84</v>
      </c>
      <c r="C501" s="2" t="s">
        <v>84</v>
      </c>
      <c r="D501" s="2" t="s">
        <v>37</v>
      </c>
      <c r="E501" s="20">
        <v>442412318</v>
      </c>
      <c r="F501" s="20">
        <v>556740396</v>
      </c>
      <c r="G501" s="20">
        <v>735087113</v>
      </c>
      <c r="H501" s="20">
        <v>891723655</v>
      </c>
      <c r="I501" s="20">
        <v>1039563995</v>
      </c>
      <c r="J501" s="7"/>
      <c r="K501" s="7"/>
    </row>
    <row r="502" spans="1:14" x14ac:dyDescent="0.25">
      <c r="A502" s="2" t="s">
        <v>75</v>
      </c>
      <c r="B502" s="2" t="s">
        <v>84</v>
      </c>
      <c r="C502" s="2" t="s">
        <v>84</v>
      </c>
      <c r="D502" s="2" t="s">
        <v>38</v>
      </c>
      <c r="E502" s="20">
        <v>362416669</v>
      </c>
      <c r="F502" s="20">
        <v>549982321</v>
      </c>
      <c r="G502" s="20">
        <v>1020512591</v>
      </c>
      <c r="H502" s="20">
        <v>1157641621</v>
      </c>
      <c r="I502" s="20">
        <v>1218052026</v>
      </c>
      <c r="J502" s="7"/>
      <c r="K502" s="7"/>
    </row>
    <row r="503" spans="1:14" x14ac:dyDescent="0.25">
      <c r="A503" s="2" t="s">
        <v>75</v>
      </c>
      <c r="B503" s="2" t="s">
        <v>84</v>
      </c>
      <c r="C503" s="2" t="s">
        <v>84</v>
      </c>
      <c r="D503" s="2" t="s">
        <v>39</v>
      </c>
      <c r="E503" s="20">
        <v>215324419</v>
      </c>
      <c r="F503" s="20">
        <v>260327440</v>
      </c>
      <c r="G503" s="20">
        <v>494650538</v>
      </c>
      <c r="H503" s="20">
        <v>550465837</v>
      </c>
      <c r="I503" s="20">
        <v>554876583</v>
      </c>
      <c r="J503" s="7"/>
      <c r="K503" s="7"/>
    </row>
    <row r="504" spans="1:14" x14ac:dyDescent="0.25">
      <c r="A504" s="2" t="s">
        <v>75</v>
      </c>
      <c r="B504" s="5" t="s">
        <v>84</v>
      </c>
      <c r="C504" s="5" t="s">
        <v>84</v>
      </c>
      <c r="D504" s="5" t="s">
        <v>40</v>
      </c>
      <c r="E504" s="19"/>
      <c r="F504" s="19"/>
      <c r="G504" s="19"/>
      <c r="H504" s="19"/>
      <c r="I504" s="19"/>
      <c r="J504" s="7"/>
      <c r="K504" s="7"/>
      <c r="L504" s="7"/>
      <c r="M504" s="7"/>
      <c r="N504" s="7"/>
    </row>
    <row r="505" spans="1:14" x14ac:dyDescent="0.25">
      <c r="A505" s="2" t="s">
        <v>75</v>
      </c>
      <c r="B505" s="2" t="s">
        <v>84</v>
      </c>
      <c r="C505" s="2" t="s">
        <v>84</v>
      </c>
      <c r="D505" s="2" t="s">
        <v>77</v>
      </c>
      <c r="E505" s="20">
        <f>+E576+E647+E718+E789+E860+E931+E1002+E1073+E1144+E1215+E1286+E1357+E1428+E1499+E1570+E1641+E1712+E1783+E1854+E1925</f>
        <v>30456469.399999999</v>
      </c>
      <c r="F505" s="20">
        <f>+F576+F647+F718+F789+F860+F931+F1002+F1073+F1144+F1215+F1286+F1357+F1428+F1499+F1570+F1641+F1712+F1783+F1854+F1925</f>
        <v>30789102.099999998</v>
      </c>
      <c r="G505" s="20">
        <f>+G576+G647+G718+G789+G860+G931+G1002+G1073+G1144+G1215+G1286+G1357+G1428+G1499+G1570+G1641+G1712+G1783+G1854+G1925</f>
        <v>32220926.199999999</v>
      </c>
      <c r="H505" s="20">
        <f>+H576+H647+H718+H789+H860+H931+H1002+H1073+H1144+H1215+H1286+H1357+H1428+H1499+H1570+H1641+H1712+H1783+H1854+H1925</f>
        <v>30174392.499999996</v>
      </c>
      <c r="I505" s="20">
        <f>+I576+I647+I718+I789+I860+I931+I1002+I1073+I1144+I1215+I1286+I1357+I1428+I1499+I1570+I1641+I1712+I1783+I1854+I1925</f>
        <v>29117137.300000001</v>
      </c>
      <c r="J505" s="7"/>
      <c r="K505" s="7"/>
    </row>
    <row r="506" spans="1:14" x14ac:dyDescent="0.25">
      <c r="A506" s="5" t="s">
        <v>75</v>
      </c>
      <c r="B506" s="2" t="s">
        <v>84</v>
      </c>
      <c r="C506" s="2" t="s">
        <v>84</v>
      </c>
      <c r="D506" s="2" t="s">
        <v>78</v>
      </c>
      <c r="E506" s="23">
        <v>811</v>
      </c>
      <c r="F506" s="23">
        <v>960</v>
      </c>
      <c r="G506" s="23">
        <v>1645</v>
      </c>
      <c r="H506" s="23">
        <v>2025</v>
      </c>
      <c r="I506" s="23">
        <v>2187.5</v>
      </c>
      <c r="J506" s="7"/>
      <c r="K506" s="7"/>
    </row>
    <row r="507" spans="1:14" x14ac:dyDescent="0.25">
      <c r="A507" s="2" t="s">
        <v>75</v>
      </c>
      <c r="B507" s="2" t="s">
        <v>84</v>
      </c>
      <c r="C507" s="2" t="s">
        <v>84</v>
      </c>
      <c r="D507" s="2" t="s">
        <v>79</v>
      </c>
      <c r="E507" s="23">
        <v>15</v>
      </c>
      <c r="F507" s="23">
        <v>0</v>
      </c>
      <c r="G507" s="23">
        <v>0</v>
      </c>
      <c r="H507" s="23">
        <v>0</v>
      </c>
      <c r="I507" s="23">
        <v>0</v>
      </c>
      <c r="J507" s="7"/>
      <c r="K507" s="7"/>
    </row>
    <row r="508" spans="1:14" x14ac:dyDescent="0.25">
      <c r="A508" s="2" t="s">
        <v>75</v>
      </c>
      <c r="B508" s="2" t="s">
        <v>84</v>
      </c>
      <c r="C508" s="2" t="s">
        <v>84</v>
      </c>
      <c r="D508" s="2" t="s">
        <v>80</v>
      </c>
      <c r="E508" s="20">
        <v>2095957873</v>
      </c>
      <c r="F508" s="20">
        <v>2055170149.72</v>
      </c>
      <c r="G508" s="20">
        <v>6960987413</v>
      </c>
      <c r="H508" s="20">
        <v>2750697059</v>
      </c>
      <c r="I508" s="20">
        <v>9605905324</v>
      </c>
      <c r="J508" s="7"/>
      <c r="K508" s="7"/>
    </row>
    <row r="509" spans="1:14" x14ac:dyDescent="0.25">
      <c r="A509" s="2" t="str">
        <f t="shared" ref="A509:B509" si="11">A508</f>
        <v>Local Banks</v>
      </c>
      <c r="B509" s="2" t="str">
        <f t="shared" si="11"/>
        <v>Private Sector Banks</v>
      </c>
      <c r="C509" s="2" t="s">
        <v>84</v>
      </c>
      <c r="D509" s="2" t="s">
        <v>81</v>
      </c>
      <c r="E509" s="20"/>
      <c r="F509" s="20"/>
      <c r="G509" s="9">
        <v>10349379479</v>
      </c>
      <c r="H509" s="9">
        <v>12888231371</v>
      </c>
      <c r="I509" s="9">
        <v>12319530817.142769</v>
      </c>
      <c r="J509" s="7"/>
      <c r="K509" s="7"/>
    </row>
    <row r="510" spans="1:14" x14ac:dyDescent="0.25">
      <c r="A510" s="2" t="s">
        <v>75</v>
      </c>
      <c r="B510" s="5" t="s">
        <v>84</v>
      </c>
      <c r="C510" s="5" t="s">
        <v>84</v>
      </c>
      <c r="D510" s="5" t="s">
        <v>43</v>
      </c>
      <c r="E510" s="22"/>
      <c r="F510" s="22"/>
      <c r="G510" s="22"/>
      <c r="H510" s="22"/>
      <c r="I510" s="22"/>
      <c r="J510" s="7"/>
      <c r="K510" s="7"/>
    </row>
    <row r="511" spans="1:14" x14ac:dyDescent="0.25">
      <c r="A511" s="2" t="s">
        <v>75</v>
      </c>
      <c r="B511" s="2" t="s">
        <v>84</v>
      </c>
      <c r="C511" s="2" t="s">
        <v>84</v>
      </c>
      <c r="D511" s="2" t="s">
        <v>211</v>
      </c>
      <c r="E511" s="23">
        <v>46.568019143151076</v>
      </c>
      <c r="F511" s="23">
        <v>36.679357989754457</v>
      </c>
      <c r="G511" s="23">
        <v>34.448909059999998</v>
      </c>
      <c r="H511" s="23">
        <v>29.798957601177705</v>
      </c>
      <c r="I511" s="23">
        <v>39.153559039999998</v>
      </c>
      <c r="J511" s="7"/>
      <c r="K511" s="7"/>
    </row>
    <row r="512" spans="1:14" x14ac:dyDescent="0.25">
      <c r="A512" s="2" t="s">
        <v>75</v>
      </c>
      <c r="B512" s="2" t="s">
        <v>84</v>
      </c>
      <c r="C512" s="2" t="s">
        <v>84</v>
      </c>
      <c r="D512" s="2" t="s">
        <v>45</v>
      </c>
      <c r="E512" s="23">
        <v>2.7939832094264729</v>
      </c>
      <c r="F512" s="23">
        <v>3.5031888555501003</v>
      </c>
      <c r="G512" s="23">
        <v>4.4886661549999998</v>
      </c>
      <c r="H512" s="23">
        <v>4.1665656499634194</v>
      </c>
      <c r="I512" s="23">
        <v>3.657548115</v>
      </c>
      <c r="J512" s="7"/>
      <c r="K512" s="7"/>
    </row>
    <row r="513" spans="1:11" x14ac:dyDescent="0.25">
      <c r="A513" s="5" t="s">
        <v>75</v>
      </c>
      <c r="B513" s="2" t="s">
        <v>84</v>
      </c>
      <c r="C513" s="2" t="s">
        <v>84</v>
      </c>
      <c r="D513" s="2" t="s">
        <v>533</v>
      </c>
      <c r="E513" s="23">
        <v>16.518038224713067</v>
      </c>
      <c r="F513" s="23">
        <v>17.822659604352637</v>
      </c>
      <c r="G513" s="23">
        <v>26.980765900000002</v>
      </c>
      <c r="H513" s="23">
        <v>26.122287157625621</v>
      </c>
      <c r="I513" s="23">
        <v>23.435317479999998</v>
      </c>
      <c r="J513" s="7"/>
      <c r="K513" s="7"/>
    </row>
    <row r="514" spans="1:11" x14ac:dyDescent="0.25">
      <c r="A514" s="2" t="s">
        <v>75</v>
      </c>
      <c r="B514" s="2" t="s">
        <v>84</v>
      </c>
      <c r="C514" s="2" t="s">
        <v>84</v>
      </c>
      <c r="D514" s="2" t="s">
        <v>46</v>
      </c>
      <c r="E514" s="23">
        <v>0.92645875179858772</v>
      </c>
      <c r="F514" s="23">
        <v>0.97672370394940078</v>
      </c>
      <c r="G514" s="23">
        <v>1.44199013</v>
      </c>
      <c r="H514" s="23">
        <v>1.3519953302431065</v>
      </c>
      <c r="I514" s="23">
        <v>1.1222636909999999</v>
      </c>
      <c r="J514" s="7"/>
      <c r="K514" s="7"/>
    </row>
    <row r="515" spans="1:11" x14ac:dyDescent="0.25">
      <c r="A515" s="2" t="s">
        <v>75</v>
      </c>
      <c r="B515" s="2" t="s">
        <v>84</v>
      </c>
      <c r="C515" s="2" t="s">
        <v>84</v>
      </c>
      <c r="D515" s="2" t="s">
        <v>47</v>
      </c>
      <c r="E515" s="23">
        <v>0.82445817115097575</v>
      </c>
      <c r="F515" s="23">
        <v>0.9646993226395737</v>
      </c>
      <c r="G515" s="23">
        <v>0.897830727</v>
      </c>
      <c r="H515" s="23">
        <v>1.1181625764204375</v>
      </c>
      <c r="I515" s="23">
        <v>0.89633713599999998</v>
      </c>
      <c r="J515" s="7"/>
      <c r="K515" s="7"/>
    </row>
    <row r="516" spans="1:11" x14ac:dyDescent="0.25">
      <c r="A516" s="2" t="s">
        <v>75</v>
      </c>
      <c r="B516" s="2" t="s">
        <v>84</v>
      </c>
      <c r="C516" s="2" t="s">
        <v>84</v>
      </c>
      <c r="D516" s="2" t="s">
        <v>48</v>
      </c>
      <c r="E516" s="23">
        <v>2.6787873981817816</v>
      </c>
      <c r="F516" s="23">
        <v>3.2394452254036246</v>
      </c>
      <c r="G516" s="23">
        <v>4.2886052250000004</v>
      </c>
      <c r="H516" s="23">
        <v>3.9807272267110427</v>
      </c>
      <c r="I516" s="23">
        <v>3.7249148879999998</v>
      </c>
      <c r="J516" s="7"/>
      <c r="K516" s="7"/>
    </row>
    <row r="517" spans="1:11" x14ac:dyDescent="0.25">
      <c r="A517" s="2" t="s">
        <v>75</v>
      </c>
      <c r="B517" s="2" t="s">
        <v>84</v>
      </c>
      <c r="C517" s="2" t="s">
        <v>84</v>
      </c>
      <c r="D517" s="2" t="s">
        <v>49</v>
      </c>
      <c r="E517" s="9">
        <v>53.431980856848924</v>
      </c>
      <c r="F517" s="9">
        <v>63.320642010245543</v>
      </c>
      <c r="G517" s="9">
        <v>65.551090939999995</v>
      </c>
      <c r="H517" s="9">
        <v>70.201042398822295</v>
      </c>
      <c r="I517" s="9">
        <v>60.846440960000002</v>
      </c>
      <c r="J517" s="7"/>
      <c r="K517" s="7"/>
    </row>
    <row r="518" spans="1:11" x14ac:dyDescent="0.25">
      <c r="A518" s="2" t="s">
        <v>75</v>
      </c>
      <c r="B518" s="2" t="s">
        <v>84</v>
      </c>
      <c r="C518" s="2" t="s">
        <v>84</v>
      </c>
      <c r="D518" s="2" t="s">
        <v>50</v>
      </c>
      <c r="E518" s="23">
        <v>1.220728393152358</v>
      </c>
      <c r="F518" s="23">
        <v>1.0122878040656147</v>
      </c>
      <c r="G518" s="23">
        <v>0.72031165500000005</v>
      </c>
      <c r="H518" s="23">
        <v>0.7702933609364413</v>
      </c>
      <c r="I518" s="23">
        <v>0.85346436199999998</v>
      </c>
      <c r="J518" s="7"/>
      <c r="K518" s="7"/>
    </row>
    <row r="519" spans="1:11" x14ac:dyDescent="0.25">
      <c r="A519" s="2" t="s">
        <v>75</v>
      </c>
      <c r="B519" s="2" t="s">
        <v>84</v>
      </c>
      <c r="C519" s="2" t="s">
        <v>84</v>
      </c>
      <c r="D519" s="2" t="s">
        <v>51</v>
      </c>
      <c r="E519" s="9">
        <v>28.485264233593163</v>
      </c>
      <c r="F519" s="9">
        <v>20.35713216052573</v>
      </c>
      <c r="G519" s="9">
        <v>15.878144880000001</v>
      </c>
      <c r="H519" s="9">
        <v>14.937431487979923</v>
      </c>
      <c r="I519" s="9">
        <v>21.075498970000002</v>
      </c>
      <c r="J519" s="7"/>
      <c r="K519" s="7"/>
    </row>
    <row r="520" spans="1:11" x14ac:dyDescent="0.25">
      <c r="A520" s="2" t="s">
        <v>75</v>
      </c>
      <c r="B520" s="2" t="s">
        <v>84</v>
      </c>
      <c r="C520" s="2" t="s">
        <v>84</v>
      </c>
      <c r="D520" s="2" t="s">
        <v>52</v>
      </c>
      <c r="E520" s="9">
        <v>2.3088269759172881</v>
      </c>
      <c r="F520" s="9">
        <v>2.1652724016452138</v>
      </c>
      <c r="G520" s="9">
        <v>2.38675668</v>
      </c>
      <c r="H520" s="9">
        <v>1.9587100659468564</v>
      </c>
      <c r="I520" s="9">
        <v>2.3457317949999998</v>
      </c>
      <c r="J520" s="7"/>
      <c r="K520" s="7"/>
    </row>
    <row r="521" spans="1:11" x14ac:dyDescent="0.25">
      <c r="A521" s="2" t="s">
        <v>75</v>
      </c>
      <c r="B521" s="2" t="s">
        <v>84</v>
      </c>
      <c r="C521" s="2" t="s">
        <v>84</v>
      </c>
      <c r="D521" s="2" t="s">
        <v>82</v>
      </c>
      <c r="E521" s="9">
        <f>+E503/E505</f>
        <v>7.0699074200636014</v>
      </c>
      <c r="F521" s="9">
        <f>+F503/F505</f>
        <v>8.4551812896161085</v>
      </c>
      <c r="G521" s="9">
        <f>+G503/G505</f>
        <v>15.351841065326049</v>
      </c>
      <c r="H521" s="9">
        <f>+H503/H505</f>
        <v>18.242814233956825</v>
      </c>
      <c r="I521" s="9">
        <f>+I503/I505</f>
        <v>19.056701120133813</v>
      </c>
      <c r="J521" s="7"/>
      <c r="K521" s="7"/>
    </row>
    <row r="522" spans="1:11" x14ac:dyDescent="0.25">
      <c r="A522" s="2" t="s">
        <v>75</v>
      </c>
      <c r="B522" s="5" t="s">
        <v>84</v>
      </c>
      <c r="C522" s="5" t="s">
        <v>84</v>
      </c>
      <c r="D522" s="5" t="s">
        <v>53</v>
      </c>
      <c r="E522" s="74"/>
      <c r="F522" s="74"/>
      <c r="G522" s="74"/>
      <c r="H522" s="74"/>
      <c r="I522" s="74"/>
      <c r="J522" s="7"/>
      <c r="K522" s="7"/>
    </row>
    <row r="523" spans="1:11" x14ac:dyDescent="0.25">
      <c r="A523" s="2" t="s">
        <v>75</v>
      </c>
      <c r="B523" s="2" t="s">
        <v>84</v>
      </c>
      <c r="C523" s="2" t="s">
        <v>84</v>
      </c>
      <c r="D523" s="2" t="s">
        <v>54</v>
      </c>
      <c r="E523" s="9">
        <v>8.5561300703686758</v>
      </c>
      <c r="F523" s="9">
        <v>5.838769151535379</v>
      </c>
      <c r="G523" s="9">
        <v>7.5438948310000002</v>
      </c>
      <c r="H523" s="9">
        <v>6.4025955853288732</v>
      </c>
      <c r="I523" s="9">
        <v>6.2945179859999998</v>
      </c>
      <c r="J523" s="7"/>
      <c r="K523" s="7"/>
    </row>
    <row r="524" spans="1:11" x14ac:dyDescent="0.25">
      <c r="A524" s="2" t="s">
        <v>75</v>
      </c>
      <c r="B524" s="2" t="s">
        <v>84</v>
      </c>
      <c r="C524" s="2" t="s">
        <v>84</v>
      </c>
      <c r="D524" s="2" t="s">
        <v>55</v>
      </c>
      <c r="E524" s="9">
        <v>47.320113016120381</v>
      </c>
      <c r="F524" s="9">
        <v>47.685652238312102</v>
      </c>
      <c r="G524" s="9">
        <v>55.579094789999999</v>
      </c>
      <c r="H524" s="9">
        <v>53.839605094055919</v>
      </c>
      <c r="I524" s="9">
        <v>61.815303329999999</v>
      </c>
      <c r="J524" s="7"/>
      <c r="K524" s="7"/>
    </row>
    <row r="525" spans="1:11" x14ac:dyDescent="0.25">
      <c r="A525" s="5" t="s">
        <v>75</v>
      </c>
      <c r="B525" s="2" t="s">
        <v>84</v>
      </c>
      <c r="C525" s="2" t="s">
        <v>84</v>
      </c>
      <c r="D525" s="2" t="s">
        <v>56</v>
      </c>
      <c r="E525" s="9">
        <v>35.057406244636645</v>
      </c>
      <c r="F525" s="9">
        <v>36.010178942229054</v>
      </c>
      <c r="G525" s="9">
        <v>26.94495173</v>
      </c>
      <c r="H525" s="9">
        <v>30.950646653804419</v>
      </c>
      <c r="I525" s="9">
        <v>23.79579721</v>
      </c>
      <c r="J525" s="7"/>
      <c r="K525" s="7"/>
    </row>
    <row r="526" spans="1:11" x14ac:dyDescent="0.25">
      <c r="A526" s="2" t="s">
        <v>75</v>
      </c>
      <c r="B526" s="2" t="s">
        <v>84</v>
      </c>
      <c r="C526" s="2" t="s">
        <v>84</v>
      </c>
      <c r="D526" s="2" t="s">
        <v>57</v>
      </c>
      <c r="E526" s="9">
        <v>72.404284958442574</v>
      </c>
      <c r="F526" s="9">
        <v>69.638296226129242</v>
      </c>
      <c r="G526" s="9">
        <v>66.092195759999996</v>
      </c>
      <c r="H526" s="9">
        <v>60.319959316337062</v>
      </c>
      <c r="I526" s="9">
        <v>63.259328359999998</v>
      </c>
      <c r="J526" s="7"/>
      <c r="K526" s="7"/>
    </row>
    <row r="527" spans="1:11" x14ac:dyDescent="0.25">
      <c r="A527" s="2" t="s">
        <v>75</v>
      </c>
      <c r="B527" s="2" t="s">
        <v>84</v>
      </c>
      <c r="C527" s="2" t="s">
        <v>84</v>
      </c>
      <c r="D527" s="2" t="s">
        <v>58</v>
      </c>
      <c r="E527" s="9">
        <v>93.902336383230661</v>
      </c>
      <c r="F527" s="9">
        <v>94.337070266723401</v>
      </c>
      <c r="G527" s="9">
        <v>94.167900650000007</v>
      </c>
      <c r="H527" s="9">
        <v>94.005533531253107</v>
      </c>
      <c r="I527" s="9">
        <v>94.03364096</v>
      </c>
      <c r="J527" s="7"/>
      <c r="K527" s="7"/>
    </row>
    <row r="528" spans="1:11" x14ac:dyDescent="0.25">
      <c r="A528" s="2" t="s">
        <v>75</v>
      </c>
      <c r="B528" s="2" t="s">
        <v>84</v>
      </c>
      <c r="C528" s="2" t="s">
        <v>84</v>
      </c>
      <c r="D528" s="2" t="s">
        <v>59</v>
      </c>
      <c r="E528" s="9">
        <v>51.258662431801298</v>
      </c>
      <c r="F528" s="9">
        <v>54.549906956886119</v>
      </c>
      <c r="G528" s="9">
        <v>43.419759300000003</v>
      </c>
      <c r="H528" s="9">
        <v>54.415966610468374</v>
      </c>
      <c r="I528" s="9">
        <v>39.789842489999998</v>
      </c>
      <c r="J528" s="7"/>
      <c r="K528" s="7"/>
    </row>
    <row r="529" spans="1:14" x14ac:dyDescent="0.25">
      <c r="A529" s="2" t="s">
        <v>75</v>
      </c>
      <c r="B529" s="2" t="s">
        <v>84</v>
      </c>
      <c r="C529" s="2" t="s">
        <v>84</v>
      </c>
      <c r="D529" s="2" t="s">
        <v>60</v>
      </c>
      <c r="E529" s="23">
        <v>42.071417146003235</v>
      </c>
      <c r="F529" s="23">
        <v>43.39604330588493</v>
      </c>
      <c r="G529" s="23">
        <v>32.57903194</v>
      </c>
      <c r="H529" s="23">
        <v>37.5849901216611</v>
      </c>
      <c r="I529" s="23">
        <v>28.475207099999999</v>
      </c>
      <c r="J529" s="7"/>
      <c r="K529" s="7"/>
    </row>
    <row r="530" spans="1:14" x14ac:dyDescent="0.25">
      <c r="A530" s="2" t="s">
        <v>75</v>
      </c>
      <c r="B530" s="5" t="s">
        <v>84</v>
      </c>
      <c r="C530" s="5" t="s">
        <v>84</v>
      </c>
      <c r="D530" s="5" t="s">
        <v>61</v>
      </c>
      <c r="E530" s="74"/>
      <c r="F530" s="74"/>
      <c r="G530" s="74"/>
      <c r="H530" s="74"/>
      <c r="I530" s="74"/>
      <c r="J530" s="7"/>
      <c r="K530" s="7"/>
    </row>
    <row r="531" spans="1:14" x14ac:dyDescent="0.25">
      <c r="A531" s="2" t="s">
        <v>75</v>
      </c>
      <c r="B531" s="2" t="s">
        <v>84</v>
      </c>
      <c r="C531" s="2" t="s">
        <v>84</v>
      </c>
      <c r="D531" s="2" t="s">
        <v>62</v>
      </c>
      <c r="E531" s="9">
        <v>5.9134607417783878</v>
      </c>
      <c r="F531" s="9">
        <v>5.467272094016459</v>
      </c>
      <c r="G531" s="9">
        <v>6.2003152879999996</v>
      </c>
      <c r="H531" s="9">
        <v>4.993557953406671</v>
      </c>
      <c r="I531" s="9">
        <v>4.7126372099999996</v>
      </c>
      <c r="J531" s="7"/>
      <c r="K531" s="7"/>
    </row>
    <row r="532" spans="1:14" x14ac:dyDescent="0.25">
      <c r="A532" s="2" t="s">
        <v>75</v>
      </c>
      <c r="B532" s="2" t="s">
        <v>84</v>
      </c>
      <c r="C532" s="2" t="s">
        <v>84</v>
      </c>
      <c r="D532" s="2" t="s">
        <v>63</v>
      </c>
      <c r="E532" s="9">
        <v>5.5399343646632646</v>
      </c>
      <c r="F532" s="9">
        <v>5.2055026181819732</v>
      </c>
      <c r="G532" s="9">
        <v>6.1055726139999997</v>
      </c>
      <c r="H532" s="9">
        <v>5.7063734418401681</v>
      </c>
      <c r="I532" s="9">
        <v>5.4626416889999998</v>
      </c>
      <c r="J532" s="7"/>
      <c r="K532" s="7"/>
    </row>
    <row r="533" spans="1:14" x14ac:dyDescent="0.25">
      <c r="A533" s="5" t="s">
        <v>75</v>
      </c>
      <c r="B533" s="2" t="s">
        <v>84</v>
      </c>
      <c r="C533" s="2" t="s">
        <v>84</v>
      </c>
      <c r="D533" s="2" t="s">
        <v>534</v>
      </c>
      <c r="E533" s="9">
        <v>39.129620397826145</v>
      </c>
      <c r="F533" s="9">
        <v>37.89776727194883</v>
      </c>
      <c r="G533" s="9">
        <v>33.292265720000003</v>
      </c>
      <c r="H533" s="9">
        <v>31.668937304454278</v>
      </c>
      <c r="I533" s="9">
        <v>24.770611840000001</v>
      </c>
      <c r="J533" s="7"/>
      <c r="K533" s="7"/>
    </row>
    <row r="534" spans="1:14" x14ac:dyDescent="0.25">
      <c r="A534" s="2" t="s">
        <v>75</v>
      </c>
      <c r="B534" s="2" t="s">
        <v>84</v>
      </c>
      <c r="C534" s="2" t="s">
        <v>84</v>
      </c>
      <c r="D534" s="2" t="s">
        <v>65</v>
      </c>
      <c r="E534" s="9">
        <v>5.6027407841917549</v>
      </c>
      <c r="F534" s="9">
        <v>13.337583734039917</v>
      </c>
      <c r="G534" s="9">
        <v>11.41821697</v>
      </c>
      <c r="H534" s="9">
        <v>9.9217421039854905</v>
      </c>
      <c r="I534" s="9">
        <v>-4.8994375879999996</v>
      </c>
      <c r="J534" s="7"/>
      <c r="K534" s="7"/>
    </row>
    <row r="535" spans="1:14" x14ac:dyDescent="0.25">
      <c r="A535" s="2" t="s">
        <v>75</v>
      </c>
      <c r="B535" s="2" t="s">
        <v>84</v>
      </c>
      <c r="C535" s="2" t="s">
        <v>84</v>
      </c>
      <c r="D535" s="2" t="s">
        <v>66</v>
      </c>
      <c r="E535" s="9">
        <v>93.683455536008324</v>
      </c>
      <c r="F535" s="9">
        <v>95.212064237282547</v>
      </c>
      <c r="G535" s="9">
        <v>98.471970069999998</v>
      </c>
      <c r="H535" s="9">
        <v>114.27470142700966</v>
      </c>
      <c r="I535" s="9">
        <v>115.914751</v>
      </c>
      <c r="J535" s="7"/>
      <c r="K535" s="7"/>
    </row>
    <row r="536" spans="1:14" x14ac:dyDescent="0.25">
      <c r="A536" s="2" t="s">
        <v>75</v>
      </c>
      <c r="B536" s="5" t="s">
        <v>84</v>
      </c>
      <c r="C536" s="5" t="s">
        <v>84</v>
      </c>
      <c r="D536" s="5" t="s">
        <v>67</v>
      </c>
      <c r="E536" s="74"/>
      <c r="F536" s="74"/>
      <c r="G536" s="74"/>
      <c r="H536" s="74"/>
      <c r="I536" s="74"/>
      <c r="J536" s="7"/>
      <c r="K536" s="7"/>
    </row>
    <row r="537" spans="1:14" x14ac:dyDescent="0.25">
      <c r="A537" s="2" t="s">
        <v>75</v>
      </c>
      <c r="B537" s="2" t="s">
        <v>84</v>
      </c>
      <c r="C537" s="2" t="s">
        <v>84</v>
      </c>
      <c r="D537" s="2" t="s">
        <v>535</v>
      </c>
      <c r="E537" s="23">
        <v>5.6087698744545147</v>
      </c>
      <c r="F537" s="23">
        <v>5.4802354173384202</v>
      </c>
      <c r="G537" s="23">
        <v>5.344511475</v>
      </c>
      <c r="H537" s="23">
        <v>5.1756391853629546</v>
      </c>
      <c r="I537" s="23">
        <v>4.7887710129999999</v>
      </c>
      <c r="J537" s="7"/>
      <c r="K537" s="7"/>
    </row>
    <row r="538" spans="1:14" x14ac:dyDescent="0.25">
      <c r="A538" s="2" t="str">
        <f t="shared" ref="A538:C538" si="12">A537</f>
        <v>Local Banks</v>
      </c>
      <c r="B538" s="2" t="str">
        <f t="shared" si="12"/>
        <v>Private Sector Banks</v>
      </c>
      <c r="C538" s="2" t="str">
        <f t="shared" si="12"/>
        <v>Private Sector Banks</v>
      </c>
      <c r="D538" s="2" t="s">
        <v>540</v>
      </c>
      <c r="E538" s="23"/>
      <c r="F538" s="23"/>
      <c r="G538" s="9">
        <f>G509/SUM(G473:G475)</f>
        <v>5.6450799807076359</v>
      </c>
      <c r="H538" s="9">
        <f>H509/SUM(H473:H475)</f>
        <v>6.1160940104903343</v>
      </c>
      <c r="I538" s="9">
        <f>I509/SUM(I473:I475)</f>
        <v>5.2031771534050133</v>
      </c>
      <c r="J538" s="7"/>
      <c r="K538" s="7"/>
    </row>
    <row r="539" spans="1:14" x14ac:dyDescent="0.25">
      <c r="A539" s="2" t="s">
        <v>75</v>
      </c>
      <c r="B539" s="2" t="s">
        <v>84</v>
      </c>
      <c r="C539" s="2" t="s">
        <v>84</v>
      </c>
      <c r="D539" s="2" t="s">
        <v>538</v>
      </c>
      <c r="E539" s="9">
        <f>+SUM(E473:E475)/E505</f>
        <v>42.801132458248759</v>
      </c>
      <c r="F539" s="9">
        <f t="shared" ref="F539:I539" si="13">+SUM(F473:F475)/F505</f>
        <v>47.440626019425238</v>
      </c>
      <c r="G539" s="9">
        <f t="shared" si="13"/>
        <v>56.899204126540596</v>
      </c>
      <c r="H539" s="9">
        <f t="shared" si="13"/>
        <v>69.836205849048994</v>
      </c>
      <c r="I539" s="9">
        <f t="shared" si="13"/>
        <v>81.31616366008619</v>
      </c>
      <c r="J539" s="7"/>
      <c r="K539" s="7"/>
    </row>
    <row r="540" spans="1:14" x14ac:dyDescent="0.25">
      <c r="A540" s="5" t="s">
        <v>75</v>
      </c>
      <c r="B540" s="2" t="s">
        <v>84</v>
      </c>
      <c r="C540" s="2" t="s">
        <v>84</v>
      </c>
      <c r="D540" s="2" t="s">
        <v>539</v>
      </c>
      <c r="E540" s="9">
        <v>12.909120284683512</v>
      </c>
      <c r="F540" s="9">
        <v>12.707172397340258</v>
      </c>
      <c r="G540" s="9">
        <v>12.36636801</v>
      </c>
      <c r="H540" s="9">
        <v>11.654591279648287</v>
      </c>
      <c r="I540" s="9">
        <v>13.209929689999999</v>
      </c>
      <c r="J540" s="7"/>
      <c r="K540" s="7"/>
    </row>
    <row r="541" spans="1:14" x14ac:dyDescent="0.25">
      <c r="A541" s="2" t="s">
        <v>75</v>
      </c>
      <c r="B541" s="5" t="s">
        <v>84</v>
      </c>
      <c r="C541" s="5" t="s">
        <v>84</v>
      </c>
      <c r="D541" s="5" t="s">
        <v>68</v>
      </c>
      <c r="E541" s="74"/>
      <c r="F541" s="74"/>
      <c r="G541" s="74"/>
      <c r="H541" s="74"/>
      <c r="I541" s="74"/>
      <c r="J541" s="7"/>
      <c r="K541" s="7"/>
    </row>
    <row r="542" spans="1:14" x14ac:dyDescent="0.25">
      <c r="A542" s="2" t="s">
        <v>75</v>
      </c>
      <c r="B542" s="2" t="s">
        <v>84</v>
      </c>
      <c r="C542" s="2" t="s">
        <v>84</v>
      </c>
      <c r="D542" s="2" t="s">
        <v>83</v>
      </c>
      <c r="E542" s="9">
        <v>9.7339534583859724</v>
      </c>
      <c r="F542" s="9">
        <v>7.8945582905897282</v>
      </c>
      <c r="G542" s="9">
        <v>14.072535820000001</v>
      </c>
      <c r="H542" s="9">
        <v>4.9970350102398813</v>
      </c>
      <c r="I542" s="9">
        <v>17.31178719</v>
      </c>
      <c r="J542" s="7"/>
      <c r="K542" s="7"/>
    </row>
    <row r="543" spans="1:14" x14ac:dyDescent="0.25">
      <c r="A543" s="2" t="s">
        <v>75</v>
      </c>
      <c r="B543" s="5" t="s">
        <v>84</v>
      </c>
      <c r="C543" s="5" t="s">
        <v>552</v>
      </c>
      <c r="D543" s="5" t="s">
        <v>9</v>
      </c>
      <c r="E543" s="19">
        <f>SUM(E544:E547)</f>
        <v>127244539</v>
      </c>
      <c r="F543" s="19">
        <f t="shared" ref="F543:I543" si="14">SUM(F544:F547)</f>
        <v>127811408</v>
      </c>
      <c r="G543" s="19">
        <f t="shared" si="14"/>
        <v>194254464</v>
      </c>
      <c r="H543" s="19">
        <f t="shared" si="14"/>
        <v>233901201</v>
      </c>
      <c r="I543" s="19">
        <f t="shared" si="14"/>
        <v>263375721</v>
      </c>
      <c r="J543" s="3"/>
      <c r="K543" s="3"/>
      <c r="L543" s="3"/>
      <c r="M543" s="3"/>
      <c r="N543" s="3"/>
    </row>
    <row r="544" spans="1:14" x14ac:dyDescent="0.25">
      <c r="A544" s="2" t="s">
        <v>75</v>
      </c>
      <c r="B544" s="2" t="s">
        <v>84</v>
      </c>
      <c r="C544" s="2" t="s">
        <v>552</v>
      </c>
      <c r="D544" s="2" t="s">
        <v>76</v>
      </c>
      <c r="E544" s="23">
        <v>11450739</v>
      </c>
      <c r="F544" s="23">
        <v>11450739</v>
      </c>
      <c r="G544" s="23">
        <v>11450739</v>
      </c>
      <c r="H544" s="23">
        <v>11450739</v>
      </c>
      <c r="I544" s="23">
        <v>11450739</v>
      </c>
      <c r="J544" s="7"/>
      <c r="K544" s="7"/>
    </row>
    <row r="545" spans="1:11" x14ac:dyDescent="0.25">
      <c r="A545" s="5" t="s">
        <v>75</v>
      </c>
      <c r="B545" s="2" t="s">
        <v>84</v>
      </c>
      <c r="C545" s="2" t="s">
        <v>552</v>
      </c>
      <c r="D545" s="2" t="s">
        <v>11</v>
      </c>
      <c r="E545" s="9">
        <v>26784066</v>
      </c>
      <c r="F545" s="9">
        <v>31435453</v>
      </c>
      <c r="G545" s="9">
        <v>37961636</v>
      </c>
      <c r="H545" s="9">
        <v>42460536</v>
      </c>
      <c r="I545" s="9">
        <v>46341119</v>
      </c>
      <c r="J545" s="7"/>
      <c r="K545" s="7"/>
    </row>
    <row r="546" spans="1:11" x14ac:dyDescent="0.25">
      <c r="A546" s="2" t="s">
        <v>75</v>
      </c>
      <c r="B546" s="2" t="s">
        <v>84</v>
      </c>
      <c r="C546" s="2" t="s">
        <v>552</v>
      </c>
      <c r="D546" s="2" t="s">
        <v>12</v>
      </c>
      <c r="E546" s="9">
        <v>69470607</v>
      </c>
      <c r="F546" s="9">
        <v>79652815</v>
      </c>
      <c r="G546" s="9">
        <v>104802457</v>
      </c>
      <c r="H546" s="9">
        <v>123361466</v>
      </c>
      <c r="I546" s="9">
        <v>140613963</v>
      </c>
      <c r="J546" s="7"/>
      <c r="K546" s="7"/>
    </row>
    <row r="547" spans="1:11" x14ac:dyDescent="0.25">
      <c r="A547" s="5" t="s">
        <v>75</v>
      </c>
      <c r="B547" s="2" t="s">
        <v>84</v>
      </c>
      <c r="C547" s="2" t="s">
        <v>552</v>
      </c>
      <c r="D547" s="2" t="s">
        <v>13</v>
      </c>
      <c r="E547" s="9">
        <v>19539127</v>
      </c>
      <c r="F547" s="9">
        <v>5272401</v>
      </c>
      <c r="G547" s="9">
        <v>40039632</v>
      </c>
      <c r="H547" s="9">
        <v>56628460</v>
      </c>
      <c r="I547" s="9">
        <v>64969900</v>
      </c>
      <c r="J547" s="7"/>
      <c r="K547" s="7"/>
    </row>
    <row r="548" spans="1:11" x14ac:dyDescent="0.25">
      <c r="A548" s="2" t="s">
        <v>75</v>
      </c>
      <c r="B548" s="5" t="s">
        <v>84</v>
      </c>
      <c r="C548" s="5" t="s">
        <v>552</v>
      </c>
      <c r="D548" s="5" t="s">
        <v>14</v>
      </c>
      <c r="E548" s="22">
        <v>1882911464</v>
      </c>
      <c r="F548" s="22">
        <v>2123161450</v>
      </c>
      <c r="G548" s="22">
        <v>2135062191</v>
      </c>
      <c r="H548" s="22">
        <v>2583067488</v>
      </c>
      <c r="I548" s="22">
        <v>3107019018</v>
      </c>
      <c r="J548" s="7"/>
      <c r="K548" s="7"/>
    </row>
    <row r="549" spans="1:11" x14ac:dyDescent="0.25">
      <c r="A549" s="2" t="s">
        <v>75</v>
      </c>
      <c r="B549" s="2" t="s">
        <v>84</v>
      </c>
      <c r="C549" s="2" t="s">
        <v>552</v>
      </c>
      <c r="D549" s="2" t="s">
        <v>15</v>
      </c>
      <c r="E549" s="9">
        <v>10059879</v>
      </c>
      <c r="F549" s="9">
        <v>14159643</v>
      </c>
      <c r="G549" s="9">
        <v>9322405</v>
      </c>
      <c r="H549" s="9">
        <v>14502237</v>
      </c>
      <c r="I549" s="9">
        <v>13860534</v>
      </c>
      <c r="J549" s="7"/>
      <c r="K549" s="7"/>
    </row>
    <row r="550" spans="1:11" x14ac:dyDescent="0.25">
      <c r="A550" s="2" t="s">
        <v>75</v>
      </c>
      <c r="B550" s="2" t="s">
        <v>84</v>
      </c>
      <c r="C550" s="2" t="s">
        <v>552</v>
      </c>
      <c r="D550" s="2" t="s">
        <v>16</v>
      </c>
      <c r="E550" s="20">
        <v>420005768</v>
      </c>
      <c r="F550" s="20">
        <v>530414493</v>
      </c>
      <c r="G550" s="20">
        <v>373674042</v>
      </c>
      <c r="H550" s="20">
        <v>462023558</v>
      </c>
      <c r="I550" s="20">
        <v>643733028</v>
      </c>
      <c r="J550" s="7"/>
      <c r="K550" s="7"/>
    </row>
    <row r="551" spans="1:11" x14ac:dyDescent="0.25">
      <c r="A551" s="2" t="s">
        <v>75</v>
      </c>
      <c r="B551" s="2" t="s">
        <v>84</v>
      </c>
      <c r="C551" s="2" t="s">
        <v>552</v>
      </c>
      <c r="D551" s="2" t="s">
        <v>17</v>
      </c>
      <c r="E551" s="20">
        <v>1413295261</v>
      </c>
      <c r="F551" s="20">
        <v>1522297479</v>
      </c>
      <c r="G551" s="20">
        <v>1676623075</v>
      </c>
      <c r="H551" s="20">
        <v>2018395067</v>
      </c>
      <c r="I551" s="20">
        <v>2345858850</v>
      </c>
      <c r="J551" s="7"/>
      <c r="K551" s="7"/>
    </row>
    <row r="552" spans="1:11" x14ac:dyDescent="0.25">
      <c r="A552" s="5" t="s">
        <v>75</v>
      </c>
      <c r="B552" s="2" t="s">
        <v>84</v>
      </c>
      <c r="C552" s="2" t="s">
        <v>552</v>
      </c>
      <c r="D552" s="2" t="s">
        <v>18</v>
      </c>
      <c r="E552" s="20">
        <v>39550556</v>
      </c>
      <c r="F552" s="20">
        <v>56289835</v>
      </c>
      <c r="G552" s="20">
        <v>75442669</v>
      </c>
      <c r="H552" s="20">
        <v>88146626</v>
      </c>
      <c r="I552" s="20">
        <v>103566606</v>
      </c>
      <c r="J552" s="7"/>
      <c r="K552" s="7"/>
    </row>
    <row r="553" spans="1:11" x14ac:dyDescent="0.25">
      <c r="A553" s="2" t="s">
        <v>75</v>
      </c>
      <c r="B553" s="5" t="s">
        <v>84</v>
      </c>
      <c r="C553" s="5" t="s">
        <v>552</v>
      </c>
      <c r="D553" s="5" t="s">
        <v>19</v>
      </c>
      <c r="E553" s="19">
        <v>2010156003</v>
      </c>
      <c r="F553" s="19">
        <v>2250972858</v>
      </c>
      <c r="G553" s="19">
        <v>2329316655</v>
      </c>
      <c r="H553" s="19">
        <v>2816968689</v>
      </c>
      <c r="I553" s="19">
        <v>3370394739</v>
      </c>
      <c r="J553" s="7"/>
      <c r="K553" s="7"/>
    </row>
    <row r="554" spans="1:11" x14ac:dyDescent="0.25">
      <c r="A554" s="2" t="s">
        <v>75</v>
      </c>
      <c r="B554" s="2" t="s">
        <v>84</v>
      </c>
      <c r="C554" s="2" t="s">
        <v>552</v>
      </c>
      <c r="D554" s="2" t="s">
        <v>20</v>
      </c>
      <c r="E554" s="20">
        <v>124406408</v>
      </c>
      <c r="F554" s="20">
        <v>87913426</v>
      </c>
      <c r="G554" s="20">
        <v>156136308</v>
      </c>
      <c r="H554" s="20">
        <v>146768168</v>
      </c>
      <c r="I554" s="20">
        <v>171781831</v>
      </c>
      <c r="J554" s="7"/>
      <c r="K554" s="7"/>
    </row>
    <row r="555" spans="1:11" x14ac:dyDescent="0.25">
      <c r="A555" s="2" t="s">
        <v>75</v>
      </c>
      <c r="B555" s="2" t="s">
        <v>84</v>
      </c>
      <c r="C555" s="2" t="s">
        <v>552</v>
      </c>
      <c r="D555" s="2" t="s">
        <v>21</v>
      </c>
      <c r="E555" s="20">
        <v>903243</v>
      </c>
      <c r="F555" s="20">
        <v>3439468</v>
      </c>
      <c r="G555" s="20">
        <v>2455601</v>
      </c>
      <c r="H555" s="20">
        <v>9964224</v>
      </c>
      <c r="I555" s="20">
        <v>13079040</v>
      </c>
      <c r="J555" s="7"/>
      <c r="K555" s="7"/>
    </row>
    <row r="556" spans="1:11" x14ac:dyDescent="0.25">
      <c r="A556" s="2" t="s">
        <v>75</v>
      </c>
      <c r="B556" s="2" t="s">
        <v>84</v>
      </c>
      <c r="C556" s="2" t="s">
        <v>552</v>
      </c>
      <c r="D556" s="2" t="s">
        <v>22</v>
      </c>
      <c r="E556" s="20">
        <v>45452910</v>
      </c>
      <c r="F556" s="20">
        <v>28222195</v>
      </c>
      <c r="G556" s="20">
        <v>9418003</v>
      </c>
      <c r="H556" s="20">
        <v>243541081</v>
      </c>
      <c r="I556" s="20">
        <v>0</v>
      </c>
      <c r="J556" s="7"/>
      <c r="K556" s="7"/>
    </row>
    <row r="557" spans="1:11" x14ac:dyDescent="0.25">
      <c r="A557" s="5" t="s">
        <v>75</v>
      </c>
      <c r="B557" s="2" t="s">
        <v>84</v>
      </c>
      <c r="C557" s="2" t="s">
        <v>552</v>
      </c>
      <c r="D557" s="2" t="s">
        <v>23</v>
      </c>
      <c r="E557" s="20">
        <v>1064494900</v>
      </c>
      <c r="F557" s="20">
        <v>1123117088</v>
      </c>
      <c r="G557" s="20">
        <v>1150318089</v>
      </c>
      <c r="H557" s="20">
        <v>1129873956</v>
      </c>
      <c r="I557" s="20">
        <v>2137087228</v>
      </c>
      <c r="J557" s="7"/>
      <c r="K557" s="7"/>
    </row>
    <row r="558" spans="1:11" x14ac:dyDescent="0.25">
      <c r="A558" s="2" t="s">
        <v>75</v>
      </c>
      <c r="B558" s="2" t="s">
        <v>84</v>
      </c>
      <c r="C558" s="2" t="s">
        <v>552</v>
      </c>
      <c r="D558" s="2" t="s">
        <v>24</v>
      </c>
      <c r="E558" s="20">
        <v>665740429</v>
      </c>
      <c r="F558" s="20">
        <v>857488337</v>
      </c>
      <c r="G558" s="20">
        <v>794137937</v>
      </c>
      <c r="H558" s="20">
        <v>1066347950</v>
      </c>
      <c r="I558" s="20">
        <v>802076285</v>
      </c>
      <c r="J558" s="7"/>
      <c r="K558" s="7"/>
    </row>
    <row r="559" spans="1:11" x14ac:dyDescent="0.25">
      <c r="A559" s="2" t="s">
        <v>75</v>
      </c>
      <c r="B559" s="2" t="s">
        <v>84</v>
      </c>
      <c r="C559" s="2" t="s">
        <v>552</v>
      </c>
      <c r="D559" s="2" t="s">
        <v>25</v>
      </c>
      <c r="E559" s="20">
        <v>13600760</v>
      </c>
      <c r="F559" s="20">
        <v>13103682</v>
      </c>
      <c r="G559" s="20">
        <v>13039029</v>
      </c>
      <c r="H559" s="20">
        <v>12994970</v>
      </c>
      <c r="I559" s="20">
        <v>11368915</v>
      </c>
      <c r="J559" s="7"/>
      <c r="K559" s="7"/>
    </row>
    <row r="560" spans="1:11" x14ac:dyDescent="0.25">
      <c r="A560" s="2" t="s">
        <v>75</v>
      </c>
      <c r="B560" s="2" t="s">
        <v>84</v>
      </c>
      <c r="C560" s="2" t="s">
        <v>552</v>
      </c>
      <c r="D560" s="2" t="s">
        <v>26</v>
      </c>
      <c r="E560" s="20">
        <v>12850752</v>
      </c>
      <c r="F560" s="20">
        <v>11848161</v>
      </c>
      <c r="G560" s="20">
        <v>12540707</v>
      </c>
      <c r="H560" s="20">
        <v>15034057</v>
      </c>
      <c r="I560" s="20">
        <v>12399737</v>
      </c>
      <c r="J560" s="7"/>
      <c r="K560" s="7"/>
    </row>
    <row r="561" spans="1:11" x14ac:dyDescent="0.25">
      <c r="A561" s="2" t="s">
        <v>75</v>
      </c>
      <c r="B561" s="2" t="s">
        <v>84</v>
      </c>
      <c r="C561" s="2" t="s">
        <v>552</v>
      </c>
      <c r="D561" s="2" t="s">
        <v>27</v>
      </c>
      <c r="E561" s="20">
        <v>652889677</v>
      </c>
      <c r="F561" s="20">
        <v>845640176</v>
      </c>
      <c r="G561" s="20">
        <v>781597230</v>
      </c>
      <c r="H561" s="20">
        <v>1051313893</v>
      </c>
      <c r="I561" s="20">
        <v>789676548</v>
      </c>
      <c r="J561" s="7"/>
      <c r="K561" s="7"/>
    </row>
    <row r="562" spans="1:11" x14ac:dyDescent="0.25">
      <c r="A562" s="2" t="s">
        <v>75</v>
      </c>
      <c r="B562" s="2" t="s">
        <v>84</v>
      </c>
      <c r="C562" s="2" t="s">
        <v>552</v>
      </c>
      <c r="D562" s="2" t="s">
        <v>491</v>
      </c>
      <c r="E562" s="20">
        <v>78002712</v>
      </c>
      <c r="F562" s="20">
        <v>81478561</v>
      </c>
      <c r="G562" s="20">
        <v>113778667</v>
      </c>
      <c r="H562" s="20">
        <v>127260862</v>
      </c>
      <c r="I562" s="20">
        <v>138101470</v>
      </c>
      <c r="J562" s="7"/>
      <c r="K562" s="7"/>
    </row>
    <row r="563" spans="1:11" x14ac:dyDescent="0.25">
      <c r="A563" s="2" t="s">
        <v>75</v>
      </c>
      <c r="B563" s="2" t="s">
        <v>84</v>
      </c>
      <c r="C563" s="2" t="s">
        <v>552</v>
      </c>
      <c r="D563" s="2" t="s">
        <v>28</v>
      </c>
      <c r="E563" s="20">
        <v>44006153</v>
      </c>
      <c r="F563" s="20">
        <v>81161944</v>
      </c>
      <c r="G563" s="20">
        <v>115612757</v>
      </c>
      <c r="H563" s="20">
        <v>108246505</v>
      </c>
      <c r="I563" s="20">
        <v>120668622</v>
      </c>
      <c r="J563" s="7"/>
      <c r="K563" s="7"/>
    </row>
    <row r="564" spans="1:11" x14ac:dyDescent="0.25">
      <c r="A564" s="2" t="s">
        <v>75</v>
      </c>
      <c r="B564" s="5" t="s">
        <v>84</v>
      </c>
      <c r="C564" s="5" t="s">
        <v>552</v>
      </c>
      <c r="D564" s="5" t="s">
        <v>29</v>
      </c>
      <c r="E564" s="19"/>
      <c r="F564" s="19"/>
      <c r="G564" s="19"/>
      <c r="H564" s="19"/>
      <c r="I564" s="19"/>
      <c r="J564" s="7"/>
      <c r="K564" s="7"/>
    </row>
    <row r="565" spans="1:11" x14ac:dyDescent="0.25">
      <c r="A565" s="2" t="s">
        <v>75</v>
      </c>
      <c r="B565" s="2" t="s">
        <v>84</v>
      </c>
      <c r="C565" s="2" t="s">
        <v>552</v>
      </c>
      <c r="D565" s="2" t="s">
        <v>30</v>
      </c>
      <c r="E565" s="20">
        <v>118648853</v>
      </c>
      <c r="F565" s="20">
        <v>215468650</v>
      </c>
      <c r="G565" s="20">
        <v>357307440</v>
      </c>
      <c r="H565" s="20">
        <v>376760270</v>
      </c>
      <c r="I565" s="20">
        <v>297227795</v>
      </c>
      <c r="J565" s="7"/>
      <c r="K565" s="7"/>
    </row>
    <row r="566" spans="1:11" x14ac:dyDescent="0.25">
      <c r="A566" s="2" t="s">
        <v>75</v>
      </c>
      <c r="B566" s="2" t="s">
        <v>84</v>
      </c>
      <c r="C566" s="2" t="s">
        <v>552</v>
      </c>
      <c r="D566" s="2" t="s">
        <v>31</v>
      </c>
      <c r="E566" s="20">
        <v>73061711</v>
      </c>
      <c r="F566" s="20">
        <v>148749821</v>
      </c>
      <c r="G566" s="20">
        <v>244028128</v>
      </c>
      <c r="H566" s="20">
        <v>261537143</v>
      </c>
      <c r="I566" s="20">
        <v>192227735</v>
      </c>
      <c r="J566" s="7"/>
      <c r="K566" s="7"/>
    </row>
    <row r="567" spans="1:11" x14ac:dyDescent="0.25">
      <c r="A567" s="2" t="s">
        <v>75</v>
      </c>
      <c r="B567" s="2" t="s">
        <v>84</v>
      </c>
      <c r="C567" s="2" t="s">
        <v>552</v>
      </c>
      <c r="D567" s="2" t="s">
        <v>32</v>
      </c>
      <c r="E567" s="20">
        <v>45587142</v>
      </c>
      <c r="F567" s="20">
        <v>66718829</v>
      </c>
      <c r="G567" s="20">
        <v>113279312</v>
      </c>
      <c r="H567" s="20">
        <v>115223127</v>
      </c>
      <c r="I567" s="20">
        <v>105000060</v>
      </c>
      <c r="J567" s="7"/>
      <c r="K567" s="7"/>
    </row>
    <row r="568" spans="1:11" x14ac:dyDescent="0.25">
      <c r="A568" s="5" t="s">
        <v>75</v>
      </c>
      <c r="B568" s="2" t="s">
        <v>84</v>
      </c>
      <c r="C568" s="2" t="s">
        <v>552</v>
      </c>
      <c r="D568" s="2" t="s">
        <v>33</v>
      </c>
      <c r="E568" s="20">
        <v>-811100</v>
      </c>
      <c r="F568" s="20">
        <v>-261993</v>
      </c>
      <c r="G568" s="20">
        <v>2976973</v>
      </c>
      <c r="H568" s="20">
        <v>-2710139</v>
      </c>
      <c r="I568" s="20">
        <v>-7641419</v>
      </c>
      <c r="J568" s="7"/>
      <c r="K568" s="7"/>
    </row>
    <row r="569" spans="1:11" x14ac:dyDescent="0.25">
      <c r="A569" s="2" t="s">
        <v>75</v>
      </c>
      <c r="B569" s="2" t="s">
        <v>84</v>
      </c>
      <c r="C569" s="2" t="s">
        <v>552</v>
      </c>
      <c r="D569" s="2" t="s">
        <v>34</v>
      </c>
      <c r="E569" s="20">
        <v>46398242</v>
      </c>
      <c r="F569" s="20">
        <v>66980822</v>
      </c>
      <c r="G569" s="20">
        <v>110302339</v>
      </c>
      <c r="H569" s="20">
        <v>117933266</v>
      </c>
      <c r="I569" s="20">
        <v>112641479</v>
      </c>
      <c r="J569" s="7"/>
      <c r="K569" s="7"/>
    </row>
    <row r="570" spans="1:11" x14ac:dyDescent="0.25">
      <c r="A570" s="2" t="s">
        <v>75</v>
      </c>
      <c r="B570" s="2" t="s">
        <v>84</v>
      </c>
      <c r="C570" s="2" t="s">
        <v>552</v>
      </c>
      <c r="D570" s="2" t="s">
        <v>35</v>
      </c>
      <c r="E570" s="20">
        <v>15938231</v>
      </c>
      <c r="F570" s="20">
        <v>20675384</v>
      </c>
      <c r="G570" s="20">
        <v>24427041</v>
      </c>
      <c r="H570" s="20">
        <v>27980106</v>
      </c>
      <c r="I570" s="20">
        <v>28556469</v>
      </c>
      <c r="J570" s="7"/>
      <c r="K570" s="7"/>
    </row>
    <row r="571" spans="1:11" x14ac:dyDescent="0.25">
      <c r="A571" s="2" t="s">
        <v>75</v>
      </c>
      <c r="B571" s="2" t="s">
        <v>84</v>
      </c>
      <c r="C571" s="2" t="s">
        <v>552</v>
      </c>
      <c r="D571" s="2" t="s">
        <v>36</v>
      </c>
      <c r="E571" s="20">
        <v>33945638</v>
      </c>
      <c r="F571" s="20">
        <v>41030188</v>
      </c>
      <c r="G571" s="20">
        <v>48972210</v>
      </c>
      <c r="H571" s="20">
        <v>57985210</v>
      </c>
      <c r="I571" s="20">
        <v>66988462</v>
      </c>
      <c r="J571" s="7"/>
      <c r="K571" s="7"/>
    </row>
    <row r="572" spans="1:11" x14ac:dyDescent="0.25">
      <c r="A572" s="2" t="s">
        <v>75</v>
      </c>
      <c r="B572" s="2" t="s">
        <v>84</v>
      </c>
      <c r="C572" s="2" t="s">
        <v>552</v>
      </c>
      <c r="D572" s="2" t="s">
        <v>37</v>
      </c>
      <c r="E572" s="20">
        <v>33183442</v>
      </c>
      <c r="F572" s="20">
        <v>39698532</v>
      </c>
      <c r="G572" s="20">
        <v>46984827</v>
      </c>
      <c r="H572" s="20">
        <v>56252909</v>
      </c>
      <c r="I572" s="20">
        <v>65150331</v>
      </c>
      <c r="J572" s="7"/>
      <c r="K572" s="7"/>
    </row>
    <row r="573" spans="1:11" x14ac:dyDescent="0.25">
      <c r="A573" s="2" t="s">
        <v>75</v>
      </c>
      <c r="B573" s="2" t="s">
        <v>84</v>
      </c>
      <c r="C573" s="2" t="s">
        <v>552</v>
      </c>
      <c r="D573" s="2" t="s">
        <v>38</v>
      </c>
      <c r="E573" s="20">
        <v>28390835</v>
      </c>
      <c r="F573" s="20">
        <v>46626018</v>
      </c>
      <c r="G573" s="20">
        <v>85757170</v>
      </c>
      <c r="H573" s="20">
        <v>87928162</v>
      </c>
      <c r="I573" s="20">
        <v>74209486</v>
      </c>
      <c r="J573" s="7"/>
      <c r="K573" s="7"/>
    </row>
    <row r="574" spans="1:11" x14ac:dyDescent="0.25">
      <c r="A574" s="2" t="s">
        <v>75</v>
      </c>
      <c r="B574" s="2" t="s">
        <v>84</v>
      </c>
      <c r="C574" s="2" t="s">
        <v>552</v>
      </c>
      <c r="D574" s="2" t="s">
        <v>39</v>
      </c>
      <c r="E574" s="20">
        <v>17313799</v>
      </c>
      <c r="F574" s="20">
        <v>21193821</v>
      </c>
      <c r="G574" s="20">
        <v>40682987</v>
      </c>
      <c r="H574" s="20">
        <v>43115904</v>
      </c>
      <c r="I574" s="20">
        <v>35175279</v>
      </c>
      <c r="J574" s="7"/>
      <c r="K574" s="7"/>
    </row>
    <row r="575" spans="1:11" x14ac:dyDescent="0.25">
      <c r="A575" s="2" t="s">
        <v>75</v>
      </c>
      <c r="B575" s="5" t="s">
        <v>84</v>
      </c>
      <c r="C575" s="5" t="s">
        <v>552</v>
      </c>
      <c r="D575" s="5" t="s">
        <v>40</v>
      </c>
      <c r="E575" s="19"/>
      <c r="F575" s="19"/>
      <c r="G575" s="19"/>
      <c r="H575" s="19"/>
      <c r="I575" s="19"/>
      <c r="J575" s="7"/>
      <c r="K575" s="7"/>
    </row>
    <row r="576" spans="1:11" x14ac:dyDescent="0.25">
      <c r="A576" s="2" t="s">
        <v>75</v>
      </c>
      <c r="B576" s="2" t="s">
        <v>84</v>
      </c>
      <c r="C576" s="2" t="s">
        <v>552</v>
      </c>
      <c r="D576" s="2" t="s">
        <v>77</v>
      </c>
      <c r="E576" s="20">
        <v>1145074</v>
      </c>
      <c r="F576" s="20">
        <v>1145074</v>
      </c>
      <c r="G576" s="20">
        <v>1145073.8999999999</v>
      </c>
      <c r="H576" s="20">
        <v>1145073.8999999999</v>
      </c>
      <c r="I576" s="20">
        <v>1145073.8999999999</v>
      </c>
      <c r="J576" s="7"/>
      <c r="K576" s="7"/>
    </row>
    <row r="577" spans="1:14" x14ac:dyDescent="0.25">
      <c r="A577" s="2" t="s">
        <v>75</v>
      </c>
      <c r="B577" s="2" t="s">
        <v>84</v>
      </c>
      <c r="C577" s="2" t="s">
        <v>552</v>
      </c>
      <c r="D577" s="2" t="s">
        <v>78</v>
      </c>
      <c r="E577" s="23">
        <v>80</v>
      </c>
      <c r="F577" s="23">
        <v>85</v>
      </c>
      <c r="G577" s="23">
        <v>120</v>
      </c>
      <c r="H577" s="23">
        <v>160</v>
      </c>
      <c r="I577" s="23">
        <v>160</v>
      </c>
      <c r="J577" s="7"/>
      <c r="K577" s="7"/>
      <c r="L577" s="7"/>
      <c r="M577" s="7"/>
      <c r="N577" s="7"/>
    </row>
    <row r="578" spans="1:14" x14ac:dyDescent="0.25">
      <c r="A578" s="2" t="s">
        <v>75</v>
      </c>
      <c r="B578" s="2" t="s">
        <v>84</v>
      </c>
      <c r="C578" s="2" t="s">
        <v>552</v>
      </c>
      <c r="D578" s="2" t="s">
        <v>79</v>
      </c>
      <c r="E578" s="23">
        <v>0</v>
      </c>
      <c r="F578" s="23">
        <v>0</v>
      </c>
      <c r="G578" s="23">
        <v>0</v>
      </c>
      <c r="H578" s="23">
        <v>0</v>
      </c>
      <c r="I578" s="23">
        <v>0</v>
      </c>
      <c r="J578" s="7"/>
      <c r="K578" s="7"/>
    </row>
    <row r="579" spans="1:14" x14ac:dyDescent="0.25">
      <c r="A579" s="5" t="s">
        <v>75</v>
      </c>
      <c r="B579" s="2" t="s">
        <v>84</v>
      </c>
      <c r="C579" s="2" t="s">
        <v>552</v>
      </c>
      <c r="D579" s="2" t="s">
        <v>80</v>
      </c>
      <c r="E579" s="20">
        <v>259199074</v>
      </c>
      <c r="F579" s="20">
        <v>63658423</v>
      </c>
      <c r="G579" s="20">
        <v>87038123</v>
      </c>
      <c r="H579" s="20">
        <v>-1222103</v>
      </c>
      <c r="I579" s="20">
        <v>1038836935</v>
      </c>
      <c r="J579" s="7"/>
      <c r="K579" s="7"/>
    </row>
    <row r="580" spans="1:14" x14ac:dyDescent="0.25">
      <c r="A580" s="5" t="str">
        <f t="shared" ref="A580:B580" si="15">A579</f>
        <v>Local Banks</v>
      </c>
      <c r="B580" s="2" t="str">
        <f t="shared" si="15"/>
        <v>Private Sector Banks</v>
      </c>
      <c r="C580" t="s">
        <v>552</v>
      </c>
      <c r="D580" s="2" t="s">
        <v>81</v>
      </c>
      <c r="E580" s="20"/>
      <c r="F580" s="20"/>
      <c r="G580" s="9">
        <v>569256614</v>
      </c>
      <c r="H580" s="9">
        <v>683588932</v>
      </c>
      <c r="I580" s="9">
        <v>549717728.89880002</v>
      </c>
      <c r="J580" s="7"/>
      <c r="K580" s="7"/>
    </row>
    <row r="581" spans="1:14" x14ac:dyDescent="0.25">
      <c r="A581" s="2" t="s">
        <v>75</v>
      </c>
      <c r="B581" s="5" t="s">
        <v>84</v>
      </c>
      <c r="C581" s="5" t="s">
        <v>552</v>
      </c>
      <c r="D581" s="5" t="s">
        <v>43</v>
      </c>
      <c r="E581" s="22"/>
      <c r="F581" s="22"/>
      <c r="G581" s="22"/>
      <c r="H581" s="22"/>
      <c r="I581" s="22"/>
      <c r="J581" s="7"/>
      <c r="K581" s="7"/>
    </row>
    <row r="582" spans="1:14" x14ac:dyDescent="0.25">
      <c r="A582" s="2" t="s">
        <v>75</v>
      </c>
      <c r="B582" s="2" t="s">
        <v>84</v>
      </c>
      <c r="C582" s="2" t="s">
        <v>552</v>
      </c>
      <c r="D582" s="2" t="s">
        <v>211</v>
      </c>
      <c r="E582" s="23">
        <v>38.421898608661643</v>
      </c>
      <c r="F582" s="23">
        <v>30.964518040095392</v>
      </c>
      <c r="G582" s="23">
        <v>31.703597330000001</v>
      </c>
      <c r="H582" s="23">
        <v>30.58261079386104</v>
      </c>
      <c r="I582" s="23">
        <v>35.326460640000001</v>
      </c>
      <c r="J582" s="7"/>
      <c r="K582" s="7"/>
    </row>
    <row r="583" spans="1:14" x14ac:dyDescent="0.25">
      <c r="A583" s="2" t="s">
        <v>75</v>
      </c>
      <c r="B583" s="2" t="s">
        <v>84</v>
      </c>
      <c r="C583" s="2" t="s">
        <v>552</v>
      </c>
      <c r="D583" s="2" t="s">
        <v>45</v>
      </c>
      <c r="E583" s="23">
        <v>2.2678410000002374</v>
      </c>
      <c r="F583" s="23">
        <v>2.9639997107419584</v>
      </c>
      <c r="G583" s="23">
        <v>4.8631993319999998</v>
      </c>
      <c r="H583" s="23">
        <v>4.0903233127842551</v>
      </c>
      <c r="I583" s="23">
        <v>3.115363871</v>
      </c>
      <c r="J583" s="7"/>
      <c r="K583" s="7"/>
    </row>
    <row r="584" spans="1:14" x14ac:dyDescent="0.25">
      <c r="A584" s="2" t="s">
        <v>75</v>
      </c>
      <c r="B584" s="2" t="s">
        <v>84</v>
      </c>
      <c r="C584" s="2" t="s">
        <v>552</v>
      </c>
      <c r="D584" s="2" t="s">
        <v>533</v>
      </c>
      <c r="E584" s="23">
        <v>16.075143002099097</v>
      </c>
      <c r="F584" s="23">
        <v>17.29557103396472</v>
      </c>
      <c r="G584" s="23">
        <v>26.38072258</v>
      </c>
      <c r="H584" s="23">
        <v>24.321790116620356</v>
      </c>
      <c r="I584" s="23">
        <v>17.72895514</v>
      </c>
      <c r="J584" s="7"/>
      <c r="K584" s="7"/>
    </row>
    <row r="585" spans="1:14" x14ac:dyDescent="0.25">
      <c r="A585" s="2" t="s">
        <v>75</v>
      </c>
      <c r="B585" s="2" t="s">
        <v>84</v>
      </c>
      <c r="C585" s="2" t="s">
        <v>552</v>
      </c>
      <c r="D585" s="2" t="s">
        <v>46</v>
      </c>
      <c r="E585" s="9">
        <v>0.86131618511998642</v>
      </c>
      <c r="F585" s="9">
        <v>0.94154049546518348</v>
      </c>
      <c r="G585" s="9">
        <v>1.7465631779999999</v>
      </c>
      <c r="H585" s="9">
        <v>1.5305780347635238</v>
      </c>
      <c r="I585" s="9">
        <v>1.0436545779999999</v>
      </c>
      <c r="J585" s="7"/>
      <c r="K585" s="7"/>
    </row>
    <row r="586" spans="1:14" x14ac:dyDescent="0.25">
      <c r="A586" s="5" t="s">
        <v>75</v>
      </c>
      <c r="B586" s="2" t="s">
        <v>84</v>
      </c>
      <c r="C586" s="2" t="s">
        <v>552</v>
      </c>
      <c r="D586" s="2" t="s">
        <v>47</v>
      </c>
      <c r="E586" s="9">
        <v>0.79288527737217618</v>
      </c>
      <c r="F586" s="9">
        <v>0.91850880949182911</v>
      </c>
      <c r="G586" s="9">
        <v>1.048678416</v>
      </c>
      <c r="H586" s="9">
        <v>0.99327003914738932</v>
      </c>
      <c r="I586" s="9">
        <v>0.84727372300000003</v>
      </c>
      <c r="J586" s="7"/>
      <c r="K586" s="7"/>
    </row>
    <row r="587" spans="1:14" x14ac:dyDescent="0.25">
      <c r="A587" s="2" t="s">
        <v>75</v>
      </c>
      <c r="B587" s="2" t="s">
        <v>84</v>
      </c>
      <c r="C587" s="2" t="s">
        <v>552</v>
      </c>
      <c r="D587" s="2" t="s">
        <v>48</v>
      </c>
      <c r="E587" s="9">
        <v>2.3081911021211421</v>
      </c>
      <c r="F587" s="9">
        <v>2.9756388115453678</v>
      </c>
      <c r="G587" s="9">
        <v>4.7353947679999999</v>
      </c>
      <c r="H587" s="9">
        <v>4.1865309494038181</v>
      </c>
      <c r="I587" s="9">
        <v>3.3420856520000002</v>
      </c>
      <c r="J587" s="7"/>
      <c r="K587" s="7"/>
    </row>
    <row r="588" spans="1:14" x14ac:dyDescent="0.25">
      <c r="A588" s="2" t="s">
        <v>75</v>
      </c>
      <c r="B588" s="2" t="s">
        <v>84</v>
      </c>
      <c r="C588" s="2" t="s">
        <v>552</v>
      </c>
      <c r="D588" s="2" t="s">
        <v>49</v>
      </c>
      <c r="E588" s="23">
        <v>61.578101391338357</v>
      </c>
      <c r="F588" s="23">
        <v>69.035481959904601</v>
      </c>
      <c r="G588" s="23">
        <v>68.296402670000006</v>
      </c>
      <c r="H588" s="23">
        <v>69.417389206138964</v>
      </c>
      <c r="I588" s="23">
        <v>64.673539360000007</v>
      </c>
      <c r="J588" s="7"/>
      <c r="K588" s="7"/>
    </row>
    <row r="589" spans="1:14" x14ac:dyDescent="0.25">
      <c r="A589" s="2" t="s">
        <v>75</v>
      </c>
      <c r="B589" s="2" t="s">
        <v>84</v>
      </c>
      <c r="C589" s="2" t="s">
        <v>552</v>
      </c>
      <c r="D589" s="2" t="s">
        <v>50</v>
      </c>
      <c r="E589" s="9">
        <v>1.1688082439280141</v>
      </c>
      <c r="F589" s="9">
        <v>0.85142445576201686</v>
      </c>
      <c r="G589" s="9">
        <v>0.54788219999999999</v>
      </c>
      <c r="H589" s="9">
        <v>0.63975986442204946</v>
      </c>
      <c r="I589" s="9">
        <v>0.87792456900000004</v>
      </c>
      <c r="J589" s="7"/>
      <c r="K589" s="7"/>
    </row>
    <row r="590" spans="1:14" x14ac:dyDescent="0.25">
      <c r="A590" s="2" t="s">
        <v>75</v>
      </c>
      <c r="B590" s="2" t="s">
        <v>84</v>
      </c>
      <c r="C590" s="2" t="s">
        <v>552</v>
      </c>
      <c r="D590" s="2" t="s">
        <v>51</v>
      </c>
      <c r="E590" s="9">
        <v>25.222062170542308</v>
      </c>
      <c r="F590" s="9">
        <v>17.375068641369953</v>
      </c>
      <c r="G590" s="9">
        <v>12.828867300000001</v>
      </c>
      <c r="H590" s="9">
        <v>14.326519773752446</v>
      </c>
      <c r="I590" s="9">
        <v>20.562215370000001</v>
      </c>
      <c r="J590" s="7"/>
      <c r="K590" s="7"/>
    </row>
    <row r="591" spans="1:14" x14ac:dyDescent="0.25">
      <c r="A591" s="2" t="s">
        <v>75</v>
      </c>
      <c r="B591" s="2" t="s">
        <v>84</v>
      </c>
      <c r="C591" s="2" t="s">
        <v>552</v>
      </c>
      <c r="D591" s="2" t="s">
        <v>52</v>
      </c>
      <c r="E591" s="9">
        <v>2.0820028270389606</v>
      </c>
      <c r="F591" s="9">
        <v>1.9200868046755504</v>
      </c>
      <c r="G591" s="9">
        <v>1.923475995</v>
      </c>
      <c r="H591" s="9">
        <v>2.010460896752857</v>
      </c>
      <c r="I591" s="9">
        <v>2.2814561210000002</v>
      </c>
      <c r="J591" s="7"/>
      <c r="K591" s="7"/>
    </row>
    <row r="592" spans="1:14" x14ac:dyDescent="0.25">
      <c r="A592" s="2" t="s">
        <v>75</v>
      </c>
      <c r="B592" s="2" t="s">
        <v>84</v>
      </c>
      <c r="C592" s="2" t="s">
        <v>552</v>
      </c>
      <c r="D592" s="2" t="s">
        <v>82</v>
      </c>
      <c r="E592" s="9">
        <f>+E574/E576</f>
        <v>15.12024463047803</v>
      </c>
      <c r="F592" s="9">
        <f>+F574/F576</f>
        <v>18.50869114135855</v>
      </c>
      <c r="G592" s="9">
        <f>+G574/G576</f>
        <v>35.528699938056405</v>
      </c>
      <c r="H592" s="9">
        <f>+H574/H576</f>
        <v>37.653381148587883</v>
      </c>
      <c r="I592" s="9">
        <f>+I574/I576</f>
        <v>30.718785049593745</v>
      </c>
      <c r="J592" s="7"/>
      <c r="K592" s="7"/>
    </row>
    <row r="593" spans="1:11" x14ac:dyDescent="0.25">
      <c r="A593" s="2" t="s">
        <v>75</v>
      </c>
      <c r="B593" s="5" t="s">
        <v>84</v>
      </c>
      <c r="C593" s="5" t="s">
        <v>552</v>
      </c>
      <c r="D593" s="5" t="s">
        <v>53</v>
      </c>
      <c r="E593" s="74"/>
      <c r="F593" s="74"/>
      <c r="G593" s="74"/>
      <c r="H593" s="74"/>
      <c r="I593" s="74"/>
      <c r="J593" s="7"/>
      <c r="K593" s="7"/>
    </row>
    <row r="594" spans="1:11" x14ac:dyDescent="0.25">
      <c r="A594" s="2" t="s">
        <v>75</v>
      </c>
      <c r="B594" s="2" t="s">
        <v>84</v>
      </c>
      <c r="C594" s="2" t="s">
        <v>552</v>
      </c>
      <c r="D594" s="2" t="s">
        <v>54</v>
      </c>
      <c r="E594" s="9">
        <v>6.2338271662987941</v>
      </c>
      <c r="F594" s="9">
        <v>4.0583738571227146</v>
      </c>
      <c r="G594" s="9">
        <v>6.8085165090000004</v>
      </c>
      <c r="H594" s="9">
        <v>5.5638670252894675</v>
      </c>
      <c r="I594" s="9">
        <v>5.4848433290000003</v>
      </c>
      <c r="J594" s="7"/>
      <c r="K594" s="7"/>
    </row>
    <row r="595" spans="1:11" x14ac:dyDescent="0.25">
      <c r="A595" s="2" t="s">
        <v>75</v>
      </c>
      <c r="B595" s="2" t="s">
        <v>84</v>
      </c>
      <c r="C595" s="2" t="s">
        <v>552</v>
      </c>
      <c r="D595" s="2" t="s">
        <v>55</v>
      </c>
      <c r="E595" s="9">
        <v>52.955835189474101</v>
      </c>
      <c r="F595" s="9">
        <v>49.894741467380236</v>
      </c>
      <c r="G595" s="9">
        <v>49.384358560000003</v>
      </c>
      <c r="H595" s="9">
        <v>40.10956743722614</v>
      </c>
      <c r="I595" s="9">
        <v>63.407624140000003</v>
      </c>
      <c r="J595" s="7"/>
      <c r="K595" s="7"/>
    </row>
    <row r="596" spans="1:11" x14ac:dyDescent="0.25">
      <c r="A596" s="2" t="s">
        <v>75</v>
      </c>
      <c r="B596" s="2" t="s">
        <v>84</v>
      </c>
      <c r="C596" s="2" t="s">
        <v>552</v>
      </c>
      <c r="D596" s="2" t="s">
        <v>56</v>
      </c>
      <c r="E596" s="9">
        <v>32.479552633010243</v>
      </c>
      <c r="F596" s="9">
        <v>37.567764222237457</v>
      </c>
      <c r="G596" s="9">
        <v>33.554786479999997</v>
      </c>
      <c r="H596" s="9">
        <v>37.320751810457914</v>
      </c>
      <c r="I596" s="9">
        <v>23.42979411</v>
      </c>
      <c r="J596" s="7"/>
      <c r="K596" s="7"/>
    </row>
    <row r="597" spans="1:11" x14ac:dyDescent="0.25">
      <c r="A597" s="2" t="s">
        <v>75</v>
      </c>
      <c r="B597" s="2" t="s">
        <v>84</v>
      </c>
      <c r="C597" s="2" t="s">
        <v>552</v>
      </c>
      <c r="D597" s="2" t="s">
        <v>57</v>
      </c>
      <c r="E597" s="9">
        <v>70.307740239601699</v>
      </c>
      <c r="F597" s="9">
        <v>67.628424464991923</v>
      </c>
      <c r="G597" s="9">
        <v>71.979182019999996</v>
      </c>
      <c r="H597" s="9">
        <v>71.651313515895453</v>
      </c>
      <c r="I597" s="9">
        <v>69.601902199999998</v>
      </c>
      <c r="J597" s="7"/>
      <c r="K597" s="7"/>
    </row>
    <row r="598" spans="1:11" x14ac:dyDescent="0.25">
      <c r="A598" s="5" t="s">
        <v>75</v>
      </c>
      <c r="B598" s="2" t="s">
        <v>84</v>
      </c>
      <c r="C598" s="2" t="s">
        <v>552</v>
      </c>
      <c r="D598" s="2" t="s">
        <v>58</v>
      </c>
      <c r="E598" s="9">
        <v>93.669917219852707</v>
      </c>
      <c r="F598" s="9">
        <v>94.32194806144571</v>
      </c>
      <c r="G598" s="9">
        <v>91.660452710000001</v>
      </c>
      <c r="H598" s="9">
        <v>91.696705685321874</v>
      </c>
      <c r="I598" s="9">
        <v>92.185612030000001</v>
      </c>
      <c r="J598" s="7"/>
      <c r="K598" s="7"/>
    </row>
    <row r="599" spans="1:11" x14ac:dyDescent="0.25">
      <c r="A599" s="2" t="s">
        <v>75</v>
      </c>
      <c r="B599" s="2" t="s">
        <v>84</v>
      </c>
      <c r="C599" s="2" t="s">
        <v>552</v>
      </c>
      <c r="D599" s="2" t="s">
        <v>59</v>
      </c>
      <c r="E599" s="9">
        <v>47.105544564618761</v>
      </c>
      <c r="F599" s="9">
        <v>56.328565791443445</v>
      </c>
      <c r="G599" s="9">
        <v>47.365323119999999</v>
      </c>
      <c r="H599" s="9">
        <v>52.8314782093153</v>
      </c>
      <c r="I599" s="9">
        <v>34.191157109999999</v>
      </c>
      <c r="J599" s="7"/>
      <c r="K599" s="7"/>
    </row>
    <row r="600" spans="1:11" x14ac:dyDescent="0.25">
      <c r="A600" s="2" t="s">
        <v>75</v>
      </c>
      <c r="B600" s="2" t="s">
        <v>84</v>
      </c>
      <c r="C600" s="2" t="s">
        <v>552</v>
      </c>
      <c r="D600" s="2" t="s">
        <v>60</v>
      </c>
      <c r="E600" s="23">
        <v>36.313754177247013</v>
      </c>
      <c r="F600" s="23">
        <v>41.773436736208602</v>
      </c>
      <c r="G600" s="23">
        <v>38.732822200000001</v>
      </c>
      <c r="H600" s="23">
        <v>42.990644371572557</v>
      </c>
      <c r="I600" s="23">
        <v>26.82895585</v>
      </c>
      <c r="J600" s="7"/>
      <c r="K600" s="7"/>
    </row>
    <row r="601" spans="1:11" x14ac:dyDescent="0.25">
      <c r="A601" s="2" t="s">
        <v>75</v>
      </c>
      <c r="B601" s="5" t="s">
        <v>84</v>
      </c>
      <c r="C601" s="5" t="s">
        <v>552</v>
      </c>
      <c r="D601" s="5" t="s">
        <v>61</v>
      </c>
      <c r="E601" s="74"/>
      <c r="F601" s="74"/>
      <c r="G601" s="74"/>
      <c r="H601" s="74"/>
      <c r="I601" s="74"/>
      <c r="J601" s="7"/>
      <c r="K601" s="7"/>
    </row>
    <row r="602" spans="1:11" x14ac:dyDescent="0.25">
      <c r="A602" s="2" t="s">
        <v>75</v>
      </c>
      <c r="B602" s="2" t="s">
        <v>84</v>
      </c>
      <c r="C602" s="2" t="s">
        <v>552</v>
      </c>
      <c r="D602" s="2" t="s">
        <v>62</v>
      </c>
      <c r="E602" s="9">
        <v>2.0429523891810994</v>
      </c>
      <c r="F602" s="9">
        <v>1.5281469653388418</v>
      </c>
      <c r="G602" s="9">
        <v>1.6419098489999999</v>
      </c>
      <c r="H602" s="9">
        <v>1.2186425640898921</v>
      </c>
      <c r="I602" s="9">
        <v>1.417435625</v>
      </c>
      <c r="J602" s="7"/>
      <c r="K602" s="7"/>
    </row>
    <row r="603" spans="1:11" x14ac:dyDescent="0.25">
      <c r="A603" s="2" t="s">
        <v>75</v>
      </c>
      <c r="B603" s="2" t="s">
        <v>84</v>
      </c>
      <c r="C603" s="2" t="s">
        <v>552</v>
      </c>
      <c r="D603" s="2" t="s">
        <v>63</v>
      </c>
      <c r="E603" s="9">
        <v>1.9302946674431274</v>
      </c>
      <c r="F603" s="9">
        <v>1.3817285307286926</v>
      </c>
      <c r="G603" s="9">
        <v>1.5791597930000001</v>
      </c>
      <c r="H603" s="9">
        <v>1.4098641067392683</v>
      </c>
      <c r="I603" s="9">
        <v>1.545954821</v>
      </c>
      <c r="J603" s="7"/>
      <c r="K603" s="7"/>
    </row>
    <row r="604" spans="1:11" x14ac:dyDescent="0.25">
      <c r="A604" s="2" t="s">
        <v>75</v>
      </c>
      <c r="B604" s="2" t="s">
        <v>84</v>
      </c>
      <c r="C604" s="2" t="s">
        <v>552</v>
      </c>
      <c r="D604" s="2" t="s">
        <v>534</v>
      </c>
      <c r="E604" s="9">
        <v>12.627740563306141</v>
      </c>
      <c r="F604" s="9">
        <v>10.693478199966155</v>
      </c>
      <c r="G604" s="9">
        <v>8.4551069640000005</v>
      </c>
      <c r="H604" s="9">
        <v>7.3304953297924129</v>
      </c>
      <c r="I604" s="9">
        <v>5.7301317789999997</v>
      </c>
      <c r="J604" s="7"/>
      <c r="K604" s="7"/>
    </row>
    <row r="605" spans="1:11" x14ac:dyDescent="0.25">
      <c r="A605" s="2" t="s">
        <v>75</v>
      </c>
      <c r="B605" s="2" t="s">
        <v>84</v>
      </c>
      <c r="C605" s="2" t="s">
        <v>552</v>
      </c>
      <c r="D605" s="2" t="s">
        <v>65</v>
      </c>
      <c r="E605" s="9">
        <v>-6.3116928879999996</v>
      </c>
      <c r="F605" s="9">
        <v>-2.211254556719815</v>
      </c>
      <c r="G605" s="9">
        <v>23.738478220000001</v>
      </c>
      <c r="H605" s="9">
        <v>-18.026664390000001</v>
      </c>
      <c r="I605" s="9">
        <v>-61.625653829999997</v>
      </c>
      <c r="J605" s="7"/>
      <c r="K605" s="7"/>
    </row>
    <row r="606" spans="1:11" x14ac:dyDescent="0.25">
      <c r="A606" s="5" t="s">
        <v>75</v>
      </c>
      <c r="B606" s="2" t="s">
        <v>84</v>
      </c>
      <c r="C606" s="2" t="s">
        <v>552</v>
      </c>
      <c r="D606" s="2" t="s">
        <v>66</v>
      </c>
      <c r="E606" s="9">
        <v>94.485543454924581</v>
      </c>
      <c r="F606" s="9">
        <v>90.418563270995136</v>
      </c>
      <c r="G606" s="9">
        <v>96.17822769</v>
      </c>
      <c r="H606" s="9">
        <v>115.69135596311496</v>
      </c>
      <c r="I606" s="9">
        <v>109.06702180000001</v>
      </c>
      <c r="J606" s="7"/>
      <c r="K606" s="7"/>
    </row>
    <row r="607" spans="1:11" x14ac:dyDescent="0.25">
      <c r="A607" s="2" t="s">
        <v>75</v>
      </c>
      <c r="B607" s="5" t="s">
        <v>84</v>
      </c>
      <c r="C607" s="5" t="s">
        <v>552</v>
      </c>
      <c r="D607" s="5" t="s">
        <v>67</v>
      </c>
      <c r="E607" s="74"/>
      <c r="F607" s="74"/>
      <c r="G607" s="74"/>
      <c r="H607" s="74"/>
      <c r="I607" s="74"/>
      <c r="J607" s="7"/>
      <c r="K607" s="7"/>
    </row>
    <row r="608" spans="1:11" x14ac:dyDescent="0.25">
      <c r="A608" s="2" t="s">
        <v>75</v>
      </c>
      <c r="B608" s="2" t="s">
        <v>84</v>
      </c>
      <c r="C608" s="2" t="s">
        <v>552</v>
      </c>
      <c r="D608" s="2" t="s">
        <v>535</v>
      </c>
      <c r="E608" s="23">
        <v>5.3580623513427881</v>
      </c>
      <c r="F608" s="23">
        <v>5.4438242808878865</v>
      </c>
      <c r="G608" s="23">
        <v>6.6206040159999997</v>
      </c>
      <c r="H608" s="23">
        <v>6.2930319989793819</v>
      </c>
      <c r="I608" s="23">
        <v>5.8867235549999997</v>
      </c>
      <c r="J608" s="7"/>
      <c r="K608" s="7"/>
    </row>
    <row r="609" spans="1:14" x14ac:dyDescent="0.25">
      <c r="A609" s="2" t="str">
        <f t="shared" ref="A609:C609" si="16">A608</f>
        <v>Local Banks</v>
      </c>
      <c r="B609" s="2" t="str">
        <f t="shared" si="16"/>
        <v>Private Sector Banks</v>
      </c>
      <c r="C609" s="2" t="str">
        <f t="shared" si="16"/>
        <v>ALLIED BANK LTD.</v>
      </c>
      <c r="D609" s="2" t="s">
        <v>540</v>
      </c>
      <c r="E609" s="23"/>
      <c r="F609" s="23"/>
      <c r="G609" s="9">
        <f>G580/SUM(G544:G546)</f>
        <v>3.6913220772435169</v>
      </c>
      <c r="H609" s="9">
        <f>H580/SUM(H544:H546)</f>
        <v>3.8561423947294862</v>
      </c>
      <c r="I609" s="9">
        <f>I580/SUM(I544:I546)</f>
        <v>2.7706733911743449</v>
      </c>
      <c r="J609" s="7"/>
      <c r="K609" s="7"/>
    </row>
    <row r="610" spans="1:14" x14ac:dyDescent="0.25">
      <c r="A610" s="2" t="s">
        <v>75</v>
      </c>
      <c r="B610" s="2" t="s">
        <v>84</v>
      </c>
      <c r="C610" s="2" t="s">
        <v>552</v>
      </c>
      <c r="D610" s="2" t="s">
        <v>538</v>
      </c>
      <c r="E610" s="9">
        <f>+SUM(E544:E546)/E576</f>
        <v>94.059783035856199</v>
      </c>
      <c r="F610" s="9">
        <f t="shared" ref="F610:I610" si="17">+SUM(F544:F546)/F576</f>
        <v>107.01405062030925</v>
      </c>
      <c r="G610" s="9">
        <f t="shared" si="17"/>
        <v>134.67675055732212</v>
      </c>
      <c r="H610" s="9">
        <f t="shared" si="17"/>
        <v>154.81336270087024</v>
      </c>
      <c r="I610" s="9">
        <f t="shared" si="17"/>
        <v>173.26900997394142</v>
      </c>
      <c r="J610" s="7"/>
      <c r="K610" s="7"/>
    </row>
    <row r="611" spans="1:14" x14ac:dyDescent="0.25">
      <c r="A611" s="2" t="s">
        <v>75</v>
      </c>
      <c r="B611" s="2" t="s">
        <v>84</v>
      </c>
      <c r="C611" s="2" t="s">
        <v>552</v>
      </c>
      <c r="D611" s="2" t="s">
        <v>539</v>
      </c>
      <c r="E611" s="9">
        <v>13.121859289670606</v>
      </c>
      <c r="F611" s="9">
        <v>12.422962420447883</v>
      </c>
      <c r="G611" s="9">
        <v>10.87199625</v>
      </c>
      <c r="H611" s="9">
        <v>11.385817444995675</v>
      </c>
      <c r="I611" s="9">
        <v>11.823538429999999</v>
      </c>
      <c r="J611" s="7"/>
      <c r="K611" s="7"/>
    </row>
    <row r="612" spans="1:14" x14ac:dyDescent="0.25">
      <c r="A612" s="2" t="s">
        <v>75</v>
      </c>
      <c r="B612" s="5" t="s">
        <v>84</v>
      </c>
      <c r="C612" s="5" t="s">
        <v>552</v>
      </c>
      <c r="D612" s="5" t="s">
        <v>68</v>
      </c>
      <c r="E612" s="74"/>
      <c r="F612" s="74"/>
      <c r="G612" s="74"/>
      <c r="H612" s="74"/>
      <c r="I612" s="74"/>
      <c r="J612" s="7"/>
      <c r="K612" s="7"/>
    </row>
    <row r="613" spans="1:14" x14ac:dyDescent="0.25">
      <c r="A613" s="5" t="s">
        <v>75</v>
      </c>
      <c r="B613" s="2" t="s">
        <v>84</v>
      </c>
      <c r="C613" s="2" t="s">
        <v>552</v>
      </c>
      <c r="D613" s="2" t="s">
        <v>83</v>
      </c>
      <c r="E613" s="9">
        <v>14.970664381629936</v>
      </c>
      <c r="F613" s="9">
        <v>3.0036312470507323</v>
      </c>
      <c r="G613" s="9">
        <v>2.1394231210000001</v>
      </c>
      <c r="H613" s="9">
        <v>-2.8344599000000002E-2</v>
      </c>
      <c r="I613" s="9">
        <v>29.53315409</v>
      </c>
      <c r="J613" s="7"/>
      <c r="K613" s="7"/>
    </row>
    <row r="614" spans="1:14" x14ac:dyDescent="0.25">
      <c r="A614" s="2" t="s">
        <v>75</v>
      </c>
      <c r="B614" s="5" t="s">
        <v>84</v>
      </c>
      <c r="C614" s="5" t="s">
        <v>553</v>
      </c>
      <c r="D614" s="5" t="s">
        <v>9</v>
      </c>
      <c r="E614" s="19">
        <f>SUM(E615:E618)</f>
        <v>55902493</v>
      </c>
      <c r="F614" s="19">
        <f t="shared" ref="F614:I614" si="18">SUM(F615:F618)</f>
        <v>73322253</v>
      </c>
      <c r="G614" s="19">
        <f t="shared" si="18"/>
        <v>97122821</v>
      </c>
      <c r="H614" s="19">
        <f t="shared" si="18"/>
        <v>121628559</v>
      </c>
      <c r="I614" s="19">
        <f t="shared" si="18"/>
        <v>151746109</v>
      </c>
      <c r="J614" s="3"/>
      <c r="K614" s="3"/>
      <c r="L614" s="3"/>
      <c r="M614" s="3"/>
      <c r="N614" s="3"/>
    </row>
    <row r="615" spans="1:14" x14ac:dyDescent="0.25">
      <c r="A615" s="2" t="s">
        <v>75</v>
      </c>
      <c r="B615" s="2" t="s">
        <v>84</v>
      </c>
      <c r="C615" s="2" t="s">
        <v>553</v>
      </c>
      <c r="D615" s="2" t="s">
        <v>76</v>
      </c>
      <c r="E615" s="23">
        <v>12602602</v>
      </c>
      <c r="F615" s="23">
        <v>12602602</v>
      </c>
      <c r="G615" s="23">
        <v>14492992</v>
      </c>
      <c r="H615" s="23">
        <v>14492992</v>
      </c>
      <c r="I615" s="23">
        <v>14492992</v>
      </c>
      <c r="J615" s="7"/>
      <c r="K615" s="7"/>
    </row>
    <row r="616" spans="1:14" x14ac:dyDescent="0.25">
      <c r="A616" s="2" t="s">
        <v>75</v>
      </c>
      <c r="B616" s="2" t="s">
        <v>84</v>
      </c>
      <c r="C616" s="2" t="s">
        <v>553</v>
      </c>
      <c r="D616" s="2" t="s">
        <v>11</v>
      </c>
      <c r="E616" s="9">
        <v>32730297</v>
      </c>
      <c r="F616" s="9">
        <v>43385854</v>
      </c>
      <c r="G616" s="9">
        <v>57739655</v>
      </c>
      <c r="H616" s="9">
        <v>74574030</v>
      </c>
      <c r="I616" s="9">
        <v>88855771</v>
      </c>
      <c r="J616" s="7"/>
      <c r="K616" s="7"/>
    </row>
    <row r="617" spans="1:14" x14ac:dyDescent="0.25">
      <c r="A617" s="2" t="s">
        <v>75</v>
      </c>
      <c r="B617" s="2" t="s">
        <v>84</v>
      </c>
      <c r="C617" s="2" t="s">
        <v>553</v>
      </c>
      <c r="D617" s="2" t="s">
        <v>12</v>
      </c>
      <c r="E617" s="9">
        <v>8605975</v>
      </c>
      <c r="F617" s="9">
        <v>13381441</v>
      </c>
      <c r="G617" s="9">
        <v>20431812</v>
      </c>
      <c r="H617" s="9">
        <v>16325800</v>
      </c>
      <c r="I617" s="9">
        <v>17244290</v>
      </c>
      <c r="J617" s="7"/>
      <c r="K617" s="7"/>
    </row>
    <row r="618" spans="1:14" x14ac:dyDescent="0.25">
      <c r="A618" s="5" t="s">
        <v>75</v>
      </c>
      <c r="B618" s="2" t="s">
        <v>84</v>
      </c>
      <c r="C618" s="2" t="s">
        <v>553</v>
      </c>
      <c r="D618" s="2" t="s">
        <v>13</v>
      </c>
      <c r="E618" s="9">
        <v>1963619</v>
      </c>
      <c r="F618" s="9">
        <v>3952356</v>
      </c>
      <c r="G618" s="9">
        <v>4458362</v>
      </c>
      <c r="H618" s="9">
        <v>16235737</v>
      </c>
      <c r="I618" s="9">
        <v>31153056</v>
      </c>
      <c r="J618" s="7"/>
      <c r="K618" s="7"/>
    </row>
    <row r="619" spans="1:14" x14ac:dyDescent="0.25">
      <c r="A619" s="2" t="s">
        <v>75</v>
      </c>
      <c r="B619" s="5" t="s">
        <v>84</v>
      </c>
      <c r="C619" s="5" t="s">
        <v>553</v>
      </c>
      <c r="D619" s="5" t="s">
        <v>14</v>
      </c>
      <c r="E619" s="22">
        <v>1203241616</v>
      </c>
      <c r="F619" s="22">
        <v>1452811481</v>
      </c>
      <c r="G619" s="22">
        <v>2026883138</v>
      </c>
      <c r="H619" s="22">
        <v>2376745646</v>
      </c>
      <c r="I619" s="22">
        <v>2743255459</v>
      </c>
      <c r="J619" s="7"/>
      <c r="K619" s="7"/>
    </row>
    <row r="620" spans="1:14" x14ac:dyDescent="0.25">
      <c r="A620" s="5" t="s">
        <v>75</v>
      </c>
      <c r="B620" s="2" t="s">
        <v>84</v>
      </c>
      <c r="C620" s="2" t="s">
        <v>553</v>
      </c>
      <c r="D620" s="2" t="s">
        <v>15</v>
      </c>
      <c r="E620" s="9">
        <v>10235374</v>
      </c>
      <c r="F620" s="9">
        <v>11878563</v>
      </c>
      <c r="G620" s="9">
        <v>12394336</v>
      </c>
      <c r="H620" s="9">
        <v>66704448</v>
      </c>
      <c r="I620" s="9">
        <v>23259370</v>
      </c>
      <c r="J620" s="7"/>
      <c r="K620" s="7"/>
    </row>
    <row r="621" spans="1:14" x14ac:dyDescent="0.25">
      <c r="A621" s="2" t="s">
        <v>75</v>
      </c>
      <c r="B621" s="2" t="s">
        <v>84</v>
      </c>
      <c r="C621" s="2" t="s">
        <v>553</v>
      </c>
      <c r="D621" s="2" t="s">
        <v>16</v>
      </c>
      <c r="E621" s="20">
        <v>123563761</v>
      </c>
      <c r="F621" s="20">
        <v>233432089</v>
      </c>
      <c r="G621" s="20">
        <v>643362665</v>
      </c>
      <c r="H621" s="20">
        <v>869212410</v>
      </c>
      <c r="I621" s="20">
        <v>994566586</v>
      </c>
      <c r="J621" s="7"/>
      <c r="K621" s="7"/>
    </row>
    <row r="622" spans="1:14" x14ac:dyDescent="0.25">
      <c r="A622" s="2" t="s">
        <v>75</v>
      </c>
      <c r="B622" s="2" t="s">
        <v>84</v>
      </c>
      <c r="C622" s="2" t="s">
        <v>553</v>
      </c>
      <c r="D622" s="2" t="s">
        <v>17</v>
      </c>
      <c r="E622" s="20">
        <v>1015430068</v>
      </c>
      <c r="F622" s="20">
        <v>1142574606</v>
      </c>
      <c r="G622" s="20">
        <v>1293145575</v>
      </c>
      <c r="H622" s="20">
        <v>1363735115</v>
      </c>
      <c r="I622" s="20">
        <v>1631331749</v>
      </c>
      <c r="J622" s="7"/>
      <c r="K622" s="7"/>
    </row>
    <row r="623" spans="1:14" x14ac:dyDescent="0.25">
      <c r="A623" s="2" t="s">
        <v>75</v>
      </c>
      <c r="B623" s="2" t="s">
        <v>84</v>
      </c>
      <c r="C623" s="2" t="s">
        <v>553</v>
      </c>
      <c r="D623" s="2" t="s">
        <v>18</v>
      </c>
      <c r="E623" s="20">
        <v>54012413</v>
      </c>
      <c r="F623" s="20">
        <v>64926223</v>
      </c>
      <c r="G623" s="20">
        <v>77980562</v>
      </c>
      <c r="H623" s="20">
        <v>77093673</v>
      </c>
      <c r="I623" s="20">
        <v>94097754</v>
      </c>
      <c r="J623" s="7"/>
      <c r="K623" s="7"/>
    </row>
    <row r="624" spans="1:14" x14ac:dyDescent="0.25">
      <c r="A624" s="2" t="s">
        <v>75</v>
      </c>
      <c r="B624" s="5" t="s">
        <v>84</v>
      </c>
      <c r="C624" s="5" t="s">
        <v>553</v>
      </c>
      <c r="D624" s="5" t="s">
        <v>19</v>
      </c>
      <c r="E624" s="19">
        <v>1259144109</v>
      </c>
      <c r="F624" s="19">
        <v>1526133734</v>
      </c>
      <c r="G624" s="19">
        <v>2124005959</v>
      </c>
      <c r="H624" s="19">
        <v>2498374205</v>
      </c>
      <c r="I624" s="19">
        <v>2895001568</v>
      </c>
      <c r="J624" s="7"/>
      <c r="K624" s="7"/>
    </row>
    <row r="625" spans="1:11" x14ac:dyDescent="0.25">
      <c r="A625" s="5" t="s">
        <v>75</v>
      </c>
      <c r="B625" s="2" t="s">
        <v>84</v>
      </c>
      <c r="C625" s="2" t="s">
        <v>553</v>
      </c>
      <c r="D625" s="2" t="s">
        <v>20</v>
      </c>
      <c r="E625" s="20">
        <v>89432245</v>
      </c>
      <c r="F625" s="20">
        <v>70950067</v>
      </c>
      <c r="G625" s="20">
        <v>160087394</v>
      </c>
      <c r="H625" s="20">
        <v>133505285</v>
      </c>
      <c r="I625" s="20">
        <v>108637978</v>
      </c>
      <c r="J625" s="7"/>
      <c r="K625" s="7"/>
    </row>
    <row r="626" spans="1:11" x14ac:dyDescent="0.25">
      <c r="A626" s="2" t="s">
        <v>75</v>
      </c>
      <c r="B626" s="2" t="s">
        <v>84</v>
      </c>
      <c r="C626" s="2" t="s">
        <v>553</v>
      </c>
      <c r="D626" s="2" t="s">
        <v>21</v>
      </c>
      <c r="E626" s="20">
        <v>3454829</v>
      </c>
      <c r="F626" s="20">
        <v>9677123</v>
      </c>
      <c r="G626" s="20">
        <v>13789031</v>
      </c>
      <c r="H626" s="20">
        <v>10776034</v>
      </c>
      <c r="I626" s="20">
        <v>13774428</v>
      </c>
      <c r="J626" s="7"/>
      <c r="K626" s="7"/>
    </row>
    <row r="627" spans="1:11" x14ac:dyDescent="0.25">
      <c r="A627" s="2" t="s">
        <v>75</v>
      </c>
      <c r="B627" s="2" t="s">
        <v>84</v>
      </c>
      <c r="C627" s="2" t="s">
        <v>553</v>
      </c>
      <c r="D627" s="2" t="s">
        <v>22</v>
      </c>
      <c r="E627" s="20">
        <v>0</v>
      </c>
      <c r="F627" s="20">
        <v>406934</v>
      </c>
      <c r="G627" s="20">
        <v>0</v>
      </c>
      <c r="H627" s="20">
        <v>4567619</v>
      </c>
      <c r="I627" s="20">
        <v>14128026</v>
      </c>
      <c r="J627" s="7"/>
      <c r="K627" s="7"/>
    </row>
    <row r="628" spans="1:11" x14ac:dyDescent="0.25">
      <c r="A628" s="2" t="s">
        <v>75</v>
      </c>
      <c r="B628" s="2" t="s">
        <v>84</v>
      </c>
      <c r="C628" s="2" t="s">
        <v>553</v>
      </c>
      <c r="D628" s="2" t="s">
        <v>23</v>
      </c>
      <c r="E628" s="20">
        <v>616361158</v>
      </c>
      <c r="F628" s="20">
        <v>762531019</v>
      </c>
      <c r="G628" s="20">
        <v>1182537688</v>
      </c>
      <c r="H628" s="20">
        <v>1509745761</v>
      </c>
      <c r="I628" s="20">
        <v>2028768983</v>
      </c>
      <c r="J628" s="7"/>
      <c r="K628" s="7"/>
    </row>
    <row r="629" spans="1:11" x14ac:dyDescent="0.25">
      <c r="A629" s="2" t="s">
        <v>75</v>
      </c>
      <c r="B629" s="2" t="s">
        <v>84</v>
      </c>
      <c r="C629" s="2" t="s">
        <v>553</v>
      </c>
      <c r="D629" s="2" t="s">
        <v>24</v>
      </c>
      <c r="E629" s="20">
        <v>507816453</v>
      </c>
      <c r="F629" s="20">
        <v>614934045</v>
      </c>
      <c r="G629" s="20">
        <v>661308049</v>
      </c>
      <c r="H629" s="20">
        <v>733073207</v>
      </c>
      <c r="I629" s="20">
        <v>625179718</v>
      </c>
      <c r="J629" s="7"/>
      <c r="K629" s="7"/>
    </row>
    <row r="630" spans="1:11" x14ac:dyDescent="0.25">
      <c r="A630" s="5" t="s">
        <v>75</v>
      </c>
      <c r="B630" s="2" t="s">
        <v>84</v>
      </c>
      <c r="C630" s="2" t="s">
        <v>553</v>
      </c>
      <c r="D630" s="2" t="s">
        <v>25</v>
      </c>
      <c r="E630" s="20">
        <v>31165327</v>
      </c>
      <c r="F630" s="20">
        <v>31146782</v>
      </c>
      <c r="G630" s="20">
        <v>29063587</v>
      </c>
      <c r="H630" s="20">
        <v>34428648</v>
      </c>
      <c r="I630" s="20">
        <v>33090844</v>
      </c>
      <c r="J630" s="7"/>
      <c r="K630" s="7"/>
    </row>
    <row r="631" spans="1:11" x14ac:dyDescent="0.25">
      <c r="A631" s="2" t="s">
        <v>75</v>
      </c>
      <c r="B631" s="2" t="s">
        <v>84</v>
      </c>
      <c r="C631" s="2" t="s">
        <v>553</v>
      </c>
      <c r="D631" s="2" t="s">
        <v>26</v>
      </c>
      <c r="E631" s="20">
        <v>30228216</v>
      </c>
      <c r="F631" s="20">
        <v>31123114</v>
      </c>
      <c r="G631" s="20">
        <v>28175222</v>
      </c>
      <c r="H631" s="20">
        <v>37315064</v>
      </c>
      <c r="I631" s="20">
        <v>38557814</v>
      </c>
      <c r="J631" s="7"/>
      <c r="K631" s="7"/>
    </row>
    <row r="632" spans="1:11" x14ac:dyDescent="0.25">
      <c r="A632" s="2" t="s">
        <v>75</v>
      </c>
      <c r="B632" s="2" t="s">
        <v>84</v>
      </c>
      <c r="C632" s="2" t="s">
        <v>553</v>
      </c>
      <c r="D632" s="2" t="s">
        <v>27</v>
      </c>
      <c r="E632" s="20">
        <v>477588237</v>
      </c>
      <c r="F632" s="20">
        <v>583810931</v>
      </c>
      <c r="G632" s="20">
        <v>633132827</v>
      </c>
      <c r="H632" s="20">
        <v>695758143</v>
      </c>
      <c r="I632" s="20">
        <v>586621904</v>
      </c>
      <c r="J632" s="7"/>
      <c r="K632" s="7"/>
    </row>
    <row r="633" spans="1:11" x14ac:dyDescent="0.25">
      <c r="A633" s="2" t="s">
        <v>75</v>
      </c>
      <c r="B633" s="2" t="s">
        <v>84</v>
      </c>
      <c r="C633" s="2" t="s">
        <v>553</v>
      </c>
      <c r="D633" s="2" t="s">
        <v>491</v>
      </c>
      <c r="E633" s="20">
        <v>20166875</v>
      </c>
      <c r="F633" s="20">
        <v>24484412</v>
      </c>
      <c r="G633" s="20">
        <v>18698072</v>
      </c>
      <c r="H633" s="20">
        <v>21796057</v>
      </c>
      <c r="I633" s="20">
        <v>26225450</v>
      </c>
      <c r="J633" s="7"/>
      <c r="K633" s="7"/>
    </row>
    <row r="634" spans="1:11" x14ac:dyDescent="0.25">
      <c r="A634" s="2" t="s">
        <v>75</v>
      </c>
      <c r="B634" s="2" t="s">
        <v>84</v>
      </c>
      <c r="C634" s="2" t="s">
        <v>553</v>
      </c>
      <c r="D634" s="2" t="s">
        <v>28</v>
      </c>
      <c r="E634" s="20">
        <v>52140765</v>
      </c>
      <c r="F634" s="20">
        <v>74273248</v>
      </c>
      <c r="G634" s="20">
        <v>115760947</v>
      </c>
      <c r="H634" s="20">
        <v>122225306</v>
      </c>
      <c r="I634" s="20">
        <v>116844799</v>
      </c>
      <c r="J634" s="7"/>
      <c r="K634" s="7"/>
    </row>
    <row r="635" spans="1:11" x14ac:dyDescent="0.25">
      <c r="A635" s="2" t="s">
        <v>75</v>
      </c>
      <c r="B635" s="5" t="s">
        <v>84</v>
      </c>
      <c r="C635" s="5" t="s">
        <v>553</v>
      </c>
      <c r="D635" s="5" t="s">
        <v>29</v>
      </c>
      <c r="E635" s="19"/>
      <c r="F635" s="19"/>
      <c r="G635" s="19"/>
      <c r="H635" s="19"/>
      <c r="I635" s="19"/>
      <c r="J635" s="7"/>
      <c r="K635" s="7"/>
    </row>
    <row r="636" spans="1:11" x14ac:dyDescent="0.25">
      <c r="A636" s="2" t="s">
        <v>75</v>
      </c>
      <c r="B636" s="2" t="s">
        <v>84</v>
      </c>
      <c r="C636" s="2" t="s">
        <v>553</v>
      </c>
      <c r="D636" s="2" t="s">
        <v>30</v>
      </c>
      <c r="E636" s="20">
        <v>77549921</v>
      </c>
      <c r="F636" s="20">
        <v>165795743</v>
      </c>
      <c r="G636" s="20">
        <v>305636456</v>
      </c>
      <c r="H636" s="20">
        <v>401028447</v>
      </c>
      <c r="I636" s="20">
        <v>300751979</v>
      </c>
      <c r="J636" s="7"/>
      <c r="K636" s="7"/>
    </row>
    <row r="637" spans="1:11" x14ac:dyDescent="0.25">
      <c r="A637" s="2" t="s">
        <v>75</v>
      </c>
      <c r="B637" s="2" t="s">
        <v>84</v>
      </c>
      <c r="C637" s="2" t="s">
        <v>553</v>
      </c>
      <c r="D637" s="2" t="s">
        <v>31</v>
      </c>
      <c r="E637" s="20">
        <v>45140200</v>
      </c>
      <c r="F637" s="20">
        <v>125834190</v>
      </c>
      <c r="G637" s="20">
        <v>246213500</v>
      </c>
      <c r="H637" s="20">
        <v>337748716</v>
      </c>
      <c r="I637" s="20">
        <v>213377494</v>
      </c>
      <c r="J637" s="7"/>
      <c r="K637" s="7"/>
    </row>
    <row r="638" spans="1:11" x14ac:dyDescent="0.25">
      <c r="A638" s="2" t="s">
        <v>75</v>
      </c>
      <c r="B638" s="2" t="s">
        <v>84</v>
      </c>
      <c r="C638" s="2" t="s">
        <v>553</v>
      </c>
      <c r="D638" s="2" t="s">
        <v>32</v>
      </c>
      <c r="E638" s="20">
        <v>32409721</v>
      </c>
      <c r="F638" s="20">
        <v>39961553</v>
      </c>
      <c r="G638" s="20">
        <v>59422956</v>
      </c>
      <c r="H638" s="20">
        <v>63279731</v>
      </c>
      <c r="I638" s="20">
        <v>87374485</v>
      </c>
      <c r="J638" s="7"/>
      <c r="K638" s="7"/>
    </row>
    <row r="639" spans="1:11" x14ac:dyDescent="0.25">
      <c r="A639" s="2" t="s">
        <v>75</v>
      </c>
      <c r="B639" s="2" t="s">
        <v>84</v>
      </c>
      <c r="C639" s="2" t="s">
        <v>553</v>
      </c>
      <c r="D639" s="2" t="s">
        <v>33</v>
      </c>
      <c r="E639" s="20">
        <v>4939950</v>
      </c>
      <c r="F639" s="20">
        <v>1042136</v>
      </c>
      <c r="G639" s="20">
        <v>966361</v>
      </c>
      <c r="H639" s="20">
        <v>-1807385</v>
      </c>
      <c r="I639" s="20">
        <v>1817537</v>
      </c>
      <c r="J639" s="7"/>
      <c r="K639" s="7"/>
    </row>
    <row r="640" spans="1:11" x14ac:dyDescent="0.25">
      <c r="A640" s="2" t="s">
        <v>75</v>
      </c>
      <c r="B640" s="2" t="s">
        <v>84</v>
      </c>
      <c r="C640" s="2" t="s">
        <v>553</v>
      </c>
      <c r="D640" s="2" t="s">
        <v>34</v>
      </c>
      <c r="E640" s="20">
        <v>27469771</v>
      </c>
      <c r="F640" s="20">
        <v>38919417</v>
      </c>
      <c r="G640" s="20">
        <v>58456595</v>
      </c>
      <c r="H640" s="20">
        <v>65087116</v>
      </c>
      <c r="I640" s="20">
        <v>85556948</v>
      </c>
      <c r="J640" s="7"/>
      <c r="K640" s="7"/>
    </row>
    <row r="641" spans="1:14" x14ac:dyDescent="0.25">
      <c r="A641" s="5" t="s">
        <v>75</v>
      </c>
      <c r="B641" s="2" t="s">
        <v>84</v>
      </c>
      <c r="C641" s="2" t="s">
        <v>553</v>
      </c>
      <c r="D641" s="2" t="s">
        <v>35</v>
      </c>
      <c r="E641" s="20">
        <v>9369650</v>
      </c>
      <c r="F641" s="20">
        <v>11620005</v>
      </c>
      <c r="G641" s="20">
        <v>12935951</v>
      </c>
      <c r="H641" s="20">
        <v>15440797</v>
      </c>
      <c r="I641" s="20">
        <v>17811346</v>
      </c>
      <c r="J641" s="7"/>
      <c r="K641" s="7"/>
    </row>
    <row r="642" spans="1:14" x14ac:dyDescent="0.25">
      <c r="A642" s="2" t="s">
        <v>75</v>
      </c>
      <c r="B642" s="2" t="s">
        <v>84</v>
      </c>
      <c r="C642" s="2" t="s">
        <v>553</v>
      </c>
      <c r="D642" s="2" t="s">
        <v>36</v>
      </c>
      <c r="E642" s="20">
        <v>21194148</v>
      </c>
      <c r="F642" s="20">
        <v>23079969</v>
      </c>
      <c r="G642" s="20">
        <v>29348083</v>
      </c>
      <c r="H642" s="20">
        <v>36020534</v>
      </c>
      <c r="I642" s="20">
        <v>50083161</v>
      </c>
      <c r="J642" s="7"/>
      <c r="K642" s="7"/>
    </row>
    <row r="643" spans="1:14" x14ac:dyDescent="0.25">
      <c r="A643" s="2" t="s">
        <v>75</v>
      </c>
      <c r="B643" s="2" t="s">
        <v>84</v>
      </c>
      <c r="C643" s="2" t="s">
        <v>553</v>
      </c>
      <c r="D643" s="2" t="s">
        <v>37</v>
      </c>
      <c r="E643" s="20">
        <v>20890525</v>
      </c>
      <c r="F643" s="20">
        <v>22572388</v>
      </c>
      <c r="G643" s="20">
        <v>28569430</v>
      </c>
      <c r="H643" s="20">
        <v>35408493</v>
      </c>
      <c r="I643" s="20">
        <v>49449635</v>
      </c>
      <c r="J643" s="7"/>
      <c r="K643" s="7"/>
    </row>
    <row r="644" spans="1:14" x14ac:dyDescent="0.25">
      <c r="A644" s="2" t="s">
        <v>75</v>
      </c>
      <c r="B644" s="2" t="s">
        <v>84</v>
      </c>
      <c r="C644" s="2" t="s">
        <v>553</v>
      </c>
      <c r="D644" s="2" t="s">
        <v>38</v>
      </c>
      <c r="E644" s="20">
        <v>15645273</v>
      </c>
      <c r="F644" s="20">
        <v>27459453</v>
      </c>
      <c r="G644" s="20">
        <v>42044463</v>
      </c>
      <c r="H644" s="20">
        <v>44507379</v>
      </c>
      <c r="I644" s="20">
        <v>53285133</v>
      </c>
      <c r="J644" s="7"/>
      <c r="K644" s="7"/>
    </row>
    <row r="645" spans="1:14" x14ac:dyDescent="0.25">
      <c r="A645" s="2" t="s">
        <v>75</v>
      </c>
      <c r="B645" s="2" t="s">
        <v>84</v>
      </c>
      <c r="C645" s="2" t="s">
        <v>553</v>
      </c>
      <c r="D645" s="2" t="s">
        <v>39</v>
      </c>
      <c r="E645" s="20">
        <v>9701386</v>
      </c>
      <c r="F645" s="20">
        <v>14061595</v>
      </c>
      <c r="G645" s="20">
        <v>21434659</v>
      </c>
      <c r="H645" s="20">
        <v>21022671</v>
      </c>
      <c r="I645" s="20">
        <v>22803319</v>
      </c>
      <c r="J645" s="7"/>
      <c r="K645" s="7"/>
    </row>
    <row r="646" spans="1:14" x14ac:dyDescent="0.25">
      <c r="A646" s="2" t="s">
        <v>75</v>
      </c>
      <c r="B646" s="5" t="s">
        <v>84</v>
      </c>
      <c r="C646" s="5" t="s">
        <v>553</v>
      </c>
      <c r="D646" s="5" t="s">
        <v>40</v>
      </c>
      <c r="E646" s="19"/>
      <c r="F646" s="19"/>
      <c r="G646" s="19"/>
      <c r="H646" s="19"/>
      <c r="I646" s="19"/>
      <c r="J646" s="7"/>
      <c r="K646" s="7"/>
    </row>
    <row r="647" spans="1:14" x14ac:dyDescent="0.25">
      <c r="A647" s="2" t="s">
        <v>75</v>
      </c>
      <c r="B647" s="2" t="s">
        <v>84</v>
      </c>
      <c r="C647" s="2" t="s">
        <v>553</v>
      </c>
      <c r="D647" s="2" t="s">
        <v>77</v>
      </c>
      <c r="E647" s="20">
        <v>1260260</v>
      </c>
      <c r="F647" s="20">
        <v>1260260</v>
      </c>
      <c r="G647" s="20">
        <v>1449299.2</v>
      </c>
      <c r="H647" s="20">
        <v>1449299.2</v>
      </c>
      <c r="I647" s="20">
        <v>1449299.2</v>
      </c>
      <c r="J647" s="7"/>
      <c r="K647" s="7"/>
    </row>
    <row r="648" spans="1:14" x14ac:dyDescent="0.25">
      <c r="A648" s="2" t="s">
        <v>75</v>
      </c>
      <c r="B648" s="2" t="s">
        <v>84</v>
      </c>
      <c r="C648" s="2" t="s">
        <v>553</v>
      </c>
      <c r="D648" s="2" t="s">
        <v>78</v>
      </c>
      <c r="E648" s="23">
        <v>0</v>
      </c>
      <c r="F648" s="23">
        <v>0</v>
      </c>
      <c r="G648" s="23">
        <v>25</v>
      </c>
      <c r="H648" s="23">
        <v>30</v>
      </c>
      <c r="I648" s="23">
        <v>50</v>
      </c>
      <c r="J648" s="7"/>
      <c r="K648" s="7"/>
    </row>
    <row r="649" spans="1:14" x14ac:dyDescent="0.25">
      <c r="A649" s="2" t="s">
        <v>75</v>
      </c>
      <c r="B649" s="2" t="s">
        <v>84</v>
      </c>
      <c r="C649" s="2" t="s">
        <v>553</v>
      </c>
      <c r="D649" s="2" t="s">
        <v>79</v>
      </c>
      <c r="E649" s="23">
        <v>0</v>
      </c>
      <c r="F649" s="23">
        <v>0</v>
      </c>
      <c r="G649" s="23">
        <v>0</v>
      </c>
      <c r="H649" s="23">
        <v>0</v>
      </c>
      <c r="I649" s="23">
        <v>0</v>
      </c>
      <c r="J649" s="7"/>
      <c r="K649" s="7"/>
    </row>
    <row r="650" spans="1:14" x14ac:dyDescent="0.25">
      <c r="A650" s="2" t="s">
        <v>75</v>
      </c>
      <c r="B650" s="2" t="s">
        <v>84</v>
      </c>
      <c r="C650" s="2" t="s">
        <v>553</v>
      </c>
      <c r="D650" s="2" t="s">
        <v>80</v>
      </c>
      <c r="E650" s="20">
        <v>192333784</v>
      </c>
      <c r="F650" s="20">
        <v>141516437</v>
      </c>
      <c r="G650" s="20">
        <v>515097172</v>
      </c>
      <c r="H650" s="20">
        <v>281502500.10000002</v>
      </c>
      <c r="I650" s="20">
        <v>487804894</v>
      </c>
      <c r="J650" s="7"/>
      <c r="K650" s="7"/>
      <c r="L650" s="7"/>
      <c r="M650" s="7"/>
      <c r="N650" s="7"/>
    </row>
    <row r="651" spans="1:14" x14ac:dyDescent="0.25">
      <c r="A651" s="2" t="str">
        <f t="shared" ref="A651:B651" si="19">A650</f>
        <v>Local Banks</v>
      </c>
      <c r="B651" s="2" t="str">
        <f t="shared" si="19"/>
        <v>Private Sector Banks</v>
      </c>
      <c r="C651" s="2" t="s">
        <v>553</v>
      </c>
      <c r="D651" s="2" t="s">
        <v>81</v>
      </c>
      <c r="E651" s="20"/>
      <c r="F651" s="20"/>
      <c r="G651" s="9">
        <v>874339501</v>
      </c>
      <c r="H651" s="9">
        <v>949755823</v>
      </c>
      <c r="I651" s="9">
        <v>742258853</v>
      </c>
      <c r="J651" s="7"/>
      <c r="K651" s="7"/>
      <c r="L651" s="7"/>
      <c r="M651" s="7"/>
      <c r="N651" s="7"/>
    </row>
    <row r="652" spans="1:14" x14ac:dyDescent="0.25">
      <c r="A652" s="2" t="s">
        <v>75</v>
      </c>
      <c r="B652" s="5" t="s">
        <v>84</v>
      </c>
      <c r="C652" s="5" t="s">
        <v>553</v>
      </c>
      <c r="D652" s="5" t="s">
        <v>43</v>
      </c>
      <c r="E652" s="22"/>
      <c r="F652" s="22"/>
      <c r="G652" s="22"/>
      <c r="H652" s="22"/>
      <c r="I652" s="22"/>
      <c r="J652" s="7"/>
      <c r="K652" s="7"/>
    </row>
    <row r="653" spans="1:14" x14ac:dyDescent="0.25">
      <c r="A653" s="5" t="s">
        <v>75</v>
      </c>
      <c r="B653" s="2" t="s">
        <v>84</v>
      </c>
      <c r="C653" s="2" t="s">
        <v>553</v>
      </c>
      <c r="D653" s="2" t="s">
        <v>211</v>
      </c>
      <c r="E653" s="23">
        <v>41.792074810753192</v>
      </c>
      <c r="F653" s="23">
        <v>24.102882424429922</v>
      </c>
      <c r="G653" s="23">
        <v>19.442365209999998</v>
      </c>
      <c r="H653" s="23">
        <v>15.779362155822328</v>
      </c>
      <c r="I653" s="23">
        <v>29.052006670000001</v>
      </c>
      <c r="J653" s="7"/>
      <c r="K653" s="7"/>
    </row>
    <row r="654" spans="1:14" x14ac:dyDescent="0.25">
      <c r="A654" s="2" t="s">
        <v>75</v>
      </c>
      <c r="B654" s="2" t="s">
        <v>84</v>
      </c>
      <c r="C654" s="2" t="s">
        <v>553</v>
      </c>
      <c r="D654" s="2" t="s">
        <v>45</v>
      </c>
      <c r="E654" s="23">
        <v>2.5739485074301371</v>
      </c>
      <c r="F654" s="23">
        <v>2.618483040490867</v>
      </c>
      <c r="G654" s="23">
        <v>2.797683111</v>
      </c>
      <c r="H654" s="23">
        <v>2.5328363890948835</v>
      </c>
      <c r="I654" s="23">
        <v>3.018115291</v>
      </c>
      <c r="J654" s="7"/>
      <c r="K654" s="7"/>
    </row>
    <row r="655" spans="1:14" x14ac:dyDescent="0.25">
      <c r="A655" s="2" t="s">
        <v>75</v>
      </c>
      <c r="B655" s="2" t="s">
        <v>84</v>
      </c>
      <c r="C655" s="2" t="s">
        <v>553</v>
      </c>
      <c r="D655" s="2" t="s">
        <v>533</v>
      </c>
      <c r="E655" s="23">
        <v>17.985888989822072</v>
      </c>
      <c r="F655" s="23">
        <v>20.27045679482557</v>
      </c>
      <c r="G655" s="23">
        <v>23.131478059999999</v>
      </c>
      <c r="H655" s="23">
        <v>19.946966597023088</v>
      </c>
      <c r="I655" s="23">
        <v>18.909313959999999</v>
      </c>
      <c r="J655" s="7"/>
      <c r="K655" s="7"/>
    </row>
    <row r="656" spans="1:14" x14ac:dyDescent="0.25">
      <c r="A656" s="2" t="s">
        <v>75</v>
      </c>
      <c r="B656" s="2" t="s">
        <v>84</v>
      </c>
      <c r="C656" s="2" t="s">
        <v>553</v>
      </c>
      <c r="D656" s="2" t="s">
        <v>46</v>
      </c>
      <c r="E656" s="9">
        <v>0.77047463675184458</v>
      </c>
      <c r="F656" s="9">
        <v>0.92138681471541339</v>
      </c>
      <c r="G656" s="9">
        <v>1.009161905</v>
      </c>
      <c r="H656" s="9">
        <v>0.84145405271665463</v>
      </c>
      <c r="I656" s="9">
        <v>0.78767898599999997</v>
      </c>
      <c r="J656" s="7"/>
      <c r="K656" s="7"/>
    </row>
    <row r="657" spans="1:11" x14ac:dyDescent="0.25">
      <c r="A657" s="2" t="s">
        <v>75</v>
      </c>
      <c r="B657" s="2" t="s">
        <v>84</v>
      </c>
      <c r="C657" s="2" t="s">
        <v>553</v>
      </c>
      <c r="D657" s="2" t="s">
        <v>47</v>
      </c>
      <c r="E657" s="9">
        <v>0.7441284864082226</v>
      </c>
      <c r="F657" s="9">
        <v>0.76140149065075313</v>
      </c>
      <c r="G657" s="9">
        <v>0.60903553200000005</v>
      </c>
      <c r="H657" s="9">
        <v>0.61803379850377538</v>
      </c>
      <c r="I657" s="9">
        <v>0.61524477899999996</v>
      </c>
      <c r="J657" s="7"/>
      <c r="K657" s="7"/>
    </row>
    <row r="658" spans="1:11" x14ac:dyDescent="0.25">
      <c r="A658" s="2" t="s">
        <v>75</v>
      </c>
      <c r="B658" s="2" t="s">
        <v>84</v>
      </c>
      <c r="C658" s="2" t="s">
        <v>553</v>
      </c>
      <c r="D658" s="2" t="s">
        <v>48</v>
      </c>
      <c r="E658" s="9">
        <v>2.1816224849605361</v>
      </c>
      <c r="F658" s="9">
        <v>2.5501970196276389</v>
      </c>
      <c r="G658" s="9">
        <v>2.7521860170000001</v>
      </c>
      <c r="H658" s="9">
        <v>2.6051788346894176</v>
      </c>
      <c r="I658" s="9">
        <v>2.9553333909999999</v>
      </c>
      <c r="J658" s="7"/>
      <c r="K658" s="7"/>
    </row>
    <row r="659" spans="1:11" x14ac:dyDescent="0.25">
      <c r="A659" s="5" t="s">
        <v>75</v>
      </c>
      <c r="B659" s="2" t="s">
        <v>84</v>
      </c>
      <c r="C659" s="2" t="s">
        <v>553</v>
      </c>
      <c r="D659" s="2" t="s">
        <v>49</v>
      </c>
      <c r="E659" s="23">
        <v>58.207925189246808</v>
      </c>
      <c r="F659" s="23">
        <v>75.897117575570078</v>
      </c>
      <c r="G659" s="23">
        <v>80.557634789999994</v>
      </c>
      <c r="H659" s="23">
        <v>84.220637844177674</v>
      </c>
      <c r="I659" s="23">
        <v>70.947993330000003</v>
      </c>
      <c r="J659" s="7"/>
      <c r="K659" s="7"/>
    </row>
    <row r="660" spans="1:11" x14ac:dyDescent="0.25">
      <c r="A660" s="2" t="s">
        <v>75</v>
      </c>
      <c r="B660" s="2" t="s">
        <v>84</v>
      </c>
      <c r="C660" s="2" t="s">
        <v>553</v>
      </c>
      <c r="D660" s="2" t="s">
        <v>50</v>
      </c>
      <c r="E660" s="9">
        <v>1.3352611360632698</v>
      </c>
      <c r="F660" s="9">
        <v>0.82202613431520288</v>
      </c>
      <c r="G660" s="9">
        <v>0.67950517099999996</v>
      </c>
      <c r="H660" s="9">
        <v>0.79556455121745095</v>
      </c>
      <c r="I660" s="9">
        <v>0.92801935999999996</v>
      </c>
      <c r="J660" s="7"/>
      <c r="K660" s="7"/>
    </row>
    <row r="661" spans="1:11" x14ac:dyDescent="0.25">
      <c r="A661" s="2" t="s">
        <v>75</v>
      </c>
      <c r="B661" s="2" t="s">
        <v>84</v>
      </c>
      <c r="C661" s="2" t="s">
        <v>553</v>
      </c>
      <c r="D661" s="2" t="s">
        <v>51</v>
      </c>
      <c r="E661" s="9">
        <v>24.383631621927815</v>
      </c>
      <c r="F661" s="9">
        <v>13.008974265351011</v>
      </c>
      <c r="G661" s="9">
        <v>9.2123744409999997</v>
      </c>
      <c r="H661" s="9">
        <v>8.6490261931562955</v>
      </c>
      <c r="I661" s="9">
        <v>15.72157153</v>
      </c>
      <c r="J661" s="7"/>
      <c r="K661" s="7"/>
    </row>
    <row r="662" spans="1:11" x14ac:dyDescent="0.25">
      <c r="A662" s="2" t="s">
        <v>75</v>
      </c>
      <c r="B662" s="2" t="s">
        <v>84</v>
      </c>
      <c r="C662" s="2" t="s">
        <v>553</v>
      </c>
      <c r="D662" s="2" t="s">
        <v>52</v>
      </c>
      <c r="E662" s="9">
        <v>2.2295950222260168</v>
      </c>
      <c r="F662" s="9">
        <v>1.9425454636207127</v>
      </c>
      <c r="G662" s="9">
        <v>2.2085295469999999</v>
      </c>
      <c r="H662" s="9">
        <v>2.2931778068191688</v>
      </c>
      <c r="I662" s="9">
        <v>2.7762997249999999</v>
      </c>
      <c r="J662" s="7"/>
      <c r="K662" s="7"/>
    </row>
    <row r="663" spans="1:11" x14ac:dyDescent="0.25">
      <c r="A663" s="2" t="s">
        <v>75</v>
      </c>
      <c r="B663" s="2" t="s">
        <v>84</v>
      </c>
      <c r="C663" s="2" t="s">
        <v>553</v>
      </c>
      <c r="D663" s="2" t="s">
        <v>82</v>
      </c>
      <c r="E663" s="9">
        <f>+E645/E647</f>
        <v>7.6979242378556805</v>
      </c>
      <c r="F663" s="9">
        <f>+F645/F647</f>
        <v>11.15769365051656</v>
      </c>
      <c r="G663" s="9">
        <f>+G645/G647</f>
        <v>14.789671449483999</v>
      </c>
      <c r="H663" s="9">
        <f>+H645/H647</f>
        <v>14.505404405108346</v>
      </c>
      <c r="I663" s="9">
        <f>+I645/I647</f>
        <v>15.734031316652905</v>
      </c>
      <c r="J663" s="7"/>
      <c r="K663" s="7"/>
    </row>
    <row r="664" spans="1:11" x14ac:dyDescent="0.25">
      <c r="A664" s="2" t="s">
        <v>75</v>
      </c>
      <c r="B664" s="5" t="s">
        <v>84</v>
      </c>
      <c r="C664" s="5" t="s">
        <v>553</v>
      </c>
      <c r="D664" s="5" t="s">
        <v>53</v>
      </c>
      <c r="E664" s="74"/>
      <c r="F664" s="74"/>
      <c r="G664" s="74"/>
      <c r="H664" s="74"/>
      <c r="I664" s="74"/>
      <c r="J664" s="7"/>
      <c r="K664" s="7"/>
    </row>
    <row r="665" spans="1:11" x14ac:dyDescent="0.25">
      <c r="A665" s="2" t="s">
        <v>75</v>
      </c>
      <c r="B665" s="2" t="s">
        <v>84</v>
      </c>
      <c r="C665" s="2" t="s">
        <v>553</v>
      </c>
      <c r="D665" s="2" t="s">
        <v>54</v>
      </c>
      <c r="E665" s="9">
        <v>7.3770010387270135</v>
      </c>
      <c r="F665" s="9">
        <v>5.2831012252560559</v>
      </c>
      <c r="G665" s="9">
        <v>8.1862493959999991</v>
      </c>
      <c r="H665" s="9">
        <v>5.7750083518813788</v>
      </c>
      <c r="I665" s="9">
        <v>4.2284055159999996</v>
      </c>
      <c r="J665" s="7"/>
      <c r="K665" s="7"/>
    </row>
    <row r="666" spans="1:11" x14ac:dyDescent="0.25">
      <c r="A666" s="2" t="s">
        <v>75</v>
      </c>
      <c r="B666" s="2" t="s">
        <v>84</v>
      </c>
      <c r="C666" s="2" t="s">
        <v>553</v>
      </c>
      <c r="D666" s="2" t="s">
        <v>55</v>
      </c>
      <c r="E666" s="9">
        <v>48.950803454062779</v>
      </c>
      <c r="F666" s="9">
        <v>49.964888529225057</v>
      </c>
      <c r="G666" s="9">
        <v>55.674876189999999</v>
      </c>
      <c r="H666" s="9">
        <v>60.429128590046425</v>
      </c>
      <c r="I666" s="9">
        <v>70.078337970000007</v>
      </c>
      <c r="J666" s="7"/>
      <c r="K666" s="7"/>
    </row>
    <row r="667" spans="1:11" x14ac:dyDescent="0.25">
      <c r="A667" s="2" t="s">
        <v>75</v>
      </c>
      <c r="B667" s="2" t="s">
        <v>84</v>
      </c>
      <c r="C667" s="2" t="s">
        <v>553</v>
      </c>
      <c r="D667" s="2" t="s">
        <v>56</v>
      </c>
      <c r="E667" s="9">
        <v>37.929593093144511</v>
      </c>
      <c r="F667" s="9">
        <v>38.254244565437276</v>
      </c>
      <c r="G667" s="9">
        <v>29.808429879999998</v>
      </c>
      <c r="H667" s="9">
        <v>27.848436059241173</v>
      </c>
      <c r="I667" s="9">
        <v>20.26326723</v>
      </c>
      <c r="J667" s="7"/>
      <c r="K667" s="7"/>
    </row>
    <row r="668" spans="1:11" x14ac:dyDescent="0.25">
      <c r="A668" s="2" t="s">
        <v>75</v>
      </c>
      <c r="B668" s="2" t="s">
        <v>84</v>
      </c>
      <c r="C668" s="2" t="s">
        <v>553</v>
      </c>
      <c r="D668" s="2" t="s">
        <v>57</v>
      </c>
      <c r="E668" s="9">
        <v>80.644467995521552</v>
      </c>
      <c r="F668" s="9">
        <v>74.867266252303423</v>
      </c>
      <c r="G668" s="9">
        <v>60.88238922</v>
      </c>
      <c r="H668" s="9">
        <v>54.584902144392736</v>
      </c>
      <c r="I668" s="9">
        <v>56.349943539999998</v>
      </c>
      <c r="J668" s="7"/>
      <c r="K668" s="7"/>
    </row>
    <row r="669" spans="1:11" x14ac:dyDescent="0.25">
      <c r="A669" s="2" t="s">
        <v>75</v>
      </c>
      <c r="B669" s="2" t="s">
        <v>84</v>
      </c>
      <c r="C669" s="2" t="s">
        <v>553</v>
      </c>
      <c r="D669" s="2" t="s">
        <v>58</v>
      </c>
      <c r="E669" s="9">
        <v>95.560278398602264</v>
      </c>
      <c r="F669" s="9">
        <v>95.195555188481279</v>
      </c>
      <c r="G669" s="9">
        <v>95.427375310000002</v>
      </c>
      <c r="H669" s="9">
        <v>95.131691691477414</v>
      </c>
      <c r="I669" s="9">
        <v>94.758341040000005</v>
      </c>
      <c r="J669" s="7"/>
      <c r="K669" s="7"/>
    </row>
    <row r="670" spans="1:11" x14ac:dyDescent="0.25">
      <c r="A670" s="2" t="s">
        <v>75</v>
      </c>
      <c r="B670" s="2" t="s">
        <v>84</v>
      </c>
      <c r="C670" s="2" t="s">
        <v>553</v>
      </c>
      <c r="D670" s="2" t="s">
        <v>59</v>
      </c>
      <c r="E670" s="9">
        <v>50.009987787755762</v>
      </c>
      <c r="F670" s="9">
        <v>53.820034312927831</v>
      </c>
      <c r="G670" s="9">
        <v>51.139489769999997</v>
      </c>
      <c r="H670" s="9">
        <v>53.75480904882324</v>
      </c>
      <c r="I670" s="9">
        <v>38.323272899999999</v>
      </c>
      <c r="J670" s="7"/>
      <c r="K670" s="7"/>
    </row>
    <row r="671" spans="1:11" x14ac:dyDescent="0.25">
      <c r="A671" s="5" t="s">
        <v>75</v>
      </c>
      <c r="B671" s="2" t="s">
        <v>84</v>
      </c>
      <c r="C671" s="2" t="s">
        <v>553</v>
      </c>
      <c r="D671" s="2" t="s">
        <v>60</v>
      </c>
      <c r="E671" s="23">
        <v>44.584653583755284</v>
      </c>
      <c r="F671" s="23">
        <v>44.689756760231461</v>
      </c>
      <c r="G671" s="23">
        <v>34.149508650000001</v>
      </c>
      <c r="H671" s="23">
        <v>32.829844803450989</v>
      </c>
      <c r="I671" s="23">
        <v>23.808222489999999</v>
      </c>
      <c r="J671" s="7"/>
      <c r="K671" s="7"/>
    </row>
    <row r="672" spans="1:11" x14ac:dyDescent="0.25">
      <c r="A672" s="2" t="s">
        <v>75</v>
      </c>
      <c r="B672" s="5" t="s">
        <v>84</v>
      </c>
      <c r="C672" s="5" t="s">
        <v>553</v>
      </c>
      <c r="D672" s="5" t="s">
        <v>61</v>
      </c>
      <c r="E672" s="74"/>
      <c r="F672" s="74"/>
      <c r="G672" s="74"/>
      <c r="H672" s="74"/>
      <c r="I672" s="74"/>
      <c r="J672" s="7"/>
      <c r="K672" s="7"/>
    </row>
    <row r="673" spans="1:14" x14ac:dyDescent="0.25">
      <c r="A673" s="2" t="s">
        <v>75</v>
      </c>
      <c r="B673" s="2" t="s">
        <v>84</v>
      </c>
      <c r="C673" s="2" t="s">
        <v>553</v>
      </c>
      <c r="D673" s="2" t="s">
        <v>62</v>
      </c>
      <c r="E673" s="9">
        <v>6.1371243125121824</v>
      </c>
      <c r="F673" s="9">
        <v>5.0650605952383074</v>
      </c>
      <c r="G673" s="9">
        <v>4.3948636409999997</v>
      </c>
      <c r="H673" s="9">
        <v>4.6964815616293558</v>
      </c>
      <c r="I673" s="9">
        <v>5.2930130399999999</v>
      </c>
      <c r="J673" s="7"/>
      <c r="K673" s="7"/>
    </row>
    <row r="674" spans="1:14" x14ac:dyDescent="0.25">
      <c r="A674" s="2" t="s">
        <v>75</v>
      </c>
      <c r="B674" s="2" t="s">
        <v>84</v>
      </c>
      <c r="C674" s="2" t="s">
        <v>553</v>
      </c>
      <c r="D674" s="2" t="s">
        <v>63</v>
      </c>
      <c r="E674" s="9">
        <v>5.9525869674805518</v>
      </c>
      <c r="F674" s="9">
        <v>5.0612117271861248</v>
      </c>
      <c r="G674" s="9">
        <v>4.2605291200000002</v>
      </c>
      <c r="H674" s="9">
        <v>5.0902234106613582</v>
      </c>
      <c r="I674" s="9">
        <v>6.1674767890000002</v>
      </c>
      <c r="J674" s="7"/>
      <c r="K674" s="7"/>
    </row>
    <row r="675" spans="1:14" x14ac:dyDescent="0.25">
      <c r="A675" s="2" t="s">
        <v>75</v>
      </c>
      <c r="B675" s="2" t="s">
        <v>84</v>
      </c>
      <c r="C675" s="2" t="s">
        <v>553</v>
      </c>
      <c r="D675" s="2" t="s">
        <v>534</v>
      </c>
      <c r="E675" s="9">
        <v>57.778972175058755</v>
      </c>
      <c r="F675" s="9">
        <v>44.899565008724174</v>
      </c>
      <c r="G675" s="9">
        <v>31.36433031</v>
      </c>
      <c r="H675" s="9">
        <v>32.666976124806681</v>
      </c>
      <c r="I675" s="9">
        <v>27.440091429999999</v>
      </c>
      <c r="J675" s="7"/>
      <c r="K675" s="7"/>
    </row>
    <row r="676" spans="1:14" x14ac:dyDescent="0.25">
      <c r="A676" s="2" t="s">
        <v>75</v>
      </c>
      <c r="B676" s="2" t="s">
        <v>84</v>
      </c>
      <c r="C676" s="2" t="s">
        <v>553</v>
      </c>
      <c r="D676" s="2" t="s">
        <v>65</v>
      </c>
      <c r="E676" s="9">
        <v>16.342181754953717</v>
      </c>
      <c r="F676" s="9">
        <v>3.3484310085423972</v>
      </c>
      <c r="G676" s="9">
        <v>3.4298256820000002</v>
      </c>
      <c r="H676" s="9">
        <v>-4.843580062</v>
      </c>
      <c r="I676" s="9">
        <v>4.7137967940000003</v>
      </c>
      <c r="J676" s="7"/>
      <c r="K676" s="7"/>
    </row>
    <row r="677" spans="1:14" x14ac:dyDescent="0.25">
      <c r="A677" s="2" t="s">
        <v>75</v>
      </c>
      <c r="B677" s="2" t="s">
        <v>84</v>
      </c>
      <c r="C677" s="2" t="s">
        <v>553</v>
      </c>
      <c r="D677" s="2" t="s">
        <v>66</v>
      </c>
      <c r="E677" s="9">
        <v>96.993097489399034</v>
      </c>
      <c r="F677" s="9">
        <v>99.924011411515963</v>
      </c>
      <c r="G677" s="9">
        <v>96.943374539999994</v>
      </c>
      <c r="H677" s="9">
        <v>108.38376226681919</v>
      </c>
      <c r="I677" s="9">
        <v>116.5210957</v>
      </c>
      <c r="J677" s="7"/>
      <c r="K677" s="7"/>
    </row>
    <row r="678" spans="1:14" x14ac:dyDescent="0.25">
      <c r="A678" s="2" t="s">
        <v>75</v>
      </c>
      <c r="B678" s="5" t="s">
        <v>84</v>
      </c>
      <c r="C678" s="5" t="s">
        <v>553</v>
      </c>
      <c r="D678" s="5" t="s">
        <v>67</v>
      </c>
      <c r="E678" s="74"/>
      <c r="F678" s="74"/>
      <c r="G678" s="74"/>
      <c r="H678" s="74"/>
      <c r="I678" s="74"/>
      <c r="J678" s="7"/>
      <c r="K678" s="7"/>
    </row>
    <row r="679" spans="1:14" x14ac:dyDescent="0.25">
      <c r="A679" s="5" t="s">
        <v>75</v>
      </c>
      <c r="B679" s="2" t="s">
        <v>84</v>
      </c>
      <c r="C679" s="2" t="s">
        <v>553</v>
      </c>
      <c r="D679" s="2" t="s">
        <v>535</v>
      </c>
      <c r="E679" s="23">
        <v>4.2837728910027408</v>
      </c>
      <c r="F679" s="23">
        <v>4.5454664591012834</v>
      </c>
      <c r="G679" s="23">
        <v>4.3627212350000004</v>
      </c>
      <c r="H679" s="23">
        <v>4.2184562180107843</v>
      </c>
      <c r="I679" s="23">
        <v>4.1655608869999998</v>
      </c>
      <c r="J679" s="7"/>
      <c r="K679" s="7"/>
    </row>
    <row r="680" spans="1:14" x14ac:dyDescent="0.25">
      <c r="A680" s="5" t="str">
        <f t="shared" ref="A680:C680" si="20">A679</f>
        <v>Local Banks</v>
      </c>
      <c r="B680" s="2" t="str">
        <f t="shared" si="20"/>
        <v>Private Sector Banks</v>
      </c>
      <c r="C680" s="2" t="str">
        <f t="shared" si="20"/>
        <v>ASKARI BANK LTD.</v>
      </c>
      <c r="D680" s="2" t="s">
        <v>540</v>
      </c>
      <c r="E680" s="23"/>
      <c r="F680" s="23"/>
      <c r="G680" s="9">
        <f>G651/SUM(G615:G617)</f>
        <v>9.4355431460512822</v>
      </c>
      <c r="H680" s="9">
        <f>H651/SUM(H615:H617)</f>
        <v>9.0115797734308707</v>
      </c>
      <c r="I680" s="9">
        <f>I651/SUM(I615:I617)</f>
        <v>6.1550714119494101</v>
      </c>
      <c r="J680" s="7"/>
      <c r="K680" s="7"/>
    </row>
    <row r="681" spans="1:14" x14ac:dyDescent="0.25">
      <c r="A681" s="2" t="s">
        <v>75</v>
      </c>
      <c r="B681" s="2" t="s">
        <v>84</v>
      </c>
      <c r="C681" s="2" t="s">
        <v>553</v>
      </c>
      <c r="D681" s="2" t="s">
        <v>538</v>
      </c>
      <c r="E681" s="9">
        <f>+SUM(E615:E617)/E647</f>
        <v>42.799798454287213</v>
      </c>
      <c r="F681" s="9">
        <f t="shared" ref="F681:I681" si="21">+SUM(F615:F617)/F647</f>
        <v>55.044115499976193</v>
      </c>
      <c r="G681" s="9">
        <f t="shared" si="21"/>
        <v>63.937425067232496</v>
      </c>
      <c r="H681" s="9">
        <f t="shared" si="21"/>
        <v>72.719851083889381</v>
      </c>
      <c r="I681" s="9">
        <f t="shared" si="21"/>
        <v>83.207837967481112</v>
      </c>
      <c r="J681" s="7"/>
      <c r="K681" s="7"/>
    </row>
    <row r="682" spans="1:14" x14ac:dyDescent="0.25">
      <c r="A682" s="2" t="s">
        <v>75</v>
      </c>
      <c r="B682" s="2" t="s">
        <v>84</v>
      </c>
      <c r="C682" s="2" t="s">
        <v>553</v>
      </c>
      <c r="D682" s="2" t="s">
        <v>539</v>
      </c>
      <c r="E682" s="9">
        <v>18.825570366930538</v>
      </c>
      <c r="F682" s="9">
        <v>16.47075540561924</v>
      </c>
      <c r="G682" s="9">
        <v>13.955140829999999</v>
      </c>
      <c r="H682" s="9">
        <v>12.939544545073478</v>
      </c>
      <c r="I682" s="9">
        <v>13.52757649</v>
      </c>
      <c r="J682" s="7"/>
      <c r="K682" s="7"/>
    </row>
    <row r="683" spans="1:14" x14ac:dyDescent="0.25">
      <c r="A683" s="2" t="s">
        <v>75</v>
      </c>
      <c r="B683" s="5" t="s">
        <v>84</v>
      </c>
      <c r="C683" s="5" t="s">
        <v>553</v>
      </c>
      <c r="D683" s="5" t="s">
        <v>68</v>
      </c>
      <c r="E683" s="74"/>
      <c r="F683" s="74"/>
      <c r="G683" s="74"/>
      <c r="H683" s="74"/>
      <c r="I683" s="74"/>
      <c r="J683" s="7"/>
      <c r="K683" s="7"/>
    </row>
    <row r="684" spans="1:14" x14ac:dyDescent="0.25">
      <c r="A684" s="2" t="s">
        <v>75</v>
      </c>
      <c r="B684" s="2" t="s">
        <v>84</v>
      </c>
      <c r="C684" s="2" t="s">
        <v>553</v>
      </c>
      <c r="D684" s="2" t="s">
        <v>83</v>
      </c>
      <c r="E684" s="9">
        <v>19.825392371770384</v>
      </c>
      <c r="F684" s="9">
        <v>10.064038752360597</v>
      </c>
      <c r="G684" s="9">
        <v>24.031041129999998</v>
      </c>
      <c r="H684" s="9">
        <v>13.390425036856639</v>
      </c>
      <c r="I684" s="9">
        <v>21.39183748</v>
      </c>
      <c r="J684" s="7"/>
      <c r="K684" s="7"/>
    </row>
    <row r="685" spans="1:14" x14ac:dyDescent="0.25">
      <c r="A685" s="2" t="s">
        <v>75</v>
      </c>
      <c r="B685" s="5" t="s">
        <v>84</v>
      </c>
      <c r="C685" s="5" t="s">
        <v>554</v>
      </c>
      <c r="D685" s="5" t="s">
        <v>9</v>
      </c>
      <c r="E685" s="19">
        <f>SUM(E686:E689)</f>
        <v>22024083</v>
      </c>
      <c r="F685" s="19">
        <f t="shared" ref="F685:I685" si="22">SUM(F686:F689)</f>
        <v>21546619</v>
      </c>
      <c r="G685" s="19">
        <f t="shared" si="22"/>
        <v>40322068</v>
      </c>
      <c r="H685" s="19">
        <f t="shared" si="22"/>
        <v>43706634</v>
      </c>
      <c r="I685" s="19">
        <f t="shared" si="22"/>
        <v>46660708</v>
      </c>
      <c r="J685" s="3"/>
      <c r="K685" s="3"/>
      <c r="L685" s="3"/>
      <c r="M685" s="3"/>
      <c r="N685" s="3"/>
    </row>
    <row r="686" spans="1:14" x14ac:dyDescent="0.25">
      <c r="A686" s="5" t="s">
        <v>75</v>
      </c>
      <c r="B686" s="2" t="s">
        <v>84</v>
      </c>
      <c r="C686" s="2" t="s">
        <v>554</v>
      </c>
      <c r="D686" s="2" t="s">
        <v>76</v>
      </c>
      <c r="E686" s="23">
        <v>10119242</v>
      </c>
      <c r="F686" s="23">
        <v>10119242</v>
      </c>
      <c r="G686" s="23">
        <v>20506625</v>
      </c>
      <c r="H686" s="23">
        <v>20506625</v>
      </c>
      <c r="I686" s="23">
        <v>20506625</v>
      </c>
      <c r="J686" s="7"/>
      <c r="K686" s="7"/>
    </row>
    <row r="687" spans="1:14" x14ac:dyDescent="0.25">
      <c r="A687" s="2" t="s">
        <v>75</v>
      </c>
      <c r="B687" s="2" t="s">
        <v>84</v>
      </c>
      <c r="C687" s="2" t="s">
        <v>554</v>
      </c>
      <c r="D687" s="2" t="s">
        <v>11</v>
      </c>
      <c r="E687" s="9">
        <v>2331070</v>
      </c>
      <c r="F687" s="9">
        <v>2787201</v>
      </c>
      <c r="G687" s="9">
        <v>6563243</v>
      </c>
      <c r="H687" s="9">
        <v>7113683</v>
      </c>
      <c r="I687" s="9">
        <v>7680779</v>
      </c>
      <c r="J687" s="7"/>
      <c r="K687" s="7"/>
    </row>
    <row r="688" spans="1:14" x14ac:dyDescent="0.25">
      <c r="A688" s="2" t="s">
        <v>75</v>
      </c>
      <c r="B688" s="2" t="s">
        <v>84</v>
      </c>
      <c r="C688" s="2" t="s">
        <v>554</v>
      </c>
      <c r="D688" s="2" t="s">
        <v>12</v>
      </c>
      <c r="E688" s="9">
        <v>7106613</v>
      </c>
      <c r="F688" s="9">
        <v>795021</v>
      </c>
      <c r="G688" s="9">
        <v>11292332</v>
      </c>
      <c r="H688" s="9">
        <v>12708466</v>
      </c>
      <c r="I688" s="9">
        <v>15397262</v>
      </c>
      <c r="J688" s="7"/>
      <c r="K688" s="7"/>
    </row>
    <row r="689" spans="1:11" x14ac:dyDescent="0.25">
      <c r="A689" s="2" t="s">
        <v>75</v>
      </c>
      <c r="B689" s="2" t="s">
        <v>84</v>
      </c>
      <c r="C689" s="2" t="s">
        <v>554</v>
      </c>
      <c r="D689" s="2" t="s">
        <v>13</v>
      </c>
      <c r="E689" s="9">
        <v>2467158</v>
      </c>
      <c r="F689" s="9">
        <v>7845155</v>
      </c>
      <c r="G689" s="9">
        <v>1959868</v>
      </c>
      <c r="H689" s="9">
        <v>3377860</v>
      </c>
      <c r="I689" s="9">
        <v>3076042</v>
      </c>
      <c r="J689" s="7"/>
      <c r="K689" s="7"/>
    </row>
    <row r="690" spans="1:11" x14ac:dyDescent="0.25">
      <c r="A690" s="2" t="s">
        <v>75</v>
      </c>
      <c r="B690" s="5" t="s">
        <v>84</v>
      </c>
      <c r="C690" s="5" t="s">
        <v>554</v>
      </c>
      <c r="D690" s="5" t="s">
        <v>14</v>
      </c>
      <c r="E690" s="22">
        <v>562264771</v>
      </c>
      <c r="F690" s="22">
        <v>595168874</v>
      </c>
      <c r="G690" s="22">
        <v>549110390</v>
      </c>
      <c r="H690" s="22">
        <v>592400634</v>
      </c>
      <c r="I690" s="22">
        <v>608975623</v>
      </c>
      <c r="J690" s="7"/>
      <c r="K690" s="7"/>
    </row>
    <row r="691" spans="1:11" x14ac:dyDescent="0.25">
      <c r="A691" s="5" t="s">
        <v>75</v>
      </c>
      <c r="B691" s="2" t="s">
        <v>84</v>
      </c>
      <c r="C691" s="2" t="s">
        <v>554</v>
      </c>
      <c r="D691" s="2" t="s">
        <v>15</v>
      </c>
      <c r="E691" s="9">
        <v>7038886</v>
      </c>
      <c r="F691" s="9">
        <v>5402945</v>
      </c>
      <c r="G691" s="9">
        <v>5668721</v>
      </c>
      <c r="H691" s="9">
        <v>8125841</v>
      </c>
      <c r="I691" s="9">
        <v>7839367</v>
      </c>
      <c r="J691" s="7"/>
      <c r="K691" s="7"/>
    </row>
    <row r="692" spans="1:11" x14ac:dyDescent="0.25">
      <c r="A692" s="2" t="s">
        <v>75</v>
      </c>
      <c r="B692" s="2" t="s">
        <v>84</v>
      </c>
      <c r="C692" s="2" t="s">
        <v>554</v>
      </c>
      <c r="D692" s="2" t="s">
        <v>16</v>
      </c>
      <c r="E692" s="20">
        <v>70474310</v>
      </c>
      <c r="F692" s="20">
        <v>97808216</v>
      </c>
      <c r="G692" s="20">
        <v>27222479</v>
      </c>
      <c r="H692" s="20">
        <v>28698505</v>
      </c>
      <c r="I692" s="20">
        <v>26128080</v>
      </c>
      <c r="J692" s="7"/>
      <c r="K692" s="7"/>
    </row>
    <row r="693" spans="1:11" x14ac:dyDescent="0.25">
      <c r="A693" s="5" t="s">
        <v>75</v>
      </c>
      <c r="B693" s="2" t="s">
        <v>84</v>
      </c>
      <c r="C693" s="2" t="s">
        <v>554</v>
      </c>
      <c r="D693" s="2" t="s">
        <v>17</v>
      </c>
      <c r="E693" s="20">
        <v>460705014</v>
      </c>
      <c r="F693" s="20">
        <v>464131920</v>
      </c>
      <c r="G693" s="20">
        <v>486282778</v>
      </c>
      <c r="H693" s="20">
        <v>525134376</v>
      </c>
      <c r="I693" s="20">
        <v>543502051</v>
      </c>
      <c r="J693" s="7"/>
      <c r="K693" s="7"/>
    </row>
    <row r="694" spans="1:11" x14ac:dyDescent="0.25">
      <c r="A694" s="2" t="s">
        <v>75</v>
      </c>
      <c r="B694" s="2" t="s">
        <v>84</v>
      </c>
      <c r="C694" s="2" t="s">
        <v>554</v>
      </c>
      <c r="D694" s="2" t="s">
        <v>18</v>
      </c>
      <c r="E694" s="20">
        <v>24046561</v>
      </c>
      <c r="F694" s="20">
        <v>27825793</v>
      </c>
      <c r="G694" s="20">
        <v>29936412</v>
      </c>
      <c r="H694" s="20">
        <v>30441912</v>
      </c>
      <c r="I694" s="20">
        <v>31506125</v>
      </c>
      <c r="J694" s="7"/>
      <c r="K694" s="7"/>
    </row>
    <row r="695" spans="1:11" x14ac:dyDescent="0.25">
      <c r="A695" s="2" t="s">
        <v>75</v>
      </c>
      <c r="B695" s="5" t="s">
        <v>84</v>
      </c>
      <c r="C695" s="5" t="s">
        <v>554</v>
      </c>
      <c r="D695" s="5" t="s">
        <v>19</v>
      </c>
      <c r="E695" s="19">
        <v>584288854</v>
      </c>
      <c r="F695" s="19">
        <v>616715493</v>
      </c>
      <c r="G695" s="19">
        <v>589432458</v>
      </c>
      <c r="H695" s="19">
        <v>636107268</v>
      </c>
      <c r="I695" s="19">
        <v>655636331</v>
      </c>
      <c r="J695" s="7"/>
      <c r="K695" s="7"/>
    </row>
    <row r="696" spans="1:11" x14ac:dyDescent="0.25">
      <c r="A696" s="2" t="s">
        <v>75</v>
      </c>
      <c r="B696" s="2" t="s">
        <v>84</v>
      </c>
      <c r="C696" s="2" t="s">
        <v>554</v>
      </c>
      <c r="D696" s="2" t="s">
        <v>20</v>
      </c>
      <c r="E696" s="20">
        <v>34266856</v>
      </c>
      <c r="F696" s="20">
        <v>24764967</v>
      </c>
      <c r="G696" s="20">
        <v>40895031</v>
      </c>
      <c r="H696" s="20">
        <v>43058132</v>
      </c>
      <c r="I696" s="20">
        <v>40697301</v>
      </c>
      <c r="J696" s="7"/>
      <c r="K696" s="7"/>
    </row>
    <row r="697" spans="1:11" x14ac:dyDescent="0.25">
      <c r="A697" s="2" t="s">
        <v>75</v>
      </c>
      <c r="B697" s="2" t="s">
        <v>84</v>
      </c>
      <c r="C697" s="2" t="s">
        <v>554</v>
      </c>
      <c r="D697" s="2" t="s">
        <v>21</v>
      </c>
      <c r="E697" s="20">
        <v>1185786</v>
      </c>
      <c r="F697" s="20">
        <v>1800436</v>
      </c>
      <c r="G697" s="20">
        <v>3727490</v>
      </c>
      <c r="H697" s="20">
        <v>3617293</v>
      </c>
      <c r="I697" s="20">
        <v>5197190</v>
      </c>
      <c r="J697" s="7"/>
      <c r="K697" s="7"/>
    </row>
    <row r="698" spans="1:11" x14ac:dyDescent="0.25">
      <c r="A698" s="5" t="s">
        <v>75</v>
      </c>
      <c r="B698" s="2" t="s">
        <v>84</v>
      </c>
      <c r="C698" s="2" t="s">
        <v>554</v>
      </c>
      <c r="D698" s="2" t="s">
        <v>22</v>
      </c>
      <c r="E698" s="20">
        <v>31939044</v>
      </c>
      <c r="F698" s="20">
        <v>11351162</v>
      </c>
      <c r="G698" s="20">
        <v>0</v>
      </c>
      <c r="H698" s="20">
        <v>1999730</v>
      </c>
      <c r="I698" s="20">
        <v>19838794</v>
      </c>
      <c r="J698" s="7"/>
      <c r="K698" s="7"/>
    </row>
    <row r="699" spans="1:11" x14ac:dyDescent="0.25">
      <c r="A699" s="2" t="s">
        <v>75</v>
      </c>
      <c r="B699" s="2" t="s">
        <v>84</v>
      </c>
      <c r="C699" s="2" t="s">
        <v>554</v>
      </c>
      <c r="D699" s="2" t="s">
        <v>23</v>
      </c>
      <c r="E699" s="20">
        <v>231266277</v>
      </c>
      <c r="F699" s="20">
        <v>303464863</v>
      </c>
      <c r="G699" s="20">
        <v>287957001</v>
      </c>
      <c r="H699" s="20">
        <v>302436602</v>
      </c>
      <c r="I699" s="20">
        <v>278028312</v>
      </c>
      <c r="J699" s="7"/>
      <c r="K699" s="7"/>
    </row>
    <row r="700" spans="1:11" x14ac:dyDescent="0.25">
      <c r="A700" s="2" t="s">
        <v>75</v>
      </c>
      <c r="B700" s="2" t="s">
        <v>84</v>
      </c>
      <c r="C700" s="2" t="s">
        <v>554</v>
      </c>
      <c r="D700" s="2" t="s">
        <v>24</v>
      </c>
      <c r="E700" s="20">
        <v>260866747</v>
      </c>
      <c r="F700" s="20">
        <v>238524670</v>
      </c>
      <c r="G700" s="20">
        <v>213786786</v>
      </c>
      <c r="H700" s="20">
        <v>247714400</v>
      </c>
      <c r="I700" s="20">
        <v>274546727</v>
      </c>
      <c r="J700" s="7"/>
      <c r="K700" s="7"/>
    </row>
    <row r="701" spans="1:11" x14ac:dyDescent="0.25">
      <c r="A701" s="2" t="s">
        <v>75</v>
      </c>
      <c r="B701" s="2" t="s">
        <v>84</v>
      </c>
      <c r="C701" s="2" t="s">
        <v>554</v>
      </c>
      <c r="D701" s="2" t="s">
        <v>25</v>
      </c>
      <c r="E701" s="20">
        <v>13926269</v>
      </c>
      <c r="F701" s="20">
        <v>16311887</v>
      </c>
      <c r="G701" s="20">
        <v>16184450</v>
      </c>
      <c r="H701" s="20">
        <v>21327989</v>
      </c>
      <c r="I701" s="20">
        <v>23221366</v>
      </c>
      <c r="J701" s="7"/>
      <c r="K701" s="7"/>
    </row>
    <row r="702" spans="1:11" x14ac:dyDescent="0.25">
      <c r="A702" s="2" t="s">
        <v>75</v>
      </c>
      <c r="B702" s="2" t="s">
        <v>84</v>
      </c>
      <c r="C702" s="2" t="s">
        <v>554</v>
      </c>
      <c r="D702" s="2" t="s">
        <v>26</v>
      </c>
      <c r="E702" s="20">
        <v>6682809</v>
      </c>
      <c r="F702" s="20">
        <v>7422854</v>
      </c>
      <c r="G702" s="20">
        <v>10059886</v>
      </c>
      <c r="H702" s="20">
        <v>22195773</v>
      </c>
      <c r="I702" s="20">
        <v>24770357</v>
      </c>
      <c r="J702" s="7"/>
      <c r="K702" s="7"/>
    </row>
    <row r="703" spans="1:11" x14ac:dyDescent="0.25">
      <c r="A703" s="5" t="s">
        <v>75</v>
      </c>
      <c r="B703" s="2" t="s">
        <v>84</v>
      </c>
      <c r="C703" s="2" t="s">
        <v>554</v>
      </c>
      <c r="D703" s="2" t="s">
        <v>27</v>
      </c>
      <c r="E703" s="20">
        <v>254183938</v>
      </c>
      <c r="F703" s="20">
        <v>231101816</v>
      </c>
      <c r="G703" s="20">
        <v>203726900</v>
      </c>
      <c r="H703" s="20">
        <v>225518627</v>
      </c>
      <c r="I703" s="20">
        <v>249776370</v>
      </c>
      <c r="J703" s="7"/>
      <c r="K703" s="7"/>
    </row>
    <row r="704" spans="1:11" x14ac:dyDescent="0.25">
      <c r="A704" s="2" t="s">
        <v>75</v>
      </c>
      <c r="B704" s="2" t="s">
        <v>84</v>
      </c>
      <c r="C704" s="2" t="s">
        <v>554</v>
      </c>
      <c r="D704" s="2" t="s">
        <v>491</v>
      </c>
      <c r="E704" s="20">
        <v>10167038</v>
      </c>
      <c r="F704" s="20">
        <v>10004318</v>
      </c>
      <c r="G704" s="20">
        <v>8627102</v>
      </c>
      <c r="H704" s="20">
        <v>12086893</v>
      </c>
      <c r="I704" s="20">
        <v>12793947</v>
      </c>
      <c r="J704" s="7"/>
      <c r="K704" s="7"/>
    </row>
    <row r="705" spans="1:11" x14ac:dyDescent="0.25">
      <c r="A705" s="2" t="s">
        <v>75</v>
      </c>
      <c r="B705" s="2" t="s">
        <v>84</v>
      </c>
      <c r="C705" s="2" t="s">
        <v>554</v>
      </c>
      <c r="D705" s="2" t="s">
        <v>28</v>
      </c>
      <c r="E705" s="20">
        <v>21279915</v>
      </c>
      <c r="F705" s="20">
        <v>34227931</v>
      </c>
      <c r="G705" s="20">
        <v>44498934</v>
      </c>
      <c r="H705" s="20">
        <v>47389991</v>
      </c>
      <c r="I705" s="20">
        <v>49304417</v>
      </c>
      <c r="J705" s="7"/>
      <c r="K705" s="7"/>
    </row>
    <row r="706" spans="1:11" x14ac:dyDescent="0.25">
      <c r="A706" s="2" t="s">
        <v>75</v>
      </c>
      <c r="B706" s="5" t="s">
        <v>84</v>
      </c>
      <c r="C706" s="5" t="s">
        <v>554</v>
      </c>
      <c r="D706" s="5" t="s">
        <v>29</v>
      </c>
      <c r="E706" s="19"/>
      <c r="F706" s="19"/>
      <c r="G706" s="19"/>
      <c r="H706" s="19"/>
      <c r="I706" s="19"/>
      <c r="J706" s="7"/>
      <c r="K706" s="7"/>
    </row>
    <row r="707" spans="1:11" x14ac:dyDescent="0.25">
      <c r="A707" s="2" t="s">
        <v>75</v>
      </c>
      <c r="B707" s="2" t="s">
        <v>84</v>
      </c>
      <c r="C707" s="2" t="s">
        <v>554</v>
      </c>
      <c r="D707" s="2" t="s">
        <v>30</v>
      </c>
      <c r="E707" s="20">
        <v>39125436</v>
      </c>
      <c r="F707" s="20">
        <v>72047205</v>
      </c>
      <c r="G707" s="20">
        <v>92087212</v>
      </c>
      <c r="H707" s="20">
        <v>108540396</v>
      </c>
      <c r="I707" s="20">
        <v>71451982</v>
      </c>
      <c r="J707" s="7"/>
      <c r="K707" s="7"/>
    </row>
    <row r="708" spans="1:11" x14ac:dyDescent="0.25">
      <c r="A708" s="2" t="s">
        <v>75</v>
      </c>
      <c r="B708" s="2" t="s">
        <v>84</v>
      </c>
      <c r="C708" s="2" t="s">
        <v>554</v>
      </c>
      <c r="D708" s="2" t="s">
        <v>31</v>
      </c>
      <c r="E708" s="20">
        <v>27230687</v>
      </c>
      <c r="F708" s="20">
        <v>57191203</v>
      </c>
      <c r="G708" s="20">
        <v>69678174</v>
      </c>
      <c r="H708" s="20">
        <v>81189811</v>
      </c>
      <c r="I708" s="20">
        <v>44302868</v>
      </c>
      <c r="J708" s="7"/>
      <c r="K708" s="7"/>
    </row>
    <row r="709" spans="1:11" x14ac:dyDescent="0.25">
      <c r="A709" s="2" t="s">
        <v>75</v>
      </c>
      <c r="B709" s="2" t="s">
        <v>84</v>
      </c>
      <c r="C709" s="2" t="s">
        <v>554</v>
      </c>
      <c r="D709" s="2" t="s">
        <v>32</v>
      </c>
      <c r="E709" s="20">
        <v>11894749</v>
      </c>
      <c r="F709" s="20">
        <v>14856002</v>
      </c>
      <c r="G709" s="20">
        <v>22409038</v>
      </c>
      <c r="H709" s="20">
        <v>27350585</v>
      </c>
      <c r="I709" s="20">
        <v>27149114</v>
      </c>
      <c r="J709" s="7"/>
      <c r="K709" s="7"/>
    </row>
    <row r="710" spans="1:11" x14ac:dyDescent="0.25">
      <c r="A710" s="2" t="s">
        <v>75</v>
      </c>
      <c r="B710" s="2" t="s">
        <v>84</v>
      </c>
      <c r="C710" s="2" t="s">
        <v>554</v>
      </c>
      <c r="D710" s="2" t="s">
        <v>33</v>
      </c>
      <c r="E710" s="20">
        <v>1995125</v>
      </c>
      <c r="F710" s="20">
        <v>1098788</v>
      </c>
      <c r="G710" s="20">
        <v>2807293</v>
      </c>
      <c r="H710" s="20">
        <v>4703110</v>
      </c>
      <c r="I710" s="20">
        <v>3585710</v>
      </c>
      <c r="J710" s="7"/>
      <c r="K710" s="7"/>
    </row>
    <row r="711" spans="1:11" x14ac:dyDescent="0.25">
      <c r="A711" s="2" t="s">
        <v>75</v>
      </c>
      <c r="B711" s="2" t="s">
        <v>84</v>
      </c>
      <c r="C711" s="2" t="s">
        <v>554</v>
      </c>
      <c r="D711" s="2" t="s">
        <v>34</v>
      </c>
      <c r="E711" s="20">
        <v>9899624</v>
      </c>
      <c r="F711" s="20">
        <v>13757214</v>
      </c>
      <c r="G711" s="20">
        <v>19601745</v>
      </c>
      <c r="H711" s="20">
        <v>22647475</v>
      </c>
      <c r="I711" s="20">
        <v>23563404</v>
      </c>
      <c r="J711" s="7"/>
      <c r="K711" s="7"/>
    </row>
    <row r="712" spans="1:11" x14ac:dyDescent="0.25">
      <c r="A712" s="2" t="s">
        <v>75</v>
      </c>
      <c r="B712" s="2" t="s">
        <v>84</v>
      </c>
      <c r="C712" s="2" t="s">
        <v>554</v>
      </c>
      <c r="D712" s="2" t="s">
        <v>35</v>
      </c>
      <c r="E712" s="20">
        <v>5076675</v>
      </c>
      <c r="F712" s="20">
        <v>5300032</v>
      </c>
      <c r="G712" s="20">
        <v>12204572</v>
      </c>
      <c r="H712" s="20">
        <v>11292948</v>
      </c>
      <c r="I712" s="20">
        <v>13163824</v>
      </c>
      <c r="J712" s="7"/>
      <c r="K712" s="7"/>
    </row>
    <row r="713" spans="1:11" x14ac:dyDescent="0.25">
      <c r="A713" s="2" t="s">
        <v>75</v>
      </c>
      <c r="B713" s="2" t="s">
        <v>84</v>
      </c>
      <c r="C713" s="2" t="s">
        <v>554</v>
      </c>
      <c r="D713" s="2" t="s">
        <v>36</v>
      </c>
      <c r="E713" s="20">
        <v>12767374</v>
      </c>
      <c r="F713" s="20">
        <v>16926006</v>
      </c>
      <c r="G713" s="20">
        <v>23291143</v>
      </c>
      <c r="H713" s="20">
        <v>27574346</v>
      </c>
      <c r="I713" s="20">
        <v>30536665</v>
      </c>
      <c r="J713" s="7"/>
      <c r="K713" s="7"/>
    </row>
    <row r="714" spans="1:11" x14ac:dyDescent="0.25">
      <c r="A714" s="5" t="s">
        <v>75</v>
      </c>
      <c r="B714" s="2" t="s">
        <v>84</v>
      </c>
      <c r="C714" s="2" t="s">
        <v>554</v>
      </c>
      <c r="D714" s="2" t="s">
        <v>37</v>
      </c>
      <c r="E714" s="20">
        <v>12722702</v>
      </c>
      <c r="F714" s="20">
        <v>16748968</v>
      </c>
      <c r="G714" s="20">
        <v>23041555</v>
      </c>
      <c r="H714" s="20">
        <v>27346237</v>
      </c>
      <c r="I714" s="20">
        <v>30169266</v>
      </c>
      <c r="J714" s="7"/>
      <c r="K714" s="7"/>
    </row>
    <row r="715" spans="1:11" x14ac:dyDescent="0.25">
      <c r="A715" s="2" t="s">
        <v>75</v>
      </c>
      <c r="B715" s="2" t="s">
        <v>84</v>
      </c>
      <c r="C715" s="2" t="s">
        <v>554</v>
      </c>
      <c r="D715" s="2" t="s">
        <v>38</v>
      </c>
      <c r="E715" s="20">
        <v>2208925</v>
      </c>
      <c r="F715" s="20">
        <v>2131240</v>
      </c>
      <c r="G715" s="20">
        <v>8515174</v>
      </c>
      <c r="H715" s="20">
        <v>6366077</v>
      </c>
      <c r="I715" s="20">
        <v>6190563</v>
      </c>
      <c r="J715" s="7"/>
      <c r="K715" s="7"/>
    </row>
    <row r="716" spans="1:11" x14ac:dyDescent="0.25">
      <c r="A716" s="2" t="s">
        <v>75</v>
      </c>
      <c r="B716" s="2" t="s">
        <v>84</v>
      </c>
      <c r="C716" s="2" t="s">
        <v>554</v>
      </c>
      <c r="D716" s="2" t="s">
        <v>39</v>
      </c>
      <c r="E716" s="20">
        <v>1304392</v>
      </c>
      <c r="F716" s="20">
        <v>964778</v>
      </c>
      <c r="G716" s="20">
        <v>4334918</v>
      </c>
      <c r="H716" s="20">
        <v>2848466</v>
      </c>
      <c r="I716" s="20">
        <v>2795570</v>
      </c>
      <c r="J716" s="7"/>
      <c r="K716" s="7"/>
    </row>
    <row r="717" spans="1:11" x14ac:dyDescent="0.25">
      <c r="A717" s="2" t="s">
        <v>75</v>
      </c>
      <c r="B717" s="5" t="s">
        <v>84</v>
      </c>
      <c r="C717" s="5" t="s">
        <v>554</v>
      </c>
      <c r="D717" s="5" t="s">
        <v>40</v>
      </c>
      <c r="E717" s="19"/>
      <c r="F717" s="19"/>
      <c r="G717" s="19"/>
      <c r="H717" s="19"/>
      <c r="I717" s="19"/>
      <c r="J717" s="7"/>
      <c r="K717" s="7"/>
    </row>
    <row r="718" spans="1:11" x14ac:dyDescent="0.25">
      <c r="A718" s="2" t="s">
        <v>75</v>
      </c>
      <c r="B718" s="2" t="s">
        <v>84</v>
      </c>
      <c r="C718" s="2" t="s">
        <v>554</v>
      </c>
      <c r="D718" s="2" t="s">
        <v>77</v>
      </c>
      <c r="E718" s="20">
        <v>1297464</v>
      </c>
      <c r="F718" s="20">
        <v>1297464</v>
      </c>
      <c r="G718" s="20">
        <v>2050662</v>
      </c>
      <c r="H718" s="20">
        <v>2050662.5</v>
      </c>
      <c r="I718" s="20">
        <v>2050662.5</v>
      </c>
      <c r="J718" s="7"/>
      <c r="K718" s="7"/>
    </row>
    <row r="719" spans="1:11" x14ac:dyDescent="0.25">
      <c r="A719" s="2" t="s">
        <v>75</v>
      </c>
      <c r="B719" s="2" t="s">
        <v>84</v>
      </c>
      <c r="C719" s="2" t="s">
        <v>554</v>
      </c>
      <c r="D719" s="2" t="s">
        <v>78</v>
      </c>
      <c r="E719" s="23">
        <v>0</v>
      </c>
      <c r="F719" s="23">
        <v>0</v>
      </c>
      <c r="G719" s="23">
        <v>0</v>
      </c>
      <c r="H719" s="23">
        <v>0</v>
      </c>
      <c r="I719" s="23">
        <v>0</v>
      </c>
      <c r="J719" s="7"/>
      <c r="K719" s="7"/>
    </row>
    <row r="720" spans="1:11" x14ac:dyDescent="0.25">
      <c r="A720" s="2" t="s">
        <v>75</v>
      </c>
      <c r="B720" s="2" t="s">
        <v>84</v>
      </c>
      <c r="C720" s="2" t="s">
        <v>554</v>
      </c>
      <c r="D720" s="2" t="s">
        <v>79</v>
      </c>
      <c r="E720" s="23">
        <v>0</v>
      </c>
      <c r="F720" s="23">
        <v>0</v>
      </c>
      <c r="G720" s="23">
        <v>0</v>
      </c>
      <c r="H720" s="23">
        <v>0</v>
      </c>
      <c r="I720" s="23">
        <v>0</v>
      </c>
      <c r="J720" s="7"/>
      <c r="K720" s="7"/>
    </row>
    <row r="721" spans="1:14" x14ac:dyDescent="0.25">
      <c r="A721" s="2" t="s">
        <v>75</v>
      </c>
      <c r="B721" s="2" t="s">
        <v>84</v>
      </c>
      <c r="C721" s="2" t="s">
        <v>554</v>
      </c>
      <c r="D721" s="2" t="s">
        <v>80</v>
      </c>
      <c r="E721" s="20">
        <v>60671085</v>
      </c>
      <c r="F721" s="20">
        <v>69948143</v>
      </c>
      <c r="G721" s="20">
        <v>-10617675</v>
      </c>
      <c r="H721" s="20">
        <v>10929637</v>
      </c>
      <c r="I721" s="20">
        <v>-18168848</v>
      </c>
      <c r="J721" s="7"/>
      <c r="K721" s="7"/>
    </row>
    <row r="722" spans="1:14" x14ac:dyDescent="0.25">
      <c r="A722" s="2" t="str">
        <f t="shared" ref="A722:B722" si="23">A721</f>
        <v>Local Banks</v>
      </c>
      <c r="B722" s="2" t="str">
        <f t="shared" si="23"/>
        <v>Private Sector Banks</v>
      </c>
      <c r="C722" s="2" t="s">
        <v>554</v>
      </c>
      <c r="D722" s="2" t="s">
        <v>81</v>
      </c>
      <c r="E722" s="20"/>
      <c r="F722" s="20"/>
      <c r="G722" s="9">
        <v>236508440</v>
      </c>
      <c r="H722" s="9">
        <v>215913132</v>
      </c>
      <c r="I722" s="9">
        <v>204339091</v>
      </c>
      <c r="J722" s="7"/>
      <c r="K722" s="7"/>
    </row>
    <row r="723" spans="1:14" x14ac:dyDescent="0.25">
      <c r="A723" s="2" t="s">
        <v>75</v>
      </c>
      <c r="B723" s="5" t="s">
        <v>84</v>
      </c>
      <c r="C723" s="5" t="s">
        <v>554</v>
      </c>
      <c r="D723" s="5" t="s">
        <v>43</v>
      </c>
      <c r="E723" s="22"/>
      <c r="F723" s="22"/>
      <c r="G723" s="22"/>
      <c r="H723" s="22"/>
      <c r="I723" s="22"/>
      <c r="J723" s="7"/>
      <c r="K723" s="7"/>
    </row>
    <row r="724" spans="1:14" x14ac:dyDescent="0.25">
      <c r="A724" s="2" t="s">
        <v>75</v>
      </c>
      <c r="B724" s="2" t="s">
        <v>84</v>
      </c>
      <c r="C724" s="2" t="s">
        <v>554</v>
      </c>
      <c r="D724" s="2" t="s">
        <v>211</v>
      </c>
      <c r="E724" s="23">
        <v>30.401575588831776</v>
      </c>
      <c r="F724" s="23">
        <v>20.619817243430887</v>
      </c>
      <c r="G724" s="23">
        <v>24.334581870000001</v>
      </c>
      <c r="H724" s="23">
        <v>25.198530692664878</v>
      </c>
      <c r="I724" s="23">
        <v>37.996306390000001</v>
      </c>
      <c r="J724" s="7"/>
      <c r="K724" s="7"/>
      <c r="L724" s="7"/>
      <c r="M724" s="7"/>
      <c r="N724" s="7"/>
    </row>
    <row r="725" spans="1:14" x14ac:dyDescent="0.25">
      <c r="A725" s="2" t="s">
        <v>75</v>
      </c>
      <c r="B725" s="2" t="s">
        <v>84</v>
      </c>
      <c r="C725" s="2" t="s">
        <v>554</v>
      </c>
      <c r="D725" s="2" t="s">
        <v>45</v>
      </c>
      <c r="E725" s="23">
        <v>2.0357651730936492</v>
      </c>
      <c r="F725" s="23">
        <v>2.4088906746501988</v>
      </c>
      <c r="G725" s="23">
        <v>3.8017991200000001</v>
      </c>
      <c r="H725" s="23">
        <v>4.2996812606769339</v>
      </c>
      <c r="I725" s="23">
        <v>4.1408800450000003</v>
      </c>
      <c r="J725" s="7"/>
      <c r="K725" s="7"/>
    </row>
    <row r="726" spans="1:14" x14ac:dyDescent="0.25">
      <c r="A726" s="5" t="s">
        <v>75</v>
      </c>
      <c r="B726" s="2" t="s">
        <v>84</v>
      </c>
      <c r="C726" s="2" t="s">
        <v>554</v>
      </c>
      <c r="D726" s="2" t="s">
        <v>533</v>
      </c>
      <c r="E726" s="23">
        <v>6.6697192938051355</v>
      </c>
      <c r="F726" s="23">
        <v>7.0414227267976619</v>
      </c>
      <c r="G726" s="23">
        <v>11.299972370000001</v>
      </c>
      <c r="H726" s="23">
        <v>7.0631108200809676</v>
      </c>
      <c r="I726" s="23">
        <v>6.4141136239999996</v>
      </c>
      <c r="J726" s="7"/>
      <c r="K726" s="7"/>
    </row>
    <row r="727" spans="1:14" x14ac:dyDescent="0.25">
      <c r="A727" s="2" t="s">
        <v>75</v>
      </c>
      <c r="B727" s="2" t="s">
        <v>84</v>
      </c>
      <c r="C727" s="2" t="s">
        <v>554</v>
      </c>
      <c r="D727" s="2" t="s">
        <v>46</v>
      </c>
      <c r="E727" s="9">
        <v>0.22324437494746391</v>
      </c>
      <c r="F727" s="9">
        <v>0.15643810005596859</v>
      </c>
      <c r="G727" s="9">
        <v>0.73543930999999996</v>
      </c>
      <c r="H727" s="9">
        <v>0.44779648705413</v>
      </c>
      <c r="I727" s="9">
        <v>0.426390343</v>
      </c>
      <c r="J727" s="7"/>
      <c r="K727" s="7"/>
    </row>
    <row r="728" spans="1:14" x14ac:dyDescent="0.25">
      <c r="A728" s="2" t="s">
        <v>75</v>
      </c>
      <c r="B728" s="2" t="s">
        <v>84</v>
      </c>
      <c r="C728" s="2" t="s">
        <v>554</v>
      </c>
      <c r="D728" s="2" t="s">
        <v>47</v>
      </c>
      <c r="E728" s="9">
        <v>0.86886391298506616</v>
      </c>
      <c r="F728" s="9">
        <v>0.85939660348373959</v>
      </c>
      <c r="G728" s="9">
        <v>2.070563274</v>
      </c>
      <c r="H728" s="9">
        <v>1.7753213283518088</v>
      </c>
      <c r="I728" s="9">
        <v>2.0077935550000001</v>
      </c>
      <c r="J728" s="7"/>
      <c r="K728" s="7"/>
    </row>
    <row r="729" spans="1:14" x14ac:dyDescent="0.25">
      <c r="A729" s="2" t="s">
        <v>75</v>
      </c>
      <c r="B729" s="2" t="s">
        <v>84</v>
      </c>
      <c r="C729" s="2" t="s">
        <v>554</v>
      </c>
      <c r="D729" s="2" t="s">
        <v>48</v>
      </c>
      <c r="E729" s="9">
        <v>1.6943030715420766</v>
      </c>
      <c r="F729" s="9">
        <v>2.2307229437480665</v>
      </c>
      <c r="G729" s="9">
        <v>3.3255286050000001</v>
      </c>
      <c r="H729" s="9">
        <v>3.5603232566743759</v>
      </c>
      <c r="I729" s="9">
        <v>3.5939747209999999</v>
      </c>
      <c r="J729" s="7"/>
      <c r="K729" s="7"/>
    </row>
    <row r="730" spans="1:14" x14ac:dyDescent="0.25">
      <c r="A730" s="2" t="s">
        <v>75</v>
      </c>
      <c r="B730" s="2" t="s">
        <v>84</v>
      </c>
      <c r="C730" s="2" t="s">
        <v>554</v>
      </c>
      <c r="D730" s="2" t="s">
        <v>49</v>
      </c>
      <c r="E730" s="23">
        <v>69.598424411168224</v>
      </c>
      <c r="F730" s="23">
        <v>79.380182756569113</v>
      </c>
      <c r="G730" s="23">
        <v>75.665418130000006</v>
      </c>
      <c r="H730" s="23">
        <v>74.801469307335125</v>
      </c>
      <c r="I730" s="23">
        <v>62.003693609999999</v>
      </c>
      <c r="J730" s="7"/>
      <c r="K730" s="7"/>
    </row>
    <row r="731" spans="1:14" x14ac:dyDescent="0.25">
      <c r="A731" s="2" t="s">
        <v>75</v>
      </c>
      <c r="B731" s="2" t="s">
        <v>84</v>
      </c>
      <c r="C731" s="2" t="s">
        <v>554</v>
      </c>
      <c r="D731" s="2" t="s">
        <v>50</v>
      </c>
      <c r="E731" s="9">
        <v>5.7596803875188156</v>
      </c>
      <c r="F731" s="9">
        <v>7.8587901878718496</v>
      </c>
      <c r="G731" s="9">
        <v>2.7059405949999999</v>
      </c>
      <c r="H731" s="9">
        <v>4.2956183219273028</v>
      </c>
      <c r="I731" s="9">
        <v>4.8734284749999999</v>
      </c>
      <c r="J731" s="7"/>
      <c r="K731" s="7"/>
    </row>
    <row r="732" spans="1:14" x14ac:dyDescent="0.25">
      <c r="A732" s="5" t="s">
        <v>75</v>
      </c>
      <c r="B732" s="2" t="s">
        <v>84</v>
      </c>
      <c r="C732" s="2" t="s">
        <v>554</v>
      </c>
      <c r="D732" s="2" t="s">
        <v>51</v>
      </c>
      <c r="E732" s="9">
        <v>28.884082029475923</v>
      </c>
      <c r="F732" s="9">
        <v>21.88314238038005</v>
      </c>
      <c r="G732" s="9">
        <v>22.33267292</v>
      </c>
      <c r="H732" s="9">
        <v>23.010578758446396</v>
      </c>
      <c r="I732" s="9">
        <v>36.08860619</v>
      </c>
      <c r="J732" s="7"/>
      <c r="K732" s="7"/>
    </row>
    <row r="733" spans="1:14" x14ac:dyDescent="0.25">
      <c r="A733" s="2" t="s">
        <v>75</v>
      </c>
      <c r="B733" s="2" t="s">
        <v>84</v>
      </c>
      <c r="C733" s="2" t="s">
        <v>554</v>
      </c>
      <c r="D733" s="2" t="s">
        <v>52</v>
      </c>
      <c r="E733" s="9">
        <v>2.5061092151851359</v>
      </c>
      <c r="F733" s="9">
        <v>3.1601635612766112</v>
      </c>
      <c r="G733" s="9">
        <v>1.8879445340000001</v>
      </c>
      <c r="H733" s="9">
        <v>2.4215321809681583</v>
      </c>
      <c r="I733" s="9">
        <v>2.2918314620000002</v>
      </c>
      <c r="J733" s="7"/>
      <c r="K733" s="7"/>
    </row>
    <row r="734" spans="1:14" x14ac:dyDescent="0.25">
      <c r="A734" s="2" t="s">
        <v>75</v>
      </c>
      <c r="B734" s="2" t="s">
        <v>84</v>
      </c>
      <c r="C734" s="2" t="s">
        <v>554</v>
      </c>
      <c r="D734" s="2" t="s">
        <v>82</v>
      </c>
      <c r="E734" s="9">
        <f>+E716/E718</f>
        <v>1.0053396471886695</v>
      </c>
      <c r="F734" s="9">
        <f>+F716/F718</f>
        <v>0.743587490674115</v>
      </c>
      <c r="G734" s="9">
        <f>+G716/G718</f>
        <v>2.1139115076009602</v>
      </c>
      <c r="H734" s="9">
        <f>+H716/H718</f>
        <v>1.389046710514285</v>
      </c>
      <c r="I734" s="9">
        <f>+I716/I718</f>
        <v>1.3632521197417908</v>
      </c>
      <c r="J734" s="7"/>
      <c r="K734" s="7"/>
    </row>
    <row r="735" spans="1:14" x14ac:dyDescent="0.25">
      <c r="A735" s="2" t="s">
        <v>75</v>
      </c>
      <c r="B735" s="5" t="s">
        <v>84</v>
      </c>
      <c r="C735" s="5" t="s">
        <v>554</v>
      </c>
      <c r="D735" s="5" t="s">
        <v>53</v>
      </c>
      <c r="E735" s="74"/>
      <c r="F735" s="74"/>
      <c r="G735" s="74"/>
      <c r="H735" s="74"/>
      <c r="I735" s="74"/>
      <c r="J735" s="7"/>
      <c r="K735" s="7"/>
    </row>
    <row r="736" spans="1:14" x14ac:dyDescent="0.25">
      <c r="A736" s="2" t="s">
        <v>75</v>
      </c>
      <c r="B736" s="2" t="s">
        <v>84</v>
      </c>
      <c r="C736" s="2" t="s">
        <v>554</v>
      </c>
      <c r="D736" s="2" t="s">
        <v>54</v>
      </c>
      <c r="E736" s="9">
        <v>6.0676567347286756</v>
      </c>
      <c r="F736" s="9">
        <v>4.3075621257337211</v>
      </c>
      <c r="G736" s="9">
        <v>7.5704214099999998</v>
      </c>
      <c r="H736" s="9">
        <v>7.3376657284161073</v>
      </c>
      <c r="I736" s="9">
        <v>6.9999920429999998</v>
      </c>
      <c r="J736" s="7"/>
      <c r="K736" s="7"/>
    </row>
    <row r="737" spans="1:11" x14ac:dyDescent="0.25">
      <c r="A737" s="2" t="s">
        <v>75</v>
      </c>
      <c r="B737" s="2" t="s">
        <v>84</v>
      </c>
      <c r="C737" s="2" t="s">
        <v>554</v>
      </c>
      <c r="D737" s="2" t="s">
        <v>55</v>
      </c>
      <c r="E737" s="9">
        <v>39.58081271220005</v>
      </c>
      <c r="F737" s="9">
        <v>49.206622250367239</v>
      </c>
      <c r="G737" s="9">
        <v>48.853265049999997</v>
      </c>
      <c r="H737" s="9">
        <v>47.544905900996561</v>
      </c>
      <c r="I737" s="9">
        <v>42.405873329999999</v>
      </c>
      <c r="J737" s="7"/>
      <c r="K737" s="7"/>
    </row>
    <row r="738" spans="1:11" x14ac:dyDescent="0.25">
      <c r="A738" s="2" t="s">
        <v>75</v>
      </c>
      <c r="B738" s="2" t="s">
        <v>84</v>
      </c>
      <c r="C738" s="2" t="s">
        <v>554</v>
      </c>
      <c r="D738" s="2" t="s">
        <v>56</v>
      </c>
      <c r="E738" s="9">
        <v>43.503129703720141</v>
      </c>
      <c r="F738" s="9">
        <v>37.473003130796975</v>
      </c>
      <c r="G738" s="9">
        <v>34.563230650000001</v>
      </c>
      <c r="H738" s="9">
        <v>35.452924112792878</v>
      </c>
      <c r="I738" s="9">
        <v>38.096786010000002</v>
      </c>
      <c r="J738" s="7"/>
      <c r="K738" s="7"/>
    </row>
    <row r="739" spans="1:11" x14ac:dyDescent="0.25">
      <c r="A739" s="2" t="s">
        <v>75</v>
      </c>
      <c r="B739" s="2" t="s">
        <v>84</v>
      </c>
      <c r="C739" s="2" t="s">
        <v>554</v>
      </c>
      <c r="D739" s="2" t="s">
        <v>57</v>
      </c>
      <c r="E739" s="9">
        <v>78.848845198063628</v>
      </c>
      <c r="F739" s="9">
        <v>75.25867685636365</v>
      </c>
      <c r="G739" s="9">
        <v>82.500169679999999</v>
      </c>
      <c r="H739" s="9">
        <v>82.55437446125832</v>
      </c>
      <c r="I739" s="9">
        <v>82.896878240000007</v>
      </c>
      <c r="J739" s="7"/>
      <c r="K739" s="7"/>
    </row>
    <row r="740" spans="1:11" x14ac:dyDescent="0.25">
      <c r="A740" s="2" t="s">
        <v>75</v>
      </c>
      <c r="B740" s="2" t="s">
        <v>84</v>
      </c>
      <c r="C740" s="2" t="s">
        <v>554</v>
      </c>
      <c r="D740" s="2" t="s">
        <v>58</v>
      </c>
      <c r="E740" s="9">
        <v>96.230617296697574</v>
      </c>
      <c r="F740" s="9">
        <v>96.506230304806039</v>
      </c>
      <c r="G740" s="9">
        <v>93.159170750000001</v>
      </c>
      <c r="H740" s="9">
        <v>93.12904659344342</v>
      </c>
      <c r="I740" s="9">
        <v>92.883141800000004</v>
      </c>
      <c r="J740" s="7"/>
      <c r="K740" s="7"/>
    </row>
    <row r="741" spans="1:11" x14ac:dyDescent="0.25">
      <c r="A741" s="2" t="s">
        <v>75</v>
      </c>
      <c r="B741" s="2" t="s">
        <v>84</v>
      </c>
      <c r="C741" s="2" t="s">
        <v>554</v>
      </c>
      <c r="D741" s="2" t="s">
        <v>59</v>
      </c>
      <c r="E741" s="9">
        <v>56.62337918466848</v>
      </c>
      <c r="F741" s="9">
        <v>51.391567724969228</v>
      </c>
      <c r="G741" s="9">
        <v>43.963470569999998</v>
      </c>
      <c r="H741" s="9">
        <v>47.17162145941861</v>
      </c>
      <c r="I741" s="9">
        <v>50.514386559999998</v>
      </c>
      <c r="J741" s="7"/>
      <c r="K741" s="7"/>
    </row>
    <row r="742" spans="1:11" x14ac:dyDescent="0.25">
      <c r="A742" s="2" t="s">
        <v>75</v>
      </c>
      <c r="B742" s="2" t="s">
        <v>84</v>
      </c>
      <c r="C742" s="2" t="s">
        <v>554</v>
      </c>
      <c r="D742" s="2" t="s">
        <v>60</v>
      </c>
      <c r="E742" s="23">
        <v>49.110862417528885</v>
      </c>
      <c r="F742" s="23">
        <v>42.446633496917542</v>
      </c>
      <c r="G742" s="23">
        <v>41.632832980000003</v>
      </c>
      <c r="H742" s="23">
        <v>44.727282994235942</v>
      </c>
      <c r="I742" s="23">
        <v>48.197367389999997</v>
      </c>
      <c r="J742" s="7"/>
      <c r="K742" s="7"/>
    </row>
    <row r="743" spans="1:11" x14ac:dyDescent="0.25">
      <c r="A743" s="2" t="s">
        <v>75</v>
      </c>
      <c r="B743" s="5" t="s">
        <v>84</v>
      </c>
      <c r="C743" s="5" t="s">
        <v>554</v>
      </c>
      <c r="D743" s="5" t="s">
        <v>61</v>
      </c>
      <c r="E743" s="74"/>
      <c r="F743" s="74"/>
      <c r="G743" s="74"/>
      <c r="H743" s="74"/>
      <c r="I743" s="74"/>
      <c r="J743" s="7"/>
      <c r="K743" s="7"/>
    </row>
    <row r="744" spans="1:11" x14ac:dyDescent="0.25">
      <c r="A744" s="5" t="s">
        <v>75</v>
      </c>
      <c r="B744" s="2" t="s">
        <v>84</v>
      </c>
      <c r="C744" s="2" t="s">
        <v>554</v>
      </c>
      <c r="D744" s="2" t="s">
        <v>62</v>
      </c>
      <c r="E744" s="9">
        <v>5.3384607889483133</v>
      </c>
      <c r="F744" s="9">
        <v>6.8386582402566578</v>
      </c>
      <c r="G744" s="9">
        <v>7.5703696669999996</v>
      </c>
      <c r="H744" s="9">
        <v>8.6099108489453986</v>
      </c>
      <c r="I744" s="9">
        <v>8.4580742420000004</v>
      </c>
      <c r="J744" s="7"/>
      <c r="K744" s="7"/>
    </row>
    <row r="745" spans="1:11" x14ac:dyDescent="0.25">
      <c r="A745" s="2" t="s">
        <v>75</v>
      </c>
      <c r="B745" s="2" t="s">
        <v>84</v>
      </c>
      <c r="C745" s="2" t="s">
        <v>554</v>
      </c>
      <c r="D745" s="2" t="s">
        <v>63</v>
      </c>
      <c r="E745" s="9">
        <v>2.5617711252404276</v>
      </c>
      <c r="F745" s="9">
        <v>3.1119858587373792</v>
      </c>
      <c r="G745" s="9">
        <v>4.705569595</v>
      </c>
      <c r="H745" s="9">
        <v>8.9602271809793859</v>
      </c>
      <c r="I745" s="9">
        <v>9.0222736470000005</v>
      </c>
      <c r="J745" s="7"/>
      <c r="K745" s="7"/>
    </row>
    <row r="746" spans="1:11" x14ac:dyDescent="0.25">
      <c r="A746" s="2" t="s">
        <v>75</v>
      </c>
      <c r="B746" s="2" t="s">
        <v>84</v>
      </c>
      <c r="C746" s="2" t="s">
        <v>554</v>
      </c>
      <c r="D746" s="2" t="s">
        <v>534</v>
      </c>
      <c r="E746" s="9">
        <v>71.208888922977408</v>
      </c>
      <c r="F746" s="9">
        <v>119.05214654434008</v>
      </c>
      <c r="G746" s="9">
        <v>42.18853455</v>
      </c>
      <c r="H746" s="9">
        <v>52.885289793337137</v>
      </c>
      <c r="I746" s="9">
        <v>53.278751749999998</v>
      </c>
      <c r="J746" s="7"/>
      <c r="K746" s="7"/>
    </row>
    <row r="747" spans="1:11" x14ac:dyDescent="0.25">
      <c r="A747" s="2" t="s">
        <v>75</v>
      </c>
      <c r="B747" s="2" t="s">
        <v>84</v>
      </c>
      <c r="C747" s="2" t="s">
        <v>554</v>
      </c>
      <c r="D747" s="2" t="s">
        <v>65</v>
      </c>
      <c r="E747" s="9">
        <v>29.854586596743975</v>
      </c>
      <c r="F747" s="9">
        <v>14.802769931888731</v>
      </c>
      <c r="G747" s="9">
        <v>27.905813250000001</v>
      </c>
      <c r="H747" s="9">
        <v>21.189214721199392</v>
      </c>
      <c r="I747" s="9">
        <v>14.47581074</v>
      </c>
      <c r="J747" s="7"/>
      <c r="K747" s="7"/>
    </row>
    <row r="748" spans="1:11" x14ac:dyDescent="0.25">
      <c r="A748" s="2" t="s">
        <v>75</v>
      </c>
      <c r="B748" s="2" t="s">
        <v>84</v>
      </c>
      <c r="C748" s="2" t="s">
        <v>554</v>
      </c>
      <c r="D748" s="2" t="s">
        <v>66</v>
      </c>
      <c r="E748" s="9">
        <v>47.98707392482509</v>
      </c>
      <c r="F748" s="9">
        <v>45.505795865309757</v>
      </c>
      <c r="G748" s="9">
        <v>62.157725470000003</v>
      </c>
      <c r="H748" s="9">
        <v>104.06875678714951</v>
      </c>
      <c r="I748" s="9">
        <v>106.67054210000001</v>
      </c>
      <c r="J748" s="7"/>
      <c r="K748" s="7"/>
    </row>
    <row r="749" spans="1:11" x14ac:dyDescent="0.25">
      <c r="A749" s="2" t="s">
        <v>75</v>
      </c>
      <c r="B749" s="5" t="s">
        <v>84</v>
      </c>
      <c r="C749" s="5" t="s">
        <v>554</v>
      </c>
      <c r="D749" s="5" t="s">
        <v>67</v>
      </c>
      <c r="E749" s="74"/>
      <c r="F749" s="74"/>
      <c r="G749" s="74"/>
      <c r="H749" s="74"/>
      <c r="I749" s="74"/>
      <c r="J749" s="7"/>
      <c r="K749" s="7"/>
    </row>
    <row r="750" spans="1:11" x14ac:dyDescent="0.25">
      <c r="A750" s="2" t="s">
        <v>75</v>
      </c>
      <c r="B750" s="2" t="s">
        <v>84</v>
      </c>
      <c r="C750" s="2" t="s">
        <v>554</v>
      </c>
      <c r="D750" s="2" t="s">
        <v>535</v>
      </c>
      <c r="E750" s="23">
        <v>3.3471329918609056</v>
      </c>
      <c r="F750" s="23">
        <v>2.2216831189613067</v>
      </c>
      <c r="G750" s="23">
        <v>6.5083283889999999</v>
      </c>
      <c r="H750" s="23">
        <v>6.339932905781545</v>
      </c>
      <c r="I750" s="23">
        <v>6.6476892660000004</v>
      </c>
      <c r="J750" s="7"/>
      <c r="K750" s="7"/>
    </row>
    <row r="751" spans="1:11" x14ac:dyDescent="0.25">
      <c r="A751" s="2" t="str">
        <f t="shared" ref="A751:C751" si="24">A750</f>
        <v>Local Banks</v>
      </c>
      <c r="B751" s="2" t="str">
        <f t="shared" si="24"/>
        <v>Private Sector Banks</v>
      </c>
      <c r="C751" s="2" t="str">
        <f t="shared" si="24"/>
        <v>JS BANK LTD.</v>
      </c>
      <c r="D751" s="2" t="s">
        <v>540</v>
      </c>
      <c r="E751" s="23"/>
      <c r="F751" s="23"/>
      <c r="G751" s="9">
        <f>G722/SUM(G686:G688)</f>
        <v>6.1651427707482886</v>
      </c>
      <c r="H751" s="9">
        <f>H722/SUM(H686:H688)</f>
        <v>5.3538233520314797</v>
      </c>
      <c r="I751" s="9">
        <f>I722/SUM(I686:I688)</f>
        <v>4.688325270176442</v>
      </c>
      <c r="J751" s="7"/>
      <c r="K751" s="7"/>
    </row>
    <row r="752" spans="1:11" x14ac:dyDescent="0.25">
      <c r="A752" s="2" t="s">
        <v>75</v>
      </c>
      <c r="B752" s="2" t="s">
        <v>84</v>
      </c>
      <c r="C752" s="2" t="s">
        <v>554</v>
      </c>
      <c r="D752" s="2" t="s">
        <v>538</v>
      </c>
      <c r="E752" s="9">
        <f>+SUM(E686:E688)/E718</f>
        <v>15.073192782227483</v>
      </c>
      <c r="F752" s="9">
        <f t="shared" ref="F752:I752" si="25">+SUM(F686:F688)/F718</f>
        <v>10.560188182485218</v>
      </c>
      <c r="G752" s="9">
        <f t="shared" si="25"/>
        <v>18.707227227110074</v>
      </c>
      <c r="H752" s="9">
        <f t="shared" si="25"/>
        <v>19.666217137144702</v>
      </c>
      <c r="I752" s="9">
        <f t="shared" si="25"/>
        <v>21.253944030282895</v>
      </c>
      <c r="J752" s="7"/>
      <c r="K752" s="7"/>
    </row>
    <row r="753" spans="1:14" x14ac:dyDescent="0.25">
      <c r="A753" s="5" t="s">
        <v>75</v>
      </c>
      <c r="B753" s="2" t="s">
        <v>84</v>
      </c>
      <c r="C753" s="2" t="s">
        <v>554</v>
      </c>
      <c r="D753" s="2" t="s">
        <v>539</v>
      </c>
      <c r="E753" s="9">
        <v>23.5571294567014</v>
      </c>
      <c r="F753" s="9">
        <v>33.874622449104706</v>
      </c>
      <c r="G753" s="9">
        <v>12.67609204</v>
      </c>
      <c r="H753" s="9">
        <v>13.021332510628763</v>
      </c>
      <c r="I753" s="9">
        <v>12.470029050000001</v>
      </c>
      <c r="J753" s="7"/>
      <c r="K753" s="7"/>
    </row>
    <row r="754" spans="1:14" x14ac:dyDescent="0.25">
      <c r="A754" s="2" t="s">
        <v>75</v>
      </c>
      <c r="B754" s="5" t="s">
        <v>84</v>
      </c>
      <c r="C754" s="5" t="s">
        <v>554</v>
      </c>
      <c r="D754" s="5" t="s">
        <v>68</v>
      </c>
      <c r="E754" s="74"/>
      <c r="F754" s="74"/>
      <c r="G754" s="74"/>
      <c r="H754" s="74"/>
      <c r="I754" s="74"/>
      <c r="J754" s="7"/>
      <c r="K754" s="7"/>
    </row>
    <row r="755" spans="1:14" x14ac:dyDescent="0.25">
      <c r="A755" s="2" t="s">
        <v>75</v>
      </c>
      <c r="B755" s="2" t="s">
        <v>84</v>
      </c>
      <c r="C755" s="2" t="s">
        <v>554</v>
      </c>
      <c r="D755" s="2" t="s">
        <v>83</v>
      </c>
      <c r="E755" s="9">
        <v>46.51292326233218</v>
      </c>
      <c r="F755" s="9">
        <v>72.501801450696433</v>
      </c>
      <c r="G755" s="9">
        <v>-2.4493369889999999</v>
      </c>
      <c r="H755" s="9">
        <v>3.8370256130843758</v>
      </c>
      <c r="I755" s="9">
        <v>-6.4991568800000001</v>
      </c>
      <c r="J755" s="7"/>
      <c r="K755" s="7"/>
    </row>
    <row r="756" spans="1:14" x14ac:dyDescent="0.25">
      <c r="A756" s="2" t="s">
        <v>75</v>
      </c>
      <c r="B756" s="5" t="s">
        <v>84</v>
      </c>
      <c r="C756" s="5" t="s">
        <v>555</v>
      </c>
      <c r="D756" s="5" t="s">
        <v>9</v>
      </c>
      <c r="E756" s="19">
        <f>SUM(E757:E760)</f>
        <v>90015048</v>
      </c>
      <c r="F756" s="19">
        <f t="shared" ref="F756:I756" si="26">SUM(F757:F760)</f>
        <v>95241951</v>
      </c>
      <c r="G756" s="19">
        <f t="shared" si="26"/>
        <v>129659089</v>
      </c>
      <c r="H756" s="19">
        <f t="shared" si="26"/>
        <v>151988620</v>
      </c>
      <c r="I756" s="19">
        <f t="shared" si="26"/>
        <v>171268351</v>
      </c>
      <c r="J756" s="3"/>
      <c r="K756" s="3"/>
      <c r="L756" s="3"/>
      <c r="M756" s="3"/>
      <c r="N756" s="3"/>
    </row>
    <row r="757" spans="1:14" x14ac:dyDescent="0.25">
      <c r="A757" s="2" t="s">
        <v>75</v>
      </c>
      <c r="B757" s="2" t="s">
        <v>84</v>
      </c>
      <c r="C757" s="2" t="s">
        <v>555</v>
      </c>
      <c r="D757" s="2" t="s">
        <v>76</v>
      </c>
      <c r="E757" s="23">
        <v>11114254</v>
      </c>
      <c r="F757" s="23">
        <v>11114254</v>
      </c>
      <c r="G757" s="23">
        <v>11114254</v>
      </c>
      <c r="H757" s="23">
        <v>11114254</v>
      </c>
      <c r="I757" s="23">
        <v>11114254</v>
      </c>
      <c r="J757" s="7"/>
      <c r="K757" s="7"/>
    </row>
    <row r="758" spans="1:14" x14ac:dyDescent="0.25">
      <c r="A758" s="2" t="s">
        <v>75</v>
      </c>
      <c r="B758" s="2" t="s">
        <v>84</v>
      </c>
      <c r="C758" s="2" t="s">
        <v>555</v>
      </c>
      <c r="D758" s="2" t="s">
        <v>11</v>
      </c>
      <c r="E758" s="9">
        <v>20656466</v>
      </c>
      <c r="F758" s="9">
        <v>24391414</v>
      </c>
      <c r="G758" s="9">
        <v>28184872</v>
      </c>
      <c r="H758" s="9">
        <v>32050356</v>
      </c>
      <c r="I758" s="9">
        <v>35220243</v>
      </c>
      <c r="J758" s="7"/>
      <c r="K758" s="7"/>
    </row>
    <row r="759" spans="1:14" x14ac:dyDescent="0.25">
      <c r="A759" s="5" t="s">
        <v>75</v>
      </c>
      <c r="B759" s="2" t="s">
        <v>84</v>
      </c>
      <c r="C759" s="2" t="s">
        <v>555</v>
      </c>
      <c r="D759" s="2" t="s">
        <v>12</v>
      </c>
      <c r="E759" s="9">
        <v>51798069</v>
      </c>
      <c r="F759" s="9">
        <v>58838598</v>
      </c>
      <c r="G759" s="9">
        <v>72595629</v>
      </c>
      <c r="H759" s="9">
        <v>87219787</v>
      </c>
      <c r="I759" s="9">
        <v>95419616</v>
      </c>
      <c r="J759" s="7"/>
      <c r="K759" s="7"/>
    </row>
    <row r="760" spans="1:14" x14ac:dyDescent="0.25">
      <c r="A760" s="2" t="s">
        <v>75</v>
      </c>
      <c r="B760" s="2" t="s">
        <v>84</v>
      </c>
      <c r="C760" s="2" t="s">
        <v>555</v>
      </c>
      <c r="D760" s="2" t="s">
        <v>13</v>
      </c>
      <c r="E760" s="9">
        <v>6446259</v>
      </c>
      <c r="F760" s="9">
        <v>897685</v>
      </c>
      <c r="G760" s="9">
        <v>17764334</v>
      </c>
      <c r="H760" s="9">
        <v>21604223</v>
      </c>
      <c r="I760" s="9">
        <v>29514238</v>
      </c>
      <c r="J760" s="7"/>
      <c r="K760" s="7"/>
    </row>
    <row r="761" spans="1:14" x14ac:dyDescent="0.25">
      <c r="A761" s="2" t="s">
        <v>75</v>
      </c>
      <c r="B761" s="5" t="s">
        <v>84</v>
      </c>
      <c r="C761" s="5" t="s">
        <v>555</v>
      </c>
      <c r="D761" s="5" t="s">
        <v>14</v>
      </c>
      <c r="E761" s="22">
        <v>1759637072</v>
      </c>
      <c r="F761" s="22">
        <v>2176825785</v>
      </c>
      <c r="G761" s="22">
        <v>2614413320</v>
      </c>
      <c r="H761" s="22">
        <v>3168046585</v>
      </c>
      <c r="I761" s="22">
        <v>3132495546</v>
      </c>
      <c r="J761" s="7"/>
      <c r="K761" s="7"/>
    </row>
    <row r="762" spans="1:14" x14ac:dyDescent="0.25">
      <c r="A762" s="2" t="s">
        <v>75</v>
      </c>
      <c r="B762" s="2" t="s">
        <v>84</v>
      </c>
      <c r="C762" s="2" t="s">
        <v>555</v>
      </c>
      <c r="D762" s="2" t="s">
        <v>15</v>
      </c>
      <c r="E762" s="9">
        <v>29803755</v>
      </c>
      <c r="F762" s="9">
        <v>44855837</v>
      </c>
      <c r="G762" s="9">
        <v>48083103</v>
      </c>
      <c r="H762" s="9">
        <v>52263043</v>
      </c>
      <c r="I762" s="9">
        <v>59749478</v>
      </c>
      <c r="J762" s="7"/>
      <c r="K762" s="7"/>
    </row>
    <row r="763" spans="1:14" x14ac:dyDescent="0.25">
      <c r="A763" s="2" t="s">
        <v>75</v>
      </c>
      <c r="B763" s="2" t="s">
        <v>84</v>
      </c>
      <c r="C763" s="2" t="s">
        <v>555</v>
      </c>
      <c r="D763" s="2" t="s">
        <v>16</v>
      </c>
      <c r="E763" s="20">
        <v>302212902</v>
      </c>
      <c r="F763" s="20">
        <v>418989460</v>
      </c>
      <c r="G763" s="20">
        <v>477438034</v>
      </c>
      <c r="H763" s="20">
        <v>667043213</v>
      </c>
      <c r="I763" s="20">
        <v>290260824</v>
      </c>
      <c r="J763" s="7"/>
      <c r="K763" s="7"/>
    </row>
    <row r="764" spans="1:14" x14ac:dyDescent="0.25">
      <c r="A764" s="5" t="s">
        <v>75</v>
      </c>
      <c r="B764" s="2" t="s">
        <v>84</v>
      </c>
      <c r="C764" s="2" t="s">
        <v>555</v>
      </c>
      <c r="D764" s="2" t="s">
        <v>17</v>
      </c>
      <c r="E764" s="20">
        <v>1309823329</v>
      </c>
      <c r="F764" s="20">
        <v>1568138055</v>
      </c>
      <c r="G764" s="20">
        <v>1934036510</v>
      </c>
      <c r="H764" s="20">
        <v>2278956911</v>
      </c>
      <c r="I764" s="20">
        <v>2599087013</v>
      </c>
      <c r="J764" s="7"/>
      <c r="K764" s="7"/>
    </row>
    <row r="765" spans="1:14" x14ac:dyDescent="0.25">
      <c r="A765" s="2" t="s">
        <v>75</v>
      </c>
      <c r="B765" s="2" t="s">
        <v>84</v>
      </c>
      <c r="C765" s="2" t="s">
        <v>555</v>
      </c>
      <c r="D765" s="2" t="s">
        <v>18</v>
      </c>
      <c r="E765" s="20">
        <v>117797086</v>
      </c>
      <c r="F765" s="20">
        <v>144842433</v>
      </c>
      <c r="G765" s="20">
        <v>154855673</v>
      </c>
      <c r="H765" s="20">
        <v>169783418</v>
      </c>
      <c r="I765" s="20">
        <v>183398231</v>
      </c>
      <c r="J765" s="7"/>
      <c r="K765" s="7"/>
    </row>
    <row r="766" spans="1:14" x14ac:dyDescent="0.25">
      <c r="A766" s="5" t="s">
        <v>75</v>
      </c>
      <c r="B766" s="5" t="s">
        <v>84</v>
      </c>
      <c r="C766" s="5" t="s">
        <v>555</v>
      </c>
      <c r="D766" s="5" t="s">
        <v>19</v>
      </c>
      <c r="E766" s="19">
        <v>1849652120</v>
      </c>
      <c r="F766" s="19">
        <v>2272067736</v>
      </c>
      <c r="G766" s="19">
        <v>2744072409</v>
      </c>
      <c r="H766" s="19">
        <v>3320035205</v>
      </c>
      <c r="I766" s="19">
        <v>3303763897</v>
      </c>
      <c r="J766" s="7"/>
      <c r="K766" s="7"/>
    </row>
    <row r="767" spans="1:14" x14ac:dyDescent="0.25">
      <c r="A767" s="2" t="s">
        <v>75</v>
      </c>
      <c r="B767" s="2" t="s">
        <v>84</v>
      </c>
      <c r="C767" s="2" t="s">
        <v>555</v>
      </c>
      <c r="D767" s="2" t="s">
        <v>20</v>
      </c>
      <c r="E767" s="20">
        <v>118599741</v>
      </c>
      <c r="F767" s="20">
        <v>94163585</v>
      </c>
      <c r="G767" s="20">
        <v>141815998</v>
      </c>
      <c r="H767" s="20">
        <v>201532248</v>
      </c>
      <c r="I767" s="20">
        <v>189466913</v>
      </c>
      <c r="J767" s="7"/>
      <c r="K767" s="7"/>
    </row>
    <row r="768" spans="1:14" x14ac:dyDescent="0.25">
      <c r="A768" s="2" t="s">
        <v>75</v>
      </c>
      <c r="B768" s="2" t="s">
        <v>84</v>
      </c>
      <c r="C768" s="2" t="s">
        <v>555</v>
      </c>
      <c r="D768" s="2" t="s">
        <v>21</v>
      </c>
      <c r="E768" s="20">
        <v>6740008</v>
      </c>
      <c r="F768" s="20">
        <v>15067261</v>
      </c>
      <c r="G768" s="20">
        <v>6580672</v>
      </c>
      <c r="H768" s="20">
        <v>5836908</v>
      </c>
      <c r="I768" s="20">
        <v>7196550</v>
      </c>
      <c r="J768" s="7"/>
      <c r="K768" s="7"/>
    </row>
    <row r="769" spans="1:11" x14ac:dyDescent="0.25">
      <c r="A769" s="2" t="s">
        <v>75</v>
      </c>
      <c r="B769" s="2" t="s">
        <v>84</v>
      </c>
      <c r="C769" s="2" t="s">
        <v>555</v>
      </c>
      <c r="D769" s="2" t="s">
        <v>22</v>
      </c>
      <c r="E769" s="20">
        <v>20063828</v>
      </c>
      <c r="F769" s="20">
        <v>15568607</v>
      </c>
      <c r="G769" s="20">
        <v>1649716</v>
      </c>
      <c r="H769" s="20">
        <v>38941542</v>
      </c>
      <c r="I769" s="20">
        <v>24453908</v>
      </c>
      <c r="J769" s="7"/>
      <c r="K769" s="7"/>
    </row>
    <row r="770" spans="1:11" x14ac:dyDescent="0.25">
      <c r="A770" s="2" t="s">
        <v>75</v>
      </c>
      <c r="B770" s="2" t="s">
        <v>84</v>
      </c>
      <c r="C770" s="2" t="s">
        <v>555</v>
      </c>
      <c r="D770" s="2" t="s">
        <v>23</v>
      </c>
      <c r="E770" s="20">
        <v>826599884</v>
      </c>
      <c r="F770" s="20">
        <v>1158520697</v>
      </c>
      <c r="G770" s="20">
        <v>1503895348</v>
      </c>
      <c r="H770" s="20">
        <v>1924732913</v>
      </c>
      <c r="I770" s="20">
        <v>2028480131</v>
      </c>
      <c r="J770" s="7"/>
      <c r="K770" s="7"/>
    </row>
    <row r="771" spans="1:11" x14ac:dyDescent="0.25">
      <c r="A771" s="5" t="s">
        <v>75</v>
      </c>
      <c r="B771" s="2" t="s">
        <v>84</v>
      </c>
      <c r="C771" s="2" t="s">
        <v>555</v>
      </c>
      <c r="D771" s="2" t="s">
        <v>24</v>
      </c>
      <c r="E771" s="20">
        <v>746889622</v>
      </c>
      <c r="F771" s="20">
        <v>831344557</v>
      </c>
      <c r="G771" s="20">
        <v>896035345</v>
      </c>
      <c r="H771" s="20">
        <v>959312668</v>
      </c>
      <c r="I771" s="20">
        <v>839459556</v>
      </c>
      <c r="J771" s="7"/>
      <c r="K771" s="7"/>
    </row>
    <row r="772" spans="1:11" x14ac:dyDescent="0.25">
      <c r="A772" s="2" t="s">
        <v>75</v>
      </c>
      <c r="B772" s="2" t="s">
        <v>84</v>
      </c>
      <c r="C772" s="2" t="s">
        <v>555</v>
      </c>
      <c r="D772" s="2" t="s">
        <v>25</v>
      </c>
      <c r="E772" s="20">
        <v>7746935</v>
      </c>
      <c r="F772" s="20">
        <v>14721285</v>
      </c>
      <c r="G772" s="20">
        <v>25187342</v>
      </c>
      <c r="H772" s="20">
        <v>35509407</v>
      </c>
      <c r="I772" s="20">
        <v>35784864</v>
      </c>
      <c r="J772" s="7"/>
      <c r="K772" s="7"/>
    </row>
    <row r="773" spans="1:11" x14ac:dyDescent="0.25">
      <c r="A773" s="2" t="s">
        <v>75</v>
      </c>
      <c r="B773" s="2" t="s">
        <v>84</v>
      </c>
      <c r="C773" s="2" t="s">
        <v>555</v>
      </c>
      <c r="D773" s="2" t="s">
        <v>26</v>
      </c>
      <c r="E773" s="20">
        <v>13090311</v>
      </c>
      <c r="F773" s="20">
        <v>17809767</v>
      </c>
      <c r="G773" s="20">
        <v>26576536</v>
      </c>
      <c r="H773" s="20">
        <v>48462469</v>
      </c>
      <c r="I773" s="20">
        <v>47409161</v>
      </c>
      <c r="J773" s="7"/>
      <c r="K773" s="7"/>
    </row>
    <row r="774" spans="1:11" x14ac:dyDescent="0.25">
      <c r="A774" s="2" t="s">
        <v>75</v>
      </c>
      <c r="B774" s="2" t="s">
        <v>84</v>
      </c>
      <c r="C774" s="2" t="s">
        <v>555</v>
      </c>
      <c r="D774" s="2" t="s">
        <v>27</v>
      </c>
      <c r="E774" s="20">
        <v>733799311</v>
      </c>
      <c r="F774" s="20">
        <v>813534790</v>
      </c>
      <c r="G774" s="20">
        <v>869458809</v>
      </c>
      <c r="H774" s="20">
        <v>910850199</v>
      </c>
      <c r="I774" s="20">
        <v>792050395</v>
      </c>
      <c r="J774" s="7"/>
      <c r="K774" s="7"/>
    </row>
    <row r="775" spans="1:11" x14ac:dyDescent="0.25">
      <c r="A775" s="2" t="s">
        <v>75</v>
      </c>
      <c r="B775" s="2" t="s">
        <v>84</v>
      </c>
      <c r="C775" s="2" t="s">
        <v>555</v>
      </c>
      <c r="D775" s="2" t="s">
        <v>491</v>
      </c>
      <c r="E775" s="20">
        <v>55692777</v>
      </c>
      <c r="F775" s="20">
        <v>62075079</v>
      </c>
      <c r="G775" s="20">
        <v>79572554</v>
      </c>
      <c r="H775" s="20">
        <v>75939019</v>
      </c>
      <c r="I775" s="20">
        <v>82542745</v>
      </c>
      <c r="J775" s="7"/>
      <c r="K775" s="7"/>
    </row>
    <row r="776" spans="1:11" x14ac:dyDescent="0.25">
      <c r="A776" s="5" t="s">
        <v>75</v>
      </c>
      <c r="B776" s="2" t="s">
        <v>84</v>
      </c>
      <c r="C776" s="2" t="s">
        <v>555</v>
      </c>
      <c r="D776" s="2" t="s">
        <v>28</v>
      </c>
      <c r="E776" s="20">
        <v>88156571</v>
      </c>
      <c r="F776" s="20">
        <v>113137717</v>
      </c>
      <c r="G776" s="20">
        <v>141099312</v>
      </c>
      <c r="H776" s="20">
        <v>162202376</v>
      </c>
      <c r="I776" s="20">
        <v>179573255</v>
      </c>
      <c r="J776" s="7"/>
      <c r="K776" s="7"/>
    </row>
    <row r="777" spans="1:11" x14ac:dyDescent="0.25">
      <c r="A777" s="2" t="s">
        <v>75</v>
      </c>
      <c r="B777" s="5" t="s">
        <v>84</v>
      </c>
      <c r="C777" s="5" t="s">
        <v>555</v>
      </c>
      <c r="D777" s="5" t="s">
        <v>29</v>
      </c>
      <c r="E777" s="19"/>
      <c r="F777" s="19"/>
      <c r="G777" s="19"/>
      <c r="H777" s="19"/>
      <c r="I777" s="19"/>
      <c r="J777" s="7"/>
      <c r="K777" s="7"/>
    </row>
    <row r="778" spans="1:11" x14ac:dyDescent="0.25">
      <c r="A778" s="2" t="s">
        <v>75</v>
      </c>
      <c r="B778" s="2" t="s">
        <v>84</v>
      </c>
      <c r="C778" s="2" t="s">
        <v>555</v>
      </c>
      <c r="D778" s="2" t="s">
        <v>30</v>
      </c>
      <c r="E778" s="20">
        <v>116752195</v>
      </c>
      <c r="F778" s="20">
        <v>200920884</v>
      </c>
      <c r="G778" s="20">
        <v>373902458</v>
      </c>
      <c r="H778" s="20">
        <v>478031023</v>
      </c>
      <c r="I778" s="20">
        <v>337140672</v>
      </c>
      <c r="J778" s="7"/>
      <c r="K778" s="7"/>
    </row>
    <row r="779" spans="1:11" x14ac:dyDescent="0.25">
      <c r="A779" s="2" t="s">
        <v>75</v>
      </c>
      <c r="B779" s="2" t="s">
        <v>84</v>
      </c>
      <c r="C779" s="2" t="s">
        <v>555</v>
      </c>
      <c r="D779" s="2" t="s">
        <v>31</v>
      </c>
      <c r="E779" s="20">
        <v>61273215</v>
      </c>
      <c r="F779" s="20">
        <v>123602087</v>
      </c>
      <c r="G779" s="20">
        <v>249754849</v>
      </c>
      <c r="H779" s="20">
        <v>321783242</v>
      </c>
      <c r="I779" s="20">
        <v>206518684</v>
      </c>
      <c r="J779" s="7"/>
      <c r="K779" s="7"/>
    </row>
    <row r="780" spans="1:11" x14ac:dyDescent="0.25">
      <c r="A780" s="2" t="s">
        <v>75</v>
      </c>
      <c r="B780" s="2" t="s">
        <v>84</v>
      </c>
      <c r="C780" s="2" t="s">
        <v>555</v>
      </c>
      <c r="D780" s="2" t="s">
        <v>32</v>
      </c>
      <c r="E780" s="20">
        <v>55478980</v>
      </c>
      <c r="F780" s="20">
        <v>77318797</v>
      </c>
      <c r="G780" s="20">
        <v>124147609</v>
      </c>
      <c r="H780" s="20">
        <v>156247781</v>
      </c>
      <c r="I780" s="20">
        <v>130621988</v>
      </c>
      <c r="J780" s="7"/>
      <c r="K780" s="7"/>
    </row>
    <row r="781" spans="1:11" x14ac:dyDescent="0.25">
      <c r="A781" s="2" t="s">
        <v>75</v>
      </c>
      <c r="B781" s="2" t="s">
        <v>84</v>
      </c>
      <c r="C781" s="2" t="s">
        <v>555</v>
      </c>
      <c r="D781" s="2" t="s">
        <v>33</v>
      </c>
      <c r="E781" s="20">
        <v>-47260</v>
      </c>
      <c r="F781" s="20">
        <v>12870736</v>
      </c>
      <c r="G781" s="20">
        <v>4200202</v>
      </c>
      <c r="H781" s="20">
        <v>14890895</v>
      </c>
      <c r="I781" s="20">
        <v>-2389480</v>
      </c>
      <c r="J781" s="7"/>
      <c r="K781" s="7"/>
    </row>
    <row r="782" spans="1:11" x14ac:dyDescent="0.25">
      <c r="A782" s="2" t="s">
        <v>75</v>
      </c>
      <c r="B782" s="2" t="s">
        <v>84</v>
      </c>
      <c r="C782" s="2" t="s">
        <v>555</v>
      </c>
      <c r="D782" s="2" t="s">
        <v>34</v>
      </c>
      <c r="E782" s="20">
        <v>55526240</v>
      </c>
      <c r="F782" s="20">
        <v>64448061</v>
      </c>
      <c r="G782" s="20">
        <v>119947407</v>
      </c>
      <c r="H782" s="20">
        <v>141356886</v>
      </c>
      <c r="I782" s="20">
        <v>133011468</v>
      </c>
      <c r="J782" s="7"/>
      <c r="K782" s="7"/>
    </row>
    <row r="783" spans="1:11" x14ac:dyDescent="0.25">
      <c r="A783" s="2" t="s">
        <v>75</v>
      </c>
      <c r="B783" s="2" t="s">
        <v>84</v>
      </c>
      <c r="C783" s="2" t="s">
        <v>555</v>
      </c>
      <c r="D783" s="2" t="s">
        <v>35</v>
      </c>
      <c r="E783" s="20">
        <v>14027017</v>
      </c>
      <c r="F783" s="20">
        <v>21196304</v>
      </c>
      <c r="G783" s="20">
        <v>23227257</v>
      </c>
      <c r="H783" s="20">
        <v>25484233</v>
      </c>
      <c r="I783" s="20">
        <v>28444340</v>
      </c>
      <c r="J783" s="7"/>
      <c r="K783" s="7"/>
    </row>
    <row r="784" spans="1:11" x14ac:dyDescent="0.25">
      <c r="A784" s="2" t="s">
        <v>75</v>
      </c>
      <c r="B784" s="2" t="s">
        <v>84</v>
      </c>
      <c r="C784" s="2" t="s">
        <v>555</v>
      </c>
      <c r="D784" s="2" t="s">
        <v>36</v>
      </c>
      <c r="E784" s="20">
        <v>39280469</v>
      </c>
      <c r="F784" s="20">
        <v>52760513</v>
      </c>
      <c r="G784" s="20">
        <v>72046707</v>
      </c>
      <c r="H784" s="20">
        <v>82999890</v>
      </c>
      <c r="I784" s="20">
        <v>95936023</v>
      </c>
      <c r="J784" s="7"/>
      <c r="K784" s="7"/>
    </row>
    <row r="785" spans="1:14" x14ac:dyDescent="0.25">
      <c r="A785" s="2" t="s">
        <v>75</v>
      </c>
      <c r="B785" s="2" t="s">
        <v>84</v>
      </c>
      <c r="C785" s="2" t="s">
        <v>555</v>
      </c>
      <c r="D785" s="2" t="s">
        <v>37</v>
      </c>
      <c r="E785" s="20">
        <v>38624115</v>
      </c>
      <c r="F785" s="20">
        <v>51787049</v>
      </c>
      <c r="G785" s="20">
        <v>70273774</v>
      </c>
      <c r="H785" s="20">
        <v>80978771</v>
      </c>
      <c r="I785" s="20">
        <v>94499338</v>
      </c>
      <c r="J785" s="7"/>
      <c r="K785" s="7"/>
    </row>
    <row r="786" spans="1:14" x14ac:dyDescent="0.25">
      <c r="A786" s="2" t="s">
        <v>75</v>
      </c>
      <c r="B786" s="2" t="s">
        <v>84</v>
      </c>
      <c r="C786" s="2" t="s">
        <v>555</v>
      </c>
      <c r="D786" s="2" t="s">
        <v>38</v>
      </c>
      <c r="E786" s="20">
        <v>30272788</v>
      </c>
      <c r="F786" s="20">
        <v>32883852</v>
      </c>
      <c r="G786" s="20">
        <v>71127957</v>
      </c>
      <c r="H786" s="20">
        <v>83841229</v>
      </c>
      <c r="I786" s="20">
        <v>65519785</v>
      </c>
      <c r="J786" s="7"/>
      <c r="K786" s="7"/>
    </row>
    <row r="787" spans="1:14" x14ac:dyDescent="0.25">
      <c r="A787" s="5" t="s">
        <v>75</v>
      </c>
      <c r="B787" s="2" t="s">
        <v>84</v>
      </c>
      <c r="C787" s="2" t="s">
        <v>555</v>
      </c>
      <c r="D787" s="2" t="s">
        <v>39</v>
      </c>
      <c r="E787" s="20">
        <v>18702299</v>
      </c>
      <c r="F787" s="20">
        <v>16570229</v>
      </c>
      <c r="G787" s="20">
        <v>35319375</v>
      </c>
      <c r="H787" s="20">
        <v>39862187</v>
      </c>
      <c r="I787" s="20">
        <v>30637408</v>
      </c>
      <c r="J787" s="7"/>
      <c r="K787" s="7"/>
    </row>
    <row r="788" spans="1:14" x14ac:dyDescent="0.25">
      <c r="A788" s="2" t="s">
        <v>75</v>
      </c>
      <c r="B788" s="5" t="s">
        <v>84</v>
      </c>
      <c r="C788" s="5" t="s">
        <v>555</v>
      </c>
      <c r="D788" s="5" t="s">
        <v>40</v>
      </c>
      <c r="E788" s="19"/>
      <c r="F788" s="19"/>
      <c r="G788" s="19"/>
      <c r="H788" s="19"/>
      <c r="I788" s="19"/>
      <c r="J788" s="7"/>
      <c r="K788" s="7"/>
    </row>
    <row r="789" spans="1:14" x14ac:dyDescent="0.25">
      <c r="A789" s="2" t="s">
        <v>75</v>
      </c>
      <c r="B789" s="2" t="s">
        <v>84</v>
      </c>
      <c r="C789" s="2" t="s">
        <v>555</v>
      </c>
      <c r="D789" s="2" t="s">
        <v>77</v>
      </c>
      <c r="E789" s="20">
        <v>1111425</v>
      </c>
      <c r="F789" s="20">
        <v>1111425</v>
      </c>
      <c r="G789" s="20">
        <v>1111425</v>
      </c>
      <c r="H789" s="20">
        <v>1111425.3999999999</v>
      </c>
      <c r="I789" s="20">
        <v>1111425.3999999999</v>
      </c>
      <c r="J789" s="7"/>
      <c r="K789" s="7"/>
    </row>
    <row r="790" spans="1:14" x14ac:dyDescent="0.25">
      <c r="A790" s="2" t="s">
        <v>75</v>
      </c>
      <c r="B790" s="2" t="s">
        <v>84</v>
      </c>
      <c r="C790" s="2" t="s">
        <v>555</v>
      </c>
      <c r="D790" s="2" t="s">
        <v>78</v>
      </c>
      <c r="E790" s="23">
        <v>70</v>
      </c>
      <c r="F790" s="23">
        <v>70</v>
      </c>
      <c r="G790" s="23">
        <v>140</v>
      </c>
      <c r="H790" s="23">
        <v>170</v>
      </c>
      <c r="I790" s="23">
        <v>150</v>
      </c>
      <c r="J790" s="7"/>
      <c r="K790" s="7"/>
    </row>
    <row r="791" spans="1:14" x14ac:dyDescent="0.25">
      <c r="A791" s="2" t="s">
        <v>75</v>
      </c>
      <c r="B791" s="2" t="s">
        <v>84</v>
      </c>
      <c r="C791" s="2" t="s">
        <v>555</v>
      </c>
      <c r="D791" s="2" t="s">
        <v>79</v>
      </c>
      <c r="E791" s="23">
        <v>0</v>
      </c>
      <c r="F791" s="23">
        <v>0</v>
      </c>
      <c r="G791" s="23">
        <v>0</v>
      </c>
      <c r="H791" s="23">
        <v>0</v>
      </c>
      <c r="I791" s="23">
        <v>0</v>
      </c>
      <c r="J791" s="7"/>
      <c r="K791" s="7"/>
    </row>
    <row r="792" spans="1:14" x14ac:dyDescent="0.25">
      <c r="A792" s="2" t="s">
        <v>75</v>
      </c>
      <c r="B792" s="2" t="s">
        <v>84</v>
      </c>
      <c r="C792" s="2" t="s">
        <v>555</v>
      </c>
      <c r="D792" s="2" t="s">
        <v>80</v>
      </c>
      <c r="E792" s="20">
        <v>85081173</v>
      </c>
      <c r="F792" s="20">
        <v>334875530</v>
      </c>
      <c r="G792" s="20">
        <v>394736270</v>
      </c>
      <c r="H792" s="20">
        <v>504700753</v>
      </c>
      <c r="I792" s="20">
        <v>107355174</v>
      </c>
      <c r="J792" s="7"/>
      <c r="K792" s="7"/>
    </row>
    <row r="793" spans="1:14" x14ac:dyDescent="0.25">
      <c r="A793" s="2" t="str">
        <f t="shared" ref="A793:B793" si="27">A792</f>
        <v>Local Banks</v>
      </c>
      <c r="B793" s="2" t="str">
        <f t="shared" si="27"/>
        <v>Private Sector Banks</v>
      </c>
      <c r="C793" s="2" t="s">
        <v>555</v>
      </c>
      <c r="D793" s="2" t="s">
        <v>81</v>
      </c>
      <c r="E793" s="20"/>
      <c r="F793" s="20"/>
      <c r="G793" s="9">
        <v>688298537</v>
      </c>
      <c r="H793" s="9">
        <v>764026926</v>
      </c>
      <c r="I793" s="9">
        <v>835546437.24397004</v>
      </c>
      <c r="J793" s="7"/>
      <c r="K793" s="7"/>
    </row>
    <row r="794" spans="1:14" x14ac:dyDescent="0.25">
      <c r="A794" s="2" t="s">
        <v>75</v>
      </c>
      <c r="B794" s="5" t="s">
        <v>84</v>
      </c>
      <c r="C794" s="5" t="s">
        <v>555</v>
      </c>
      <c r="D794" s="5" t="s">
        <v>43</v>
      </c>
      <c r="E794" s="22"/>
      <c r="F794" s="22"/>
      <c r="G794" s="22"/>
      <c r="H794" s="22"/>
      <c r="I794" s="22"/>
      <c r="J794" s="7"/>
      <c r="K794" s="7"/>
    </row>
    <row r="795" spans="1:14" x14ac:dyDescent="0.25">
      <c r="A795" s="2" t="s">
        <v>75</v>
      </c>
      <c r="B795" s="2" t="s">
        <v>84</v>
      </c>
      <c r="C795" s="2" t="s">
        <v>555</v>
      </c>
      <c r="D795" s="2" t="s">
        <v>211</v>
      </c>
      <c r="E795" s="23">
        <v>47.518575560827784</v>
      </c>
      <c r="F795" s="23">
        <v>38.482210241519745</v>
      </c>
      <c r="G795" s="23">
        <v>33.203207509999999</v>
      </c>
      <c r="H795" s="23">
        <v>32.685698936321963</v>
      </c>
      <c r="I795" s="23">
        <v>38.744061109999997</v>
      </c>
      <c r="J795" s="7"/>
      <c r="K795" s="7"/>
    </row>
    <row r="796" spans="1:14" x14ac:dyDescent="0.25">
      <c r="A796" s="2" t="s">
        <v>75</v>
      </c>
      <c r="B796" s="2" t="s">
        <v>84</v>
      </c>
      <c r="C796" s="2" t="s">
        <v>555</v>
      </c>
      <c r="D796" s="2" t="s">
        <v>45</v>
      </c>
      <c r="E796" s="23">
        <v>2.9994278059162824</v>
      </c>
      <c r="F796" s="23">
        <v>3.4030146097721796</v>
      </c>
      <c r="G796" s="23">
        <v>4.5242103890000003</v>
      </c>
      <c r="H796" s="23">
        <v>4.7062085596167647</v>
      </c>
      <c r="I796" s="23">
        <v>3.9537325330000002</v>
      </c>
      <c r="J796" s="7"/>
      <c r="K796" s="7"/>
    </row>
    <row r="797" spans="1:14" x14ac:dyDescent="0.25">
      <c r="A797" s="2" t="s">
        <v>75</v>
      </c>
      <c r="B797" s="2" t="s">
        <v>84</v>
      </c>
      <c r="C797" s="2" t="s">
        <v>555</v>
      </c>
      <c r="D797" s="2" t="s">
        <v>533</v>
      </c>
      <c r="E797" s="23">
        <v>22.379526164965725</v>
      </c>
      <c r="F797" s="23">
        <v>17.563578267703093</v>
      </c>
      <c r="G797" s="23">
        <v>31.564817309999999</v>
      </c>
      <c r="H797" s="23">
        <v>30.572819997779334</v>
      </c>
      <c r="I797" s="23">
        <v>21.61306459</v>
      </c>
      <c r="J797" s="7"/>
      <c r="K797" s="7"/>
      <c r="L797" s="7"/>
      <c r="M797" s="7"/>
      <c r="N797" s="7"/>
    </row>
    <row r="798" spans="1:14" x14ac:dyDescent="0.25">
      <c r="A798" s="2" t="s">
        <v>75</v>
      </c>
      <c r="B798" s="2" t="s">
        <v>84</v>
      </c>
      <c r="C798" s="2" t="s">
        <v>555</v>
      </c>
      <c r="D798" s="2" t="s">
        <v>46</v>
      </c>
      <c r="E798" s="9">
        <v>1.0111252163460878</v>
      </c>
      <c r="F798" s="9">
        <v>0.72930171655762643</v>
      </c>
      <c r="G798" s="9">
        <v>1.2871152699999999</v>
      </c>
      <c r="H798" s="9">
        <v>1.2006555514823223</v>
      </c>
      <c r="I798" s="9">
        <v>0.92734859300000005</v>
      </c>
      <c r="J798" s="7"/>
      <c r="K798" s="7"/>
    </row>
    <row r="799" spans="1:14" x14ac:dyDescent="0.25">
      <c r="A799" s="5" t="s">
        <v>75</v>
      </c>
      <c r="B799" s="2" t="s">
        <v>84</v>
      </c>
      <c r="C799" s="2" t="s">
        <v>555</v>
      </c>
      <c r="D799" s="2" t="s">
        <v>47</v>
      </c>
      <c r="E799" s="9">
        <v>0.75835973956010716</v>
      </c>
      <c r="F799" s="9">
        <v>0.93290810234893451</v>
      </c>
      <c r="G799" s="9">
        <v>0.84645204399999996</v>
      </c>
      <c r="H799" s="9">
        <v>0.76758924006650708</v>
      </c>
      <c r="I799" s="9">
        <v>0.86096769900000003</v>
      </c>
      <c r="J799" s="7"/>
      <c r="K799" s="7"/>
    </row>
    <row r="800" spans="1:14" x14ac:dyDescent="0.25">
      <c r="A800" s="2" t="s">
        <v>75</v>
      </c>
      <c r="B800" s="2" t="s">
        <v>84</v>
      </c>
      <c r="C800" s="2" t="s">
        <v>555</v>
      </c>
      <c r="D800" s="2" t="s">
        <v>48</v>
      </c>
      <c r="E800" s="9">
        <v>3.0019828809754778</v>
      </c>
      <c r="F800" s="9">
        <v>2.8365378363878144</v>
      </c>
      <c r="G800" s="9">
        <v>4.3711458419999998</v>
      </c>
      <c r="H800" s="9">
        <v>4.2576923819095462</v>
      </c>
      <c r="I800" s="9">
        <v>4.0260585239999997</v>
      </c>
      <c r="J800" s="7"/>
      <c r="K800" s="7"/>
    </row>
    <row r="801" spans="1:11" x14ac:dyDescent="0.25">
      <c r="A801" s="2" t="s">
        <v>75</v>
      </c>
      <c r="B801" s="2" t="s">
        <v>84</v>
      </c>
      <c r="C801" s="2" t="s">
        <v>555</v>
      </c>
      <c r="D801" s="2" t="s">
        <v>49</v>
      </c>
      <c r="E801" s="23">
        <v>52.481424439172216</v>
      </c>
      <c r="F801" s="23">
        <v>61.517789758480255</v>
      </c>
      <c r="G801" s="23">
        <v>66.796792490000001</v>
      </c>
      <c r="H801" s="23">
        <v>67.31430106367803</v>
      </c>
      <c r="I801" s="23">
        <v>61.255938890000003</v>
      </c>
      <c r="J801" s="7"/>
      <c r="K801" s="7"/>
    </row>
    <row r="802" spans="1:11" x14ac:dyDescent="0.25">
      <c r="A802" s="2" t="s">
        <v>75</v>
      </c>
      <c r="B802" s="2" t="s">
        <v>84</v>
      </c>
      <c r="C802" s="2" t="s">
        <v>555</v>
      </c>
      <c r="D802" s="2" t="s">
        <v>50</v>
      </c>
      <c r="E802" s="9">
        <v>1.2758691072655746</v>
      </c>
      <c r="F802" s="9">
        <v>1.5748474053465513</v>
      </c>
      <c r="G802" s="9">
        <v>0.98799089600000001</v>
      </c>
      <c r="H802" s="9">
        <v>0.96585858730672947</v>
      </c>
      <c r="I802" s="9">
        <v>1.4423023210000001</v>
      </c>
      <c r="J802" s="7"/>
      <c r="K802" s="7"/>
    </row>
    <row r="803" spans="1:11" x14ac:dyDescent="0.25">
      <c r="A803" s="2" t="s">
        <v>75</v>
      </c>
      <c r="B803" s="2" t="s">
        <v>84</v>
      </c>
      <c r="C803" s="2" t="s">
        <v>555</v>
      </c>
      <c r="D803" s="2" t="s">
        <v>51</v>
      </c>
      <c r="E803" s="9">
        <v>30.035713168236555</v>
      </c>
      <c r="F803" s="9">
        <v>23.75345801694554</v>
      </c>
      <c r="G803" s="9">
        <v>18.1418575</v>
      </c>
      <c r="H803" s="9">
        <v>16.484086432527082</v>
      </c>
      <c r="I803" s="9">
        <v>26.241782310000001</v>
      </c>
      <c r="J803" s="7"/>
      <c r="K803" s="7"/>
    </row>
    <row r="804" spans="1:11" x14ac:dyDescent="0.25">
      <c r="A804" s="2" t="s">
        <v>75</v>
      </c>
      <c r="B804" s="2" t="s">
        <v>84</v>
      </c>
      <c r="C804" s="2" t="s">
        <v>555</v>
      </c>
      <c r="D804" s="2" t="s">
        <v>52</v>
      </c>
      <c r="E804" s="9">
        <v>2.7535515926158785</v>
      </c>
      <c r="F804" s="9">
        <v>2.4432112787210452</v>
      </c>
      <c r="G804" s="9">
        <v>3.0254874260000002</v>
      </c>
      <c r="H804" s="9">
        <v>3.1776028338777156</v>
      </c>
      <c r="I804" s="9">
        <v>3.3222545499999998</v>
      </c>
      <c r="J804" s="7"/>
      <c r="K804" s="7"/>
    </row>
    <row r="805" spans="1:11" x14ac:dyDescent="0.25">
      <c r="A805" s="5" t="s">
        <v>75</v>
      </c>
      <c r="B805" s="2" t="s">
        <v>84</v>
      </c>
      <c r="C805" s="2" t="s">
        <v>555</v>
      </c>
      <c r="D805" s="2" t="s">
        <v>82</v>
      </c>
      <c r="E805" s="9">
        <f>+E787/E789</f>
        <v>16.827315383404187</v>
      </c>
      <c r="F805" s="9">
        <f>+F787/F789</f>
        <v>14.908994309107676</v>
      </c>
      <c r="G805" s="9">
        <f>+G787/G789</f>
        <v>31.77846008502598</v>
      </c>
      <c r="H805" s="9">
        <f>+H787/H789</f>
        <v>35.865823293223279</v>
      </c>
      <c r="I805" s="9">
        <f>+I787/I789</f>
        <v>27.565869918034988</v>
      </c>
      <c r="J805" s="7"/>
      <c r="K805" s="7"/>
    </row>
    <row r="806" spans="1:11" x14ac:dyDescent="0.25">
      <c r="A806" s="2" t="s">
        <v>75</v>
      </c>
      <c r="B806" s="5" t="s">
        <v>84</v>
      </c>
      <c r="C806" s="5" t="s">
        <v>555</v>
      </c>
      <c r="D806" s="5" t="s">
        <v>53</v>
      </c>
      <c r="E806" s="74"/>
      <c r="F806" s="74"/>
      <c r="G806" s="74"/>
      <c r="H806" s="74"/>
      <c r="I806" s="74"/>
      <c r="J806" s="7"/>
      <c r="K806" s="7"/>
    </row>
    <row r="807" spans="1:11" x14ac:dyDescent="0.25">
      <c r="A807" s="2" t="s">
        <v>75</v>
      </c>
      <c r="B807" s="2" t="s">
        <v>84</v>
      </c>
      <c r="C807" s="2" t="s">
        <v>555</v>
      </c>
      <c r="D807" s="2" t="s">
        <v>54</v>
      </c>
      <c r="E807" s="9">
        <v>6.7763958230156272</v>
      </c>
      <c r="F807" s="9">
        <v>4.8075523572330683</v>
      </c>
      <c r="G807" s="9">
        <v>5.4078992049999997</v>
      </c>
      <c r="H807" s="9">
        <v>6.2459926836830029</v>
      </c>
      <c r="I807" s="9">
        <v>5.9527093679999998</v>
      </c>
      <c r="J807" s="7"/>
      <c r="K807" s="7"/>
    </row>
    <row r="808" spans="1:11" x14ac:dyDescent="0.25">
      <c r="A808" s="2" t="s">
        <v>75</v>
      </c>
      <c r="B808" s="2" t="s">
        <v>84</v>
      </c>
      <c r="C808" s="2" t="s">
        <v>555</v>
      </c>
      <c r="D808" s="2" t="s">
        <v>55</v>
      </c>
      <c r="E808" s="9">
        <v>44.689478365261465</v>
      </c>
      <c r="F808" s="9">
        <v>50.989707685369815</v>
      </c>
      <c r="G808" s="9">
        <v>54.805235570000001</v>
      </c>
      <c r="H808" s="9">
        <v>57.9732681780403</v>
      </c>
      <c r="I808" s="9">
        <v>61.39906465</v>
      </c>
      <c r="J808" s="7"/>
      <c r="K808" s="7"/>
    </row>
    <row r="809" spans="1:11" x14ac:dyDescent="0.25">
      <c r="A809" s="2" t="s">
        <v>75</v>
      </c>
      <c r="B809" s="2" t="s">
        <v>84</v>
      </c>
      <c r="C809" s="2" t="s">
        <v>555</v>
      </c>
      <c r="D809" s="2" t="s">
        <v>56</v>
      </c>
      <c r="E809" s="9">
        <v>39.672287727272739</v>
      </c>
      <c r="F809" s="9">
        <v>35.805921500924832</v>
      </c>
      <c r="G809" s="9">
        <v>31.684980549999999</v>
      </c>
      <c r="H809" s="9">
        <v>27.43495603987127</v>
      </c>
      <c r="I809" s="9">
        <v>23.974182769999999</v>
      </c>
      <c r="J809" s="7"/>
      <c r="K809" s="7"/>
    </row>
    <row r="810" spans="1:11" x14ac:dyDescent="0.25">
      <c r="A810" s="2" t="s">
        <v>75</v>
      </c>
      <c r="B810" s="2" t="s">
        <v>84</v>
      </c>
      <c r="C810" s="2" t="s">
        <v>555</v>
      </c>
      <c r="D810" s="2" t="s">
        <v>57</v>
      </c>
      <c r="E810" s="9">
        <v>70.814577229798218</v>
      </c>
      <c r="F810" s="9">
        <v>69.018103208521595</v>
      </c>
      <c r="G810" s="9">
        <v>70.480520249999998</v>
      </c>
      <c r="H810" s="9">
        <v>68.642552571968892</v>
      </c>
      <c r="I810" s="9">
        <v>78.670482939999999</v>
      </c>
      <c r="J810" s="7"/>
      <c r="K810" s="7"/>
    </row>
    <row r="811" spans="1:11" x14ac:dyDescent="0.25">
      <c r="A811" s="2" t="s">
        <v>75</v>
      </c>
      <c r="B811" s="2" t="s">
        <v>84</v>
      </c>
      <c r="C811" s="2" t="s">
        <v>555</v>
      </c>
      <c r="D811" s="2" t="s">
        <v>58</v>
      </c>
      <c r="E811" s="9">
        <v>95.133406599723202</v>
      </c>
      <c r="F811" s="9">
        <v>95.808137693655453</v>
      </c>
      <c r="G811" s="9">
        <v>95.274939230000001</v>
      </c>
      <c r="H811" s="9">
        <v>95.422078061970424</v>
      </c>
      <c r="I811" s="9">
        <v>94.815962749999997</v>
      </c>
      <c r="J811" s="7"/>
      <c r="K811" s="7"/>
    </row>
    <row r="812" spans="1:11" x14ac:dyDescent="0.25">
      <c r="A812" s="2" t="s">
        <v>75</v>
      </c>
      <c r="B812" s="2" t="s">
        <v>84</v>
      </c>
      <c r="C812" s="2" t="s">
        <v>555</v>
      </c>
      <c r="D812" s="2" t="s">
        <v>59</v>
      </c>
      <c r="E812" s="9">
        <v>57.022165162550714</v>
      </c>
      <c r="F812" s="9">
        <v>53.014755579029682</v>
      </c>
      <c r="G812" s="9">
        <v>46.329805069999999</v>
      </c>
      <c r="H812" s="9">
        <v>42.09437499101535</v>
      </c>
      <c r="I812" s="9">
        <v>32.298247490000001</v>
      </c>
      <c r="J812" s="7"/>
      <c r="K812" s="7"/>
    </row>
    <row r="813" spans="1:11" x14ac:dyDescent="0.25">
      <c r="A813" s="2" t="s">
        <v>75</v>
      </c>
      <c r="B813" s="2" t="s">
        <v>84</v>
      </c>
      <c r="C813" s="2" t="s">
        <v>555</v>
      </c>
      <c r="D813" s="2" t="s">
        <v>60</v>
      </c>
      <c r="E813" s="23">
        <v>46.332061751284549</v>
      </c>
      <c r="F813" s="23">
        <v>41.836497694512573</v>
      </c>
      <c r="G813" s="23">
        <v>37.157155449999998</v>
      </c>
      <c r="H813" s="23">
        <v>32.563225649069935</v>
      </c>
      <c r="I813" s="23">
        <v>29.05359975</v>
      </c>
      <c r="J813" s="7"/>
      <c r="K813" s="7"/>
    </row>
    <row r="814" spans="1:11" x14ac:dyDescent="0.25">
      <c r="A814" s="2" t="s">
        <v>75</v>
      </c>
      <c r="B814" s="5" t="s">
        <v>84</v>
      </c>
      <c r="C814" s="5" t="s">
        <v>555</v>
      </c>
      <c r="D814" s="5" t="s">
        <v>61</v>
      </c>
      <c r="E814" s="74"/>
      <c r="F814" s="74"/>
      <c r="G814" s="74"/>
      <c r="H814" s="74"/>
      <c r="I814" s="74"/>
      <c r="J814" s="7"/>
      <c r="K814" s="7"/>
    </row>
    <row r="815" spans="1:11" x14ac:dyDescent="0.25">
      <c r="A815" s="2" t="s">
        <v>75</v>
      </c>
      <c r="B815" s="2" t="s">
        <v>84</v>
      </c>
      <c r="C815" s="2" t="s">
        <v>555</v>
      </c>
      <c r="D815" s="2" t="s">
        <v>62</v>
      </c>
      <c r="E815" s="9">
        <v>1.037226220824367</v>
      </c>
      <c r="F815" s="9">
        <v>1.7707802229587462</v>
      </c>
      <c r="G815" s="9">
        <v>2.8109763910000001</v>
      </c>
      <c r="H815" s="9">
        <v>3.7015467620198255</v>
      </c>
      <c r="I815" s="9">
        <v>4.2628455110000001</v>
      </c>
      <c r="J815" s="7"/>
      <c r="K815" s="7"/>
    </row>
    <row r="816" spans="1:11" x14ac:dyDescent="0.25">
      <c r="A816" s="2" t="s">
        <v>75</v>
      </c>
      <c r="B816" s="2" t="s">
        <v>84</v>
      </c>
      <c r="C816" s="2" t="s">
        <v>555</v>
      </c>
      <c r="D816" s="2" t="s">
        <v>63</v>
      </c>
      <c r="E816" s="9">
        <v>1.7526433109282111</v>
      </c>
      <c r="F816" s="9">
        <v>2.1422846700612967</v>
      </c>
      <c r="G816" s="9">
        <v>2.966014248</v>
      </c>
      <c r="H816" s="9">
        <v>5.0517907890277121</v>
      </c>
      <c r="I816" s="9">
        <v>5.6475813109999997</v>
      </c>
      <c r="J816" s="7"/>
      <c r="K816" s="7"/>
    </row>
    <row r="817" spans="1:14" x14ac:dyDescent="0.25">
      <c r="A817" s="5" t="s">
        <v>75</v>
      </c>
      <c r="B817" s="2" t="s">
        <v>84</v>
      </c>
      <c r="C817" s="2" t="s">
        <v>555</v>
      </c>
      <c r="D817" s="2" t="s">
        <v>534</v>
      </c>
      <c r="E817" s="9">
        <v>9.2701295456130151</v>
      </c>
      <c r="F817" s="9">
        <v>15.603794087496532</v>
      </c>
      <c r="G817" s="9">
        <v>22.509850440000001</v>
      </c>
      <c r="H817" s="9">
        <v>27.234399066937435</v>
      </c>
      <c r="I817" s="9">
        <v>25.24432148</v>
      </c>
      <c r="J817" s="7"/>
      <c r="K817" s="7"/>
    </row>
    <row r="818" spans="1:14" x14ac:dyDescent="0.25">
      <c r="A818" s="2" t="s">
        <v>75</v>
      </c>
      <c r="B818" s="2" t="s">
        <v>84</v>
      </c>
      <c r="C818" s="2" t="s">
        <v>555</v>
      </c>
      <c r="D818" s="2" t="s">
        <v>65</v>
      </c>
      <c r="E818" s="9">
        <v>-0.36103038300000001</v>
      </c>
      <c r="F818" s="9">
        <v>72.267851679362224</v>
      </c>
      <c r="G818" s="9">
        <v>15.80417403</v>
      </c>
      <c r="H818" s="9">
        <v>30.7266536502711</v>
      </c>
      <c r="I818" s="9">
        <v>-5.040122942</v>
      </c>
      <c r="J818" s="7"/>
      <c r="K818" s="7"/>
    </row>
    <row r="819" spans="1:14" x14ac:dyDescent="0.25">
      <c r="A819" s="2" t="s">
        <v>75</v>
      </c>
      <c r="B819" s="2" t="s">
        <v>84</v>
      </c>
      <c r="C819" s="2" t="s">
        <v>555</v>
      </c>
      <c r="D819" s="2" t="s">
        <v>66</v>
      </c>
      <c r="E819" s="9">
        <v>168.97406522708658</v>
      </c>
      <c r="F819" s="9">
        <v>120.97970387775251</v>
      </c>
      <c r="G819" s="9">
        <v>105.515445</v>
      </c>
      <c r="H819" s="9">
        <v>136.47783247971446</v>
      </c>
      <c r="I819" s="9">
        <v>132.4838373</v>
      </c>
      <c r="J819" s="7"/>
      <c r="K819" s="7"/>
    </row>
    <row r="820" spans="1:14" x14ac:dyDescent="0.25">
      <c r="A820" s="2" t="s">
        <v>75</v>
      </c>
      <c r="B820" s="5" t="s">
        <v>84</v>
      </c>
      <c r="C820" s="5" t="s">
        <v>555</v>
      </c>
      <c r="D820" s="5" t="s">
        <v>67</v>
      </c>
      <c r="E820" s="74"/>
      <c r="F820" s="74"/>
      <c r="G820" s="74"/>
      <c r="H820" s="74"/>
      <c r="I820" s="74"/>
      <c r="J820" s="7"/>
      <c r="K820" s="7"/>
    </row>
    <row r="821" spans="1:14" x14ac:dyDescent="0.25">
      <c r="A821" s="2" t="s">
        <v>75</v>
      </c>
      <c r="B821" s="2" t="s">
        <v>84</v>
      </c>
      <c r="C821" s="2" t="s">
        <v>555</v>
      </c>
      <c r="D821" s="2" t="s">
        <v>535</v>
      </c>
      <c r="E821" s="23">
        <v>4.5180814325236467</v>
      </c>
      <c r="F821" s="23">
        <v>4.1523527008087404</v>
      </c>
      <c r="G821" s="23">
        <v>4.0776895910000004</v>
      </c>
      <c r="H821" s="23">
        <v>3.9271992298045526</v>
      </c>
      <c r="I821" s="23">
        <v>4.290685334</v>
      </c>
      <c r="J821" s="7"/>
      <c r="K821" s="7"/>
    </row>
    <row r="822" spans="1:14" x14ac:dyDescent="0.25">
      <c r="A822" s="2" t="str">
        <f t="shared" ref="A822:C822" si="28">A821</f>
        <v>Local Banks</v>
      </c>
      <c r="B822" s="2" t="str">
        <f t="shared" si="28"/>
        <v>Private Sector Banks</v>
      </c>
      <c r="C822" s="2" t="str">
        <f t="shared" si="28"/>
        <v>BANK AL-HABIB LTD.</v>
      </c>
      <c r="D822" s="2" t="s">
        <v>540</v>
      </c>
      <c r="E822" s="23"/>
      <c r="F822" s="23"/>
      <c r="G822" s="9">
        <f>G793/SUM(G757:G759)</f>
        <v>6.1513029542805651</v>
      </c>
      <c r="H822" s="9">
        <f>H793/SUM(H757:H759)</f>
        <v>5.8598033474818312</v>
      </c>
      <c r="I822" s="9">
        <f>I793/SUM(I757:I759)</f>
        <v>5.8943364644662557</v>
      </c>
      <c r="J822" s="7"/>
      <c r="K822" s="7"/>
    </row>
    <row r="823" spans="1:14" x14ac:dyDescent="0.25">
      <c r="A823" s="2" t="s">
        <v>75</v>
      </c>
      <c r="B823" s="2" t="s">
        <v>84</v>
      </c>
      <c r="C823" s="2" t="s">
        <v>555</v>
      </c>
      <c r="D823" s="2" t="s">
        <v>538</v>
      </c>
      <c r="E823" s="9">
        <f>+SUM(E757:E759)/E789</f>
        <v>75.19066873608206</v>
      </c>
      <c r="F823" s="9">
        <f t="shared" ref="F823:I823" si="29">+SUM(F757:F759)/F789</f>
        <v>84.885859144791596</v>
      </c>
      <c r="G823" s="9">
        <f t="shared" si="29"/>
        <v>100.67683829318217</v>
      </c>
      <c r="H823" s="9">
        <f t="shared" si="29"/>
        <v>117.31277420868734</v>
      </c>
      <c r="I823" s="9">
        <f t="shared" si="29"/>
        <v>127.54262499309446</v>
      </c>
      <c r="J823" s="7"/>
      <c r="K823" s="7"/>
    </row>
    <row r="824" spans="1:14" x14ac:dyDescent="0.25">
      <c r="A824" s="2" t="s">
        <v>75</v>
      </c>
      <c r="B824" s="2" t="s">
        <v>84</v>
      </c>
      <c r="C824" s="2" t="s">
        <v>555</v>
      </c>
      <c r="D824" s="2" t="s">
        <v>539</v>
      </c>
      <c r="E824" s="9">
        <v>15.6735947077084</v>
      </c>
      <c r="F824" s="9">
        <v>16.621445282111793</v>
      </c>
      <c r="G824" s="9">
        <v>17.284425079999998</v>
      </c>
      <c r="H824" s="9">
        <v>17.478754846716821</v>
      </c>
      <c r="I824" s="9">
        <v>18.335178840000001</v>
      </c>
      <c r="J824" s="7"/>
      <c r="K824" s="7"/>
    </row>
    <row r="825" spans="1:14" x14ac:dyDescent="0.25">
      <c r="A825" s="2" t="s">
        <v>75</v>
      </c>
      <c r="B825" s="5" t="s">
        <v>84</v>
      </c>
      <c r="C825" s="5" t="s">
        <v>555</v>
      </c>
      <c r="D825" s="5" t="s">
        <v>68</v>
      </c>
      <c r="E825" s="74"/>
      <c r="F825" s="74"/>
      <c r="G825" s="74"/>
      <c r="H825" s="74"/>
      <c r="I825" s="74"/>
      <c r="J825" s="7"/>
      <c r="K825" s="7"/>
    </row>
    <row r="826" spans="1:14" x14ac:dyDescent="0.25">
      <c r="A826" s="5" t="s">
        <v>75</v>
      </c>
      <c r="B826" s="2" t="s">
        <v>84</v>
      </c>
      <c r="C826" s="2" t="s">
        <v>555</v>
      </c>
      <c r="D826" s="2" t="s">
        <v>83</v>
      </c>
      <c r="E826" s="9">
        <v>4.5492360591604273</v>
      </c>
      <c r="F826" s="9">
        <v>20.209469042340935</v>
      </c>
      <c r="G826" s="9">
        <v>11.17619635</v>
      </c>
      <c r="H826" s="9">
        <v>12.661140569131343</v>
      </c>
      <c r="I826" s="9">
        <v>3.504055369</v>
      </c>
      <c r="J826" s="7"/>
      <c r="K826" s="7"/>
    </row>
    <row r="827" spans="1:14" x14ac:dyDescent="0.25">
      <c r="A827" s="2" t="s">
        <v>75</v>
      </c>
      <c r="B827" s="5" t="s">
        <v>84</v>
      </c>
      <c r="C827" s="5" t="s">
        <v>556</v>
      </c>
      <c r="D827" s="5" t="s">
        <v>9</v>
      </c>
      <c r="E827" s="19">
        <f>SUM(E828:E831)</f>
        <v>15900426</v>
      </c>
      <c r="F827" s="19">
        <f t="shared" ref="F827:I827" si="30">SUM(F828:F831)</f>
        <v>14653083</v>
      </c>
      <c r="G827" s="19">
        <f t="shared" si="30"/>
        <v>16363181</v>
      </c>
      <c r="H827" s="19">
        <f t="shared" si="30"/>
        <v>17225186</v>
      </c>
      <c r="I827" s="19">
        <f t="shared" si="30"/>
        <v>18800282</v>
      </c>
      <c r="J827" s="3"/>
      <c r="K827" s="3"/>
      <c r="L827" s="3"/>
      <c r="M827" s="3"/>
      <c r="N827" s="3"/>
    </row>
    <row r="828" spans="1:14" x14ac:dyDescent="0.25">
      <c r="A828" s="2" t="s">
        <v>75</v>
      </c>
      <c r="B828" s="2" t="s">
        <v>84</v>
      </c>
      <c r="C828" s="2" t="s">
        <v>556</v>
      </c>
      <c r="D828" s="2" t="s">
        <v>76</v>
      </c>
      <c r="E828" s="23">
        <v>10082387</v>
      </c>
      <c r="F828" s="23">
        <v>10082387</v>
      </c>
      <c r="G828" s="23">
        <v>10082387</v>
      </c>
      <c r="H828" s="23">
        <v>10082387</v>
      </c>
      <c r="I828" s="23">
        <v>10082387</v>
      </c>
      <c r="J828" s="7"/>
      <c r="K828" s="7"/>
    </row>
    <row r="829" spans="1:14" x14ac:dyDescent="0.25">
      <c r="A829" s="2" t="s">
        <v>75</v>
      </c>
      <c r="B829" s="2" t="s">
        <v>84</v>
      </c>
      <c r="C829" s="2" t="s">
        <v>556</v>
      </c>
      <c r="D829" s="2" t="s">
        <v>11</v>
      </c>
      <c r="E829" s="9">
        <v>2729919</v>
      </c>
      <c r="F829" s="9">
        <v>2729919</v>
      </c>
      <c r="G829" s="9">
        <v>2976978</v>
      </c>
      <c r="H829" s="9">
        <v>3116844</v>
      </c>
      <c r="I829" s="9">
        <v>3262294</v>
      </c>
      <c r="J829" s="7"/>
      <c r="K829" s="7"/>
    </row>
    <row r="830" spans="1:14" x14ac:dyDescent="0.25">
      <c r="A830" s="2" t="s">
        <v>75</v>
      </c>
      <c r="B830" s="2" t="s">
        <v>84</v>
      </c>
      <c r="C830" s="2" t="s">
        <v>556</v>
      </c>
      <c r="D830" s="2" t="s">
        <v>12</v>
      </c>
      <c r="E830" s="9">
        <v>3622890</v>
      </c>
      <c r="F830" s="9">
        <v>2590047</v>
      </c>
      <c r="G830" s="9">
        <v>3578284</v>
      </c>
      <c r="H830" s="9">
        <v>4050264</v>
      </c>
      <c r="I830" s="9">
        <v>5074343</v>
      </c>
      <c r="J830" s="7"/>
      <c r="K830" s="7"/>
    </row>
    <row r="831" spans="1:14" x14ac:dyDescent="0.25">
      <c r="A831" s="2" t="s">
        <v>75</v>
      </c>
      <c r="B831" s="2" t="s">
        <v>84</v>
      </c>
      <c r="C831" s="2" t="s">
        <v>556</v>
      </c>
      <c r="D831" s="2" t="s">
        <v>13</v>
      </c>
      <c r="E831" s="9">
        <v>-534770</v>
      </c>
      <c r="F831" s="9">
        <v>-749270</v>
      </c>
      <c r="G831" s="9">
        <v>-274468</v>
      </c>
      <c r="H831" s="9">
        <v>-24309</v>
      </c>
      <c r="I831" s="9">
        <v>381258</v>
      </c>
      <c r="J831" s="7"/>
      <c r="K831" s="7"/>
    </row>
    <row r="832" spans="1:14" x14ac:dyDescent="0.25">
      <c r="A832" s="5" t="s">
        <v>75</v>
      </c>
      <c r="B832" s="5" t="s">
        <v>84</v>
      </c>
      <c r="C832" s="5" t="s">
        <v>556</v>
      </c>
      <c r="D832" s="5" t="s">
        <v>14</v>
      </c>
      <c r="E832" s="22">
        <v>185239090</v>
      </c>
      <c r="F832" s="22">
        <v>164421176</v>
      </c>
      <c r="G832" s="22">
        <v>162333047</v>
      </c>
      <c r="H832" s="22">
        <v>165260803</v>
      </c>
      <c r="I832" s="22">
        <v>187640496</v>
      </c>
      <c r="J832" s="7"/>
      <c r="K832" s="7"/>
    </row>
    <row r="833" spans="1:11" x14ac:dyDescent="0.25">
      <c r="A833" s="2" t="s">
        <v>75</v>
      </c>
      <c r="B833" s="2" t="s">
        <v>84</v>
      </c>
      <c r="C833" s="2" t="s">
        <v>556</v>
      </c>
      <c r="D833" s="2" t="s">
        <v>15</v>
      </c>
      <c r="E833" s="9">
        <v>903059</v>
      </c>
      <c r="F833" s="9">
        <v>1038709</v>
      </c>
      <c r="G833" s="9">
        <v>975388</v>
      </c>
      <c r="H833" s="9">
        <v>1791194</v>
      </c>
      <c r="I833" s="9">
        <v>2410501</v>
      </c>
      <c r="J833" s="7"/>
      <c r="K833" s="7"/>
    </row>
    <row r="834" spans="1:11" x14ac:dyDescent="0.25">
      <c r="A834" s="2" t="s">
        <v>75</v>
      </c>
      <c r="B834" s="2" t="s">
        <v>84</v>
      </c>
      <c r="C834" s="2" t="s">
        <v>556</v>
      </c>
      <c r="D834" s="2" t="s">
        <v>16</v>
      </c>
      <c r="E834" s="20">
        <v>93019209</v>
      </c>
      <c r="F834" s="20">
        <v>45826302</v>
      </c>
      <c r="G834" s="20">
        <v>30981605</v>
      </c>
      <c r="H834" s="20">
        <v>42474223</v>
      </c>
      <c r="I834" s="20">
        <v>52206853</v>
      </c>
      <c r="J834" s="7"/>
      <c r="K834" s="7"/>
    </row>
    <row r="835" spans="1:11" x14ac:dyDescent="0.25">
      <c r="A835" s="2" t="s">
        <v>75</v>
      </c>
      <c r="B835" s="2" t="s">
        <v>84</v>
      </c>
      <c r="C835" s="2" t="s">
        <v>556</v>
      </c>
      <c r="D835" s="2" t="s">
        <v>17</v>
      </c>
      <c r="E835" s="20">
        <v>79267272</v>
      </c>
      <c r="F835" s="20">
        <v>105243764</v>
      </c>
      <c r="G835" s="20">
        <v>114731997</v>
      </c>
      <c r="H835" s="20">
        <v>107141793</v>
      </c>
      <c r="I835" s="20">
        <v>118926707</v>
      </c>
      <c r="J835" s="7"/>
      <c r="K835" s="7"/>
    </row>
    <row r="836" spans="1:11" x14ac:dyDescent="0.25">
      <c r="A836" s="2" t="s">
        <v>75</v>
      </c>
      <c r="B836" s="2" t="s">
        <v>84</v>
      </c>
      <c r="C836" s="2" t="s">
        <v>556</v>
      </c>
      <c r="D836" s="2" t="s">
        <v>18</v>
      </c>
      <c r="E836" s="20">
        <v>12049550</v>
      </c>
      <c r="F836" s="20">
        <v>12312401</v>
      </c>
      <c r="G836" s="20">
        <v>15644057</v>
      </c>
      <c r="H836" s="20">
        <v>13853593</v>
      </c>
      <c r="I836" s="20">
        <v>14096435</v>
      </c>
      <c r="J836" s="7"/>
      <c r="K836" s="7"/>
    </row>
    <row r="837" spans="1:11" x14ac:dyDescent="0.25">
      <c r="A837" s="5" t="s">
        <v>75</v>
      </c>
      <c r="B837" s="5" t="s">
        <v>84</v>
      </c>
      <c r="C837" s="5" t="s">
        <v>556</v>
      </c>
      <c r="D837" s="5" t="s">
        <v>19</v>
      </c>
      <c r="E837" s="19">
        <v>201139516</v>
      </c>
      <c r="F837" s="19">
        <v>179074259</v>
      </c>
      <c r="G837" s="19">
        <v>178696228</v>
      </c>
      <c r="H837" s="19">
        <v>182485989</v>
      </c>
      <c r="I837" s="19">
        <v>206440778</v>
      </c>
      <c r="J837" s="7"/>
      <c r="K837" s="7"/>
    </row>
    <row r="838" spans="1:11" x14ac:dyDescent="0.25">
      <c r="A838" s="2" t="s">
        <v>75</v>
      </c>
      <c r="B838" s="2" t="s">
        <v>84</v>
      </c>
      <c r="C838" s="2" t="s">
        <v>556</v>
      </c>
      <c r="D838" s="2" t="s">
        <v>20</v>
      </c>
      <c r="E838" s="20">
        <v>7839066</v>
      </c>
      <c r="F838" s="20">
        <v>6169111</v>
      </c>
      <c r="G838" s="20">
        <v>9465856</v>
      </c>
      <c r="H838" s="20">
        <v>9210303</v>
      </c>
      <c r="I838" s="20">
        <v>9632990</v>
      </c>
      <c r="J838" s="7"/>
      <c r="K838" s="7"/>
    </row>
    <row r="839" spans="1:11" x14ac:dyDescent="0.25">
      <c r="A839" s="5" t="s">
        <v>75</v>
      </c>
      <c r="B839" s="2" t="s">
        <v>84</v>
      </c>
      <c r="C839" s="2" t="s">
        <v>556</v>
      </c>
      <c r="D839" s="2" t="s">
        <v>21</v>
      </c>
      <c r="E839" s="20">
        <v>1070975</v>
      </c>
      <c r="F839" s="20">
        <v>1023414</v>
      </c>
      <c r="G839" s="20">
        <v>1038476</v>
      </c>
      <c r="H839" s="20">
        <v>1367511</v>
      </c>
      <c r="I839" s="20">
        <v>818147</v>
      </c>
      <c r="J839" s="7"/>
      <c r="K839" s="7"/>
    </row>
    <row r="840" spans="1:11" x14ac:dyDescent="0.25">
      <c r="A840" s="2" t="s">
        <v>75</v>
      </c>
      <c r="B840" s="2" t="s">
        <v>84</v>
      </c>
      <c r="C840" s="2" t="s">
        <v>556</v>
      </c>
      <c r="D840" s="2" t="s">
        <v>22</v>
      </c>
      <c r="E840" s="20">
        <v>5907587</v>
      </c>
      <c r="F840" s="20">
        <v>7354279</v>
      </c>
      <c r="G840" s="20">
        <v>8192051</v>
      </c>
      <c r="H840" s="20">
        <v>0</v>
      </c>
      <c r="I840" s="20">
        <v>1499983</v>
      </c>
      <c r="J840" s="7"/>
      <c r="K840" s="7"/>
    </row>
    <row r="841" spans="1:11" x14ac:dyDescent="0.25">
      <c r="A841" s="2" t="s">
        <v>75</v>
      </c>
      <c r="B841" s="2" t="s">
        <v>84</v>
      </c>
      <c r="C841" s="2" t="s">
        <v>556</v>
      </c>
      <c r="D841" s="2" t="s">
        <v>23</v>
      </c>
      <c r="E841" s="20">
        <v>93975403</v>
      </c>
      <c r="F841" s="20">
        <v>76904147</v>
      </c>
      <c r="G841" s="20">
        <v>70412387</v>
      </c>
      <c r="H841" s="20">
        <v>100275430</v>
      </c>
      <c r="I841" s="20">
        <v>117361510</v>
      </c>
      <c r="J841" s="7"/>
      <c r="K841" s="7"/>
    </row>
    <row r="842" spans="1:11" x14ac:dyDescent="0.25">
      <c r="A842" s="2" t="s">
        <v>75</v>
      </c>
      <c r="B842" s="2" t="s">
        <v>84</v>
      </c>
      <c r="C842" s="2" t="s">
        <v>556</v>
      </c>
      <c r="D842" s="2" t="s">
        <v>24</v>
      </c>
      <c r="E842" s="20">
        <v>85255707</v>
      </c>
      <c r="F842" s="20">
        <v>80528543</v>
      </c>
      <c r="G842" s="20">
        <v>80711891</v>
      </c>
      <c r="H842" s="20">
        <v>66121139</v>
      </c>
      <c r="I842" s="20">
        <v>71303674</v>
      </c>
      <c r="J842" s="7"/>
      <c r="K842" s="7"/>
    </row>
    <row r="843" spans="1:11" x14ac:dyDescent="0.25">
      <c r="A843" s="2" t="s">
        <v>75</v>
      </c>
      <c r="B843" s="2" t="s">
        <v>84</v>
      </c>
      <c r="C843" s="2" t="s">
        <v>556</v>
      </c>
      <c r="D843" s="2" t="s">
        <v>25</v>
      </c>
      <c r="E843" s="20">
        <v>4483006</v>
      </c>
      <c r="F843" s="20">
        <v>5260797</v>
      </c>
      <c r="G843" s="20">
        <v>7334923</v>
      </c>
      <c r="H843" s="20">
        <v>9921045</v>
      </c>
      <c r="I843" s="20">
        <v>10778074</v>
      </c>
      <c r="J843" s="7"/>
      <c r="K843" s="7"/>
    </row>
    <row r="844" spans="1:11" x14ac:dyDescent="0.25">
      <c r="A844" s="5" t="s">
        <v>75</v>
      </c>
      <c r="B844" s="2" t="s">
        <v>84</v>
      </c>
      <c r="C844" s="2" t="s">
        <v>556</v>
      </c>
      <c r="D844" s="2" t="s">
        <v>26</v>
      </c>
      <c r="E844" s="20">
        <v>4078531</v>
      </c>
      <c r="F844" s="20">
        <v>6073975</v>
      </c>
      <c r="G844" s="20">
        <v>7275545</v>
      </c>
      <c r="H844" s="20">
        <v>10051272</v>
      </c>
      <c r="I844" s="20">
        <v>10693271</v>
      </c>
      <c r="J844" s="7"/>
      <c r="K844" s="7"/>
    </row>
    <row r="845" spans="1:11" x14ac:dyDescent="0.25">
      <c r="A845" s="2" t="s">
        <v>75</v>
      </c>
      <c r="B845" s="2" t="s">
        <v>84</v>
      </c>
      <c r="C845" s="2" t="s">
        <v>556</v>
      </c>
      <c r="D845" s="2" t="s">
        <v>27</v>
      </c>
      <c r="E845" s="20">
        <v>81177176</v>
      </c>
      <c r="F845" s="20">
        <v>74454568</v>
      </c>
      <c r="G845" s="20">
        <v>73436346</v>
      </c>
      <c r="H845" s="20">
        <v>56069867</v>
      </c>
      <c r="I845" s="20">
        <v>60610403</v>
      </c>
      <c r="J845" s="7"/>
      <c r="K845" s="7"/>
    </row>
    <row r="846" spans="1:11" x14ac:dyDescent="0.25">
      <c r="A846" s="2" t="s">
        <v>75</v>
      </c>
      <c r="B846" s="2" t="s">
        <v>84</v>
      </c>
      <c r="C846" s="2" t="s">
        <v>556</v>
      </c>
      <c r="D846" s="2" t="s">
        <v>491</v>
      </c>
      <c r="E846" s="20">
        <v>2981656</v>
      </c>
      <c r="F846" s="20">
        <v>3131840</v>
      </c>
      <c r="G846" s="20">
        <v>1702942</v>
      </c>
      <c r="H846" s="20">
        <v>1845461</v>
      </c>
      <c r="I846" s="20">
        <v>2229667</v>
      </c>
      <c r="J846" s="7"/>
      <c r="K846" s="7"/>
    </row>
    <row r="847" spans="1:11" x14ac:dyDescent="0.25">
      <c r="A847" s="2" t="s">
        <v>75</v>
      </c>
      <c r="B847" s="2" t="s">
        <v>84</v>
      </c>
      <c r="C847" s="2" t="s">
        <v>556</v>
      </c>
      <c r="D847" s="2" t="s">
        <v>28</v>
      </c>
      <c r="E847" s="20">
        <v>8187653</v>
      </c>
      <c r="F847" s="20">
        <v>10036900</v>
      </c>
      <c r="G847" s="20">
        <v>14448170</v>
      </c>
      <c r="H847" s="20">
        <v>13717417</v>
      </c>
      <c r="I847" s="20">
        <v>14288078</v>
      </c>
      <c r="J847" s="7"/>
      <c r="K847" s="7"/>
    </row>
    <row r="848" spans="1:11" x14ac:dyDescent="0.25">
      <c r="A848" s="2" t="s">
        <v>75</v>
      </c>
      <c r="B848" s="5" t="s">
        <v>84</v>
      </c>
      <c r="C848" s="5" t="s">
        <v>556</v>
      </c>
      <c r="D848" s="5" t="s">
        <v>29</v>
      </c>
      <c r="E848" s="19"/>
      <c r="F848" s="19"/>
      <c r="G848" s="19"/>
      <c r="H848" s="19"/>
      <c r="I848" s="19"/>
      <c r="J848" s="7"/>
      <c r="K848" s="7"/>
    </row>
    <row r="849" spans="1:11" x14ac:dyDescent="0.25">
      <c r="A849" s="5" t="s">
        <v>75</v>
      </c>
      <c r="B849" s="2" t="s">
        <v>84</v>
      </c>
      <c r="C849" s="2" t="s">
        <v>556</v>
      </c>
      <c r="D849" s="2" t="s">
        <v>30</v>
      </c>
      <c r="E849" s="20">
        <v>13982612</v>
      </c>
      <c r="F849" s="20">
        <v>22545096</v>
      </c>
      <c r="G849" s="20">
        <v>28705206</v>
      </c>
      <c r="H849" s="20">
        <v>28720686</v>
      </c>
      <c r="I849" s="20">
        <v>22111696</v>
      </c>
      <c r="J849" s="7"/>
      <c r="K849" s="7"/>
    </row>
    <row r="850" spans="1:11" x14ac:dyDescent="0.25">
      <c r="A850" s="2" t="s">
        <v>75</v>
      </c>
      <c r="B850" s="2" t="s">
        <v>84</v>
      </c>
      <c r="C850" s="2" t="s">
        <v>556</v>
      </c>
      <c r="D850" s="2" t="s">
        <v>31</v>
      </c>
      <c r="E850" s="20">
        <v>9676467</v>
      </c>
      <c r="F850" s="20">
        <v>17811336</v>
      </c>
      <c r="G850" s="20">
        <v>20604024</v>
      </c>
      <c r="H850" s="20">
        <v>21394922</v>
      </c>
      <c r="I850" s="20">
        <v>16518355</v>
      </c>
      <c r="J850" s="7"/>
      <c r="K850" s="7"/>
    </row>
    <row r="851" spans="1:11" x14ac:dyDescent="0.25">
      <c r="A851" s="2" t="s">
        <v>75</v>
      </c>
      <c r="B851" s="2" t="s">
        <v>84</v>
      </c>
      <c r="C851" s="2" t="s">
        <v>556</v>
      </c>
      <c r="D851" s="2" t="s">
        <v>32</v>
      </c>
      <c r="E851" s="20">
        <v>4306145</v>
      </c>
      <c r="F851" s="20">
        <v>4733760</v>
      </c>
      <c r="G851" s="20">
        <v>8101182</v>
      </c>
      <c r="H851" s="20">
        <v>7325764</v>
      </c>
      <c r="I851" s="20">
        <v>5593341</v>
      </c>
      <c r="J851" s="7"/>
      <c r="K851" s="7"/>
    </row>
    <row r="852" spans="1:11" x14ac:dyDescent="0.25">
      <c r="A852" s="2" t="s">
        <v>75</v>
      </c>
      <c r="B852" s="2" t="s">
        <v>84</v>
      </c>
      <c r="C852" s="2" t="s">
        <v>556</v>
      </c>
      <c r="D852" s="2" t="s">
        <v>33</v>
      </c>
      <c r="E852" s="20">
        <v>1048793</v>
      </c>
      <c r="F852" s="20">
        <v>1845079</v>
      </c>
      <c r="G852" s="20">
        <v>2286206</v>
      </c>
      <c r="H852" s="20">
        <v>1757945</v>
      </c>
      <c r="I852" s="20">
        <v>643554</v>
      </c>
      <c r="J852" s="7"/>
      <c r="K852" s="7"/>
    </row>
    <row r="853" spans="1:11" x14ac:dyDescent="0.25">
      <c r="A853" s="2" t="s">
        <v>75</v>
      </c>
      <c r="B853" s="2" t="s">
        <v>84</v>
      </c>
      <c r="C853" s="2" t="s">
        <v>556</v>
      </c>
      <c r="D853" s="2" t="s">
        <v>34</v>
      </c>
      <c r="E853" s="20">
        <v>3257352</v>
      </c>
      <c r="F853" s="20">
        <v>2888681</v>
      </c>
      <c r="G853" s="20">
        <v>5814976</v>
      </c>
      <c r="H853" s="20">
        <v>5567819</v>
      </c>
      <c r="I853" s="20">
        <v>4949787</v>
      </c>
      <c r="J853" s="7"/>
      <c r="K853" s="7"/>
    </row>
    <row r="854" spans="1:11" x14ac:dyDescent="0.25">
      <c r="A854" s="2" t="s">
        <v>75</v>
      </c>
      <c r="B854" s="2" t="s">
        <v>84</v>
      </c>
      <c r="C854" s="2" t="s">
        <v>556</v>
      </c>
      <c r="D854" s="2" t="s">
        <v>35</v>
      </c>
      <c r="E854" s="20">
        <v>1470995</v>
      </c>
      <c r="F854" s="20">
        <v>244106</v>
      </c>
      <c r="G854" s="20">
        <v>1208398</v>
      </c>
      <c r="H854" s="20">
        <v>1687169</v>
      </c>
      <c r="I854" s="20">
        <v>2128367</v>
      </c>
      <c r="J854" s="7"/>
      <c r="K854" s="7"/>
    </row>
    <row r="855" spans="1:11" x14ac:dyDescent="0.25">
      <c r="A855" s="2" t="s">
        <v>75</v>
      </c>
      <c r="B855" s="2" t="s">
        <v>84</v>
      </c>
      <c r="C855" s="2" t="s">
        <v>556</v>
      </c>
      <c r="D855" s="2" t="s">
        <v>36</v>
      </c>
      <c r="E855" s="20">
        <v>3424251</v>
      </c>
      <c r="F855" s="20">
        <v>4058675</v>
      </c>
      <c r="G855" s="20">
        <v>4830055</v>
      </c>
      <c r="H855" s="20">
        <v>5351264</v>
      </c>
      <c r="I855" s="20">
        <v>5522337</v>
      </c>
      <c r="J855" s="7"/>
      <c r="K855" s="7"/>
    </row>
    <row r="856" spans="1:11" x14ac:dyDescent="0.25">
      <c r="A856" s="2" t="s">
        <v>75</v>
      </c>
      <c r="B856" s="2" t="s">
        <v>84</v>
      </c>
      <c r="C856" s="2" t="s">
        <v>556</v>
      </c>
      <c r="D856" s="2" t="s">
        <v>37</v>
      </c>
      <c r="E856" s="20">
        <v>3378580</v>
      </c>
      <c r="F856" s="20">
        <v>4046350</v>
      </c>
      <c r="G856" s="20">
        <v>4829920</v>
      </c>
      <c r="H856" s="20">
        <v>5350984</v>
      </c>
      <c r="I856" s="20">
        <v>5490951</v>
      </c>
      <c r="J856" s="7"/>
      <c r="K856" s="7"/>
    </row>
    <row r="857" spans="1:11" x14ac:dyDescent="0.25">
      <c r="A857" s="2" t="s">
        <v>75</v>
      </c>
      <c r="B857" s="2" t="s">
        <v>84</v>
      </c>
      <c r="C857" s="2" t="s">
        <v>556</v>
      </c>
      <c r="D857" s="2" t="s">
        <v>38</v>
      </c>
      <c r="E857" s="20">
        <v>1304096</v>
      </c>
      <c r="F857" s="20">
        <v>-925888</v>
      </c>
      <c r="G857" s="20">
        <v>2193319</v>
      </c>
      <c r="H857" s="20">
        <v>1903724</v>
      </c>
      <c r="I857" s="20">
        <v>1555817</v>
      </c>
      <c r="J857" s="7"/>
      <c r="K857" s="7"/>
    </row>
    <row r="858" spans="1:11" x14ac:dyDescent="0.25">
      <c r="A858" s="2" t="s">
        <v>75</v>
      </c>
      <c r="B858" s="2" t="s">
        <v>84</v>
      </c>
      <c r="C858" s="2" t="s">
        <v>556</v>
      </c>
      <c r="D858" s="2" t="s">
        <v>39</v>
      </c>
      <c r="E858" s="20">
        <v>788978</v>
      </c>
      <c r="F858" s="20">
        <v>-427940</v>
      </c>
      <c r="G858" s="20">
        <v>1235296</v>
      </c>
      <c r="H858" s="20">
        <v>699332</v>
      </c>
      <c r="I858" s="20">
        <v>727248</v>
      </c>
      <c r="J858" s="7"/>
      <c r="K858" s="7"/>
    </row>
    <row r="859" spans="1:11" x14ac:dyDescent="0.25">
      <c r="A859" s="2" t="s">
        <v>75</v>
      </c>
      <c r="B859" s="5" t="s">
        <v>84</v>
      </c>
      <c r="C859" s="5" t="s">
        <v>556</v>
      </c>
      <c r="D859" s="5" t="s">
        <v>40</v>
      </c>
      <c r="E859" s="19"/>
      <c r="F859" s="19"/>
      <c r="G859" s="19"/>
      <c r="H859" s="19"/>
      <c r="I859" s="19"/>
      <c r="J859" s="7"/>
      <c r="K859" s="7"/>
    </row>
    <row r="860" spans="1:11" x14ac:dyDescent="0.25">
      <c r="A860" s="5" t="s">
        <v>75</v>
      </c>
      <c r="B860" s="2" t="s">
        <v>84</v>
      </c>
      <c r="C860" s="2" t="s">
        <v>556</v>
      </c>
      <c r="D860" s="2" t="s">
        <v>77</v>
      </c>
      <c r="E860" s="20">
        <v>1008239</v>
      </c>
      <c r="F860" s="20">
        <v>1008239</v>
      </c>
      <c r="G860" s="20">
        <v>1008239</v>
      </c>
      <c r="H860" s="20">
        <v>1008238.7</v>
      </c>
      <c r="I860" s="20">
        <v>1008238.7</v>
      </c>
      <c r="J860" s="7"/>
      <c r="K860" s="7"/>
    </row>
    <row r="861" spans="1:11" x14ac:dyDescent="0.25">
      <c r="A861" s="2" t="s">
        <v>75</v>
      </c>
      <c r="B861" s="2" t="s">
        <v>84</v>
      </c>
      <c r="C861" s="2" t="s">
        <v>556</v>
      </c>
      <c r="D861" s="2" t="s">
        <v>78</v>
      </c>
      <c r="E861" s="23">
        <v>6</v>
      </c>
      <c r="F861" s="23">
        <v>0</v>
      </c>
      <c r="G861" s="23">
        <v>0</v>
      </c>
      <c r="H861" s="23">
        <v>0</v>
      </c>
      <c r="I861" s="23">
        <v>0</v>
      </c>
      <c r="J861" s="7"/>
      <c r="K861" s="7"/>
    </row>
    <row r="862" spans="1:11" x14ac:dyDescent="0.25">
      <c r="A862" s="2" t="s">
        <v>75</v>
      </c>
      <c r="B862" s="2" t="s">
        <v>84</v>
      </c>
      <c r="C862" s="2" t="s">
        <v>556</v>
      </c>
      <c r="D862" s="2" t="s">
        <v>79</v>
      </c>
      <c r="E862" s="23">
        <v>0</v>
      </c>
      <c r="F862" s="23">
        <v>0</v>
      </c>
      <c r="G862" s="23">
        <v>0</v>
      </c>
      <c r="H862" s="23">
        <v>0</v>
      </c>
      <c r="I862" s="23">
        <v>0</v>
      </c>
      <c r="J862" s="7"/>
      <c r="K862" s="7"/>
    </row>
    <row r="863" spans="1:11" x14ac:dyDescent="0.25">
      <c r="A863" s="2" t="s">
        <v>75</v>
      </c>
      <c r="B863" s="2" t="s">
        <v>84</v>
      </c>
      <c r="C863" s="2" t="s">
        <v>556</v>
      </c>
      <c r="D863" s="2" t="s">
        <v>80</v>
      </c>
      <c r="E863" s="20">
        <v>23335891</v>
      </c>
      <c r="F863" s="20">
        <v>-16338667</v>
      </c>
      <c r="G863" s="20">
        <v>-1827699</v>
      </c>
      <c r="H863" s="20">
        <v>28617130</v>
      </c>
      <c r="I863" s="20">
        <v>20349906</v>
      </c>
      <c r="J863" s="7"/>
      <c r="K863" s="7"/>
    </row>
    <row r="864" spans="1:11" x14ac:dyDescent="0.25">
      <c r="A864" s="2" t="str">
        <f t="shared" ref="A864:B864" si="31">A863</f>
        <v>Local Banks</v>
      </c>
      <c r="B864" s="2" t="str">
        <f t="shared" si="31"/>
        <v>Private Sector Banks</v>
      </c>
      <c r="C864" s="2" t="s">
        <v>556</v>
      </c>
      <c r="D864" s="2" t="s">
        <v>81</v>
      </c>
      <c r="E864" s="20"/>
      <c r="F864" s="20"/>
      <c r="G864" s="9">
        <v>145233374</v>
      </c>
      <c r="H864" s="9">
        <v>162462603</v>
      </c>
      <c r="I864" s="9">
        <v>237412520.00000003</v>
      </c>
      <c r="J864" s="7"/>
      <c r="K864" s="7"/>
    </row>
    <row r="865" spans="1:14" x14ac:dyDescent="0.25">
      <c r="A865" s="2" t="s">
        <v>75</v>
      </c>
      <c r="B865" s="5" t="s">
        <v>84</v>
      </c>
      <c r="C865" s="5" t="s">
        <v>556</v>
      </c>
      <c r="D865" s="5" t="s">
        <v>43</v>
      </c>
      <c r="E865" s="22"/>
      <c r="F865" s="22"/>
      <c r="G865" s="22"/>
      <c r="H865" s="22"/>
      <c r="I865" s="22"/>
      <c r="J865" s="7"/>
      <c r="K865" s="7"/>
    </row>
    <row r="866" spans="1:14" x14ac:dyDescent="0.25">
      <c r="A866" s="2" t="s">
        <v>75</v>
      </c>
      <c r="B866" s="2" t="s">
        <v>84</v>
      </c>
      <c r="C866" s="2" t="s">
        <v>556</v>
      </c>
      <c r="D866" s="2" t="s">
        <v>211</v>
      </c>
      <c r="E866" s="23">
        <v>30.796427734675039</v>
      </c>
      <c r="F866" s="23">
        <v>20.996850046679775</v>
      </c>
      <c r="G866" s="23">
        <v>28.22199569</v>
      </c>
      <c r="H866" s="23">
        <v>25.506925565775134</v>
      </c>
      <c r="I866" s="23">
        <v>25.295847949999999</v>
      </c>
      <c r="J866" s="7"/>
      <c r="K866" s="7"/>
    </row>
    <row r="867" spans="1:14" x14ac:dyDescent="0.25">
      <c r="A867" s="2" t="s">
        <v>75</v>
      </c>
      <c r="B867" s="2" t="s">
        <v>84</v>
      </c>
      <c r="C867" s="2" t="s">
        <v>556</v>
      </c>
      <c r="D867" s="2" t="s">
        <v>45</v>
      </c>
      <c r="E867" s="23">
        <v>2.1408746951543822</v>
      </c>
      <c r="F867" s="23">
        <v>2.643462006451748</v>
      </c>
      <c r="G867" s="23">
        <v>4.5334935669999998</v>
      </c>
      <c r="H867" s="23">
        <v>4.0144254581649008</v>
      </c>
      <c r="I867" s="23">
        <v>2.7094167410000001</v>
      </c>
      <c r="J867" s="7"/>
      <c r="K867" s="7"/>
    </row>
    <row r="868" spans="1:14" x14ac:dyDescent="0.25">
      <c r="A868" s="2" t="s">
        <v>75</v>
      </c>
      <c r="B868" s="2" t="s">
        <v>84</v>
      </c>
      <c r="C868" s="2" t="s">
        <v>556</v>
      </c>
      <c r="D868" s="2" t="s">
        <v>533</v>
      </c>
      <c r="E868" s="23">
        <v>4.8005390382931852</v>
      </c>
      <c r="F868" s="23">
        <v>-2.7784066499449791</v>
      </c>
      <c r="G868" s="23">
        <v>7.4247028530000003</v>
      </c>
      <c r="H868" s="23">
        <v>4.0542172394032407</v>
      </c>
      <c r="I868" s="23">
        <v>3.9483525290000001</v>
      </c>
      <c r="J868" s="7"/>
      <c r="K868" s="7"/>
    </row>
    <row r="869" spans="1:14" x14ac:dyDescent="0.25">
      <c r="A869" s="2" t="s">
        <v>75</v>
      </c>
      <c r="B869" s="2" t="s">
        <v>84</v>
      </c>
      <c r="C869" s="2" t="s">
        <v>556</v>
      </c>
      <c r="D869" s="2" t="s">
        <v>46</v>
      </c>
      <c r="E869" s="9">
        <v>0.39225410087990864</v>
      </c>
      <c r="F869" s="9">
        <v>-0.23897348641269542</v>
      </c>
      <c r="G869" s="9">
        <v>0.69128263899999998</v>
      </c>
      <c r="H869" s="9">
        <v>0.38322503762192944</v>
      </c>
      <c r="I869" s="9">
        <v>0.35227923799999999</v>
      </c>
      <c r="J869" s="7"/>
      <c r="K869" s="7"/>
    </row>
    <row r="870" spans="1:14" x14ac:dyDescent="0.25">
      <c r="A870" s="2" t="s">
        <v>75</v>
      </c>
      <c r="B870" s="2" t="s">
        <v>84</v>
      </c>
      <c r="C870" s="2" t="s">
        <v>556</v>
      </c>
      <c r="D870" s="2" t="s">
        <v>47</v>
      </c>
      <c r="E870" s="9">
        <v>0.73133068491623499</v>
      </c>
      <c r="F870" s="9">
        <v>0.13631551590002669</v>
      </c>
      <c r="G870" s="9">
        <v>0.67623027800000002</v>
      </c>
      <c r="H870" s="9">
        <v>0.92454714427418316</v>
      </c>
      <c r="I870" s="9">
        <v>1.030981873</v>
      </c>
      <c r="J870" s="7"/>
      <c r="K870" s="7"/>
      <c r="L870" s="7"/>
      <c r="M870" s="7"/>
      <c r="N870" s="7"/>
    </row>
    <row r="871" spans="1:14" x14ac:dyDescent="0.25">
      <c r="A871" s="2" t="s">
        <v>75</v>
      </c>
      <c r="B871" s="2" t="s">
        <v>84</v>
      </c>
      <c r="C871" s="2" t="s">
        <v>556</v>
      </c>
      <c r="D871" s="2" t="s">
        <v>48</v>
      </c>
      <c r="E871" s="9">
        <v>1.6194490594279842</v>
      </c>
      <c r="F871" s="9">
        <v>1.6131190580551278</v>
      </c>
      <c r="G871" s="9">
        <v>3.2541123359999999</v>
      </c>
      <c r="H871" s="9">
        <v>3.0510939664524055</v>
      </c>
      <c r="I871" s="9">
        <v>2.3976789119999999</v>
      </c>
      <c r="J871" s="7"/>
      <c r="K871" s="7"/>
    </row>
    <row r="872" spans="1:14" x14ac:dyDescent="0.25">
      <c r="A872" s="5" t="s">
        <v>75</v>
      </c>
      <c r="B872" s="2" t="s">
        <v>84</v>
      </c>
      <c r="C872" s="2" t="s">
        <v>556</v>
      </c>
      <c r="D872" s="2" t="s">
        <v>49</v>
      </c>
      <c r="E872" s="23">
        <v>69.203572265324965</v>
      </c>
      <c r="F872" s="23">
        <v>79.003149953320232</v>
      </c>
      <c r="G872" s="23">
        <v>71.77800431</v>
      </c>
      <c r="H872" s="23">
        <v>74.493074434224866</v>
      </c>
      <c r="I872" s="23">
        <v>74.704152050000005</v>
      </c>
      <c r="J872" s="7"/>
      <c r="K872" s="7"/>
    </row>
    <row r="873" spans="1:14" x14ac:dyDescent="0.25">
      <c r="A873" s="2" t="s">
        <v>75</v>
      </c>
      <c r="B873" s="2" t="s">
        <v>84</v>
      </c>
      <c r="C873" s="2" t="s">
        <v>556</v>
      </c>
      <c r="D873" s="2" t="s">
        <v>50</v>
      </c>
      <c r="E873" s="9">
        <v>2.590744853139646</v>
      </c>
      <c r="F873" s="9">
        <v>-4.3702370049077208</v>
      </c>
      <c r="G873" s="9">
        <v>2.2021055760000001</v>
      </c>
      <c r="H873" s="9">
        <v>2.8107982039413275</v>
      </c>
      <c r="I873" s="9">
        <v>3.5293038960000001</v>
      </c>
      <c r="J873" s="7"/>
      <c r="K873" s="7"/>
    </row>
    <row r="874" spans="1:14" x14ac:dyDescent="0.25">
      <c r="A874" s="2" t="s">
        <v>75</v>
      </c>
      <c r="B874" s="2" t="s">
        <v>84</v>
      </c>
      <c r="C874" s="2" t="s">
        <v>556</v>
      </c>
      <c r="D874" s="2" t="s">
        <v>51</v>
      </c>
      <c r="E874" s="9">
        <v>22.15826376327546</v>
      </c>
      <c r="F874" s="9">
        <v>17.809640723707659</v>
      </c>
      <c r="G874" s="9">
        <v>16.146683629999998</v>
      </c>
      <c r="H874" s="9">
        <v>17.598294914258176</v>
      </c>
      <c r="I874" s="9">
        <v>22.781859109999999</v>
      </c>
      <c r="J874" s="7"/>
      <c r="K874" s="7"/>
    </row>
    <row r="875" spans="1:14" x14ac:dyDescent="0.25">
      <c r="A875" s="2" t="s">
        <v>75</v>
      </c>
      <c r="B875" s="2" t="s">
        <v>84</v>
      </c>
      <c r="C875" s="2" t="s">
        <v>556</v>
      </c>
      <c r="D875" s="2" t="s">
        <v>52</v>
      </c>
      <c r="E875" s="9">
        <v>2.2967991053674552</v>
      </c>
      <c r="F875" s="9">
        <v>16.576200503060146</v>
      </c>
      <c r="G875" s="9">
        <v>3.996961266</v>
      </c>
      <c r="H875" s="9">
        <v>3.1715755801582413</v>
      </c>
      <c r="I875" s="9">
        <v>2.5798891830000001</v>
      </c>
      <c r="J875" s="7"/>
      <c r="K875" s="7"/>
    </row>
    <row r="876" spans="1:14" x14ac:dyDescent="0.25">
      <c r="A876" s="2" t="s">
        <v>75</v>
      </c>
      <c r="B876" s="2" t="s">
        <v>84</v>
      </c>
      <c r="C876" s="2" t="s">
        <v>556</v>
      </c>
      <c r="D876" s="2" t="s">
        <v>82</v>
      </c>
      <c r="E876" s="9">
        <f>+E858/E860</f>
        <v>0.78253072932112322</v>
      </c>
      <c r="F876" s="9">
        <f>+F858/F860</f>
        <v>-0.42444301400759143</v>
      </c>
      <c r="G876" s="9">
        <f>+G858/G860</f>
        <v>1.2252015643116365</v>
      </c>
      <c r="H876" s="9">
        <f>+H858/H860</f>
        <v>0.69361749355584157</v>
      </c>
      <c r="I876" s="9">
        <f>+I858/I860</f>
        <v>0.72130538135463362</v>
      </c>
      <c r="J876" s="7"/>
      <c r="K876" s="7"/>
    </row>
    <row r="877" spans="1:14" x14ac:dyDescent="0.25">
      <c r="A877" s="2" t="s">
        <v>75</v>
      </c>
      <c r="B877" s="5" t="s">
        <v>84</v>
      </c>
      <c r="C877" s="5" t="s">
        <v>556</v>
      </c>
      <c r="D877" s="5" t="s">
        <v>53</v>
      </c>
      <c r="E877" s="74"/>
      <c r="F877" s="74"/>
      <c r="G877" s="74"/>
      <c r="H877" s="74"/>
      <c r="I877" s="74"/>
      <c r="J877" s="7"/>
      <c r="K877" s="7"/>
    </row>
    <row r="878" spans="1:14" x14ac:dyDescent="0.25">
      <c r="A878" s="5" t="s">
        <v>75</v>
      </c>
      <c r="B878" s="2" t="s">
        <v>84</v>
      </c>
      <c r="C878" s="2" t="s">
        <v>556</v>
      </c>
      <c r="D878" s="2" t="s">
        <v>54</v>
      </c>
      <c r="E878" s="9">
        <v>4.4297814657165624</v>
      </c>
      <c r="F878" s="9">
        <v>4.0165041252523066</v>
      </c>
      <c r="G878" s="9">
        <v>5.8783177000000002</v>
      </c>
      <c r="H878" s="9">
        <v>5.7965074787193664</v>
      </c>
      <c r="I878" s="9">
        <v>5.0625351739999997</v>
      </c>
      <c r="J878" s="7"/>
      <c r="K878" s="7"/>
    </row>
    <row r="879" spans="1:14" x14ac:dyDescent="0.25">
      <c r="A879" s="2" t="s">
        <v>75</v>
      </c>
      <c r="B879" s="2" t="s">
        <v>84</v>
      </c>
      <c r="C879" s="2" t="s">
        <v>556</v>
      </c>
      <c r="D879" s="2" t="s">
        <v>55</v>
      </c>
      <c r="E879" s="9">
        <v>46.721502004608581</v>
      </c>
      <c r="F879" s="9">
        <v>42.945394513680498</v>
      </c>
      <c r="G879" s="9">
        <v>39.403398600000003</v>
      </c>
      <c r="H879" s="9">
        <v>54.949659724287109</v>
      </c>
      <c r="I879" s="9">
        <v>56.849964980000003</v>
      </c>
      <c r="J879" s="7"/>
      <c r="K879" s="7"/>
    </row>
    <row r="880" spans="1:14" x14ac:dyDescent="0.25">
      <c r="A880" s="2" t="s">
        <v>75</v>
      </c>
      <c r="B880" s="2" t="s">
        <v>84</v>
      </c>
      <c r="C880" s="2" t="s">
        <v>556</v>
      </c>
      <c r="D880" s="2" t="s">
        <v>56</v>
      </c>
      <c r="E880" s="9">
        <v>40.358641411864589</v>
      </c>
      <c r="F880" s="9">
        <v>41.577482110368528</v>
      </c>
      <c r="G880" s="9">
        <v>41.095632979999998</v>
      </c>
      <c r="H880" s="9">
        <v>30.725573676782385</v>
      </c>
      <c r="I880" s="9">
        <v>29.359704799999999</v>
      </c>
      <c r="J880" s="7"/>
      <c r="K880" s="7"/>
    </row>
    <row r="881" spans="1:11" x14ac:dyDescent="0.25">
      <c r="A881" s="2" t="s">
        <v>75</v>
      </c>
      <c r="B881" s="2" t="s">
        <v>84</v>
      </c>
      <c r="C881" s="2" t="s">
        <v>556</v>
      </c>
      <c r="D881" s="2" t="s">
        <v>57</v>
      </c>
      <c r="E881" s="9">
        <v>39.409099502854524</v>
      </c>
      <c r="F881" s="9">
        <v>58.771017447013421</v>
      </c>
      <c r="G881" s="9">
        <v>64.205046899999999</v>
      </c>
      <c r="H881" s="9">
        <v>58.712339279921373</v>
      </c>
      <c r="I881" s="9">
        <v>57.608147070000001</v>
      </c>
      <c r="J881" s="7"/>
      <c r="K881" s="7"/>
    </row>
    <row r="882" spans="1:11" x14ac:dyDescent="0.25">
      <c r="A882" s="2" t="s">
        <v>75</v>
      </c>
      <c r="B882" s="2" t="s">
        <v>84</v>
      </c>
      <c r="C882" s="2" t="s">
        <v>556</v>
      </c>
      <c r="D882" s="2" t="s">
        <v>58</v>
      </c>
      <c r="E882" s="9">
        <v>92.09482735356687</v>
      </c>
      <c r="F882" s="9">
        <v>91.817314737569291</v>
      </c>
      <c r="G882" s="9">
        <v>90.843018240000006</v>
      </c>
      <c r="H882" s="9">
        <v>90.560817247180552</v>
      </c>
      <c r="I882" s="9">
        <v>90.893135459999996</v>
      </c>
      <c r="J882" s="7"/>
      <c r="K882" s="7"/>
    </row>
    <row r="883" spans="1:11" x14ac:dyDescent="0.25">
      <c r="A883" s="2" t="s">
        <v>75</v>
      </c>
      <c r="B883" s="2" t="s">
        <v>84</v>
      </c>
      <c r="C883" s="2" t="s">
        <v>556</v>
      </c>
      <c r="D883" s="2" t="s">
        <v>59</v>
      </c>
      <c r="E883" s="9">
        <v>107.55473835405866</v>
      </c>
      <c r="F883" s="9">
        <v>76.516213350180067</v>
      </c>
      <c r="G883" s="9">
        <v>70.348196759999993</v>
      </c>
      <c r="H883" s="9">
        <v>61.713676006896769</v>
      </c>
      <c r="I883" s="9">
        <v>59.955981119999997</v>
      </c>
      <c r="J883" s="7"/>
      <c r="K883" s="7"/>
    </row>
    <row r="884" spans="1:11" x14ac:dyDescent="0.25">
      <c r="A884" s="2" t="s">
        <v>75</v>
      </c>
      <c r="B884" s="2" t="s">
        <v>84</v>
      </c>
      <c r="C884" s="2" t="s">
        <v>556</v>
      </c>
      <c r="D884" s="2" t="s">
        <v>60</v>
      </c>
      <c r="E884" s="23">
        <v>49.484850178116993</v>
      </c>
      <c r="F884" s="23">
        <v>53.305426503222684</v>
      </c>
      <c r="G884" s="23">
        <v>55.390773330000002</v>
      </c>
      <c r="H884" s="23">
        <v>44.193890980227678</v>
      </c>
      <c r="I884" s="23">
        <v>41.66551201</v>
      </c>
      <c r="J884" s="7"/>
      <c r="K884" s="7"/>
    </row>
    <row r="885" spans="1:11" x14ac:dyDescent="0.25">
      <c r="A885" s="2" t="s">
        <v>75</v>
      </c>
      <c r="B885" s="5" t="s">
        <v>84</v>
      </c>
      <c r="C885" s="5" t="s">
        <v>556</v>
      </c>
      <c r="D885" s="5" t="s">
        <v>61</v>
      </c>
      <c r="E885" s="74"/>
      <c r="F885" s="74"/>
      <c r="G885" s="74"/>
      <c r="H885" s="74"/>
      <c r="I885" s="74"/>
      <c r="J885" s="7"/>
      <c r="K885" s="7"/>
    </row>
    <row r="886" spans="1:11" x14ac:dyDescent="0.25">
      <c r="A886" s="2" t="s">
        <v>75</v>
      </c>
      <c r="B886" s="2" t="s">
        <v>84</v>
      </c>
      <c r="C886" s="2" t="s">
        <v>556</v>
      </c>
      <c r="D886" s="2" t="s">
        <v>62</v>
      </c>
      <c r="E886" s="9">
        <v>5.2583060509955066</v>
      </c>
      <c r="F886" s="9">
        <v>6.5328351960869329</v>
      </c>
      <c r="G886" s="9">
        <v>9.087784847</v>
      </c>
      <c r="H886" s="9">
        <v>15.004346794449503</v>
      </c>
      <c r="I886" s="9">
        <v>15.11573443</v>
      </c>
      <c r="J886" s="7"/>
      <c r="K886" s="7"/>
    </row>
    <row r="887" spans="1:11" x14ac:dyDescent="0.25">
      <c r="A887" s="2" t="s">
        <v>75</v>
      </c>
      <c r="B887" s="2" t="s">
        <v>84</v>
      </c>
      <c r="C887" s="2" t="s">
        <v>556</v>
      </c>
      <c r="D887" s="2" t="s">
        <v>63</v>
      </c>
      <c r="E887" s="9">
        <v>4.7838803330784652</v>
      </c>
      <c r="F887" s="9">
        <v>7.54263615572928</v>
      </c>
      <c r="G887" s="9">
        <v>9.0142170010000005</v>
      </c>
      <c r="H887" s="9">
        <v>15.201298937091813</v>
      </c>
      <c r="I887" s="9">
        <v>14.99680227</v>
      </c>
      <c r="J887" s="7"/>
      <c r="K887" s="7"/>
    </row>
    <row r="888" spans="1:11" x14ac:dyDescent="0.25">
      <c r="A888" s="2" t="s">
        <v>75</v>
      </c>
      <c r="B888" s="2" t="s">
        <v>84</v>
      </c>
      <c r="C888" s="2" t="s">
        <v>556</v>
      </c>
      <c r="D888" s="2" t="s">
        <v>534</v>
      </c>
      <c r="E888" s="9">
        <v>27.276863628520157</v>
      </c>
      <c r="F888" s="9">
        <v>34.155800740315456</v>
      </c>
      <c r="G888" s="9">
        <v>44.086294879999997</v>
      </c>
      <c r="H888" s="9">
        <v>57.514988119942061</v>
      </c>
      <c r="I888" s="9">
        <v>58.51598869</v>
      </c>
      <c r="J888" s="7"/>
      <c r="K888" s="7"/>
    </row>
    <row r="889" spans="1:11" x14ac:dyDescent="0.25">
      <c r="A889" s="2" t="s">
        <v>75</v>
      </c>
      <c r="B889" s="2" t="s">
        <v>84</v>
      </c>
      <c r="C889" s="2" t="s">
        <v>556</v>
      </c>
      <c r="D889" s="2" t="s">
        <v>65</v>
      </c>
      <c r="E889" s="9">
        <v>25.714969433847628</v>
      </c>
      <c r="F889" s="9">
        <v>30.376796084936142</v>
      </c>
      <c r="G889" s="9">
        <v>31.42315799</v>
      </c>
      <c r="H889" s="9">
        <v>17.489776418347848</v>
      </c>
      <c r="I889" s="9">
        <v>6.0183081490000001</v>
      </c>
      <c r="J889" s="7"/>
      <c r="K889" s="7"/>
    </row>
    <row r="890" spans="1:11" x14ac:dyDescent="0.25">
      <c r="A890" s="5" t="s">
        <v>75</v>
      </c>
      <c r="B890" s="2" t="s">
        <v>84</v>
      </c>
      <c r="C890" s="2" t="s">
        <v>556</v>
      </c>
      <c r="D890" s="2" t="s">
        <v>66</v>
      </c>
      <c r="E890" s="9">
        <v>90.977594051848243</v>
      </c>
      <c r="F890" s="9">
        <v>115.45731568809821</v>
      </c>
      <c r="G890" s="9">
        <v>99.190475480000003</v>
      </c>
      <c r="H890" s="9">
        <v>101.31263390096507</v>
      </c>
      <c r="I890" s="9">
        <v>99.213189670000006</v>
      </c>
      <c r="J890" s="7"/>
      <c r="K890" s="7"/>
    </row>
    <row r="891" spans="1:11" x14ac:dyDescent="0.25">
      <c r="A891" s="2" t="s">
        <v>75</v>
      </c>
      <c r="B891" s="5" t="s">
        <v>84</v>
      </c>
      <c r="C891" s="5" t="s">
        <v>556</v>
      </c>
      <c r="D891" s="5" t="s">
        <v>67</v>
      </c>
      <c r="E891" s="74"/>
      <c r="F891" s="74"/>
      <c r="G891" s="74"/>
      <c r="H891" s="74"/>
      <c r="I891" s="74"/>
      <c r="J891" s="7"/>
      <c r="K891" s="7"/>
    </row>
    <row r="892" spans="1:11" x14ac:dyDescent="0.25">
      <c r="A892" s="2" t="s">
        <v>75</v>
      </c>
      <c r="B892" s="2" t="s">
        <v>84</v>
      </c>
      <c r="C892" s="2" t="s">
        <v>556</v>
      </c>
      <c r="D892" s="2" t="s">
        <v>535</v>
      </c>
      <c r="E892" s="23">
        <v>8.1710428297938229</v>
      </c>
      <c r="F892" s="23">
        <v>8.6010982739847606</v>
      </c>
      <c r="G892" s="23">
        <v>9.3105764939999993</v>
      </c>
      <c r="H892" s="23">
        <v>9.4525037755090331</v>
      </c>
      <c r="I892" s="23">
        <v>8.9221830000000004</v>
      </c>
      <c r="J892" s="7"/>
      <c r="K892" s="7"/>
    </row>
    <row r="893" spans="1:11" x14ac:dyDescent="0.25">
      <c r="A893" s="2" t="str">
        <f t="shared" ref="A893:C893" si="32">A892</f>
        <v>Local Banks</v>
      </c>
      <c r="B893" s="2" t="str">
        <f t="shared" si="32"/>
        <v>Private Sector Banks</v>
      </c>
      <c r="C893" s="2" t="str">
        <f t="shared" si="32"/>
        <v>SAMBA BANK LTD.</v>
      </c>
      <c r="D893" s="2" t="s">
        <v>540</v>
      </c>
      <c r="E893" s="23"/>
      <c r="F893" s="23"/>
      <c r="G893" s="9">
        <f>G864/SUM(G828:G830)</f>
        <v>8.7292005018257086</v>
      </c>
      <c r="H893" s="9">
        <f>H864/SUM(H828:H830)</f>
        <v>9.4183976400468534</v>
      </c>
      <c r="I893" s="9">
        <f>I864/SUM(I828:I830)</f>
        <v>12.88952769701587</v>
      </c>
      <c r="J893" s="7"/>
      <c r="K893" s="7"/>
    </row>
    <row r="894" spans="1:11" x14ac:dyDescent="0.25">
      <c r="A894" s="2" t="s">
        <v>75</v>
      </c>
      <c r="B894" s="2" t="s">
        <v>84</v>
      </c>
      <c r="C894" s="2" t="s">
        <v>556</v>
      </c>
      <c r="D894" s="2" t="s">
        <v>538</v>
      </c>
      <c r="E894" s="9">
        <f>+SUM(E828:E830)/E860</f>
        <v>16.300892943042275</v>
      </c>
      <c r="F894" s="9">
        <f t="shared" ref="F894:I894" si="33">+SUM(F828:F830)/F860</f>
        <v>15.27648999889907</v>
      </c>
      <c r="G894" s="9">
        <f t="shared" si="33"/>
        <v>16.501691563210706</v>
      </c>
      <c r="H894" s="9">
        <f t="shared" si="33"/>
        <v>17.108542848037871</v>
      </c>
      <c r="I894" s="9">
        <f t="shared" si="33"/>
        <v>18.268515183953959</v>
      </c>
      <c r="J894" s="7"/>
      <c r="K894" s="7"/>
    </row>
    <row r="895" spans="1:11" x14ac:dyDescent="0.25">
      <c r="A895" s="2" t="s">
        <v>75</v>
      </c>
      <c r="B895" s="2" t="s">
        <v>84</v>
      </c>
      <c r="C895" s="2" t="s">
        <v>556</v>
      </c>
      <c r="D895" s="2" t="s">
        <v>539</v>
      </c>
      <c r="E895" s="9">
        <v>4.8230195733595149</v>
      </c>
      <c r="F895" s="9">
        <v>6.8329666252942003</v>
      </c>
      <c r="G895" s="9">
        <v>6.8959260410000001</v>
      </c>
      <c r="H895" s="9">
        <v>6.2113002728485673</v>
      </c>
      <c r="I895" s="9">
        <v>6.4567322889999996</v>
      </c>
      <c r="J895" s="7"/>
      <c r="K895" s="7"/>
    </row>
    <row r="896" spans="1:11" x14ac:dyDescent="0.25">
      <c r="A896" s="2" t="s">
        <v>75</v>
      </c>
      <c r="B896" s="5" t="s">
        <v>84</v>
      </c>
      <c r="C896" s="5" t="s">
        <v>556</v>
      </c>
      <c r="D896" s="5" t="s">
        <v>68</v>
      </c>
      <c r="E896" s="74"/>
      <c r="F896" s="74"/>
      <c r="G896" s="74"/>
      <c r="H896" s="74"/>
      <c r="I896" s="74"/>
      <c r="J896" s="7"/>
      <c r="K896" s="7"/>
    </row>
    <row r="897" spans="1:14" x14ac:dyDescent="0.25">
      <c r="A897" s="2" t="s">
        <v>75</v>
      </c>
      <c r="B897" s="2" t="s">
        <v>84</v>
      </c>
      <c r="C897" s="2" t="s">
        <v>556</v>
      </c>
      <c r="D897" s="2" t="s">
        <v>83</v>
      </c>
      <c r="E897" s="9">
        <v>29.577365908808609</v>
      </c>
      <c r="F897" s="9">
        <v>38.17980791699771</v>
      </c>
      <c r="G897" s="9">
        <v>-1.4795636029999999</v>
      </c>
      <c r="H897" s="9">
        <v>40.920664291066331</v>
      </c>
      <c r="I897" s="9">
        <v>27.98207214</v>
      </c>
      <c r="J897" s="7"/>
      <c r="K897" s="7"/>
    </row>
    <row r="898" spans="1:14" x14ac:dyDescent="0.25">
      <c r="A898" s="2" t="s">
        <v>75</v>
      </c>
      <c r="B898" s="5" t="s">
        <v>84</v>
      </c>
      <c r="C898" s="5" t="s">
        <v>557</v>
      </c>
      <c r="D898" s="5" t="s">
        <v>9</v>
      </c>
      <c r="E898" s="19">
        <f>SUM(E899:E902)</f>
        <v>79605256</v>
      </c>
      <c r="F898" s="19">
        <f t="shared" ref="F898:I898" si="34">SUM(F899:F902)</f>
        <v>87520879</v>
      </c>
      <c r="G898" s="19">
        <f t="shared" si="34"/>
        <v>96222663</v>
      </c>
      <c r="H898" s="19">
        <f t="shared" si="34"/>
        <v>117721856.66</v>
      </c>
      <c r="I898" s="19">
        <f t="shared" si="34"/>
        <v>110462063</v>
      </c>
      <c r="J898" s="3"/>
      <c r="K898" s="3"/>
      <c r="L898" s="3"/>
      <c r="M898" s="3"/>
      <c r="N898" s="3"/>
    </row>
    <row r="899" spans="1:14" x14ac:dyDescent="0.25">
      <c r="A899" s="5" t="s">
        <v>75</v>
      </c>
      <c r="B899" s="2" t="s">
        <v>84</v>
      </c>
      <c r="C899" s="2" t="s">
        <v>557</v>
      </c>
      <c r="D899" s="2" t="s">
        <v>76</v>
      </c>
      <c r="E899" s="23">
        <v>38715850</v>
      </c>
      <c r="F899" s="23">
        <v>38715850</v>
      </c>
      <c r="G899" s="23">
        <v>38715850</v>
      </c>
      <c r="H899" s="23">
        <v>38715850</v>
      </c>
      <c r="I899" s="23">
        <v>38715850</v>
      </c>
      <c r="J899" s="7"/>
      <c r="K899" s="7"/>
    </row>
    <row r="900" spans="1:14" x14ac:dyDescent="0.25">
      <c r="A900" s="2" t="s">
        <v>75</v>
      </c>
      <c r="B900" s="2" t="s">
        <v>84</v>
      </c>
      <c r="C900" s="2" t="s">
        <v>557</v>
      </c>
      <c r="D900" s="2" t="s">
        <v>11</v>
      </c>
      <c r="E900" s="9">
        <v>25243085</v>
      </c>
      <c r="F900" s="9">
        <v>29211960</v>
      </c>
      <c r="G900" s="9">
        <v>37736326</v>
      </c>
      <c r="H900" s="9">
        <v>46949679</v>
      </c>
      <c r="I900" s="9">
        <v>49827764</v>
      </c>
      <c r="J900" s="7"/>
      <c r="K900" s="7"/>
    </row>
    <row r="901" spans="1:14" x14ac:dyDescent="0.25">
      <c r="A901" s="2" t="s">
        <v>75</v>
      </c>
      <c r="B901" s="2" t="s">
        <v>84</v>
      </c>
      <c r="C901" s="2" t="s">
        <v>557</v>
      </c>
      <c r="D901" s="2" t="s">
        <v>12</v>
      </c>
      <c r="E901" s="9">
        <v>8274496</v>
      </c>
      <c r="F901" s="9">
        <v>11714277</v>
      </c>
      <c r="G901" s="9">
        <v>11128508</v>
      </c>
      <c r="H901" s="9">
        <v>22020085.66</v>
      </c>
      <c r="I901" s="9">
        <v>14290104</v>
      </c>
      <c r="J901" s="7"/>
      <c r="K901" s="7"/>
    </row>
    <row r="902" spans="1:14" x14ac:dyDescent="0.25">
      <c r="A902" s="2" t="s">
        <v>75</v>
      </c>
      <c r="B902" s="2" t="s">
        <v>84</v>
      </c>
      <c r="C902" s="2" t="s">
        <v>557</v>
      </c>
      <c r="D902" s="2" t="s">
        <v>13</v>
      </c>
      <c r="E902" s="9">
        <v>7371825</v>
      </c>
      <c r="F902" s="9">
        <v>7878792</v>
      </c>
      <c r="G902" s="9">
        <v>8641979</v>
      </c>
      <c r="H902" s="9">
        <v>10036242</v>
      </c>
      <c r="I902" s="9">
        <v>7628345</v>
      </c>
      <c r="J902" s="7"/>
      <c r="K902" s="7"/>
    </row>
    <row r="903" spans="1:14" x14ac:dyDescent="0.25">
      <c r="A903" s="2" t="s">
        <v>75</v>
      </c>
      <c r="B903" s="5" t="s">
        <v>84</v>
      </c>
      <c r="C903" s="5" t="s">
        <v>557</v>
      </c>
      <c r="D903" s="5" t="s">
        <v>14</v>
      </c>
      <c r="E903" s="22">
        <v>759820284</v>
      </c>
      <c r="F903" s="22">
        <v>839768093</v>
      </c>
      <c r="G903" s="22">
        <v>905725169</v>
      </c>
      <c r="H903" s="22">
        <v>939570202.60000002</v>
      </c>
      <c r="I903" s="22">
        <v>762409025</v>
      </c>
      <c r="J903" s="7"/>
      <c r="K903" s="7"/>
    </row>
    <row r="904" spans="1:14" x14ac:dyDescent="0.25">
      <c r="A904" s="2" t="s">
        <v>75</v>
      </c>
      <c r="B904" s="2" t="s">
        <v>84</v>
      </c>
      <c r="C904" s="2" t="s">
        <v>557</v>
      </c>
      <c r="D904" s="2" t="s">
        <v>15</v>
      </c>
      <c r="E904" s="9">
        <v>16601187</v>
      </c>
      <c r="F904" s="9">
        <v>14820617</v>
      </c>
      <c r="G904" s="9">
        <v>18331699</v>
      </c>
      <c r="H904" s="9">
        <v>23057139</v>
      </c>
      <c r="I904" s="9">
        <v>16839039</v>
      </c>
      <c r="J904" s="7"/>
      <c r="K904" s="7"/>
    </row>
    <row r="905" spans="1:14" x14ac:dyDescent="0.25">
      <c r="A905" s="5" t="s">
        <v>75</v>
      </c>
      <c r="B905" s="2" t="s">
        <v>84</v>
      </c>
      <c r="C905" s="2" t="s">
        <v>557</v>
      </c>
      <c r="D905" s="2" t="s">
        <v>16</v>
      </c>
      <c r="E905" s="20">
        <v>35028767</v>
      </c>
      <c r="F905" s="20">
        <v>28063619</v>
      </c>
      <c r="G905" s="20">
        <v>48265389</v>
      </c>
      <c r="H905" s="20">
        <v>18285487</v>
      </c>
      <c r="I905" s="20">
        <v>14676735</v>
      </c>
      <c r="J905" s="7"/>
      <c r="K905" s="7"/>
    </row>
    <row r="906" spans="1:14" x14ac:dyDescent="0.25">
      <c r="A906" s="2" t="s">
        <v>75</v>
      </c>
      <c r="B906" s="2" t="s">
        <v>84</v>
      </c>
      <c r="C906" s="2" t="s">
        <v>557</v>
      </c>
      <c r="D906" s="2" t="s">
        <v>17</v>
      </c>
      <c r="E906" s="20">
        <v>626774412</v>
      </c>
      <c r="F906" s="20">
        <v>718449989</v>
      </c>
      <c r="G906" s="20">
        <v>719534840</v>
      </c>
      <c r="H906" s="20">
        <v>835694991</v>
      </c>
      <c r="I906" s="20">
        <v>650141095</v>
      </c>
      <c r="J906" s="7"/>
      <c r="K906" s="7"/>
    </row>
    <row r="907" spans="1:14" x14ac:dyDescent="0.25">
      <c r="A907" s="2" t="s">
        <v>75</v>
      </c>
      <c r="B907" s="2" t="s">
        <v>84</v>
      </c>
      <c r="C907" s="2" t="s">
        <v>557</v>
      </c>
      <c r="D907" s="2" t="s">
        <v>18</v>
      </c>
      <c r="E907" s="20">
        <v>81415918</v>
      </c>
      <c r="F907" s="20">
        <v>78433868</v>
      </c>
      <c r="G907" s="20">
        <v>119593241</v>
      </c>
      <c r="H907" s="20">
        <v>62532585.560000002</v>
      </c>
      <c r="I907" s="20">
        <v>80752156</v>
      </c>
      <c r="J907" s="7"/>
      <c r="K907" s="7"/>
    </row>
    <row r="908" spans="1:14" x14ac:dyDescent="0.25">
      <c r="A908" s="2" t="s">
        <v>75</v>
      </c>
      <c r="B908" s="5" t="s">
        <v>84</v>
      </c>
      <c r="C908" s="5" t="s">
        <v>557</v>
      </c>
      <c r="D908" s="5" t="s">
        <v>19</v>
      </c>
      <c r="E908" s="19">
        <v>839425540</v>
      </c>
      <c r="F908" s="19">
        <v>927288972</v>
      </c>
      <c r="G908" s="19">
        <v>1001947832</v>
      </c>
      <c r="H908" s="19">
        <v>1057292060</v>
      </c>
      <c r="I908" s="19">
        <v>872871088</v>
      </c>
      <c r="J908" s="7"/>
      <c r="K908" s="7"/>
    </row>
    <row r="909" spans="1:14" x14ac:dyDescent="0.25">
      <c r="A909" s="2" t="s">
        <v>75</v>
      </c>
      <c r="B909" s="2" t="s">
        <v>84</v>
      </c>
      <c r="C909" s="2" t="s">
        <v>557</v>
      </c>
      <c r="D909" s="2" t="s">
        <v>20</v>
      </c>
      <c r="E909" s="20">
        <v>60295393</v>
      </c>
      <c r="F909" s="20">
        <v>68918645</v>
      </c>
      <c r="G909" s="20">
        <v>81690671</v>
      </c>
      <c r="H909" s="20">
        <v>82306465</v>
      </c>
      <c r="I909" s="20">
        <v>80790333</v>
      </c>
      <c r="J909" s="7"/>
      <c r="K909" s="7"/>
    </row>
    <row r="910" spans="1:14" x14ac:dyDescent="0.25">
      <c r="A910" s="5" t="s">
        <v>75</v>
      </c>
      <c r="B910" s="2" t="s">
        <v>84</v>
      </c>
      <c r="C910" s="2" t="s">
        <v>557</v>
      </c>
      <c r="D910" s="2" t="s">
        <v>21</v>
      </c>
      <c r="E910" s="20">
        <v>9567702</v>
      </c>
      <c r="F910" s="20">
        <v>8737656</v>
      </c>
      <c r="G910" s="20">
        <v>38230009</v>
      </c>
      <c r="H910" s="20">
        <v>13216951</v>
      </c>
      <c r="I910" s="20">
        <v>19786023</v>
      </c>
      <c r="J910" s="7"/>
      <c r="K910" s="7"/>
    </row>
    <row r="911" spans="1:14" x14ac:dyDescent="0.25">
      <c r="A911" s="2" t="s">
        <v>75</v>
      </c>
      <c r="B911" s="2" t="s">
        <v>84</v>
      </c>
      <c r="C911" s="2" t="s">
        <v>557</v>
      </c>
      <c r="D911" s="2" t="s">
        <v>22</v>
      </c>
      <c r="E911" s="20">
        <v>11728869</v>
      </c>
      <c r="F911" s="20">
        <v>51286290</v>
      </c>
      <c r="G911" s="20">
        <v>365241485</v>
      </c>
      <c r="H911" s="20">
        <v>70485202</v>
      </c>
      <c r="I911" s="20">
        <v>12479626</v>
      </c>
      <c r="J911" s="7"/>
      <c r="K911" s="7"/>
    </row>
    <row r="912" spans="1:14" x14ac:dyDescent="0.25">
      <c r="A912" s="5" t="s">
        <v>75</v>
      </c>
      <c r="B912" s="2" t="s">
        <v>84</v>
      </c>
      <c r="C912" s="2" t="s">
        <v>557</v>
      </c>
      <c r="D912" s="2" t="s">
        <v>23</v>
      </c>
      <c r="E912" s="20">
        <v>450583287</v>
      </c>
      <c r="F912" s="20">
        <v>477732454</v>
      </c>
      <c r="G912" s="20">
        <v>226711860</v>
      </c>
      <c r="H912" s="20">
        <v>654339883</v>
      </c>
      <c r="I912" s="20">
        <v>478413103</v>
      </c>
      <c r="J912" s="7"/>
      <c r="K912" s="7"/>
    </row>
    <row r="913" spans="1:11" x14ac:dyDescent="0.25">
      <c r="A913" s="2" t="s">
        <v>75</v>
      </c>
      <c r="B913" s="2" t="s">
        <v>84</v>
      </c>
      <c r="C913" s="2" t="s">
        <v>557</v>
      </c>
      <c r="D913" s="2" t="s">
        <v>24</v>
      </c>
      <c r="E913" s="20">
        <v>255904512</v>
      </c>
      <c r="F913" s="20">
        <v>236922713</v>
      </c>
      <c r="G913" s="20">
        <v>240843280</v>
      </c>
      <c r="H913" s="20">
        <v>190373602</v>
      </c>
      <c r="I913" s="20">
        <v>232029032</v>
      </c>
      <c r="J913" s="7"/>
      <c r="K913" s="7"/>
    </row>
    <row r="914" spans="1:11" x14ac:dyDescent="0.25">
      <c r="A914" s="2" t="s">
        <v>75</v>
      </c>
      <c r="B914" s="2" t="s">
        <v>84</v>
      </c>
      <c r="C914" s="2" t="s">
        <v>557</v>
      </c>
      <c r="D914" s="2" t="s">
        <v>25</v>
      </c>
      <c r="E914" s="20">
        <v>21303374</v>
      </c>
      <c r="F914" s="20">
        <v>21236815</v>
      </c>
      <c r="G914" s="20">
        <v>21061184</v>
      </c>
      <c r="H914" s="20">
        <v>16820977</v>
      </c>
      <c r="I914" s="20">
        <v>16040445</v>
      </c>
      <c r="J914" s="7"/>
      <c r="K914" s="7"/>
    </row>
    <row r="915" spans="1:11" x14ac:dyDescent="0.25">
      <c r="A915" s="2" t="s">
        <v>75</v>
      </c>
      <c r="B915" s="2" t="s">
        <v>84</v>
      </c>
      <c r="C915" s="2" t="s">
        <v>557</v>
      </c>
      <c r="D915" s="2" t="s">
        <v>26</v>
      </c>
      <c r="E915" s="20">
        <v>21731895</v>
      </c>
      <c r="F915" s="20">
        <v>20715017</v>
      </c>
      <c r="G915" s="20">
        <v>20659798</v>
      </c>
      <c r="H915" s="20">
        <v>18806942</v>
      </c>
      <c r="I915" s="20">
        <v>17877948</v>
      </c>
      <c r="J915" s="7"/>
      <c r="K915" s="7"/>
    </row>
    <row r="916" spans="1:11" x14ac:dyDescent="0.25">
      <c r="A916" s="2" t="s">
        <v>75</v>
      </c>
      <c r="B916" s="2" t="s">
        <v>84</v>
      </c>
      <c r="C916" s="2" t="s">
        <v>557</v>
      </c>
      <c r="D916" s="2" t="s">
        <v>27</v>
      </c>
      <c r="E916" s="20">
        <v>234172617</v>
      </c>
      <c r="F916" s="20">
        <v>216207696</v>
      </c>
      <c r="G916" s="20">
        <v>220183482</v>
      </c>
      <c r="H916" s="20">
        <v>171566660</v>
      </c>
      <c r="I916" s="20">
        <v>214151084</v>
      </c>
      <c r="J916" s="7"/>
      <c r="K916" s="7"/>
    </row>
    <row r="917" spans="1:11" x14ac:dyDescent="0.25">
      <c r="A917" s="5" t="s">
        <v>75</v>
      </c>
      <c r="B917" s="2" t="s">
        <v>84</v>
      </c>
      <c r="C917" s="2" t="s">
        <v>557</v>
      </c>
      <c r="D917" s="2" t="s">
        <v>491</v>
      </c>
      <c r="E917" s="20">
        <v>10689126</v>
      </c>
      <c r="F917" s="20">
        <v>11474182</v>
      </c>
      <c r="G917" s="20">
        <v>11380991</v>
      </c>
      <c r="H917" s="20">
        <v>11643964</v>
      </c>
      <c r="I917" s="20">
        <v>10985897</v>
      </c>
      <c r="J917" s="7"/>
      <c r="K917" s="7"/>
    </row>
    <row r="918" spans="1:11" x14ac:dyDescent="0.25">
      <c r="A918" s="2" t="s">
        <v>75</v>
      </c>
      <c r="B918" s="2" t="s">
        <v>84</v>
      </c>
      <c r="C918" s="2" t="s">
        <v>557</v>
      </c>
      <c r="D918" s="2" t="s">
        <v>28</v>
      </c>
      <c r="E918" s="20">
        <v>62388546</v>
      </c>
      <c r="F918" s="20">
        <v>92932049</v>
      </c>
      <c r="G918" s="20">
        <v>58509334</v>
      </c>
      <c r="H918" s="20">
        <v>53732934.5</v>
      </c>
      <c r="I918" s="20">
        <v>56265022</v>
      </c>
      <c r="J918" s="7"/>
      <c r="K918" s="7"/>
    </row>
    <row r="919" spans="1:11" x14ac:dyDescent="0.25">
      <c r="A919" s="2" t="s">
        <v>75</v>
      </c>
      <c r="B919" s="5" t="s">
        <v>84</v>
      </c>
      <c r="C919" s="5" t="s">
        <v>557</v>
      </c>
      <c r="D919" s="5" t="s">
        <v>29</v>
      </c>
      <c r="E919" s="19"/>
      <c r="F919" s="19"/>
      <c r="G919" s="19"/>
      <c r="H919" s="19"/>
      <c r="I919" s="19"/>
      <c r="J919" s="7"/>
      <c r="K919" s="7"/>
    </row>
    <row r="920" spans="1:11" x14ac:dyDescent="0.25">
      <c r="A920" s="2" t="s">
        <v>75</v>
      </c>
      <c r="B920" s="2" t="s">
        <v>84</v>
      </c>
      <c r="C920" s="2" t="s">
        <v>557</v>
      </c>
      <c r="D920" s="2" t="s">
        <v>30</v>
      </c>
      <c r="E920" s="20">
        <v>46852339</v>
      </c>
      <c r="F920" s="20">
        <v>90430254</v>
      </c>
      <c r="G920" s="20">
        <v>151851124</v>
      </c>
      <c r="H920" s="20">
        <v>159132943</v>
      </c>
      <c r="I920" s="20">
        <v>88812551</v>
      </c>
      <c r="J920" s="7"/>
      <c r="K920" s="7"/>
    </row>
    <row r="921" spans="1:11" x14ac:dyDescent="0.25">
      <c r="A921" s="2" t="s">
        <v>75</v>
      </c>
      <c r="B921" s="2" t="s">
        <v>84</v>
      </c>
      <c r="C921" s="2" t="s">
        <v>557</v>
      </c>
      <c r="D921" s="2" t="s">
        <v>31</v>
      </c>
      <c r="E921" s="20">
        <v>20584643</v>
      </c>
      <c r="F921" s="20">
        <v>45828352</v>
      </c>
      <c r="G921" s="20">
        <v>57692023</v>
      </c>
      <c r="H921" s="20">
        <v>65620024</v>
      </c>
      <c r="I921" s="20">
        <v>27349626</v>
      </c>
      <c r="J921" s="7"/>
      <c r="K921" s="7"/>
    </row>
    <row r="922" spans="1:11" x14ac:dyDescent="0.25">
      <c r="A922" s="5" t="s">
        <v>75</v>
      </c>
      <c r="B922" s="2" t="s">
        <v>84</v>
      </c>
      <c r="C922" s="2" t="s">
        <v>557</v>
      </c>
      <c r="D922" s="2" t="s">
        <v>32</v>
      </c>
      <c r="E922" s="20">
        <v>26267696</v>
      </c>
      <c r="F922" s="20">
        <v>44601902</v>
      </c>
      <c r="G922" s="20">
        <v>94159101</v>
      </c>
      <c r="H922" s="20">
        <v>93512919</v>
      </c>
      <c r="I922" s="20">
        <v>61462925</v>
      </c>
      <c r="J922" s="7"/>
      <c r="K922" s="7"/>
    </row>
    <row r="923" spans="1:11" x14ac:dyDescent="0.25">
      <c r="A923" s="2" t="s">
        <v>75</v>
      </c>
      <c r="B923" s="2" t="s">
        <v>84</v>
      </c>
      <c r="C923" s="2" t="s">
        <v>557</v>
      </c>
      <c r="D923" s="2" t="s">
        <v>33</v>
      </c>
      <c r="E923" s="20">
        <v>494727</v>
      </c>
      <c r="F923" s="20">
        <v>-1319492</v>
      </c>
      <c r="G923" s="20">
        <v>-162719</v>
      </c>
      <c r="H923" s="20">
        <v>-4908422</v>
      </c>
      <c r="I923" s="20">
        <v>-1810804</v>
      </c>
      <c r="J923" s="7"/>
      <c r="K923" s="7"/>
    </row>
    <row r="924" spans="1:11" x14ac:dyDescent="0.25">
      <c r="A924" s="2" t="s">
        <v>75</v>
      </c>
      <c r="B924" s="2" t="s">
        <v>84</v>
      </c>
      <c r="C924" s="2" t="s">
        <v>557</v>
      </c>
      <c r="D924" s="2" t="s">
        <v>34</v>
      </c>
      <c r="E924" s="20">
        <v>25772969</v>
      </c>
      <c r="F924" s="20">
        <v>45921394</v>
      </c>
      <c r="G924" s="20">
        <v>94321820</v>
      </c>
      <c r="H924" s="20">
        <v>98421341</v>
      </c>
      <c r="I924" s="20">
        <v>63273729</v>
      </c>
      <c r="J924" s="7"/>
      <c r="K924" s="7"/>
    </row>
    <row r="925" spans="1:11" x14ac:dyDescent="0.25">
      <c r="A925" s="2" t="s">
        <v>75</v>
      </c>
      <c r="B925" s="2" t="s">
        <v>84</v>
      </c>
      <c r="C925" s="2" t="s">
        <v>557</v>
      </c>
      <c r="D925" s="2" t="s">
        <v>35</v>
      </c>
      <c r="E925" s="20">
        <v>11125687</v>
      </c>
      <c r="F925" s="20">
        <v>18047541</v>
      </c>
      <c r="G925" s="20">
        <v>13324963</v>
      </c>
      <c r="H925" s="20">
        <v>24659035</v>
      </c>
      <c r="I925" s="20">
        <v>19090431</v>
      </c>
      <c r="J925" s="7"/>
      <c r="K925" s="7"/>
    </row>
    <row r="926" spans="1:11" x14ac:dyDescent="0.25">
      <c r="A926" s="2" t="s">
        <v>75</v>
      </c>
      <c r="B926" s="2" t="s">
        <v>84</v>
      </c>
      <c r="C926" s="2" t="s">
        <v>557</v>
      </c>
      <c r="D926" s="2" t="s">
        <v>36</v>
      </c>
      <c r="E926" s="20">
        <v>12137018</v>
      </c>
      <c r="F926" s="20">
        <v>13845436</v>
      </c>
      <c r="G926" s="20">
        <v>18425577</v>
      </c>
      <c r="H926" s="20">
        <v>22460225</v>
      </c>
      <c r="I926" s="20">
        <v>23871625</v>
      </c>
      <c r="J926" s="7"/>
      <c r="K926" s="7"/>
    </row>
    <row r="927" spans="1:11" x14ac:dyDescent="0.25">
      <c r="A927" s="2" t="s">
        <v>75</v>
      </c>
      <c r="B927" s="2" t="s">
        <v>84</v>
      </c>
      <c r="C927" s="2" t="s">
        <v>557</v>
      </c>
      <c r="D927" s="2" t="s">
        <v>37</v>
      </c>
      <c r="E927" s="20">
        <v>11539495</v>
      </c>
      <c r="F927" s="20">
        <v>12810591</v>
      </c>
      <c r="G927" s="20">
        <v>16484568</v>
      </c>
      <c r="H927" s="20">
        <v>20345120</v>
      </c>
      <c r="I927" s="20">
        <v>22663893</v>
      </c>
      <c r="J927" s="7"/>
      <c r="K927" s="7"/>
    </row>
    <row r="928" spans="1:11" x14ac:dyDescent="0.25">
      <c r="A928" s="2" t="s">
        <v>75</v>
      </c>
      <c r="B928" s="2" t="s">
        <v>84</v>
      </c>
      <c r="C928" s="2" t="s">
        <v>557</v>
      </c>
      <c r="D928" s="2" t="s">
        <v>38</v>
      </c>
      <c r="E928" s="20">
        <v>24761638</v>
      </c>
      <c r="F928" s="20">
        <v>50123499</v>
      </c>
      <c r="G928" s="20">
        <v>89221206</v>
      </c>
      <c r="H928" s="20">
        <v>100620151</v>
      </c>
      <c r="I928" s="20">
        <v>58492535</v>
      </c>
      <c r="J928" s="7"/>
      <c r="K928" s="7"/>
    </row>
    <row r="929" spans="1:14" x14ac:dyDescent="0.25">
      <c r="A929" s="2" t="s">
        <v>75</v>
      </c>
      <c r="B929" s="2" t="s">
        <v>84</v>
      </c>
      <c r="C929" s="2" t="s">
        <v>557</v>
      </c>
      <c r="D929" s="2" t="s">
        <v>39</v>
      </c>
      <c r="E929" s="20">
        <v>13727672</v>
      </c>
      <c r="F929" s="20">
        <v>19844375</v>
      </c>
      <c r="G929" s="20">
        <v>42621831</v>
      </c>
      <c r="H929" s="20">
        <v>46066764</v>
      </c>
      <c r="I929" s="20">
        <v>28780854</v>
      </c>
      <c r="J929" s="7"/>
      <c r="K929" s="7"/>
    </row>
    <row r="930" spans="1:14" x14ac:dyDescent="0.25">
      <c r="A930" s="2" t="s">
        <v>75</v>
      </c>
      <c r="B930" s="5" t="s">
        <v>84</v>
      </c>
      <c r="C930" s="5" t="s">
        <v>557</v>
      </c>
      <c r="D930" s="5" t="s">
        <v>40</v>
      </c>
      <c r="E930" s="19"/>
      <c r="F930" s="19"/>
      <c r="G930" s="19"/>
      <c r="H930" s="19"/>
      <c r="I930" s="19"/>
      <c r="J930" s="7"/>
      <c r="K930" s="7"/>
    </row>
    <row r="931" spans="1:14" x14ac:dyDescent="0.25">
      <c r="A931" s="2" t="s">
        <v>75</v>
      </c>
      <c r="B931" s="2" t="s">
        <v>84</v>
      </c>
      <c r="C931" s="2" t="s">
        <v>557</v>
      </c>
      <c r="D931" s="2" t="s">
        <v>77</v>
      </c>
      <c r="E931" s="20">
        <v>3871585</v>
      </c>
      <c r="F931" s="20">
        <v>3871585</v>
      </c>
      <c r="G931" s="20">
        <v>3871585</v>
      </c>
      <c r="H931" s="20">
        <v>3871585</v>
      </c>
      <c r="I931" s="20">
        <v>3871585</v>
      </c>
      <c r="J931" s="7"/>
      <c r="K931" s="7"/>
    </row>
    <row r="932" spans="1:14" x14ac:dyDescent="0.25">
      <c r="A932" s="2" t="s">
        <v>75</v>
      </c>
      <c r="B932" s="2" t="s">
        <v>84</v>
      </c>
      <c r="C932" s="2" t="s">
        <v>557</v>
      </c>
      <c r="D932" s="2" t="s">
        <v>78</v>
      </c>
      <c r="E932" s="23">
        <v>30</v>
      </c>
      <c r="F932" s="23">
        <v>40</v>
      </c>
      <c r="G932" s="23">
        <v>40</v>
      </c>
      <c r="H932" s="23">
        <v>90</v>
      </c>
      <c r="I932" s="23">
        <v>65</v>
      </c>
      <c r="J932" s="7"/>
      <c r="K932" s="7"/>
    </row>
    <row r="933" spans="1:14" x14ac:dyDescent="0.25">
      <c r="A933" s="5" t="s">
        <v>75</v>
      </c>
      <c r="B933" s="2" t="s">
        <v>84</v>
      </c>
      <c r="C933" s="2" t="s">
        <v>557</v>
      </c>
      <c r="D933" s="2" t="s">
        <v>79</v>
      </c>
      <c r="E933" s="23">
        <v>0</v>
      </c>
      <c r="F933" s="23">
        <v>0</v>
      </c>
      <c r="G933" s="23">
        <v>0</v>
      </c>
      <c r="H933" s="23">
        <v>0</v>
      </c>
      <c r="I933" s="23">
        <v>0</v>
      </c>
      <c r="J933" s="7"/>
      <c r="K933" s="7"/>
    </row>
    <row r="934" spans="1:14" x14ac:dyDescent="0.25">
      <c r="A934" s="2" t="s">
        <v>75</v>
      </c>
      <c r="B934" s="2" t="s">
        <v>84</v>
      </c>
      <c r="C934" s="2" t="s">
        <v>557</v>
      </c>
      <c r="D934" s="2" t="s">
        <v>80</v>
      </c>
      <c r="E934" s="20">
        <v>102340130</v>
      </c>
      <c r="F934" s="20">
        <v>90162874.719999999</v>
      </c>
      <c r="G934" s="20">
        <v>-222259497</v>
      </c>
      <c r="H934" s="20">
        <v>42311850.329999998</v>
      </c>
      <c r="I934" s="20">
        <v>11681279</v>
      </c>
      <c r="J934" s="7"/>
      <c r="K934" s="7"/>
    </row>
    <row r="935" spans="1:14" x14ac:dyDescent="0.25">
      <c r="A935" s="2" t="str">
        <f t="shared" ref="A935:B935" si="35">A934</f>
        <v>Local Banks</v>
      </c>
      <c r="B935" s="2" t="str">
        <f t="shared" si="35"/>
        <v>Private Sector Banks</v>
      </c>
      <c r="C935" s="2" t="s">
        <v>557</v>
      </c>
      <c r="D935" s="2" t="s">
        <v>81</v>
      </c>
      <c r="E935" s="20"/>
      <c r="F935" s="20"/>
      <c r="G935" s="9">
        <v>325325348</v>
      </c>
      <c r="H935" s="9">
        <v>289109615</v>
      </c>
      <c r="I935" s="9">
        <v>309392285</v>
      </c>
      <c r="J935" s="7"/>
      <c r="K935" s="7"/>
    </row>
    <row r="936" spans="1:14" x14ac:dyDescent="0.25">
      <c r="A936" s="2" t="s">
        <v>75</v>
      </c>
      <c r="B936" s="5" t="s">
        <v>84</v>
      </c>
      <c r="C936" s="5" t="s">
        <v>557</v>
      </c>
      <c r="D936" s="5" t="s">
        <v>43</v>
      </c>
      <c r="E936" s="22"/>
      <c r="F936" s="22"/>
      <c r="G936" s="22"/>
      <c r="H936" s="22"/>
      <c r="I936" s="22"/>
      <c r="J936" s="7"/>
      <c r="K936" s="7"/>
    </row>
    <row r="937" spans="1:14" x14ac:dyDescent="0.25">
      <c r="A937" s="2" t="s">
        <v>75</v>
      </c>
      <c r="B937" s="2" t="s">
        <v>84</v>
      </c>
      <c r="C937" s="2" t="s">
        <v>557</v>
      </c>
      <c r="D937" s="2" t="s">
        <v>211</v>
      </c>
      <c r="E937" s="23">
        <v>56.064855161233254</v>
      </c>
      <c r="F937" s="23">
        <v>49.321880705985855</v>
      </c>
      <c r="G937" s="23">
        <v>62.007510070000002</v>
      </c>
      <c r="H937" s="23">
        <v>58.764022858547897</v>
      </c>
      <c r="I937" s="23">
        <v>69.20522416</v>
      </c>
      <c r="J937" s="7"/>
      <c r="K937" s="7"/>
    </row>
    <row r="938" spans="1:14" x14ac:dyDescent="0.25">
      <c r="A938" s="2" t="s">
        <v>75</v>
      </c>
      <c r="B938" s="2" t="s">
        <v>84</v>
      </c>
      <c r="C938" s="2" t="s">
        <v>557</v>
      </c>
      <c r="D938" s="2" t="s">
        <v>45</v>
      </c>
      <c r="E938" s="23">
        <v>3.129246698879331</v>
      </c>
      <c r="F938" s="23">
        <v>4.8099247749923633</v>
      </c>
      <c r="G938" s="23">
        <v>9.3976051439999999</v>
      </c>
      <c r="H938" s="23">
        <v>8.844568363090028</v>
      </c>
      <c r="I938" s="23">
        <v>7.0414664709999997</v>
      </c>
      <c r="J938" s="7"/>
      <c r="K938" s="7"/>
    </row>
    <row r="939" spans="1:14" x14ac:dyDescent="0.25">
      <c r="A939" s="2" t="s">
        <v>75</v>
      </c>
      <c r="B939" s="2" t="s">
        <v>84</v>
      </c>
      <c r="C939" s="2" t="s">
        <v>557</v>
      </c>
      <c r="D939" s="2" t="s">
        <v>533</v>
      </c>
      <c r="E939" s="23">
        <v>19.004596362036299</v>
      </c>
      <c r="F939" s="23">
        <v>24.91694498161506</v>
      </c>
      <c r="G939" s="23">
        <v>48.665789140000001</v>
      </c>
      <c r="H939" s="23">
        <v>42.778939550513215</v>
      </c>
      <c r="I939" s="23">
        <v>27.98775981</v>
      </c>
      <c r="J939" s="7"/>
      <c r="K939" s="7"/>
    </row>
    <row r="940" spans="1:14" x14ac:dyDescent="0.25">
      <c r="A940" s="2" t="s">
        <v>75</v>
      </c>
      <c r="B940" s="2" t="s">
        <v>84</v>
      </c>
      <c r="C940" s="2" t="s">
        <v>557</v>
      </c>
      <c r="D940" s="2" t="s">
        <v>46</v>
      </c>
      <c r="E940" s="9">
        <v>1.6353650616825406</v>
      </c>
      <c r="F940" s="9">
        <v>2.1400421658416962</v>
      </c>
      <c r="G940" s="9">
        <v>4.2538972230000001</v>
      </c>
      <c r="H940" s="9">
        <v>4.3570519220380088</v>
      </c>
      <c r="I940" s="9">
        <v>3.2972628369999999</v>
      </c>
      <c r="J940" s="7"/>
      <c r="K940" s="7"/>
    </row>
    <row r="941" spans="1:14" x14ac:dyDescent="0.25">
      <c r="A941" s="2" t="s">
        <v>75</v>
      </c>
      <c r="B941" s="2" t="s">
        <v>84</v>
      </c>
      <c r="C941" s="2" t="s">
        <v>557</v>
      </c>
      <c r="D941" s="2" t="s">
        <v>47</v>
      </c>
      <c r="E941" s="9">
        <v>1.3253929586178661</v>
      </c>
      <c r="F941" s="9">
        <v>1.9462693448272779</v>
      </c>
      <c r="G941" s="9">
        <v>1.3299058669999999</v>
      </c>
      <c r="H941" s="9">
        <v>2.3322822467484916</v>
      </c>
      <c r="I941" s="9">
        <v>2.1870848129999998</v>
      </c>
      <c r="J941" s="7"/>
      <c r="K941" s="7"/>
    </row>
    <row r="942" spans="1:14" x14ac:dyDescent="0.25">
      <c r="A942" s="2" t="s">
        <v>75</v>
      </c>
      <c r="B942" s="2" t="s">
        <v>84</v>
      </c>
      <c r="C942" s="2" t="s">
        <v>557</v>
      </c>
      <c r="D942" s="2" t="s">
        <v>48</v>
      </c>
      <c r="E942" s="9">
        <v>3.0703103219851995</v>
      </c>
      <c r="F942" s="9">
        <v>4.952220439002482</v>
      </c>
      <c r="G942" s="9">
        <v>9.4138454110000005</v>
      </c>
      <c r="H942" s="9">
        <v>9.3088130300102758</v>
      </c>
      <c r="I942" s="9">
        <v>7.2489202439999998</v>
      </c>
      <c r="J942" s="7"/>
      <c r="K942" s="7"/>
    </row>
    <row r="943" spans="1:14" x14ac:dyDescent="0.25">
      <c r="A943" s="2" t="s">
        <v>75</v>
      </c>
      <c r="B943" s="2" t="s">
        <v>84</v>
      </c>
      <c r="C943" s="2" t="s">
        <v>557</v>
      </c>
      <c r="D943" s="2" t="s">
        <v>49</v>
      </c>
      <c r="E943" s="23">
        <v>43.935144838766746</v>
      </c>
      <c r="F943" s="23">
        <v>50.678119294014145</v>
      </c>
      <c r="G943" s="23">
        <v>37.992489929999998</v>
      </c>
      <c r="H943" s="23">
        <v>41.235977141452103</v>
      </c>
      <c r="I943" s="23">
        <v>30.79477584</v>
      </c>
      <c r="J943" s="7"/>
      <c r="K943" s="7"/>
      <c r="L943" s="7"/>
      <c r="M943" s="7"/>
      <c r="N943" s="7"/>
    </row>
    <row r="944" spans="1:14" x14ac:dyDescent="0.25">
      <c r="A944" s="2" t="s">
        <v>75</v>
      </c>
      <c r="B944" s="2" t="s">
        <v>84</v>
      </c>
      <c r="C944" s="2" t="s">
        <v>557</v>
      </c>
      <c r="D944" s="2" t="s">
        <v>50</v>
      </c>
      <c r="E944" s="9">
        <v>0.46602308781026519</v>
      </c>
      <c r="F944" s="9">
        <v>0.2555805411749088</v>
      </c>
      <c r="G944" s="9">
        <v>0.18476065</v>
      </c>
      <c r="H944" s="9">
        <v>0.20219727159821096</v>
      </c>
      <c r="I944" s="9">
        <v>0.38746641799999998</v>
      </c>
      <c r="J944" s="7"/>
      <c r="K944" s="7"/>
    </row>
    <row r="945" spans="1:11" x14ac:dyDescent="0.25">
      <c r="A945" s="5" t="s">
        <v>75</v>
      </c>
      <c r="B945" s="2" t="s">
        <v>84</v>
      </c>
      <c r="C945" s="2" t="s">
        <v>557</v>
      </c>
      <c r="D945" s="2" t="s">
        <v>51</v>
      </c>
      <c r="E945" s="9">
        <v>20.933824135371562</v>
      </c>
      <c r="F945" s="9">
        <v>12.763382589035848</v>
      </c>
      <c r="G945" s="9">
        <v>11.155111700000001</v>
      </c>
      <c r="H945" s="9">
        <v>12.220459915829405</v>
      </c>
      <c r="I945" s="9">
        <v>22.123230110000002</v>
      </c>
      <c r="J945" s="7"/>
      <c r="K945" s="7"/>
    </row>
    <row r="946" spans="1:11" x14ac:dyDescent="0.25">
      <c r="A946" s="2" t="s">
        <v>75</v>
      </c>
      <c r="B946" s="2" t="s">
        <v>84</v>
      </c>
      <c r="C946" s="2" t="s">
        <v>557</v>
      </c>
      <c r="D946" s="2" t="s">
        <v>52</v>
      </c>
      <c r="E946" s="9">
        <v>1.0371939278895765</v>
      </c>
      <c r="F946" s="9">
        <v>0.70982473457187323</v>
      </c>
      <c r="G946" s="9">
        <v>1.237119233</v>
      </c>
      <c r="H946" s="9">
        <v>0.82505742824080508</v>
      </c>
      <c r="I946" s="9">
        <v>1.187186031</v>
      </c>
      <c r="J946" s="7"/>
      <c r="K946" s="7"/>
    </row>
    <row r="947" spans="1:11" x14ac:dyDescent="0.25">
      <c r="A947" s="2" t="s">
        <v>75</v>
      </c>
      <c r="B947" s="2" t="s">
        <v>84</v>
      </c>
      <c r="C947" s="2" t="s">
        <v>557</v>
      </c>
      <c r="D947" s="2" t="s">
        <v>82</v>
      </c>
      <c r="E947" s="9">
        <f>+E929/E931</f>
        <v>3.5457498673024097</v>
      </c>
      <c r="F947" s="9">
        <f>+F929/F931</f>
        <v>5.1256462146640196</v>
      </c>
      <c r="G947" s="9">
        <f>+G929/G931</f>
        <v>11.00888421667095</v>
      </c>
      <c r="H947" s="9">
        <f>+H929/H931</f>
        <v>11.898683355783225</v>
      </c>
      <c r="I947" s="9">
        <f>+I929/I931</f>
        <v>7.4338685577095687</v>
      </c>
      <c r="J947" s="7"/>
      <c r="K947" s="7"/>
    </row>
    <row r="948" spans="1:11" x14ac:dyDescent="0.25">
      <c r="A948" s="2" t="s">
        <v>75</v>
      </c>
      <c r="B948" s="5" t="s">
        <v>84</v>
      </c>
      <c r="C948" s="5" t="s">
        <v>557</v>
      </c>
      <c r="D948" s="5" t="s">
        <v>53</v>
      </c>
      <c r="E948" s="74"/>
      <c r="F948" s="74"/>
      <c r="G948" s="74"/>
      <c r="H948" s="74"/>
      <c r="I948" s="74"/>
      <c r="J948" s="7"/>
      <c r="K948" s="7"/>
    </row>
    <row r="949" spans="1:11" x14ac:dyDescent="0.25">
      <c r="A949" s="2" t="s">
        <v>75</v>
      </c>
      <c r="B949" s="2" t="s">
        <v>84</v>
      </c>
      <c r="C949" s="2" t="s">
        <v>557</v>
      </c>
      <c r="D949" s="2" t="s">
        <v>54</v>
      </c>
      <c r="E949" s="9">
        <v>8.3227268734282251</v>
      </c>
      <c r="F949" s="9">
        <v>8.3745524151450823</v>
      </c>
      <c r="G949" s="9">
        <v>11.968754880000001</v>
      </c>
      <c r="H949" s="9">
        <v>9.0347236737192205</v>
      </c>
      <c r="I949" s="9">
        <v>11.52247536</v>
      </c>
      <c r="J949" s="7"/>
      <c r="K949" s="7"/>
    </row>
    <row r="950" spans="1:11" x14ac:dyDescent="0.25">
      <c r="A950" s="2" t="s">
        <v>75</v>
      </c>
      <c r="B950" s="2" t="s">
        <v>84</v>
      </c>
      <c r="C950" s="2" t="s">
        <v>557</v>
      </c>
      <c r="D950" s="2" t="s">
        <v>55</v>
      </c>
      <c r="E950" s="9">
        <v>53.677576572187689</v>
      </c>
      <c r="F950" s="9">
        <v>51.519264050947861</v>
      </c>
      <c r="G950" s="9">
        <v>22.627112189999998</v>
      </c>
      <c r="H950" s="9">
        <v>61.888281210533385</v>
      </c>
      <c r="I950" s="9">
        <v>54.80913615</v>
      </c>
      <c r="J950" s="7"/>
      <c r="K950" s="7"/>
    </row>
    <row r="951" spans="1:11" x14ac:dyDescent="0.25">
      <c r="A951" s="5" t="s">
        <v>75</v>
      </c>
      <c r="B951" s="2" t="s">
        <v>84</v>
      </c>
      <c r="C951" s="2" t="s">
        <v>557</v>
      </c>
      <c r="D951" s="2" t="s">
        <v>56</v>
      </c>
      <c r="E951" s="9">
        <v>27.896770570025783</v>
      </c>
      <c r="F951" s="9">
        <v>23.316107764516797</v>
      </c>
      <c r="G951" s="9">
        <v>21.975543529999999</v>
      </c>
      <c r="H951" s="9">
        <v>16.226988414264166</v>
      </c>
      <c r="I951" s="9">
        <v>24.534102109999999</v>
      </c>
      <c r="J951" s="7"/>
      <c r="K951" s="7"/>
    </row>
    <row r="952" spans="1:11" x14ac:dyDescent="0.25">
      <c r="A952" s="2" t="s">
        <v>75</v>
      </c>
      <c r="B952" s="2" t="s">
        <v>84</v>
      </c>
      <c r="C952" s="2" t="s">
        <v>557</v>
      </c>
      <c r="D952" s="2" t="s">
        <v>57</v>
      </c>
      <c r="E952" s="9">
        <v>74.667064811966526</v>
      </c>
      <c r="F952" s="9">
        <v>77.47854344157993</v>
      </c>
      <c r="G952" s="9">
        <v>71.813603169999993</v>
      </c>
      <c r="H952" s="9">
        <v>79.041073229586658</v>
      </c>
      <c r="I952" s="9">
        <v>74.483059859999997</v>
      </c>
      <c r="J952" s="7"/>
      <c r="K952" s="7"/>
    </row>
    <row r="953" spans="1:11" x14ac:dyDescent="0.25">
      <c r="A953" s="2" t="s">
        <v>75</v>
      </c>
      <c r="B953" s="2" t="s">
        <v>84</v>
      </c>
      <c r="C953" s="2" t="s">
        <v>557</v>
      </c>
      <c r="D953" s="2" t="s">
        <v>58</v>
      </c>
      <c r="E953" s="9">
        <v>90.516698360166643</v>
      </c>
      <c r="F953" s="9">
        <v>90.561639182310898</v>
      </c>
      <c r="G953" s="9">
        <v>90.396439819999998</v>
      </c>
      <c r="H953" s="9">
        <v>88.865720130758248</v>
      </c>
      <c r="I953" s="9">
        <v>87.344974019999995</v>
      </c>
      <c r="J953" s="7"/>
      <c r="K953" s="7"/>
    </row>
    <row r="954" spans="1:11" x14ac:dyDescent="0.25">
      <c r="A954" s="2" t="s">
        <v>75</v>
      </c>
      <c r="B954" s="2" t="s">
        <v>84</v>
      </c>
      <c r="C954" s="2" t="s">
        <v>557</v>
      </c>
      <c r="D954" s="2" t="s">
        <v>59</v>
      </c>
      <c r="E954" s="9">
        <v>40.828806521220905</v>
      </c>
      <c r="F954" s="9">
        <v>32.976924855934541</v>
      </c>
      <c r="G954" s="9">
        <v>33.472080380000001</v>
      </c>
      <c r="H954" s="9">
        <v>22.780273191801385</v>
      </c>
      <c r="I954" s="9">
        <v>35.689027160000002</v>
      </c>
      <c r="J954" s="7"/>
      <c r="K954" s="7"/>
    </row>
    <row r="955" spans="1:11" x14ac:dyDescent="0.25">
      <c r="A955" s="2" t="s">
        <v>75</v>
      </c>
      <c r="B955" s="2" t="s">
        <v>84</v>
      </c>
      <c r="C955" s="2" t="s">
        <v>557</v>
      </c>
      <c r="D955" s="2" t="s">
        <v>60</v>
      </c>
      <c r="E955" s="23">
        <v>38.667767112675051</v>
      </c>
      <c r="F955" s="23">
        <v>31.737226282417613</v>
      </c>
      <c r="G955" s="23">
        <v>31.367961470000001</v>
      </c>
      <c r="H955" s="23">
        <v>22.292500461585494</v>
      </c>
      <c r="I955" s="23">
        <v>34.90114457</v>
      </c>
      <c r="J955" s="7"/>
      <c r="K955" s="7"/>
    </row>
    <row r="956" spans="1:11" x14ac:dyDescent="0.25">
      <c r="A956" s="2" t="s">
        <v>75</v>
      </c>
      <c r="B956" s="5" t="s">
        <v>84</v>
      </c>
      <c r="C956" s="5" t="s">
        <v>557</v>
      </c>
      <c r="D956" s="5" t="s">
        <v>61</v>
      </c>
      <c r="E956" s="74"/>
      <c r="F956" s="74"/>
      <c r="G956" s="74"/>
      <c r="H956" s="74"/>
      <c r="I956" s="74"/>
      <c r="J956" s="7"/>
      <c r="K956" s="7"/>
    </row>
    <row r="957" spans="1:11" x14ac:dyDescent="0.25">
      <c r="A957" s="2" t="s">
        <v>75</v>
      </c>
      <c r="B957" s="2" t="s">
        <v>84</v>
      </c>
      <c r="C957" s="2" t="s">
        <v>557</v>
      </c>
      <c r="D957" s="2" t="s">
        <v>62</v>
      </c>
      <c r="E957" s="9">
        <v>8.3247355951269828</v>
      </c>
      <c r="F957" s="9">
        <v>8.9636045151990142</v>
      </c>
      <c r="G957" s="9">
        <v>8.7447671370000002</v>
      </c>
      <c r="H957" s="9">
        <v>8.8357717789045136</v>
      </c>
      <c r="I957" s="9">
        <v>6.9131198200000004</v>
      </c>
      <c r="J957" s="7"/>
      <c r="K957" s="7"/>
    </row>
    <row r="958" spans="1:11" x14ac:dyDescent="0.25">
      <c r="A958" s="2" t="s">
        <v>75</v>
      </c>
      <c r="B958" s="2" t="s">
        <v>84</v>
      </c>
      <c r="C958" s="2" t="s">
        <v>557</v>
      </c>
      <c r="D958" s="2" t="s">
        <v>63</v>
      </c>
      <c r="E958" s="9">
        <v>8.492189070898446</v>
      </c>
      <c r="F958" s="9">
        <v>8.7433647613177552</v>
      </c>
      <c r="G958" s="9">
        <v>8.5781085529999999</v>
      </c>
      <c r="H958" s="9">
        <v>9.8789652569582618</v>
      </c>
      <c r="I958" s="9">
        <v>7.705047875</v>
      </c>
      <c r="J958" s="7"/>
      <c r="K958" s="7"/>
    </row>
    <row r="959" spans="1:11" x14ac:dyDescent="0.25">
      <c r="A959" s="2" t="s">
        <v>75</v>
      </c>
      <c r="B959" s="2" t="s">
        <v>84</v>
      </c>
      <c r="C959" s="2" t="s">
        <v>557</v>
      </c>
      <c r="D959" s="2" t="s">
        <v>534</v>
      </c>
      <c r="E959" s="9">
        <v>29.492402209165448</v>
      </c>
      <c r="F959" s="9">
        <v>26.665317045245185</v>
      </c>
      <c r="G959" s="9">
        <v>24.047750069999999</v>
      </c>
      <c r="H959" s="9">
        <v>15.620449447318965</v>
      </c>
      <c r="I959" s="9">
        <v>15.5984295</v>
      </c>
      <c r="J959" s="7"/>
      <c r="K959" s="7"/>
    </row>
    <row r="960" spans="1:11" x14ac:dyDescent="0.25">
      <c r="A960" s="2" t="s">
        <v>75</v>
      </c>
      <c r="B960" s="2" t="s">
        <v>84</v>
      </c>
      <c r="C960" s="2" t="s">
        <v>557</v>
      </c>
      <c r="D960" s="2" t="s">
        <v>65</v>
      </c>
      <c r="E960" s="9">
        <v>2.2765018881234242</v>
      </c>
      <c r="F960" s="9">
        <v>-6.3697365056470865</v>
      </c>
      <c r="G960" s="9">
        <v>-0.78761176700000002</v>
      </c>
      <c r="H960" s="9">
        <v>-26.09899047</v>
      </c>
      <c r="I960" s="9">
        <v>-10.12870157</v>
      </c>
      <c r="J960" s="7"/>
      <c r="K960" s="7"/>
    </row>
    <row r="961" spans="1:14" x14ac:dyDescent="0.25">
      <c r="A961" s="2" t="s">
        <v>75</v>
      </c>
      <c r="B961" s="2" t="s">
        <v>84</v>
      </c>
      <c r="C961" s="2" t="s">
        <v>557</v>
      </c>
      <c r="D961" s="2" t="s">
        <v>66</v>
      </c>
      <c r="E961" s="9">
        <v>102.01151704889564</v>
      </c>
      <c r="F961" s="9">
        <v>97.542955476138957</v>
      </c>
      <c r="G961" s="9">
        <v>98.09419072</v>
      </c>
      <c r="H961" s="9">
        <v>111.80647830384645</v>
      </c>
      <c r="I961" s="9">
        <v>111.4554366</v>
      </c>
      <c r="J961" s="7"/>
      <c r="K961" s="7"/>
    </row>
    <row r="962" spans="1:14" x14ac:dyDescent="0.25">
      <c r="A962" s="2" t="s">
        <v>75</v>
      </c>
      <c r="B962" s="5" t="s">
        <v>84</v>
      </c>
      <c r="C962" s="5" t="s">
        <v>557</v>
      </c>
      <c r="D962" s="5" t="s">
        <v>67</v>
      </c>
      <c r="E962" s="74"/>
      <c r="F962" s="74"/>
      <c r="G962" s="74"/>
      <c r="H962" s="74"/>
      <c r="I962" s="74"/>
      <c r="J962" s="7"/>
      <c r="K962" s="7"/>
    </row>
    <row r="963" spans="1:14" x14ac:dyDescent="0.25">
      <c r="A963" s="5" t="s">
        <v>75</v>
      </c>
      <c r="B963" s="2" t="s">
        <v>84</v>
      </c>
      <c r="C963" s="2" t="s">
        <v>557</v>
      </c>
      <c r="D963" s="2" t="s">
        <v>535</v>
      </c>
      <c r="E963" s="23">
        <v>8.6051028421174802</v>
      </c>
      <c r="F963" s="23">
        <v>8.5887020556521829</v>
      </c>
      <c r="G963" s="23">
        <v>8.7410423179999999</v>
      </c>
      <c r="H963" s="23">
        <v>10.185039572786085</v>
      </c>
      <c r="I963" s="23">
        <v>11.781088799999999</v>
      </c>
      <c r="J963" s="7"/>
      <c r="K963" s="7"/>
    </row>
    <row r="964" spans="1:14" x14ac:dyDescent="0.25">
      <c r="A964" s="5" t="str">
        <f t="shared" ref="A964:C964" si="36">A963</f>
        <v>Local Banks</v>
      </c>
      <c r="B964" s="2" t="str">
        <f t="shared" si="36"/>
        <v>Private Sector Banks</v>
      </c>
      <c r="C964" s="2" t="str">
        <f t="shared" si="36"/>
        <v>STANDARD CHARTERED BANK (PAKISTAN) LTD.</v>
      </c>
      <c r="D964" s="2" t="s">
        <v>540</v>
      </c>
      <c r="E964" s="23"/>
      <c r="F964" s="23"/>
      <c r="G964" s="9">
        <f>G935/SUM(G899:G901)</f>
        <v>3.7145787534612085</v>
      </c>
      <c r="H964" s="9">
        <f>H935/SUM(H899:H901)</f>
        <v>2.6847561386246168</v>
      </c>
      <c r="I964" s="9">
        <f>I935/SUM(I899:I901)</f>
        <v>3.0086657471628131</v>
      </c>
      <c r="J964" s="7"/>
      <c r="K964" s="7"/>
    </row>
    <row r="965" spans="1:14" x14ac:dyDescent="0.25">
      <c r="A965" s="2" t="s">
        <v>75</v>
      </c>
      <c r="B965" s="2" t="s">
        <v>84</v>
      </c>
      <c r="C965" s="2" t="s">
        <v>557</v>
      </c>
      <c r="D965" s="2" t="s">
        <v>538</v>
      </c>
      <c r="E965" s="9">
        <f>+SUM(E899:E901)/E931</f>
        <v>18.657327941915263</v>
      </c>
      <c r="F965" s="9">
        <f t="shared" ref="F965:I965" si="37">+SUM(F899:F901)/F931</f>
        <v>20.570925602821582</v>
      </c>
      <c r="G965" s="9">
        <f t="shared" si="37"/>
        <v>22.621402862135277</v>
      </c>
      <c r="H965" s="9">
        <f t="shared" si="37"/>
        <v>27.814348557502935</v>
      </c>
      <c r="I965" s="9">
        <f t="shared" si="37"/>
        <v>26.561141754604382</v>
      </c>
      <c r="J965" s="7"/>
      <c r="K965" s="7"/>
    </row>
    <row r="966" spans="1:14" x14ac:dyDescent="0.25">
      <c r="A966" s="2" t="s">
        <v>75</v>
      </c>
      <c r="B966" s="2" t="s">
        <v>84</v>
      </c>
      <c r="C966" s="2" t="s">
        <v>557</v>
      </c>
      <c r="D966" s="2" t="s">
        <v>539</v>
      </c>
      <c r="E966" s="9">
        <v>8.6770682677387985</v>
      </c>
      <c r="F966" s="9">
        <v>9.0209839553802755</v>
      </c>
      <c r="G966" s="9">
        <v>8.2156796130000007</v>
      </c>
      <c r="H966" s="9">
        <v>7.7605072287377705</v>
      </c>
      <c r="I966" s="9">
        <v>6.3222560430000003</v>
      </c>
      <c r="J966" s="7"/>
      <c r="K966" s="7"/>
    </row>
    <row r="967" spans="1:14" x14ac:dyDescent="0.25">
      <c r="A967" s="2" t="s">
        <v>75</v>
      </c>
      <c r="B967" s="5" t="s">
        <v>84</v>
      </c>
      <c r="C967" s="5" t="s">
        <v>557</v>
      </c>
      <c r="D967" s="5" t="s">
        <v>68</v>
      </c>
      <c r="E967" s="74"/>
      <c r="F967" s="74"/>
      <c r="G967" s="74"/>
      <c r="H967" s="74"/>
      <c r="I967" s="74"/>
      <c r="J967" s="7"/>
      <c r="K967" s="7"/>
    </row>
    <row r="968" spans="1:14" x14ac:dyDescent="0.25">
      <c r="A968" s="2" t="s">
        <v>75</v>
      </c>
      <c r="B968" s="2" t="s">
        <v>84</v>
      </c>
      <c r="C968" s="2" t="s">
        <v>557</v>
      </c>
      <c r="D968" s="2" t="s">
        <v>83</v>
      </c>
      <c r="E968" s="9">
        <v>7.4550244207466498</v>
      </c>
      <c r="F968" s="9">
        <v>4.5434978284778431</v>
      </c>
      <c r="G968" s="9">
        <v>-5.2146867410000004</v>
      </c>
      <c r="H968" s="9">
        <v>0.91848974523150795</v>
      </c>
      <c r="I968" s="9">
        <v>0.40586978400000001</v>
      </c>
      <c r="J968" s="7"/>
      <c r="K968" s="7"/>
    </row>
    <row r="969" spans="1:14" x14ac:dyDescent="0.25">
      <c r="A969" s="2" t="s">
        <v>75</v>
      </c>
      <c r="B969" s="5" t="s">
        <v>84</v>
      </c>
      <c r="C969" s="5" t="s">
        <v>558</v>
      </c>
      <c r="D969" s="5" t="s">
        <v>9</v>
      </c>
      <c r="E969" s="19">
        <f>SUM(E970:E973)</f>
        <v>100002681</v>
      </c>
      <c r="F969" s="19">
        <f t="shared" ref="F969:I969" si="38">SUM(F970:F973)</f>
        <v>100014623</v>
      </c>
      <c r="G969" s="19">
        <f t="shared" si="38"/>
        <v>137922833</v>
      </c>
      <c r="H969" s="19">
        <f t="shared" si="38"/>
        <v>178112410</v>
      </c>
      <c r="I969" s="19">
        <f t="shared" si="38"/>
        <v>197512056</v>
      </c>
      <c r="J969" s="3"/>
      <c r="K969" s="3"/>
      <c r="L969" s="3"/>
      <c r="M969" s="3"/>
      <c r="N969" s="3"/>
    </row>
    <row r="970" spans="1:14" x14ac:dyDescent="0.25">
      <c r="A970" s="2" t="s">
        <v>75</v>
      </c>
      <c r="B970" s="2" t="s">
        <v>84</v>
      </c>
      <c r="C970" s="2" t="s">
        <v>558</v>
      </c>
      <c r="D970" s="2" t="s">
        <v>76</v>
      </c>
      <c r="E970" s="23">
        <v>17771651</v>
      </c>
      <c r="F970" s="23">
        <v>15771651</v>
      </c>
      <c r="G970" s="23">
        <v>15771651</v>
      </c>
      <c r="H970" s="23">
        <v>15771651</v>
      </c>
      <c r="I970" s="23">
        <v>15771651</v>
      </c>
      <c r="J970" s="7"/>
      <c r="K970" s="7"/>
    </row>
    <row r="971" spans="1:14" x14ac:dyDescent="0.25">
      <c r="A971" s="2" t="s">
        <v>75</v>
      </c>
      <c r="B971" s="2" t="s">
        <v>84</v>
      </c>
      <c r="C971" s="2" t="s">
        <v>558</v>
      </c>
      <c r="D971" s="2" t="s">
        <v>11</v>
      </c>
      <c r="E971" s="9">
        <v>29953963</v>
      </c>
      <c r="F971" s="9">
        <v>34283201</v>
      </c>
      <c r="G971" s="9">
        <v>41401130</v>
      </c>
      <c r="H971" s="9">
        <v>43466925</v>
      </c>
      <c r="I971" s="9">
        <v>42366356</v>
      </c>
      <c r="J971" s="7"/>
      <c r="K971" s="7"/>
    </row>
    <row r="972" spans="1:14" x14ac:dyDescent="0.25">
      <c r="A972" s="5" t="s">
        <v>75</v>
      </c>
      <c r="B972" s="2" t="s">
        <v>84</v>
      </c>
      <c r="C972" s="2" t="s">
        <v>558</v>
      </c>
      <c r="D972" s="2" t="s">
        <v>12</v>
      </c>
      <c r="E972" s="9">
        <v>40836487</v>
      </c>
      <c r="F972" s="9">
        <v>45101048</v>
      </c>
      <c r="G972" s="9">
        <v>69481688</v>
      </c>
      <c r="H972" s="9">
        <v>85095047</v>
      </c>
      <c r="I972" s="9">
        <v>96170189</v>
      </c>
      <c r="J972" s="7"/>
      <c r="K972" s="7"/>
    </row>
    <row r="973" spans="1:14" x14ac:dyDescent="0.25">
      <c r="A973" s="2" t="s">
        <v>75</v>
      </c>
      <c r="B973" s="2" t="s">
        <v>84</v>
      </c>
      <c r="C973" s="2" t="s">
        <v>558</v>
      </c>
      <c r="D973" s="2" t="s">
        <v>13</v>
      </c>
      <c r="E973" s="9">
        <v>11440580</v>
      </c>
      <c r="F973" s="9">
        <v>4858723</v>
      </c>
      <c r="G973" s="9">
        <v>11268364</v>
      </c>
      <c r="H973" s="9">
        <v>33778787</v>
      </c>
      <c r="I973" s="9">
        <v>43203860</v>
      </c>
      <c r="J973" s="7"/>
      <c r="K973" s="7"/>
    </row>
    <row r="974" spans="1:14" x14ac:dyDescent="0.25">
      <c r="A974" s="2" t="s">
        <v>75</v>
      </c>
      <c r="B974" s="5" t="s">
        <v>84</v>
      </c>
      <c r="C974" s="5" t="s">
        <v>558</v>
      </c>
      <c r="D974" s="5" t="s">
        <v>14</v>
      </c>
      <c r="E974" s="22">
        <v>1634318658</v>
      </c>
      <c r="F974" s="22">
        <v>2153182105</v>
      </c>
      <c r="G974" s="22">
        <v>3207993994</v>
      </c>
      <c r="H974" s="22">
        <v>3532093711</v>
      </c>
      <c r="I974" s="22">
        <v>3632415064</v>
      </c>
      <c r="J974" s="7"/>
      <c r="K974" s="7"/>
    </row>
    <row r="975" spans="1:14" x14ac:dyDescent="0.25">
      <c r="A975" s="2" t="s">
        <v>75</v>
      </c>
      <c r="B975" s="2" t="s">
        <v>84</v>
      </c>
      <c r="C975" s="2" t="s">
        <v>558</v>
      </c>
      <c r="D975" s="2" t="s">
        <v>15</v>
      </c>
      <c r="E975" s="9">
        <v>22825500</v>
      </c>
      <c r="F975" s="9">
        <v>40033806</v>
      </c>
      <c r="G975" s="9">
        <v>26004538</v>
      </c>
      <c r="H975" s="9">
        <v>41768326</v>
      </c>
      <c r="I975" s="9">
        <v>56957969</v>
      </c>
      <c r="J975" s="7"/>
      <c r="K975" s="7"/>
    </row>
    <row r="976" spans="1:14" x14ac:dyDescent="0.25">
      <c r="A976" s="2" t="s">
        <v>75</v>
      </c>
      <c r="B976" s="2" t="s">
        <v>84</v>
      </c>
      <c r="C976" s="2" t="s">
        <v>558</v>
      </c>
      <c r="D976" s="2" t="s">
        <v>16</v>
      </c>
      <c r="E976" s="20">
        <v>383808872</v>
      </c>
      <c r="F976" s="20">
        <v>491179531</v>
      </c>
      <c r="G976" s="20">
        <v>909543453</v>
      </c>
      <c r="H976" s="20">
        <v>1141885742</v>
      </c>
      <c r="I976" s="20">
        <v>832127882</v>
      </c>
      <c r="J976" s="7"/>
      <c r="K976" s="7"/>
    </row>
    <row r="977" spans="1:11" x14ac:dyDescent="0.25">
      <c r="A977" s="2" t="s">
        <v>75</v>
      </c>
      <c r="B977" s="2" t="s">
        <v>84</v>
      </c>
      <c r="C977" s="2" t="s">
        <v>558</v>
      </c>
      <c r="D977" s="2" t="s">
        <v>17</v>
      </c>
      <c r="E977" s="20">
        <v>1139044606</v>
      </c>
      <c r="F977" s="20">
        <v>1486845346</v>
      </c>
      <c r="G977" s="20">
        <v>2084997130</v>
      </c>
      <c r="H977" s="20">
        <v>2136912622</v>
      </c>
      <c r="I977" s="20">
        <v>2496208099</v>
      </c>
      <c r="J977" s="7"/>
      <c r="K977" s="7"/>
    </row>
    <row r="978" spans="1:11" x14ac:dyDescent="0.25">
      <c r="A978" s="5" t="s">
        <v>75</v>
      </c>
      <c r="B978" s="2" t="s">
        <v>84</v>
      </c>
      <c r="C978" s="2" t="s">
        <v>558</v>
      </c>
      <c r="D978" s="2" t="s">
        <v>18</v>
      </c>
      <c r="E978" s="20">
        <v>88639680</v>
      </c>
      <c r="F978" s="20">
        <v>135123422</v>
      </c>
      <c r="G978" s="20">
        <v>187448873</v>
      </c>
      <c r="H978" s="20">
        <v>211527021</v>
      </c>
      <c r="I978" s="20">
        <v>247121114</v>
      </c>
      <c r="J978" s="7"/>
      <c r="K978" s="7"/>
    </row>
    <row r="979" spans="1:11" x14ac:dyDescent="0.25">
      <c r="A979" s="2" t="s">
        <v>75</v>
      </c>
      <c r="B979" s="5" t="s">
        <v>84</v>
      </c>
      <c r="C979" s="5" t="s">
        <v>558</v>
      </c>
      <c r="D979" s="5" t="s">
        <v>19</v>
      </c>
      <c r="E979" s="19">
        <v>1734321339</v>
      </c>
      <c r="F979" s="19">
        <v>2253196728</v>
      </c>
      <c r="G979" s="19">
        <v>3345916827</v>
      </c>
      <c r="H979" s="19">
        <v>3710206121</v>
      </c>
      <c r="I979" s="19">
        <v>3829927120</v>
      </c>
      <c r="J979" s="7"/>
      <c r="K979" s="7"/>
    </row>
    <row r="980" spans="1:11" x14ac:dyDescent="0.25">
      <c r="A980" s="2" t="s">
        <v>75</v>
      </c>
      <c r="B980" s="2" t="s">
        <v>84</v>
      </c>
      <c r="C980" s="2" t="s">
        <v>558</v>
      </c>
      <c r="D980" s="2" t="s">
        <v>20</v>
      </c>
      <c r="E980" s="20">
        <v>105606384</v>
      </c>
      <c r="F980" s="20">
        <v>140613348</v>
      </c>
      <c r="G980" s="20">
        <v>202692402</v>
      </c>
      <c r="H980" s="20">
        <v>227823979</v>
      </c>
      <c r="I980" s="20">
        <v>227463156</v>
      </c>
      <c r="J980" s="7"/>
      <c r="K980" s="7"/>
    </row>
    <row r="981" spans="1:11" x14ac:dyDescent="0.25">
      <c r="A981" s="2" t="s">
        <v>75</v>
      </c>
      <c r="B981" s="2" t="s">
        <v>84</v>
      </c>
      <c r="C981" s="2" t="s">
        <v>558</v>
      </c>
      <c r="D981" s="2" t="s">
        <v>21</v>
      </c>
      <c r="E981" s="20">
        <v>9782519</v>
      </c>
      <c r="F981" s="20">
        <v>9485380</v>
      </c>
      <c r="G981" s="20">
        <v>16617834</v>
      </c>
      <c r="H981" s="20">
        <v>18469608</v>
      </c>
      <c r="I981" s="20">
        <v>24109552</v>
      </c>
      <c r="J981" s="7"/>
      <c r="K981" s="7"/>
    </row>
    <row r="982" spans="1:11" x14ac:dyDescent="0.25">
      <c r="A982" s="2" t="s">
        <v>75</v>
      </c>
      <c r="B982" s="2" t="s">
        <v>84</v>
      </c>
      <c r="C982" s="2" t="s">
        <v>558</v>
      </c>
      <c r="D982" s="2" t="s">
        <v>22</v>
      </c>
      <c r="E982" s="20">
        <v>35982065</v>
      </c>
      <c r="F982" s="20">
        <v>115353599</v>
      </c>
      <c r="G982" s="20">
        <v>119554109</v>
      </c>
      <c r="H982" s="20">
        <v>100998323</v>
      </c>
      <c r="I982" s="20">
        <v>19674292</v>
      </c>
      <c r="J982" s="7"/>
      <c r="K982" s="7"/>
    </row>
    <row r="983" spans="1:11" x14ac:dyDescent="0.25">
      <c r="A983" s="5" t="s">
        <v>75</v>
      </c>
      <c r="B983" s="2" t="s">
        <v>84</v>
      </c>
      <c r="C983" s="2" t="s">
        <v>558</v>
      </c>
      <c r="D983" s="2" t="s">
        <v>23</v>
      </c>
      <c r="E983" s="20">
        <v>809213583</v>
      </c>
      <c r="F983" s="20">
        <v>1114406758</v>
      </c>
      <c r="G983" s="20">
        <v>2067262700</v>
      </c>
      <c r="H983" s="20">
        <v>1991232454</v>
      </c>
      <c r="I983" s="20">
        <v>2173446680</v>
      </c>
      <c r="J983" s="7"/>
      <c r="K983" s="7"/>
    </row>
    <row r="984" spans="1:11" x14ac:dyDescent="0.25">
      <c r="A984" s="2" t="s">
        <v>75</v>
      </c>
      <c r="B984" s="2" t="s">
        <v>84</v>
      </c>
      <c r="C984" s="2" t="s">
        <v>558</v>
      </c>
      <c r="D984" s="2" t="s">
        <v>24</v>
      </c>
      <c r="E984" s="20">
        <v>699072928</v>
      </c>
      <c r="F984" s="20">
        <v>765692866</v>
      </c>
      <c r="G984" s="20">
        <v>777286977</v>
      </c>
      <c r="H984" s="20">
        <v>1156257976</v>
      </c>
      <c r="I984" s="20">
        <v>1153493777</v>
      </c>
      <c r="J984" s="7"/>
      <c r="K984" s="7"/>
    </row>
    <row r="985" spans="1:11" x14ac:dyDescent="0.25">
      <c r="A985" s="5" t="s">
        <v>75</v>
      </c>
      <c r="B985" s="2" t="s">
        <v>84</v>
      </c>
      <c r="C985" s="2" t="s">
        <v>558</v>
      </c>
      <c r="D985" s="2" t="s">
        <v>25</v>
      </c>
      <c r="E985" s="20">
        <v>24709760</v>
      </c>
      <c r="F985" s="20">
        <v>30971213</v>
      </c>
      <c r="G985" s="20">
        <v>37632739</v>
      </c>
      <c r="H985" s="20">
        <v>42359957</v>
      </c>
      <c r="I985" s="20">
        <v>47535773</v>
      </c>
      <c r="J985" s="7"/>
      <c r="K985" s="7"/>
    </row>
    <row r="986" spans="1:11" x14ac:dyDescent="0.25">
      <c r="A986" s="2" t="s">
        <v>75</v>
      </c>
      <c r="B986" s="2" t="s">
        <v>84</v>
      </c>
      <c r="C986" s="2" t="s">
        <v>558</v>
      </c>
      <c r="D986" s="2" t="s">
        <v>26</v>
      </c>
      <c r="E986" s="20">
        <v>25192304</v>
      </c>
      <c r="F986" s="20">
        <v>33318015</v>
      </c>
      <c r="G986" s="20">
        <v>42235467</v>
      </c>
      <c r="H986" s="20">
        <v>46881822</v>
      </c>
      <c r="I986" s="20">
        <v>48569942</v>
      </c>
      <c r="J986" s="7"/>
      <c r="K986" s="7"/>
    </row>
    <row r="987" spans="1:11" x14ac:dyDescent="0.25">
      <c r="A987" s="2" t="s">
        <v>75</v>
      </c>
      <c r="B987" s="2" t="s">
        <v>84</v>
      </c>
      <c r="C987" s="2" t="s">
        <v>558</v>
      </c>
      <c r="D987" s="2" t="s">
        <v>27</v>
      </c>
      <c r="E987" s="20">
        <v>673880624</v>
      </c>
      <c r="F987" s="20">
        <v>732374851</v>
      </c>
      <c r="G987" s="20">
        <v>735051510</v>
      </c>
      <c r="H987" s="20">
        <v>1109376154</v>
      </c>
      <c r="I987" s="20">
        <v>1104923835</v>
      </c>
      <c r="J987" s="7"/>
      <c r="K987" s="7"/>
    </row>
    <row r="988" spans="1:11" x14ac:dyDescent="0.25">
      <c r="A988" s="2" t="s">
        <v>75</v>
      </c>
      <c r="B988" s="2" t="s">
        <v>84</v>
      </c>
      <c r="C988" s="2" t="s">
        <v>558</v>
      </c>
      <c r="D988" s="2" t="s">
        <v>491</v>
      </c>
      <c r="E988" s="20">
        <v>39498979</v>
      </c>
      <c r="F988" s="20">
        <v>48424722</v>
      </c>
      <c r="G988" s="20">
        <v>41816110</v>
      </c>
      <c r="H988" s="20">
        <v>63543484</v>
      </c>
      <c r="I988" s="20">
        <v>71100467</v>
      </c>
      <c r="J988" s="7"/>
      <c r="K988" s="7"/>
    </row>
    <row r="989" spans="1:11" x14ac:dyDescent="0.25">
      <c r="A989" s="2" t="s">
        <v>75</v>
      </c>
      <c r="B989" s="2" t="s">
        <v>84</v>
      </c>
      <c r="C989" s="2" t="s">
        <v>558</v>
      </c>
      <c r="D989" s="2" t="s">
        <v>28</v>
      </c>
      <c r="E989" s="20">
        <v>60357185</v>
      </c>
      <c r="F989" s="20">
        <v>92538070</v>
      </c>
      <c r="G989" s="20">
        <v>162922162</v>
      </c>
      <c r="H989" s="20">
        <v>198762119</v>
      </c>
      <c r="I989" s="20">
        <v>209209138</v>
      </c>
      <c r="J989" s="7"/>
      <c r="K989" s="7"/>
    </row>
    <row r="990" spans="1:11" x14ac:dyDescent="0.25">
      <c r="A990" s="5" t="s">
        <v>75</v>
      </c>
      <c r="B990" s="5" t="s">
        <v>84</v>
      </c>
      <c r="C990" s="5" t="s">
        <v>558</v>
      </c>
      <c r="D990" s="5" t="s">
        <v>29</v>
      </c>
      <c r="E990" s="19"/>
      <c r="F990" s="19"/>
      <c r="G990" s="19"/>
      <c r="H990" s="19"/>
      <c r="I990" s="19"/>
      <c r="J990" s="7"/>
      <c r="K990" s="7"/>
    </row>
    <row r="991" spans="1:11" x14ac:dyDescent="0.25">
      <c r="A991" s="2" t="s">
        <v>75</v>
      </c>
      <c r="B991" s="2" t="s">
        <v>84</v>
      </c>
      <c r="C991" s="2" t="s">
        <v>558</v>
      </c>
      <c r="D991" s="2" t="s">
        <v>30</v>
      </c>
      <c r="E991" s="20">
        <v>100401798</v>
      </c>
      <c r="F991" s="20">
        <v>214053719</v>
      </c>
      <c r="G991" s="20">
        <v>411947673</v>
      </c>
      <c r="H991" s="20">
        <v>506898096</v>
      </c>
      <c r="I991" s="20">
        <v>356931566</v>
      </c>
      <c r="J991" s="7"/>
      <c r="K991" s="7"/>
    </row>
    <row r="992" spans="1:11" x14ac:dyDescent="0.25">
      <c r="A992" s="2" t="s">
        <v>75</v>
      </c>
      <c r="B992" s="2" t="s">
        <v>84</v>
      </c>
      <c r="C992" s="2" t="s">
        <v>558</v>
      </c>
      <c r="D992" s="2" t="s">
        <v>31</v>
      </c>
      <c r="E992" s="20">
        <v>54133856</v>
      </c>
      <c r="F992" s="20">
        <v>136811589</v>
      </c>
      <c r="G992" s="20">
        <v>285877301</v>
      </c>
      <c r="H992" s="20">
        <v>380172172</v>
      </c>
      <c r="I992" s="20">
        <v>221081834</v>
      </c>
      <c r="J992" s="7"/>
      <c r="K992" s="7"/>
    </row>
    <row r="993" spans="1:11" x14ac:dyDescent="0.25">
      <c r="A993" s="2" t="s">
        <v>75</v>
      </c>
      <c r="B993" s="2" t="s">
        <v>84</v>
      </c>
      <c r="C993" s="2" t="s">
        <v>558</v>
      </c>
      <c r="D993" s="2" t="s">
        <v>32</v>
      </c>
      <c r="E993" s="20">
        <v>46267942</v>
      </c>
      <c r="F993" s="20">
        <v>77242130</v>
      </c>
      <c r="G993" s="20">
        <v>126070372</v>
      </c>
      <c r="H993" s="20">
        <v>126725924</v>
      </c>
      <c r="I993" s="20">
        <v>135849732</v>
      </c>
      <c r="J993" s="7"/>
      <c r="K993" s="7"/>
    </row>
    <row r="994" spans="1:11" x14ac:dyDescent="0.25">
      <c r="A994" s="2" t="s">
        <v>75</v>
      </c>
      <c r="B994" s="2" t="s">
        <v>84</v>
      </c>
      <c r="C994" s="2" t="s">
        <v>558</v>
      </c>
      <c r="D994" s="2" t="s">
        <v>33</v>
      </c>
      <c r="E994" s="20">
        <v>2311856</v>
      </c>
      <c r="F994" s="20">
        <v>12468424</v>
      </c>
      <c r="G994" s="20">
        <v>9461990</v>
      </c>
      <c r="H994" s="20">
        <v>1849109</v>
      </c>
      <c r="I994" s="20">
        <v>3310023</v>
      </c>
      <c r="J994" s="7"/>
      <c r="K994" s="7"/>
    </row>
    <row r="995" spans="1:11" x14ac:dyDescent="0.25">
      <c r="A995" s="5" t="s">
        <v>75</v>
      </c>
      <c r="B995" s="2" t="s">
        <v>84</v>
      </c>
      <c r="C995" s="2" t="s">
        <v>558</v>
      </c>
      <c r="D995" s="2" t="s">
        <v>34</v>
      </c>
      <c r="E995" s="20">
        <v>43956086</v>
      </c>
      <c r="F995" s="20">
        <v>64773706</v>
      </c>
      <c r="G995" s="20">
        <v>116608382</v>
      </c>
      <c r="H995" s="20">
        <v>124876815</v>
      </c>
      <c r="I995" s="20">
        <v>132539709</v>
      </c>
      <c r="J995" s="7"/>
      <c r="K995" s="7"/>
    </row>
    <row r="996" spans="1:11" x14ac:dyDescent="0.25">
      <c r="A996" s="2" t="s">
        <v>75</v>
      </c>
      <c r="B996" s="2" t="s">
        <v>84</v>
      </c>
      <c r="C996" s="2" t="s">
        <v>558</v>
      </c>
      <c r="D996" s="2" t="s">
        <v>35</v>
      </c>
      <c r="E996" s="20">
        <v>16254261</v>
      </c>
      <c r="F996" s="20">
        <v>21883454</v>
      </c>
      <c r="G996" s="20">
        <v>28757749</v>
      </c>
      <c r="H996" s="20">
        <v>44505998</v>
      </c>
      <c r="I996" s="20">
        <v>47512574</v>
      </c>
      <c r="J996" s="7"/>
      <c r="K996" s="7"/>
    </row>
    <row r="997" spans="1:11" x14ac:dyDescent="0.25">
      <c r="A997" s="2" t="s">
        <v>75</v>
      </c>
      <c r="B997" s="2" t="s">
        <v>84</v>
      </c>
      <c r="C997" s="2" t="s">
        <v>558</v>
      </c>
      <c r="D997" s="2" t="s">
        <v>36</v>
      </c>
      <c r="E997" s="20">
        <v>36839986</v>
      </c>
      <c r="F997" s="20">
        <v>50496855</v>
      </c>
      <c r="G997" s="20">
        <v>67191071</v>
      </c>
      <c r="H997" s="20">
        <v>86287678</v>
      </c>
      <c r="I997" s="20">
        <v>117716741</v>
      </c>
      <c r="J997" s="7"/>
      <c r="K997" s="7"/>
    </row>
    <row r="998" spans="1:11" x14ac:dyDescent="0.25">
      <c r="A998" s="2" t="s">
        <v>75</v>
      </c>
      <c r="B998" s="2" t="s">
        <v>84</v>
      </c>
      <c r="C998" s="2" t="s">
        <v>558</v>
      </c>
      <c r="D998" s="2" t="s">
        <v>37</v>
      </c>
      <c r="E998" s="20">
        <v>36316030</v>
      </c>
      <c r="F998" s="20">
        <v>49562235</v>
      </c>
      <c r="G998" s="20">
        <v>65196852</v>
      </c>
      <c r="H998" s="20">
        <v>84369292</v>
      </c>
      <c r="I998" s="20">
        <v>116243473</v>
      </c>
      <c r="J998" s="7"/>
      <c r="K998" s="7"/>
    </row>
    <row r="999" spans="1:11" x14ac:dyDescent="0.25">
      <c r="A999" s="2" t="s">
        <v>75</v>
      </c>
      <c r="B999" s="2" t="s">
        <v>84</v>
      </c>
      <c r="C999" s="2" t="s">
        <v>558</v>
      </c>
      <c r="D999" s="2" t="s">
        <v>38</v>
      </c>
      <c r="E999" s="20">
        <v>23370361</v>
      </c>
      <c r="F999" s="20">
        <v>36160305</v>
      </c>
      <c r="G999" s="20">
        <v>78175060</v>
      </c>
      <c r="H999" s="20">
        <v>83095135</v>
      </c>
      <c r="I999" s="20">
        <v>62335542</v>
      </c>
      <c r="J999" s="7"/>
      <c r="K999" s="7"/>
    </row>
    <row r="1000" spans="1:11" x14ac:dyDescent="0.25">
      <c r="A1000" s="2" t="s">
        <v>75</v>
      </c>
      <c r="B1000" s="2" t="s">
        <v>84</v>
      </c>
      <c r="C1000" s="2" t="s">
        <v>558</v>
      </c>
      <c r="D1000" s="2" t="s">
        <v>39</v>
      </c>
      <c r="E1000" s="20">
        <v>14216674</v>
      </c>
      <c r="F1000" s="20">
        <v>18206445</v>
      </c>
      <c r="G1000" s="20">
        <v>36456372</v>
      </c>
      <c r="H1000" s="20">
        <v>38318131</v>
      </c>
      <c r="I1000" s="20">
        <v>28337057</v>
      </c>
      <c r="J1000" s="7"/>
      <c r="K1000" s="7"/>
    </row>
    <row r="1001" spans="1:11" x14ac:dyDescent="0.25">
      <c r="A1001" s="2" t="s">
        <v>75</v>
      </c>
      <c r="B1001" s="5" t="s">
        <v>84</v>
      </c>
      <c r="C1001" s="5" t="s">
        <v>558</v>
      </c>
      <c r="D1001" s="5" t="s">
        <v>40</v>
      </c>
      <c r="E1001" s="19"/>
      <c r="F1001" s="19"/>
      <c r="G1001" s="19"/>
      <c r="H1001" s="19"/>
      <c r="I1001" s="19"/>
      <c r="J1001" s="7"/>
      <c r="K1001" s="7"/>
    </row>
    <row r="1002" spans="1:11" x14ac:dyDescent="0.25">
      <c r="A1002" s="2" t="s">
        <v>75</v>
      </c>
      <c r="B1002" s="2" t="s">
        <v>84</v>
      </c>
      <c r="C1002" s="2" t="s">
        <v>558</v>
      </c>
      <c r="D1002" s="2" t="s">
        <v>77</v>
      </c>
      <c r="E1002" s="20">
        <v>1777165</v>
      </c>
      <c r="F1002" s="20">
        <v>1577165</v>
      </c>
      <c r="G1002" s="20">
        <v>1577165.1</v>
      </c>
      <c r="H1002" s="20">
        <v>1577165.1</v>
      </c>
      <c r="I1002" s="20">
        <v>1577165.1</v>
      </c>
      <c r="J1002" s="7"/>
      <c r="K1002" s="7"/>
    </row>
    <row r="1003" spans="1:11" x14ac:dyDescent="0.25">
      <c r="A1003" s="2" t="s">
        <v>75</v>
      </c>
      <c r="B1003" s="2" t="s">
        <v>84</v>
      </c>
      <c r="C1003" s="2" t="s">
        <v>558</v>
      </c>
      <c r="D1003" s="2" t="s">
        <v>78</v>
      </c>
      <c r="E1003" s="23">
        <v>40</v>
      </c>
      <c r="F1003" s="23">
        <v>50</v>
      </c>
      <c r="G1003" s="23">
        <v>80</v>
      </c>
      <c r="H1003" s="23">
        <v>85</v>
      </c>
      <c r="I1003" s="23">
        <v>105</v>
      </c>
      <c r="J1003" s="7"/>
      <c r="K1003" s="7"/>
    </row>
    <row r="1004" spans="1:11" x14ac:dyDescent="0.25">
      <c r="A1004" s="2" t="s">
        <v>75</v>
      </c>
      <c r="B1004" s="2" t="s">
        <v>84</v>
      </c>
      <c r="C1004" s="2" t="s">
        <v>558</v>
      </c>
      <c r="D1004" s="2" t="s">
        <v>79</v>
      </c>
      <c r="E1004" s="23">
        <v>0</v>
      </c>
      <c r="F1004" s="23">
        <v>0</v>
      </c>
      <c r="G1004" s="23">
        <v>0</v>
      </c>
      <c r="H1004" s="23">
        <v>0</v>
      </c>
      <c r="I1004" s="23">
        <v>0</v>
      </c>
      <c r="J1004" s="7"/>
      <c r="K1004" s="7"/>
    </row>
    <row r="1005" spans="1:11" x14ac:dyDescent="0.25">
      <c r="A1005" s="2" t="s">
        <v>75</v>
      </c>
      <c r="B1005" s="2" t="s">
        <v>84</v>
      </c>
      <c r="C1005" s="2" t="s">
        <v>558</v>
      </c>
      <c r="D1005" s="2" t="s">
        <v>80</v>
      </c>
      <c r="E1005" s="20">
        <v>268658673</v>
      </c>
      <c r="F1005" s="20">
        <v>470461445</v>
      </c>
      <c r="G1005" s="20">
        <v>756441365</v>
      </c>
      <c r="H1005" s="20">
        <v>-74418490</v>
      </c>
      <c r="I1005" s="20">
        <v>177578127</v>
      </c>
      <c r="J1005" s="7"/>
      <c r="K1005" s="7"/>
    </row>
    <row r="1006" spans="1:11" x14ac:dyDescent="0.25">
      <c r="A1006" s="2" t="str">
        <f t="shared" ref="A1006:B1006" si="39">A1005</f>
        <v>Local Banks</v>
      </c>
      <c r="B1006" s="2" t="str">
        <f t="shared" si="39"/>
        <v>Private Sector Banks</v>
      </c>
      <c r="C1006" s="2" t="s">
        <v>558</v>
      </c>
      <c r="D1006" s="2" t="s">
        <v>81</v>
      </c>
      <c r="E1006" s="20"/>
      <c r="F1006" s="20"/>
      <c r="G1006" s="9">
        <v>928594667</v>
      </c>
      <c r="H1006" s="9">
        <v>898167695</v>
      </c>
      <c r="I1006" s="9">
        <v>1171118829.9999998</v>
      </c>
      <c r="J1006" s="7"/>
      <c r="K1006" s="7"/>
    </row>
    <row r="1007" spans="1:11" x14ac:dyDescent="0.25">
      <c r="A1007" s="5" t="s">
        <v>75</v>
      </c>
      <c r="B1007" s="5" t="s">
        <v>84</v>
      </c>
      <c r="C1007" s="5" t="s">
        <v>558</v>
      </c>
      <c r="D1007" s="5" t="s">
        <v>43</v>
      </c>
      <c r="E1007" s="22"/>
      <c r="F1007" s="22"/>
      <c r="G1007" s="22"/>
      <c r="H1007" s="22"/>
      <c r="I1007" s="22"/>
      <c r="J1007" s="7"/>
      <c r="K1007" s="7"/>
    </row>
    <row r="1008" spans="1:11" x14ac:dyDescent="0.25">
      <c r="A1008" s="2" t="s">
        <v>75</v>
      </c>
      <c r="B1008" s="2" t="s">
        <v>84</v>
      </c>
      <c r="C1008" s="2" t="s">
        <v>558</v>
      </c>
      <c r="D1008" s="2" t="s">
        <v>211</v>
      </c>
      <c r="E1008" s="23">
        <v>46.082782302364741</v>
      </c>
      <c r="F1008" s="23">
        <v>36.085394993767899</v>
      </c>
      <c r="G1008" s="23">
        <v>30.603491720000001</v>
      </c>
      <c r="H1008" s="23">
        <v>25.000276189634771</v>
      </c>
      <c r="I1008" s="23">
        <v>38.060442100000003</v>
      </c>
      <c r="J1008" s="7"/>
      <c r="K1008" s="7"/>
    </row>
    <row r="1009" spans="1:14" x14ac:dyDescent="0.25">
      <c r="A1009" s="2" t="s">
        <v>75</v>
      </c>
      <c r="B1009" s="2" t="s">
        <v>84</v>
      </c>
      <c r="C1009" s="2" t="s">
        <v>558</v>
      </c>
      <c r="D1009" s="2" t="s">
        <v>45</v>
      </c>
      <c r="E1009" s="23">
        <v>2.6677837007228336</v>
      </c>
      <c r="F1009" s="23">
        <v>3.4281130023015018</v>
      </c>
      <c r="G1009" s="23">
        <v>3.7678872050000001</v>
      </c>
      <c r="H1009" s="23">
        <v>3.4156033348854473</v>
      </c>
      <c r="I1009" s="23">
        <v>3.5470578879999999</v>
      </c>
      <c r="J1009" s="7"/>
      <c r="K1009" s="7"/>
    </row>
    <row r="1010" spans="1:14" x14ac:dyDescent="0.25">
      <c r="A1010" s="2" t="s">
        <v>75</v>
      </c>
      <c r="B1010" s="2" t="s">
        <v>84</v>
      </c>
      <c r="C1010" s="2" t="s">
        <v>558</v>
      </c>
      <c r="D1010" s="2" t="s">
        <v>533</v>
      </c>
      <c r="E1010" s="23">
        <v>16.052774086739429</v>
      </c>
      <c r="F1010" s="23">
        <v>19.133280227500343</v>
      </c>
      <c r="G1010" s="23">
        <v>28.784118150000001</v>
      </c>
      <c r="H1010" s="23">
        <v>26.548305379959874</v>
      </c>
      <c r="I1010" s="23">
        <v>18.363935120000001</v>
      </c>
      <c r="J1010" s="7"/>
      <c r="K1010" s="7"/>
    </row>
    <row r="1011" spans="1:14" x14ac:dyDescent="0.25">
      <c r="A1011" s="2" t="s">
        <v>75</v>
      </c>
      <c r="B1011" s="2" t="s">
        <v>84</v>
      </c>
      <c r="C1011" s="2" t="s">
        <v>558</v>
      </c>
      <c r="D1011" s="2" t="s">
        <v>46</v>
      </c>
      <c r="E1011" s="9">
        <v>0.81972548456315797</v>
      </c>
      <c r="F1011" s="9">
        <v>0.80802731398250105</v>
      </c>
      <c r="G1011" s="9">
        <v>1.0895779510000001</v>
      </c>
      <c r="H1011" s="9">
        <v>1.032776340460358</v>
      </c>
      <c r="I1011" s="9">
        <v>0.73988501900000003</v>
      </c>
      <c r="J1011" s="7"/>
      <c r="K1011" s="7"/>
    </row>
    <row r="1012" spans="1:14" x14ac:dyDescent="0.25">
      <c r="A1012" s="2" t="s">
        <v>75</v>
      </c>
      <c r="B1012" s="2" t="s">
        <v>84</v>
      </c>
      <c r="C1012" s="2" t="s">
        <v>558</v>
      </c>
      <c r="D1012" s="2" t="s">
        <v>47</v>
      </c>
      <c r="E1012" s="9">
        <v>0.93721161323956936</v>
      </c>
      <c r="F1012" s="9">
        <v>0.97121807998648935</v>
      </c>
      <c r="G1012" s="9">
        <v>0.85948786200000005</v>
      </c>
      <c r="H1012" s="9">
        <v>1.1995559424068989</v>
      </c>
      <c r="I1012" s="9">
        <v>1.2405607860000001</v>
      </c>
      <c r="J1012" s="7"/>
      <c r="K1012" s="7"/>
    </row>
    <row r="1013" spans="1:14" x14ac:dyDescent="0.25">
      <c r="A1013" s="2" t="s">
        <v>75</v>
      </c>
      <c r="B1013" s="2" t="s">
        <v>84</v>
      </c>
      <c r="C1013" s="2" t="s">
        <v>558</v>
      </c>
      <c r="D1013" s="2" t="s">
        <v>48</v>
      </c>
      <c r="E1013" s="9">
        <v>2.5344833746521758</v>
      </c>
      <c r="F1013" s="9">
        <v>2.8747470291906088</v>
      </c>
      <c r="G1013" s="9">
        <v>3.4850950589999998</v>
      </c>
      <c r="H1013" s="9">
        <v>3.3657648908827293</v>
      </c>
      <c r="I1013" s="9">
        <v>3.460632666</v>
      </c>
      <c r="J1013" s="7"/>
      <c r="K1013" s="7"/>
    </row>
    <row r="1014" spans="1:14" x14ac:dyDescent="0.25">
      <c r="A1014" s="2" t="s">
        <v>75</v>
      </c>
      <c r="B1014" s="2" t="s">
        <v>84</v>
      </c>
      <c r="C1014" s="2" t="s">
        <v>558</v>
      </c>
      <c r="D1014" s="2" t="s">
        <v>49</v>
      </c>
      <c r="E1014" s="23">
        <v>53.917217697635259</v>
      </c>
      <c r="F1014" s="23">
        <v>63.914605006232101</v>
      </c>
      <c r="G1014" s="23">
        <v>69.396508280000006</v>
      </c>
      <c r="H1014" s="23">
        <v>74.999723810365225</v>
      </c>
      <c r="I1014" s="23">
        <v>61.939557899999997</v>
      </c>
      <c r="J1014" s="7"/>
      <c r="K1014" s="7"/>
    </row>
    <row r="1015" spans="1:14" x14ac:dyDescent="0.25">
      <c r="A1015" s="2" t="s">
        <v>75</v>
      </c>
      <c r="B1015" s="2" t="s">
        <v>84</v>
      </c>
      <c r="C1015" s="2" t="s">
        <v>558</v>
      </c>
      <c r="D1015" s="2" t="s">
        <v>50</v>
      </c>
      <c r="E1015" s="9">
        <v>1.5539353457141718</v>
      </c>
      <c r="F1015" s="9">
        <v>1.3706254690053084</v>
      </c>
      <c r="G1015" s="9">
        <v>0.83398531399999998</v>
      </c>
      <c r="H1015" s="9">
        <v>1.0153337135802234</v>
      </c>
      <c r="I1015" s="9">
        <v>1.8648024750000001</v>
      </c>
      <c r="J1015" s="7"/>
      <c r="K1015" s="7"/>
    </row>
    <row r="1016" spans="1:14" x14ac:dyDescent="0.25">
      <c r="A1016" s="2" t="s">
        <v>75</v>
      </c>
      <c r="B1016" s="2" t="s">
        <v>84</v>
      </c>
      <c r="C1016" s="2" t="s">
        <v>558</v>
      </c>
      <c r="D1016" s="2" t="s">
        <v>51</v>
      </c>
      <c r="E1016" s="9">
        <v>31.580002201171567</v>
      </c>
      <c r="F1016" s="9">
        <v>21.402670193051776</v>
      </c>
      <c r="G1016" s="9">
        <v>15.246254670000001</v>
      </c>
      <c r="H1016" s="9">
        <v>15.648719140630828</v>
      </c>
      <c r="I1016" s="9">
        <v>29.105809520000001</v>
      </c>
      <c r="J1016" s="7"/>
      <c r="K1016" s="7"/>
      <c r="L1016" s="7"/>
      <c r="M1016" s="7"/>
      <c r="N1016" s="7"/>
    </row>
    <row r="1017" spans="1:14" x14ac:dyDescent="0.25">
      <c r="A1017" s="2" t="s">
        <v>75</v>
      </c>
      <c r="B1017" s="2" t="s">
        <v>84</v>
      </c>
      <c r="C1017" s="2" t="s">
        <v>558</v>
      </c>
      <c r="D1017" s="2" t="s">
        <v>52</v>
      </c>
      <c r="E1017" s="9">
        <v>2.23424676151072</v>
      </c>
      <c r="F1017" s="9">
        <v>2.264826887017013</v>
      </c>
      <c r="G1017" s="9">
        <v>2.2671055369999999</v>
      </c>
      <c r="H1017" s="9">
        <v>1.8956836334734029</v>
      </c>
      <c r="I1017" s="9">
        <v>2.4465833610000001</v>
      </c>
      <c r="J1017" s="7"/>
      <c r="K1017" s="7"/>
    </row>
    <row r="1018" spans="1:14" x14ac:dyDescent="0.25">
      <c r="A1018" s="5" t="s">
        <v>75</v>
      </c>
      <c r="B1018" s="2" t="s">
        <v>84</v>
      </c>
      <c r="C1018" s="2" t="s">
        <v>558</v>
      </c>
      <c r="D1018" s="2" t="s">
        <v>82</v>
      </c>
      <c r="E1018" s="9">
        <f>+E1000/E1002</f>
        <v>7.9996364997059928</v>
      </c>
      <c r="F1018" s="9">
        <f>+F1000/F1002</f>
        <v>11.543779503095745</v>
      </c>
      <c r="G1018" s="9">
        <f>+G1000/G1002</f>
        <v>23.115127262199753</v>
      </c>
      <c r="H1018" s="9">
        <f>+H1000/H1002</f>
        <v>24.295573748112989</v>
      </c>
      <c r="I1018" s="9">
        <f>+I1000/I1002</f>
        <v>17.967083471476766</v>
      </c>
      <c r="J1018" s="7"/>
      <c r="K1018" s="7"/>
    </row>
    <row r="1019" spans="1:14" x14ac:dyDescent="0.25">
      <c r="A1019" s="2" t="s">
        <v>75</v>
      </c>
      <c r="B1019" s="5" t="s">
        <v>84</v>
      </c>
      <c r="C1019" s="5" t="s">
        <v>558</v>
      </c>
      <c r="D1019" s="5" t="s">
        <v>53</v>
      </c>
      <c r="E1019" s="74"/>
      <c r="F1019" s="74"/>
      <c r="G1019" s="74"/>
      <c r="H1019" s="74"/>
      <c r="I1019" s="74"/>
      <c r="J1019" s="7"/>
      <c r="K1019" s="7"/>
    </row>
    <row r="1020" spans="1:14" x14ac:dyDescent="0.25">
      <c r="A1020" s="2" t="s">
        <v>75</v>
      </c>
      <c r="B1020" s="2" t="s">
        <v>84</v>
      </c>
      <c r="C1020" s="2" t="s">
        <v>558</v>
      </c>
      <c r="D1020" s="2" t="s">
        <v>54</v>
      </c>
      <c r="E1020" s="9">
        <v>6.6532597163644773</v>
      </c>
      <c r="F1020" s="9">
        <v>6.661590003871158</v>
      </c>
      <c r="G1020" s="9">
        <v>6.5545632879999998</v>
      </c>
      <c r="H1020" s="9">
        <v>6.6382723484272965</v>
      </c>
      <c r="I1020" s="9">
        <v>6.5686030080000002</v>
      </c>
      <c r="J1020" s="7"/>
      <c r="K1020" s="7"/>
    </row>
    <row r="1021" spans="1:14" x14ac:dyDescent="0.25">
      <c r="A1021" s="2" t="s">
        <v>75</v>
      </c>
      <c r="B1021" s="2" t="s">
        <v>84</v>
      </c>
      <c r="C1021" s="2" t="s">
        <v>558</v>
      </c>
      <c r="D1021" s="2" t="s">
        <v>55</v>
      </c>
      <c r="E1021" s="9">
        <v>46.658803348783565</v>
      </c>
      <c r="F1021" s="9">
        <v>49.458919594170474</v>
      </c>
      <c r="G1021" s="9">
        <v>61.784641010000001</v>
      </c>
      <c r="H1021" s="9">
        <v>53.669052043483489</v>
      </c>
      <c r="I1021" s="9">
        <v>56.749034950000002</v>
      </c>
      <c r="J1021" s="7"/>
      <c r="K1021" s="7"/>
    </row>
    <row r="1022" spans="1:14" x14ac:dyDescent="0.25">
      <c r="A1022" s="2" t="s">
        <v>75</v>
      </c>
      <c r="B1022" s="2" t="s">
        <v>84</v>
      </c>
      <c r="C1022" s="2" t="s">
        <v>558</v>
      </c>
      <c r="D1022" s="2" t="s">
        <v>56</v>
      </c>
      <c r="E1022" s="9">
        <v>38.855580499779578</v>
      </c>
      <c r="F1022" s="9">
        <v>32.503813000388838</v>
      </c>
      <c r="G1022" s="9">
        <v>21.96861273</v>
      </c>
      <c r="H1022" s="9">
        <v>29.900660982710939</v>
      </c>
      <c r="I1022" s="9">
        <v>28.84973527</v>
      </c>
      <c r="J1022" s="7"/>
      <c r="K1022" s="7"/>
    </row>
    <row r="1023" spans="1:14" x14ac:dyDescent="0.25">
      <c r="A1023" s="2" t="s">
        <v>75</v>
      </c>
      <c r="B1023" s="2" t="s">
        <v>84</v>
      </c>
      <c r="C1023" s="2" t="s">
        <v>558</v>
      </c>
      <c r="D1023" s="2" t="s">
        <v>57</v>
      </c>
      <c r="E1023" s="9">
        <v>65.676675964603348</v>
      </c>
      <c r="F1023" s="9">
        <v>65.988261367650978</v>
      </c>
      <c r="G1023" s="9">
        <v>62.31467301</v>
      </c>
      <c r="H1023" s="9">
        <v>57.595523060159387</v>
      </c>
      <c r="I1023" s="9">
        <v>65.176386410000006</v>
      </c>
      <c r="J1023" s="7"/>
      <c r="K1023" s="7"/>
    </row>
    <row r="1024" spans="1:14" x14ac:dyDescent="0.25">
      <c r="A1024" s="5" t="s">
        <v>75</v>
      </c>
      <c r="B1024" s="2" t="s">
        <v>84</v>
      </c>
      <c r="C1024" s="2" t="s">
        <v>558</v>
      </c>
      <c r="D1024" s="2" t="s">
        <v>58</v>
      </c>
      <c r="E1024" s="9">
        <v>94.2339012528289</v>
      </c>
      <c r="F1024" s="9">
        <v>95.561212132205796</v>
      </c>
      <c r="G1024" s="9">
        <v>95.877876229999998</v>
      </c>
      <c r="H1024" s="9">
        <v>95.199393128271964</v>
      </c>
      <c r="I1024" s="9">
        <v>94.842929130000002</v>
      </c>
      <c r="J1024" s="7"/>
      <c r="K1024" s="7"/>
    </row>
    <row r="1025" spans="1:14" x14ac:dyDescent="0.25">
      <c r="A1025" s="2" t="s">
        <v>75</v>
      </c>
      <c r="B1025" s="2" t="s">
        <v>84</v>
      </c>
      <c r="C1025" s="2" t="s">
        <v>558</v>
      </c>
      <c r="D1025" s="2" t="s">
        <v>59</v>
      </c>
      <c r="E1025" s="9">
        <v>61.373621745591237</v>
      </c>
      <c r="F1025" s="9">
        <v>51.497815025611949</v>
      </c>
      <c r="G1025" s="9">
        <v>37.280002250000003</v>
      </c>
      <c r="H1025" s="9">
        <v>54.108809321263863</v>
      </c>
      <c r="I1025" s="9">
        <v>46.20984034</v>
      </c>
      <c r="J1025" s="7"/>
      <c r="K1025" s="7"/>
    </row>
    <row r="1026" spans="1:14" x14ac:dyDescent="0.25">
      <c r="A1026" s="2" t="s">
        <v>75</v>
      </c>
      <c r="B1026" s="2" t="s">
        <v>84</v>
      </c>
      <c r="C1026" s="2" t="s">
        <v>558</v>
      </c>
      <c r="D1026" s="2" t="s">
        <v>60</v>
      </c>
      <c r="E1026" s="23">
        <v>45.905462219392852</v>
      </c>
      <c r="F1026" s="23">
        <v>38.709971492436395</v>
      </c>
      <c r="G1026" s="23">
        <v>25.956802239999998</v>
      </c>
      <c r="H1026" s="23">
        <v>35.264686865020039</v>
      </c>
      <c r="I1026" s="23">
        <v>34.656770940000001</v>
      </c>
      <c r="J1026" s="7"/>
      <c r="K1026" s="7"/>
    </row>
    <row r="1027" spans="1:14" x14ac:dyDescent="0.25">
      <c r="A1027" s="2" t="s">
        <v>75</v>
      </c>
      <c r="B1027" s="5" t="s">
        <v>84</v>
      </c>
      <c r="C1027" s="5" t="s">
        <v>558</v>
      </c>
      <c r="D1027" s="5" t="s">
        <v>61</v>
      </c>
      <c r="E1027" s="74"/>
      <c r="F1027" s="74"/>
      <c r="G1027" s="74"/>
      <c r="H1027" s="74"/>
      <c r="I1027" s="74"/>
      <c r="J1027" s="7"/>
      <c r="K1027" s="7"/>
    </row>
    <row r="1028" spans="1:14" x14ac:dyDescent="0.25">
      <c r="A1028" s="2" t="s">
        <v>75</v>
      </c>
      <c r="B1028" s="2" t="s">
        <v>84</v>
      </c>
      <c r="C1028" s="2" t="s">
        <v>558</v>
      </c>
      <c r="D1028" s="2" t="s">
        <v>62</v>
      </c>
      <c r="E1028" s="9">
        <v>3.5346469603240021</v>
      </c>
      <c r="F1028" s="9">
        <v>4.044861115370507</v>
      </c>
      <c r="G1028" s="9">
        <v>4.8415501760000001</v>
      </c>
      <c r="H1028" s="9">
        <v>3.6635385769654576</v>
      </c>
      <c r="I1028" s="9">
        <v>4.1210255269999996</v>
      </c>
      <c r="J1028" s="7"/>
      <c r="K1028" s="7"/>
    </row>
    <row r="1029" spans="1:14" x14ac:dyDescent="0.25">
      <c r="A1029" s="2" t="s">
        <v>75</v>
      </c>
      <c r="B1029" s="2" t="s">
        <v>84</v>
      </c>
      <c r="C1029" s="2" t="s">
        <v>558</v>
      </c>
      <c r="D1029" s="2" t="s">
        <v>63</v>
      </c>
      <c r="E1029" s="9">
        <v>3.6036732350762692</v>
      </c>
      <c r="F1029" s="9">
        <v>4.3513550249010677</v>
      </c>
      <c r="G1029" s="9">
        <v>5.433703156</v>
      </c>
      <c r="H1029" s="9">
        <v>4.0546160954655326</v>
      </c>
      <c r="I1029" s="9">
        <v>4.2106808869999997</v>
      </c>
      <c r="J1029" s="7"/>
      <c r="K1029" s="7"/>
    </row>
    <row r="1030" spans="1:14" x14ac:dyDescent="0.25">
      <c r="A1030" s="2" t="s">
        <v>75</v>
      </c>
      <c r="B1030" s="2" t="s">
        <v>84</v>
      </c>
      <c r="C1030" s="2" t="s">
        <v>558</v>
      </c>
      <c r="D1030" s="2" t="s">
        <v>534</v>
      </c>
      <c r="E1030" s="9">
        <v>27.901054425075124</v>
      </c>
      <c r="F1030" s="9">
        <v>32.547864084097782</v>
      </c>
      <c r="G1030" s="9">
        <v>29.712918380000001</v>
      </c>
      <c r="H1030" s="9">
        <v>29.348641099378487</v>
      </c>
      <c r="I1030" s="9">
        <v>30.805734390000001</v>
      </c>
      <c r="J1030" s="7"/>
      <c r="K1030" s="7"/>
    </row>
    <row r="1031" spans="1:14" x14ac:dyDescent="0.25">
      <c r="A1031" s="2" t="s">
        <v>75</v>
      </c>
      <c r="B1031" s="2" t="s">
        <v>84</v>
      </c>
      <c r="C1031" s="2" t="s">
        <v>558</v>
      </c>
      <c r="D1031" s="2" t="s">
        <v>65</v>
      </c>
      <c r="E1031" s="9">
        <v>9.176834322100909</v>
      </c>
      <c r="F1031" s="9">
        <v>37.422469495856824</v>
      </c>
      <c r="G1031" s="9">
        <v>22.402948689999999</v>
      </c>
      <c r="H1031" s="9">
        <v>3.9441918447623472</v>
      </c>
      <c r="I1031" s="9">
        <v>6.814961813</v>
      </c>
      <c r="J1031" s="7"/>
      <c r="K1031" s="7"/>
    </row>
    <row r="1032" spans="1:14" x14ac:dyDescent="0.25">
      <c r="A1032" s="2" t="s">
        <v>75</v>
      </c>
      <c r="B1032" s="2" t="s">
        <v>84</v>
      </c>
      <c r="C1032" s="2" t="s">
        <v>558</v>
      </c>
      <c r="D1032" s="2" t="s">
        <v>66</v>
      </c>
      <c r="E1032" s="9">
        <v>101.95284778160533</v>
      </c>
      <c r="F1032" s="9">
        <v>107.57736547160745</v>
      </c>
      <c r="G1032" s="9">
        <v>112.23064840000001</v>
      </c>
      <c r="H1032" s="9">
        <v>110.67485738949168</v>
      </c>
      <c r="I1032" s="9">
        <v>102.1755594</v>
      </c>
      <c r="J1032" s="7"/>
      <c r="K1032" s="7"/>
    </row>
    <row r="1033" spans="1:14" x14ac:dyDescent="0.25">
      <c r="A1033" s="2" t="s">
        <v>75</v>
      </c>
      <c r="B1033" s="5" t="s">
        <v>84</v>
      </c>
      <c r="C1033" s="5" t="s">
        <v>558</v>
      </c>
      <c r="D1033" s="5" t="s">
        <v>67</v>
      </c>
      <c r="E1033" s="74"/>
      <c r="F1033" s="74"/>
      <c r="G1033" s="74"/>
      <c r="H1033" s="74"/>
      <c r="I1033" s="74"/>
      <c r="J1033" s="7"/>
      <c r="K1033" s="7"/>
    </row>
    <row r="1034" spans="1:14" x14ac:dyDescent="0.25">
      <c r="A1034" s="2" t="s">
        <v>75</v>
      </c>
      <c r="B1034" s="2" t="s">
        <v>84</v>
      </c>
      <c r="C1034" s="2" t="s">
        <v>558</v>
      </c>
      <c r="D1034" s="2" t="s">
        <v>535</v>
      </c>
      <c r="E1034" s="23">
        <v>5.1064412925383493</v>
      </c>
      <c r="F1034" s="23">
        <v>4.2231509933206333</v>
      </c>
      <c r="G1034" s="23">
        <v>3.7853442140000002</v>
      </c>
      <c r="H1034" s="23">
        <v>3.890178019573161</v>
      </c>
      <c r="I1034" s="23">
        <v>4.0290112880000004</v>
      </c>
      <c r="J1034" s="7"/>
      <c r="K1034" s="7"/>
    </row>
    <row r="1035" spans="1:14" x14ac:dyDescent="0.25">
      <c r="A1035" s="2" t="str">
        <f t="shared" ref="A1035:C1035" si="40">A1034</f>
        <v>Local Banks</v>
      </c>
      <c r="B1035" s="2" t="str">
        <f t="shared" si="40"/>
        <v>Private Sector Banks</v>
      </c>
      <c r="C1035" s="2" t="str">
        <f t="shared" si="40"/>
        <v>BANK ALFALAH LTD.</v>
      </c>
      <c r="D1035" s="2" t="s">
        <v>540</v>
      </c>
      <c r="E1035" s="23"/>
      <c r="F1035" s="23"/>
      <c r="G1035" s="9">
        <f>G1006/SUM(G970:G972)</f>
        <v>7.3317165539575235</v>
      </c>
      <c r="H1035" s="9">
        <f>H1006/SUM(H970:H972)</f>
        <v>6.2228583772195618</v>
      </c>
      <c r="I1035" s="9">
        <f>I1006/SUM(I970:I972)</f>
        <v>7.5894791097162448</v>
      </c>
      <c r="J1035" s="7"/>
      <c r="K1035" s="7"/>
    </row>
    <row r="1036" spans="1:14" x14ac:dyDescent="0.25">
      <c r="A1036" s="2" t="s">
        <v>75</v>
      </c>
      <c r="B1036" s="2" t="s">
        <v>84</v>
      </c>
      <c r="C1036" s="2" t="s">
        <v>558</v>
      </c>
      <c r="D1036" s="2" t="s">
        <v>538</v>
      </c>
      <c r="E1036" s="9">
        <f>+SUM(E970:E972)/E1002</f>
        <v>49.833358748343571</v>
      </c>
      <c r="F1036" s="9">
        <f t="shared" ref="F1036:I1036" si="41">+SUM(F970:F972)/F1002</f>
        <v>60.333509810324223</v>
      </c>
      <c r="G1036" s="9">
        <f t="shared" si="41"/>
        <v>80.305143069676092</v>
      </c>
      <c r="H1036" s="9">
        <f t="shared" si="41"/>
        <v>91.5145934943653</v>
      </c>
      <c r="I1036" s="9">
        <f t="shared" si="41"/>
        <v>97.838961818264934</v>
      </c>
      <c r="J1036" s="7"/>
      <c r="K1036" s="7"/>
    </row>
    <row r="1037" spans="1:14" x14ac:dyDescent="0.25">
      <c r="A1037" s="5" t="s">
        <v>75</v>
      </c>
      <c r="B1037" s="2" t="s">
        <v>84</v>
      </c>
      <c r="C1037" s="2" t="s">
        <v>558</v>
      </c>
      <c r="D1037" s="2" t="s">
        <v>539</v>
      </c>
      <c r="E1037" s="9">
        <v>12.861535500382946</v>
      </c>
      <c r="F1037" s="9">
        <v>15.625361601330027</v>
      </c>
      <c r="G1037" s="9">
        <v>16.462088909999999</v>
      </c>
      <c r="H1037" s="9">
        <v>14.805369515320765</v>
      </c>
      <c r="I1037" s="9">
        <v>16.176769369999999</v>
      </c>
      <c r="J1037" s="7"/>
      <c r="K1037" s="7"/>
    </row>
    <row r="1038" spans="1:14" x14ac:dyDescent="0.25">
      <c r="A1038" s="2" t="s">
        <v>75</v>
      </c>
      <c r="B1038" s="5" t="s">
        <v>84</v>
      </c>
      <c r="C1038" s="5" t="s">
        <v>558</v>
      </c>
      <c r="D1038" s="5" t="s">
        <v>68</v>
      </c>
      <c r="E1038" s="74"/>
      <c r="F1038" s="74"/>
      <c r="G1038" s="74"/>
      <c r="H1038" s="74"/>
      <c r="I1038" s="74"/>
      <c r="J1038" s="7"/>
      <c r="K1038" s="7"/>
    </row>
    <row r="1039" spans="1:14" x14ac:dyDescent="0.25">
      <c r="A1039" s="2" t="s">
        <v>75</v>
      </c>
      <c r="B1039" s="2" t="s">
        <v>84</v>
      </c>
      <c r="C1039" s="2" t="s">
        <v>558</v>
      </c>
      <c r="D1039" s="2" t="s">
        <v>83</v>
      </c>
      <c r="E1039" s="9">
        <v>18.897435011874084</v>
      </c>
      <c r="F1039" s="9">
        <v>25.840379327210776</v>
      </c>
      <c r="G1039" s="9">
        <v>20.749222249999999</v>
      </c>
      <c r="H1039" s="9">
        <v>-1.942122125</v>
      </c>
      <c r="I1039" s="9">
        <v>6.2666397219999999</v>
      </c>
      <c r="J1039" s="7"/>
      <c r="K1039" s="7"/>
    </row>
    <row r="1040" spans="1:14" x14ac:dyDescent="0.25">
      <c r="A1040" s="2" t="s">
        <v>75</v>
      </c>
      <c r="B1040" s="5" t="s">
        <v>84</v>
      </c>
      <c r="C1040" s="5" t="s">
        <v>559</v>
      </c>
      <c r="D1040" s="5" t="s">
        <v>9</v>
      </c>
      <c r="E1040" s="19">
        <f>SUM(E1041:E1044)</f>
        <v>257928910</v>
      </c>
      <c r="F1040" s="19">
        <f t="shared" ref="F1040:I1040" si="42">SUM(F1041:F1044)</f>
        <v>253775516.19999999</v>
      </c>
      <c r="G1040" s="19">
        <f t="shared" si="42"/>
        <v>333779408</v>
      </c>
      <c r="H1040" s="19">
        <f t="shared" si="42"/>
        <v>377785296</v>
      </c>
      <c r="I1040" s="19">
        <f t="shared" si="42"/>
        <v>446003649</v>
      </c>
      <c r="J1040" s="3"/>
      <c r="K1040" s="3"/>
      <c r="L1040" s="3"/>
      <c r="M1040" s="3"/>
      <c r="N1040" s="3"/>
    </row>
    <row r="1041" spans="1:11" x14ac:dyDescent="0.25">
      <c r="A1041" s="2" t="s">
        <v>75</v>
      </c>
      <c r="B1041" s="2" t="s">
        <v>84</v>
      </c>
      <c r="C1041" s="2" t="s">
        <v>559</v>
      </c>
      <c r="D1041" s="2" t="s">
        <v>76</v>
      </c>
      <c r="E1041" s="23">
        <v>14668525</v>
      </c>
      <c r="F1041" s="23">
        <v>14668525</v>
      </c>
      <c r="G1041" s="23">
        <v>14668525</v>
      </c>
      <c r="H1041" s="23">
        <v>14668525</v>
      </c>
      <c r="I1041" s="23">
        <v>14668525</v>
      </c>
      <c r="J1041" s="7"/>
      <c r="K1041" s="7"/>
    </row>
    <row r="1042" spans="1:11" x14ac:dyDescent="0.25">
      <c r="A1042" s="2" t="s">
        <v>75</v>
      </c>
      <c r="B1042" s="2" t="s">
        <v>84</v>
      </c>
      <c r="C1042" s="2" t="s">
        <v>559</v>
      </c>
      <c r="D1042" s="2" t="s">
        <v>11</v>
      </c>
      <c r="E1042" s="9">
        <v>69678669</v>
      </c>
      <c r="F1042" s="9">
        <v>71735697</v>
      </c>
      <c r="G1042" s="9">
        <v>86239700</v>
      </c>
      <c r="H1042" s="9">
        <v>82636883</v>
      </c>
      <c r="I1042" s="9">
        <v>90097602</v>
      </c>
      <c r="J1042" s="7"/>
      <c r="K1042" s="7"/>
    </row>
    <row r="1043" spans="1:11" x14ac:dyDescent="0.25">
      <c r="A1043" s="2" t="s">
        <v>75</v>
      </c>
      <c r="B1043" s="2" t="s">
        <v>84</v>
      </c>
      <c r="C1043" s="2" t="s">
        <v>559</v>
      </c>
      <c r="D1043" s="2" t="s">
        <v>12</v>
      </c>
      <c r="E1043" s="9">
        <v>148392471</v>
      </c>
      <c r="F1043" s="9">
        <v>165386520.19999999</v>
      </c>
      <c r="G1043" s="9">
        <v>206491645</v>
      </c>
      <c r="H1043" s="9">
        <v>222991000</v>
      </c>
      <c r="I1043" s="9">
        <v>254263661</v>
      </c>
      <c r="J1043" s="7"/>
      <c r="K1043" s="7"/>
    </row>
    <row r="1044" spans="1:11" x14ac:dyDescent="0.25">
      <c r="A1044" s="2" t="s">
        <v>75</v>
      </c>
      <c r="B1044" s="2" t="s">
        <v>84</v>
      </c>
      <c r="C1044" s="2" t="s">
        <v>559</v>
      </c>
      <c r="D1044" s="2" t="s">
        <v>13</v>
      </c>
      <c r="E1044" s="9">
        <v>25189245</v>
      </c>
      <c r="F1044" s="9">
        <v>1984774</v>
      </c>
      <c r="G1044" s="9">
        <v>26379538</v>
      </c>
      <c r="H1044" s="9">
        <v>57488888</v>
      </c>
      <c r="I1044" s="9">
        <v>86973861</v>
      </c>
      <c r="J1044" s="7"/>
      <c r="K1044" s="7"/>
    </row>
    <row r="1045" spans="1:11" x14ac:dyDescent="0.25">
      <c r="A1045" s="5" t="s">
        <v>75</v>
      </c>
      <c r="B1045" s="5" t="s">
        <v>84</v>
      </c>
      <c r="C1045" s="5" t="s">
        <v>559</v>
      </c>
      <c r="D1045" s="5" t="s">
        <v>14</v>
      </c>
      <c r="E1045" s="22">
        <v>3816659296</v>
      </c>
      <c r="F1045" s="22">
        <v>4101321401</v>
      </c>
      <c r="G1045" s="22">
        <v>4867891755</v>
      </c>
      <c r="H1045" s="22">
        <v>5282018534</v>
      </c>
      <c r="I1045" s="22">
        <v>6821367126</v>
      </c>
      <c r="J1045" s="7"/>
      <c r="K1045" s="7"/>
    </row>
    <row r="1046" spans="1:11" x14ac:dyDescent="0.25">
      <c r="A1046" s="2" t="s">
        <v>75</v>
      </c>
      <c r="B1046" s="2" t="s">
        <v>84</v>
      </c>
      <c r="C1046" s="2" t="s">
        <v>559</v>
      </c>
      <c r="D1046" s="2" t="s">
        <v>15</v>
      </c>
      <c r="E1046" s="9">
        <v>43853860</v>
      </c>
      <c r="F1046" s="9">
        <v>51676520</v>
      </c>
      <c r="G1046" s="9">
        <v>51228670</v>
      </c>
      <c r="H1046" s="9">
        <v>94853624</v>
      </c>
      <c r="I1046" s="9">
        <v>58852506</v>
      </c>
      <c r="J1046" s="7"/>
      <c r="K1046" s="7"/>
    </row>
    <row r="1047" spans="1:11" x14ac:dyDescent="0.25">
      <c r="A1047" s="2" t="s">
        <v>75</v>
      </c>
      <c r="B1047" s="2" t="s">
        <v>84</v>
      </c>
      <c r="C1047" s="2" t="s">
        <v>559</v>
      </c>
      <c r="D1047" s="2" t="s">
        <v>16</v>
      </c>
      <c r="E1047" s="20">
        <v>432261654</v>
      </c>
      <c r="F1047" s="20">
        <v>579004938</v>
      </c>
      <c r="G1047" s="20">
        <v>659342821</v>
      </c>
      <c r="H1047" s="20">
        <v>787746499</v>
      </c>
      <c r="I1047" s="20">
        <v>1179248080</v>
      </c>
      <c r="J1047" s="7"/>
      <c r="K1047" s="7"/>
    </row>
    <row r="1048" spans="1:11" x14ac:dyDescent="0.25">
      <c r="A1048" s="2" t="s">
        <v>75</v>
      </c>
      <c r="B1048" s="2" t="s">
        <v>84</v>
      </c>
      <c r="C1048" s="2" t="s">
        <v>559</v>
      </c>
      <c r="D1048" s="2" t="s">
        <v>17</v>
      </c>
      <c r="E1048" s="20">
        <v>3184260887</v>
      </c>
      <c r="F1048" s="20">
        <v>3234176418</v>
      </c>
      <c r="G1048" s="20">
        <v>3870179912</v>
      </c>
      <c r="H1048" s="20">
        <v>4091168379</v>
      </c>
      <c r="I1048" s="20">
        <v>5230771466</v>
      </c>
      <c r="J1048" s="7"/>
      <c r="K1048" s="7"/>
    </row>
    <row r="1049" spans="1:11" x14ac:dyDescent="0.25">
      <c r="A1049" s="2" t="s">
        <v>75</v>
      </c>
      <c r="B1049" s="2" t="s">
        <v>84</v>
      </c>
      <c r="C1049" s="2" t="s">
        <v>559</v>
      </c>
      <c r="D1049" s="2" t="s">
        <v>18</v>
      </c>
      <c r="E1049" s="20">
        <v>156282895</v>
      </c>
      <c r="F1049" s="20">
        <v>236463525</v>
      </c>
      <c r="G1049" s="20">
        <v>287140352</v>
      </c>
      <c r="H1049" s="20">
        <v>308250032</v>
      </c>
      <c r="I1049" s="20">
        <v>352495074</v>
      </c>
      <c r="J1049" s="7"/>
      <c r="K1049" s="7"/>
    </row>
    <row r="1050" spans="1:11" x14ac:dyDescent="0.25">
      <c r="A1050" s="2" t="s">
        <v>75</v>
      </c>
      <c r="B1050" s="5" t="s">
        <v>84</v>
      </c>
      <c r="C1050" s="5" t="s">
        <v>559</v>
      </c>
      <c r="D1050" s="5" t="s">
        <v>19</v>
      </c>
      <c r="E1050" s="19">
        <v>4074588206</v>
      </c>
      <c r="F1050" s="19">
        <v>4355096917</v>
      </c>
      <c r="G1050" s="19">
        <v>5201671163</v>
      </c>
      <c r="H1050" s="19">
        <v>5659803830</v>
      </c>
      <c r="I1050" s="19">
        <v>7267370775</v>
      </c>
      <c r="J1050" s="7"/>
      <c r="K1050" s="7"/>
    </row>
    <row r="1051" spans="1:11" x14ac:dyDescent="0.25">
      <c r="A1051" s="5" t="s">
        <v>75</v>
      </c>
      <c r="B1051" s="2" t="s">
        <v>84</v>
      </c>
      <c r="C1051" s="2" t="s">
        <v>559</v>
      </c>
      <c r="D1051" s="2" t="s">
        <v>20</v>
      </c>
      <c r="E1051" s="20">
        <v>409528880</v>
      </c>
      <c r="F1051" s="20">
        <v>257368084</v>
      </c>
      <c r="G1051" s="20">
        <v>505181227</v>
      </c>
      <c r="H1051" s="20">
        <v>421135641</v>
      </c>
      <c r="I1051" s="20">
        <v>534020346</v>
      </c>
      <c r="J1051" s="7"/>
      <c r="K1051" s="7"/>
    </row>
    <row r="1052" spans="1:11" x14ac:dyDescent="0.25">
      <c r="A1052" s="2" t="s">
        <v>75</v>
      </c>
      <c r="B1052" s="2" t="s">
        <v>84</v>
      </c>
      <c r="C1052" s="2" t="s">
        <v>559</v>
      </c>
      <c r="D1052" s="2" t="s">
        <v>21</v>
      </c>
      <c r="E1052" s="20">
        <v>32176188</v>
      </c>
      <c r="F1052" s="20">
        <v>31319141</v>
      </c>
      <c r="G1052" s="20">
        <v>43012856</v>
      </c>
      <c r="H1052" s="20">
        <v>42050611</v>
      </c>
      <c r="I1052" s="20">
        <v>40891524</v>
      </c>
      <c r="J1052" s="7"/>
      <c r="K1052" s="7"/>
    </row>
    <row r="1053" spans="1:11" x14ac:dyDescent="0.25">
      <c r="A1053" s="2" t="s">
        <v>75</v>
      </c>
      <c r="B1053" s="2" t="s">
        <v>84</v>
      </c>
      <c r="C1053" s="2" t="s">
        <v>559</v>
      </c>
      <c r="D1053" s="2" t="s">
        <v>22</v>
      </c>
      <c r="E1053" s="20">
        <v>93742432</v>
      </c>
      <c r="F1053" s="20">
        <v>254593287</v>
      </c>
      <c r="G1053" s="20">
        <v>88598160</v>
      </c>
      <c r="H1053" s="20">
        <v>84293922</v>
      </c>
      <c r="I1053" s="20">
        <v>234948139</v>
      </c>
      <c r="J1053" s="7"/>
      <c r="K1053" s="7"/>
    </row>
    <row r="1054" spans="1:11" x14ac:dyDescent="0.25">
      <c r="A1054" s="2" t="s">
        <v>75</v>
      </c>
      <c r="B1054" s="2" t="s">
        <v>84</v>
      </c>
      <c r="C1054" s="2" t="s">
        <v>559</v>
      </c>
      <c r="D1054" s="2" t="s">
        <v>23</v>
      </c>
      <c r="E1054" s="20">
        <v>1905188657</v>
      </c>
      <c r="F1054" s="20">
        <v>1882075268</v>
      </c>
      <c r="G1054" s="20">
        <v>2499929784</v>
      </c>
      <c r="H1054" s="20">
        <v>2398928165</v>
      </c>
      <c r="I1054" s="20">
        <v>4072488000</v>
      </c>
      <c r="J1054" s="7"/>
      <c r="K1054" s="7"/>
    </row>
    <row r="1055" spans="1:11" x14ac:dyDescent="0.25">
      <c r="A1055" s="2" t="s">
        <v>75</v>
      </c>
      <c r="B1055" s="2" t="s">
        <v>84</v>
      </c>
      <c r="C1055" s="2" t="s">
        <v>559</v>
      </c>
      <c r="D1055" s="2" t="s">
        <v>24</v>
      </c>
      <c r="E1055" s="20">
        <v>1463205355</v>
      </c>
      <c r="F1055" s="20">
        <v>1709421315</v>
      </c>
      <c r="G1055" s="20">
        <v>1760300641</v>
      </c>
      <c r="H1055" s="20">
        <v>2381411456</v>
      </c>
      <c r="I1055" s="20">
        <v>1962209563</v>
      </c>
      <c r="J1055" s="7"/>
      <c r="K1055" s="7"/>
    </row>
    <row r="1056" spans="1:11" x14ac:dyDescent="0.25">
      <c r="A1056" s="5" t="s">
        <v>75</v>
      </c>
      <c r="B1056" s="2" t="s">
        <v>84</v>
      </c>
      <c r="C1056" s="2" t="s">
        <v>559</v>
      </c>
      <c r="D1056" s="2" t="s">
        <v>25</v>
      </c>
      <c r="E1056" s="20">
        <v>74169657</v>
      </c>
      <c r="F1056" s="20">
        <v>84774980</v>
      </c>
      <c r="G1056" s="20">
        <v>94272199</v>
      </c>
      <c r="H1056" s="20">
        <v>100317121</v>
      </c>
      <c r="I1056" s="20">
        <v>89209188</v>
      </c>
      <c r="J1056" s="7"/>
      <c r="K1056" s="7"/>
    </row>
    <row r="1057" spans="1:11" x14ac:dyDescent="0.25">
      <c r="A1057" s="2" t="s">
        <v>75</v>
      </c>
      <c r="B1057" s="2" t="s">
        <v>84</v>
      </c>
      <c r="C1057" s="2" t="s">
        <v>559</v>
      </c>
      <c r="D1057" s="2" t="s">
        <v>26</v>
      </c>
      <c r="E1057" s="20">
        <v>78655879</v>
      </c>
      <c r="F1057" s="20">
        <v>86813868</v>
      </c>
      <c r="G1057" s="20">
        <v>96284438</v>
      </c>
      <c r="H1057" s="20">
        <v>126447025</v>
      </c>
      <c r="I1057" s="20">
        <v>112996863</v>
      </c>
      <c r="J1057" s="7"/>
      <c r="K1057" s="7"/>
    </row>
    <row r="1058" spans="1:11" x14ac:dyDescent="0.25">
      <c r="A1058" s="5" t="s">
        <v>75</v>
      </c>
      <c r="B1058" s="2" t="s">
        <v>84</v>
      </c>
      <c r="C1058" s="2" t="s">
        <v>559</v>
      </c>
      <c r="D1058" s="2" t="s">
        <v>27</v>
      </c>
      <c r="E1058" s="20">
        <v>1384549476</v>
      </c>
      <c r="F1058" s="20">
        <v>1622607447</v>
      </c>
      <c r="G1058" s="20">
        <v>1664016203</v>
      </c>
      <c r="H1058" s="20">
        <v>2254964431</v>
      </c>
      <c r="I1058" s="20">
        <v>1849212700</v>
      </c>
      <c r="J1058" s="7"/>
      <c r="K1058" s="7"/>
    </row>
    <row r="1059" spans="1:11" x14ac:dyDescent="0.25">
      <c r="A1059" s="2" t="s">
        <v>75</v>
      </c>
      <c r="B1059" s="2" t="s">
        <v>84</v>
      </c>
      <c r="C1059" s="2" t="s">
        <v>559</v>
      </c>
      <c r="D1059" s="2" t="s">
        <v>491</v>
      </c>
      <c r="E1059" s="20">
        <v>94158252</v>
      </c>
      <c r="F1059" s="20">
        <v>109326287</v>
      </c>
      <c r="G1059" s="20">
        <v>114023722</v>
      </c>
      <c r="H1059" s="20">
        <v>126902235</v>
      </c>
      <c r="I1059" s="20">
        <v>134006176</v>
      </c>
      <c r="J1059" s="7"/>
      <c r="K1059" s="7"/>
    </row>
    <row r="1060" spans="1:11" x14ac:dyDescent="0.25">
      <c r="A1060" s="2" t="s">
        <v>75</v>
      </c>
      <c r="B1060" s="2" t="s">
        <v>84</v>
      </c>
      <c r="C1060" s="2" t="s">
        <v>559</v>
      </c>
      <c r="D1060" s="2" t="s">
        <v>28</v>
      </c>
      <c r="E1060" s="20">
        <v>155244321</v>
      </c>
      <c r="F1060" s="20">
        <v>197807403</v>
      </c>
      <c r="G1060" s="20">
        <v>286909211</v>
      </c>
      <c r="H1060" s="20">
        <v>331528825</v>
      </c>
      <c r="I1060" s="20">
        <v>401803890</v>
      </c>
      <c r="J1060" s="7"/>
      <c r="K1060" s="7"/>
    </row>
    <row r="1061" spans="1:11" x14ac:dyDescent="0.25">
      <c r="A1061" s="2" t="s">
        <v>75</v>
      </c>
      <c r="B1061" s="5" t="s">
        <v>84</v>
      </c>
      <c r="C1061" s="5" t="s">
        <v>559</v>
      </c>
      <c r="D1061" s="5" t="s">
        <v>29</v>
      </c>
      <c r="E1061" s="19"/>
      <c r="F1061" s="19"/>
      <c r="G1061" s="19"/>
      <c r="H1061" s="19"/>
      <c r="I1061" s="19"/>
      <c r="J1061" s="7"/>
      <c r="K1061" s="7"/>
    </row>
    <row r="1062" spans="1:11" x14ac:dyDescent="0.25">
      <c r="A1062" s="2" t="s">
        <v>75</v>
      </c>
      <c r="B1062" s="2" t="s">
        <v>84</v>
      </c>
      <c r="C1062" s="2" t="s">
        <v>559</v>
      </c>
      <c r="D1062" s="2" t="s">
        <v>30</v>
      </c>
      <c r="E1062" s="20">
        <v>245252121</v>
      </c>
      <c r="F1062" s="20">
        <v>408973236</v>
      </c>
      <c r="G1062" s="20">
        <v>670134034</v>
      </c>
      <c r="H1062" s="20">
        <v>768558718</v>
      </c>
      <c r="I1062" s="20">
        <v>634895672</v>
      </c>
      <c r="J1062" s="7"/>
      <c r="K1062" s="7"/>
    </row>
    <row r="1063" spans="1:11" x14ac:dyDescent="0.25">
      <c r="A1063" s="5" t="s">
        <v>75</v>
      </c>
      <c r="B1063" s="2" t="s">
        <v>84</v>
      </c>
      <c r="C1063" s="2" t="s">
        <v>559</v>
      </c>
      <c r="D1063" s="2" t="s">
        <v>31</v>
      </c>
      <c r="E1063" s="20">
        <v>124304851</v>
      </c>
      <c r="F1063" s="20">
        <v>256836274</v>
      </c>
      <c r="G1063" s="20">
        <v>446739073</v>
      </c>
      <c r="H1063" s="20">
        <v>540475966</v>
      </c>
      <c r="I1063" s="20">
        <v>385385692</v>
      </c>
      <c r="J1063" s="7"/>
      <c r="K1063" s="7"/>
    </row>
    <row r="1064" spans="1:11" x14ac:dyDescent="0.25">
      <c r="A1064" s="2" t="s">
        <v>75</v>
      </c>
      <c r="B1064" s="2" t="s">
        <v>84</v>
      </c>
      <c r="C1064" s="2" t="s">
        <v>559</v>
      </c>
      <c r="D1064" s="2" t="s">
        <v>32</v>
      </c>
      <c r="E1064" s="20">
        <v>120947270</v>
      </c>
      <c r="F1064" s="20">
        <v>152136962</v>
      </c>
      <c r="G1064" s="20">
        <v>223394961</v>
      </c>
      <c r="H1064" s="20">
        <v>228082752</v>
      </c>
      <c r="I1064" s="20">
        <v>249509980</v>
      </c>
      <c r="J1064" s="7"/>
      <c r="K1064" s="7"/>
    </row>
    <row r="1065" spans="1:11" x14ac:dyDescent="0.25">
      <c r="A1065" s="2" t="s">
        <v>75</v>
      </c>
      <c r="B1065" s="2" t="s">
        <v>84</v>
      </c>
      <c r="C1065" s="2" t="s">
        <v>559</v>
      </c>
      <c r="D1065" s="2" t="s">
        <v>33</v>
      </c>
      <c r="E1065" s="20">
        <v>6352849</v>
      </c>
      <c r="F1065" s="20">
        <v>6455867</v>
      </c>
      <c r="G1065" s="20">
        <v>10634580</v>
      </c>
      <c r="H1065" s="20">
        <v>20962408</v>
      </c>
      <c r="I1065" s="20">
        <v>2982185</v>
      </c>
      <c r="J1065" s="7"/>
      <c r="K1065" s="7"/>
    </row>
    <row r="1066" spans="1:11" x14ac:dyDescent="0.25">
      <c r="A1066" s="2" t="s">
        <v>75</v>
      </c>
      <c r="B1066" s="2" t="s">
        <v>84</v>
      </c>
      <c r="C1066" s="2" t="s">
        <v>559</v>
      </c>
      <c r="D1066" s="2" t="s">
        <v>34</v>
      </c>
      <c r="E1066" s="20">
        <v>114594421</v>
      </c>
      <c r="F1066" s="20">
        <v>145681095</v>
      </c>
      <c r="G1066" s="20">
        <v>212760381</v>
      </c>
      <c r="H1066" s="20">
        <v>207120344</v>
      </c>
      <c r="I1066" s="20">
        <v>246527795</v>
      </c>
      <c r="J1066" s="7"/>
      <c r="K1066" s="7"/>
    </row>
    <row r="1067" spans="1:11" x14ac:dyDescent="0.25">
      <c r="A1067" s="2" t="s">
        <v>75</v>
      </c>
      <c r="B1067" s="2" t="s">
        <v>84</v>
      </c>
      <c r="C1067" s="2" t="s">
        <v>559</v>
      </c>
      <c r="D1067" s="2" t="s">
        <v>35</v>
      </c>
      <c r="E1067" s="20">
        <v>30724433</v>
      </c>
      <c r="F1067" s="20">
        <v>38256398</v>
      </c>
      <c r="G1067" s="20">
        <v>53902252</v>
      </c>
      <c r="H1067" s="20">
        <v>85152959</v>
      </c>
      <c r="I1067" s="20">
        <v>71138531</v>
      </c>
      <c r="J1067" s="7"/>
      <c r="K1067" s="7"/>
    </row>
    <row r="1068" spans="1:11" x14ac:dyDescent="0.25">
      <c r="A1068" s="5" t="s">
        <v>75</v>
      </c>
      <c r="B1068" s="2" t="s">
        <v>84</v>
      </c>
      <c r="C1068" s="2" t="s">
        <v>559</v>
      </c>
      <c r="D1068" s="2" t="s">
        <v>36</v>
      </c>
      <c r="E1068" s="20">
        <v>86344391</v>
      </c>
      <c r="F1068" s="20">
        <v>112382903</v>
      </c>
      <c r="G1068" s="20">
        <v>154925565</v>
      </c>
      <c r="H1068" s="20">
        <v>173396197</v>
      </c>
      <c r="I1068" s="20">
        <v>178518738</v>
      </c>
      <c r="J1068" s="7"/>
      <c r="K1068" s="7"/>
    </row>
    <row r="1069" spans="1:11" x14ac:dyDescent="0.25">
      <c r="A1069" s="2" t="s">
        <v>75</v>
      </c>
      <c r="B1069" s="2" t="s">
        <v>84</v>
      </c>
      <c r="C1069" s="2" t="s">
        <v>559</v>
      </c>
      <c r="D1069" s="2" t="s">
        <v>37</v>
      </c>
      <c r="E1069" s="20">
        <v>84607713</v>
      </c>
      <c r="F1069" s="20">
        <v>110475260</v>
      </c>
      <c r="G1069" s="20">
        <v>152339336</v>
      </c>
      <c r="H1069" s="20">
        <v>170661897</v>
      </c>
      <c r="I1069" s="20">
        <v>175397742</v>
      </c>
      <c r="J1069" s="7"/>
      <c r="K1069" s="7"/>
    </row>
    <row r="1070" spans="1:11" x14ac:dyDescent="0.25">
      <c r="A1070" s="2" t="s">
        <v>75</v>
      </c>
      <c r="B1070" s="2" t="s">
        <v>84</v>
      </c>
      <c r="C1070" s="2" t="s">
        <v>559</v>
      </c>
      <c r="D1070" s="2" t="s">
        <v>38</v>
      </c>
      <c r="E1070" s="20">
        <v>58974463</v>
      </c>
      <c r="F1070" s="20">
        <v>71554590</v>
      </c>
      <c r="G1070" s="20">
        <v>111737068</v>
      </c>
      <c r="H1070" s="20">
        <v>118877106</v>
      </c>
      <c r="I1070" s="20">
        <v>139147588</v>
      </c>
      <c r="J1070" s="7"/>
      <c r="K1070" s="7"/>
    </row>
    <row r="1071" spans="1:11" x14ac:dyDescent="0.25">
      <c r="A1071" s="2" t="s">
        <v>75</v>
      </c>
      <c r="B1071" s="2" t="s">
        <v>84</v>
      </c>
      <c r="C1071" s="2" t="s">
        <v>559</v>
      </c>
      <c r="D1071" s="2" t="s">
        <v>39</v>
      </c>
      <c r="E1071" s="20">
        <v>34271494</v>
      </c>
      <c r="F1071" s="20">
        <v>30867003</v>
      </c>
      <c r="G1071" s="20">
        <v>56855995</v>
      </c>
      <c r="H1071" s="20">
        <v>56765819</v>
      </c>
      <c r="I1071" s="20">
        <v>62492417</v>
      </c>
      <c r="J1071" s="7"/>
      <c r="K1071" s="7"/>
    </row>
    <row r="1072" spans="1:11" x14ac:dyDescent="0.25">
      <c r="A1072" s="2" t="s">
        <v>75</v>
      </c>
      <c r="B1072" s="5" t="s">
        <v>84</v>
      </c>
      <c r="C1072" s="5" t="s">
        <v>559</v>
      </c>
      <c r="D1072" s="5" t="s">
        <v>40</v>
      </c>
      <c r="E1072" s="19"/>
      <c r="F1072" s="19"/>
      <c r="G1072" s="19"/>
      <c r="H1072" s="19"/>
      <c r="I1072" s="19"/>
      <c r="J1072" s="7"/>
      <c r="K1072" s="7"/>
    </row>
    <row r="1073" spans="1:11" x14ac:dyDescent="0.25">
      <c r="A1073" s="2" t="s">
        <v>75</v>
      </c>
      <c r="B1073" s="2" t="s">
        <v>84</v>
      </c>
      <c r="C1073" s="2" t="s">
        <v>559</v>
      </c>
      <c r="D1073" s="2" t="s">
        <v>77</v>
      </c>
      <c r="E1073" s="20">
        <v>1466852</v>
      </c>
      <c r="F1073" s="20">
        <v>1466852</v>
      </c>
      <c r="G1073" s="20">
        <v>1466852.5</v>
      </c>
      <c r="H1073" s="20">
        <v>1466852.5</v>
      </c>
      <c r="I1073" s="20">
        <v>1466852.5</v>
      </c>
      <c r="J1073" s="7"/>
      <c r="K1073" s="7"/>
    </row>
    <row r="1074" spans="1:11" x14ac:dyDescent="0.25">
      <c r="A1074" s="2" t="s">
        <v>75</v>
      </c>
      <c r="B1074" s="2" t="s">
        <v>84</v>
      </c>
      <c r="C1074" s="2" t="s">
        <v>559</v>
      </c>
      <c r="D1074" s="2" t="s">
        <v>78</v>
      </c>
      <c r="E1074" s="23">
        <v>75</v>
      </c>
      <c r="F1074" s="23">
        <v>67.5</v>
      </c>
      <c r="G1074" s="23">
        <v>97.5</v>
      </c>
      <c r="H1074" s="23">
        <v>162.5</v>
      </c>
      <c r="I1074" s="23">
        <v>200</v>
      </c>
      <c r="J1074" s="7"/>
      <c r="K1074" s="7"/>
    </row>
    <row r="1075" spans="1:11" x14ac:dyDescent="0.25">
      <c r="A1075" s="2" t="s">
        <v>75</v>
      </c>
      <c r="B1075" s="2" t="s">
        <v>84</v>
      </c>
      <c r="C1075" s="2" t="s">
        <v>559</v>
      </c>
      <c r="D1075" s="2" t="s">
        <v>79</v>
      </c>
      <c r="E1075" s="23">
        <v>0</v>
      </c>
      <c r="F1075" s="23">
        <v>0</v>
      </c>
      <c r="G1075" s="23">
        <v>0</v>
      </c>
      <c r="H1075" s="23">
        <v>0</v>
      </c>
      <c r="I1075" s="23">
        <v>0</v>
      </c>
      <c r="J1075" s="7"/>
      <c r="K1075" s="7"/>
    </row>
    <row r="1076" spans="1:11" x14ac:dyDescent="0.25">
      <c r="A1076" s="2" t="s">
        <v>75</v>
      </c>
      <c r="B1076" s="2" t="s">
        <v>84</v>
      </c>
      <c r="C1076" s="2" t="s">
        <v>559</v>
      </c>
      <c r="D1076" s="2" t="s">
        <v>80</v>
      </c>
      <c r="E1076" s="20">
        <v>28540318</v>
      </c>
      <c r="F1076" s="20">
        <v>47161729</v>
      </c>
      <c r="G1076" s="20">
        <v>714839830</v>
      </c>
      <c r="H1076" s="20">
        <v>-33000968</v>
      </c>
      <c r="I1076" s="20">
        <v>1703221848</v>
      </c>
      <c r="J1076" s="7"/>
      <c r="K1076" s="7"/>
    </row>
    <row r="1077" spans="1:11" x14ac:dyDescent="0.25">
      <c r="A1077" s="2" t="str">
        <f t="shared" ref="A1077:B1077" si="43">A1076</f>
        <v>Local Banks</v>
      </c>
      <c r="B1077" s="2" t="str">
        <f t="shared" si="43"/>
        <v>Private Sector Banks</v>
      </c>
      <c r="C1077" s="2" t="s">
        <v>559</v>
      </c>
      <c r="D1077" s="2" t="s">
        <v>81</v>
      </c>
      <c r="E1077" s="20"/>
      <c r="F1077" s="20"/>
      <c r="G1077" s="9">
        <v>1220613087</v>
      </c>
      <c r="H1077" s="9">
        <v>1698196526</v>
      </c>
      <c r="I1077" s="9">
        <v>1305011045.0000002</v>
      </c>
      <c r="J1077" s="7"/>
      <c r="K1077" s="7"/>
    </row>
    <row r="1078" spans="1:11" x14ac:dyDescent="0.25">
      <c r="A1078" s="2" t="s">
        <v>75</v>
      </c>
      <c r="B1078" s="5" t="s">
        <v>84</v>
      </c>
      <c r="C1078" s="5" t="s">
        <v>559</v>
      </c>
      <c r="D1078" s="5" t="s">
        <v>43</v>
      </c>
      <c r="E1078" s="22"/>
      <c r="F1078" s="22"/>
      <c r="G1078" s="22"/>
      <c r="H1078" s="22"/>
      <c r="I1078" s="22"/>
      <c r="J1078" s="7"/>
      <c r="K1078" s="7"/>
    </row>
    <row r="1079" spans="1:11" x14ac:dyDescent="0.25">
      <c r="A1079" s="2" t="s">
        <v>75</v>
      </c>
      <c r="B1079" s="2" t="s">
        <v>84</v>
      </c>
      <c r="C1079" s="2" t="s">
        <v>559</v>
      </c>
      <c r="D1079" s="2" t="s">
        <v>211</v>
      </c>
      <c r="E1079" s="23">
        <v>49.315483799628382</v>
      </c>
      <c r="F1079" s="23">
        <v>37.199735485869297</v>
      </c>
      <c r="G1079" s="23">
        <v>33.335862630000001</v>
      </c>
      <c r="H1079" s="23">
        <v>29.676685288735481</v>
      </c>
      <c r="I1079" s="23">
        <v>39.299366970000001</v>
      </c>
      <c r="J1079" s="7"/>
      <c r="K1079" s="7"/>
    </row>
    <row r="1080" spans="1:11" x14ac:dyDescent="0.25">
      <c r="A1080" s="5" t="s">
        <v>75</v>
      </c>
      <c r="B1080" s="2" t="s">
        <v>84</v>
      </c>
      <c r="C1080" s="2" t="s">
        <v>559</v>
      </c>
      <c r="D1080" s="2" t="s">
        <v>45</v>
      </c>
      <c r="E1080" s="23">
        <v>2.9683311266129944</v>
      </c>
      <c r="F1080" s="23">
        <v>3.493308298286947</v>
      </c>
      <c r="G1080" s="23">
        <v>4.2946767299999999</v>
      </c>
      <c r="H1080" s="23">
        <v>4.0298702720231914</v>
      </c>
      <c r="I1080" s="23">
        <v>3.4332909069999999</v>
      </c>
      <c r="J1080" s="7"/>
      <c r="K1080" s="7"/>
    </row>
    <row r="1081" spans="1:11" x14ac:dyDescent="0.25">
      <c r="A1081" s="2" t="s">
        <v>75</v>
      </c>
      <c r="B1081" s="2" t="s">
        <v>84</v>
      </c>
      <c r="C1081" s="2" t="s">
        <v>559</v>
      </c>
      <c r="D1081" s="2" t="s">
        <v>533</v>
      </c>
      <c r="E1081" s="23">
        <v>14.725248487403297</v>
      </c>
      <c r="F1081" s="23">
        <v>12.258990434001747</v>
      </c>
      <c r="G1081" s="23">
        <v>18.495777180000001</v>
      </c>
      <c r="H1081" s="23">
        <v>17.722902156305167</v>
      </c>
      <c r="I1081" s="23">
        <v>17.405914240000001</v>
      </c>
      <c r="J1081" s="7"/>
      <c r="K1081" s="7"/>
    </row>
    <row r="1082" spans="1:11" x14ac:dyDescent="0.25">
      <c r="A1082" s="2" t="s">
        <v>75</v>
      </c>
      <c r="B1082" s="2" t="s">
        <v>84</v>
      </c>
      <c r="C1082" s="2" t="s">
        <v>559</v>
      </c>
      <c r="D1082" s="2" t="s">
        <v>46</v>
      </c>
      <c r="E1082" s="9">
        <v>0.84110325430024568</v>
      </c>
      <c r="F1082" s="9">
        <v>0.70875582307965435</v>
      </c>
      <c r="G1082" s="9">
        <v>1.093033243</v>
      </c>
      <c r="H1082" s="9">
        <v>1.0029644260656292</v>
      </c>
      <c r="I1082" s="9">
        <v>0.85990406900000005</v>
      </c>
      <c r="J1082" s="7"/>
      <c r="K1082" s="7"/>
    </row>
    <row r="1083" spans="1:11" x14ac:dyDescent="0.25">
      <c r="A1083" s="2" t="s">
        <v>75</v>
      </c>
      <c r="B1083" s="2" t="s">
        <v>84</v>
      </c>
      <c r="C1083" s="2" t="s">
        <v>559</v>
      </c>
      <c r="D1083" s="2" t="s">
        <v>47</v>
      </c>
      <c r="E1083" s="9">
        <v>0.75405001552689421</v>
      </c>
      <c r="F1083" s="9">
        <v>0.87842816656197042</v>
      </c>
      <c r="G1083" s="9">
        <v>1.0362487419999999</v>
      </c>
      <c r="H1083" s="9">
        <v>1.5045213855053348</v>
      </c>
      <c r="I1083" s="9">
        <v>0.97887576099999996</v>
      </c>
      <c r="J1083" s="7"/>
      <c r="K1083" s="7"/>
    </row>
    <row r="1084" spans="1:11" x14ac:dyDescent="0.25">
      <c r="A1084" s="2" t="s">
        <v>75</v>
      </c>
      <c r="B1084" s="2" t="s">
        <v>84</v>
      </c>
      <c r="C1084" s="2" t="s">
        <v>559</v>
      </c>
      <c r="D1084" s="2" t="s">
        <v>48</v>
      </c>
      <c r="E1084" s="9">
        <v>2.8124172359615374</v>
      </c>
      <c r="F1084" s="9">
        <v>3.3450712527507225</v>
      </c>
      <c r="G1084" s="9">
        <v>4.0902312800000002</v>
      </c>
      <c r="H1084" s="9">
        <v>3.6594968698764951</v>
      </c>
      <c r="I1084" s="9">
        <v>3.3922556400000001</v>
      </c>
      <c r="J1084" s="7"/>
      <c r="K1084" s="7"/>
    </row>
    <row r="1085" spans="1:11" x14ac:dyDescent="0.25">
      <c r="A1085" s="2" t="s">
        <v>75</v>
      </c>
      <c r="B1085" s="2" t="s">
        <v>84</v>
      </c>
      <c r="C1085" s="2" t="s">
        <v>559</v>
      </c>
      <c r="D1085" s="2" t="s">
        <v>49</v>
      </c>
      <c r="E1085" s="23">
        <v>50.684516200371618</v>
      </c>
      <c r="F1085" s="23">
        <v>62.800264514130703</v>
      </c>
      <c r="G1085" s="23">
        <v>66.664137370000006</v>
      </c>
      <c r="H1085" s="23">
        <v>70.323314711264516</v>
      </c>
      <c r="I1085" s="23">
        <v>60.700633029999999</v>
      </c>
      <c r="J1085" s="7"/>
      <c r="K1085" s="7"/>
    </row>
    <row r="1086" spans="1:11" x14ac:dyDescent="0.25">
      <c r="A1086" s="2" t="s">
        <v>75</v>
      </c>
      <c r="B1086" s="2" t="s">
        <v>84</v>
      </c>
      <c r="C1086" s="2" t="s">
        <v>559</v>
      </c>
      <c r="D1086" s="2" t="s">
        <v>50</v>
      </c>
      <c r="E1086" s="9">
        <v>1.434649994184771</v>
      </c>
      <c r="F1086" s="9">
        <v>1.5439297465054302</v>
      </c>
      <c r="G1086" s="9">
        <v>1.3633733079999999</v>
      </c>
      <c r="H1086" s="9">
        <v>1.4356161816388766</v>
      </c>
      <c r="I1086" s="9">
        <v>1.260515863</v>
      </c>
      <c r="J1086" s="7"/>
      <c r="K1086" s="7"/>
    </row>
    <row r="1087" spans="1:11" x14ac:dyDescent="0.25">
      <c r="A1087" s="2" t="s">
        <v>75</v>
      </c>
      <c r="B1087" s="2" t="s">
        <v>84</v>
      </c>
      <c r="C1087" s="2" t="s">
        <v>559</v>
      </c>
      <c r="D1087" s="2" t="s">
        <v>51</v>
      </c>
      <c r="E1087" s="9">
        <v>31.286857433548505</v>
      </c>
      <c r="F1087" s="9">
        <v>25.128679867398947</v>
      </c>
      <c r="G1087" s="9">
        <v>21.39748629</v>
      </c>
      <c r="H1087" s="9">
        <v>20.310861579090243</v>
      </c>
      <c r="I1087" s="9">
        <v>25.28471528</v>
      </c>
      <c r="J1087" s="7"/>
      <c r="K1087" s="7"/>
    </row>
    <row r="1088" spans="1:11" x14ac:dyDescent="0.25">
      <c r="A1088" s="2" t="s">
        <v>75</v>
      </c>
      <c r="B1088" s="2" t="s">
        <v>84</v>
      </c>
      <c r="C1088" s="2" t="s">
        <v>559</v>
      </c>
      <c r="D1088" s="2" t="s">
        <v>52</v>
      </c>
      <c r="E1088" s="9">
        <v>2.7537599473357246</v>
      </c>
      <c r="F1088" s="9">
        <v>2.8877590618959998</v>
      </c>
      <c r="G1088" s="9">
        <v>2.8262146819999998</v>
      </c>
      <c r="H1088" s="9">
        <v>2.0041804654140085</v>
      </c>
      <c r="I1088" s="9">
        <v>2.4655800380000001</v>
      </c>
      <c r="J1088" s="7"/>
      <c r="K1088" s="7"/>
    </row>
    <row r="1089" spans="1:14" x14ac:dyDescent="0.25">
      <c r="A1089" s="2" t="s">
        <v>75</v>
      </c>
      <c r="B1089" s="2" t="s">
        <v>84</v>
      </c>
      <c r="C1089" s="2" t="s">
        <v>559</v>
      </c>
      <c r="D1089" s="2" t="s">
        <v>82</v>
      </c>
      <c r="E1089" s="9">
        <f>+E1071/E1073</f>
        <v>23.363975370385013</v>
      </c>
      <c r="F1089" s="9">
        <f>+F1071/F1073</f>
        <v>21.043024790503747</v>
      </c>
      <c r="G1089" s="9">
        <f>+G1071/G1073</f>
        <v>38.760539999761392</v>
      </c>
      <c r="H1089" s="9">
        <f>+H1071/H1073</f>
        <v>38.69906415266702</v>
      </c>
      <c r="I1089" s="9">
        <f>+I1071/I1073</f>
        <v>42.603068133980749</v>
      </c>
      <c r="J1089" s="7"/>
      <c r="K1089" s="7"/>
      <c r="L1089" s="7"/>
      <c r="M1089" s="7"/>
      <c r="N1089" s="7"/>
    </row>
    <row r="1090" spans="1:14" x14ac:dyDescent="0.25">
      <c r="A1090" s="2" t="s">
        <v>75</v>
      </c>
      <c r="B1090" s="5" t="s">
        <v>84</v>
      </c>
      <c r="C1090" s="5" t="s">
        <v>559</v>
      </c>
      <c r="D1090" s="5" t="s">
        <v>53</v>
      </c>
      <c r="E1090" s="74"/>
      <c r="F1090" s="74"/>
      <c r="G1090" s="74"/>
      <c r="H1090" s="74"/>
      <c r="I1090" s="74"/>
      <c r="J1090" s="7"/>
      <c r="K1090" s="7"/>
    </row>
    <row r="1091" spans="1:14" x14ac:dyDescent="0.25">
      <c r="A1091" s="5" t="s">
        <v>75</v>
      </c>
      <c r="B1091" s="2" t="s">
        <v>84</v>
      </c>
      <c r="C1091" s="2" t="s">
        <v>559</v>
      </c>
      <c r="D1091" s="2" t="s">
        <v>54</v>
      </c>
      <c r="E1091" s="9">
        <v>10.84048364321997</v>
      </c>
      <c r="F1091" s="9">
        <v>6.6287210250848245</v>
      </c>
      <c r="G1091" s="9">
        <v>10.53880697</v>
      </c>
      <c r="H1091" s="9">
        <v>8.1837863274494449</v>
      </c>
      <c r="I1091" s="9">
        <v>7.9108647100000002</v>
      </c>
      <c r="J1091" s="7"/>
      <c r="K1091" s="7"/>
    </row>
    <row r="1092" spans="1:14" x14ac:dyDescent="0.25">
      <c r="A1092" s="2" t="s">
        <v>75</v>
      </c>
      <c r="B1092" s="2" t="s">
        <v>84</v>
      </c>
      <c r="C1092" s="2" t="s">
        <v>559</v>
      </c>
      <c r="D1092" s="2" t="s">
        <v>55</v>
      </c>
      <c r="E1092" s="9">
        <v>46.757820930088855</v>
      </c>
      <c r="F1092" s="9">
        <v>43.215462339158776</v>
      </c>
      <c r="G1092" s="9">
        <v>48.06012733</v>
      </c>
      <c r="H1092" s="9">
        <v>42.385358875591983</v>
      </c>
      <c r="I1092" s="9">
        <v>56.037983009999998</v>
      </c>
      <c r="J1092" s="7"/>
      <c r="K1092" s="7"/>
    </row>
    <row r="1093" spans="1:14" x14ac:dyDescent="0.25">
      <c r="A1093" s="2" t="s">
        <v>75</v>
      </c>
      <c r="B1093" s="2" t="s">
        <v>84</v>
      </c>
      <c r="C1093" s="2" t="s">
        <v>559</v>
      </c>
      <c r="D1093" s="2" t="s">
        <v>56</v>
      </c>
      <c r="E1093" s="9">
        <v>33.98010807475449</v>
      </c>
      <c r="F1093" s="9">
        <v>37.257665625446748</v>
      </c>
      <c r="G1093" s="9">
        <v>31.99003072</v>
      </c>
      <c r="H1093" s="9">
        <v>39.841741847084478</v>
      </c>
      <c r="I1093" s="9">
        <v>25.44541564</v>
      </c>
      <c r="J1093" s="7"/>
      <c r="K1093" s="7"/>
    </row>
    <row r="1094" spans="1:14" x14ac:dyDescent="0.25">
      <c r="A1094" s="2" t="s">
        <v>75</v>
      </c>
      <c r="B1094" s="2" t="s">
        <v>84</v>
      </c>
      <c r="C1094" s="2" t="s">
        <v>559</v>
      </c>
      <c r="D1094" s="2" t="s">
        <v>57</v>
      </c>
      <c r="E1094" s="9">
        <v>78.149268736188944</v>
      </c>
      <c r="F1094" s="9">
        <v>74.261870163565874</v>
      </c>
      <c r="G1094" s="9">
        <v>74.402625439999994</v>
      </c>
      <c r="H1094" s="9">
        <v>72.284632151287823</v>
      </c>
      <c r="I1094" s="9">
        <v>71.976119400000002</v>
      </c>
      <c r="J1094" s="7"/>
      <c r="K1094" s="7"/>
    </row>
    <row r="1095" spans="1:14" x14ac:dyDescent="0.25">
      <c r="A1095" s="2" t="s">
        <v>75</v>
      </c>
      <c r="B1095" s="2" t="s">
        <v>84</v>
      </c>
      <c r="C1095" s="2" t="s">
        <v>559</v>
      </c>
      <c r="D1095" s="2" t="s">
        <v>58</v>
      </c>
      <c r="E1095" s="9">
        <v>93.66981650758747</v>
      </c>
      <c r="F1095" s="9">
        <v>94.172907725442471</v>
      </c>
      <c r="G1095" s="9">
        <v>93.583227440000002</v>
      </c>
      <c r="H1095" s="9">
        <v>93.325116782360283</v>
      </c>
      <c r="I1095" s="9">
        <v>93.86292976</v>
      </c>
      <c r="J1095" s="7"/>
      <c r="K1095" s="7"/>
    </row>
    <row r="1096" spans="1:14" x14ac:dyDescent="0.25">
      <c r="A1096" s="2" t="s">
        <v>75</v>
      </c>
      <c r="B1096" s="2" t="s">
        <v>84</v>
      </c>
      <c r="C1096" s="2" t="s">
        <v>559</v>
      </c>
      <c r="D1096" s="2" t="s">
        <v>59</v>
      </c>
      <c r="E1096" s="9">
        <v>45.951176958321881</v>
      </c>
      <c r="F1096" s="9">
        <v>52.85491865830555</v>
      </c>
      <c r="G1096" s="9">
        <v>45.483690189999997</v>
      </c>
      <c r="H1096" s="9">
        <v>58.208590685824717</v>
      </c>
      <c r="I1096" s="9">
        <v>37.512813850000001</v>
      </c>
      <c r="J1096" s="7"/>
      <c r="K1096" s="7"/>
    </row>
    <row r="1097" spans="1:14" x14ac:dyDescent="0.25">
      <c r="A1097" s="5" t="s">
        <v>75</v>
      </c>
      <c r="B1097" s="2" t="s">
        <v>84</v>
      </c>
      <c r="C1097" s="2" t="s">
        <v>559</v>
      </c>
      <c r="D1097" s="2" t="s">
        <v>60</v>
      </c>
      <c r="E1097" s="23">
        <v>40.458903225732719</v>
      </c>
      <c r="F1097" s="23">
        <v>44.82926867116467</v>
      </c>
      <c r="G1097" s="23">
        <v>38.862828270000001</v>
      </c>
      <c r="H1097" s="23">
        <v>48.810268585300783</v>
      </c>
      <c r="I1097" s="23">
        <v>30.61160031</v>
      </c>
      <c r="J1097" s="7"/>
      <c r="K1097" s="7"/>
    </row>
    <row r="1098" spans="1:14" x14ac:dyDescent="0.25">
      <c r="A1098" s="2" t="s">
        <v>75</v>
      </c>
      <c r="B1098" s="5" t="s">
        <v>84</v>
      </c>
      <c r="C1098" s="5" t="s">
        <v>559</v>
      </c>
      <c r="D1098" s="5" t="s">
        <v>61</v>
      </c>
      <c r="E1098" s="74"/>
      <c r="F1098" s="74"/>
      <c r="G1098" s="74"/>
      <c r="H1098" s="74"/>
      <c r="I1098" s="74"/>
      <c r="J1098" s="7"/>
      <c r="K1098" s="7"/>
    </row>
    <row r="1099" spans="1:14" x14ac:dyDescent="0.25">
      <c r="A1099" s="2" t="s">
        <v>75</v>
      </c>
      <c r="B1099" s="2" t="s">
        <v>84</v>
      </c>
      <c r="C1099" s="2" t="s">
        <v>559</v>
      </c>
      <c r="D1099" s="2" t="s">
        <v>62</v>
      </c>
      <c r="E1099" s="9">
        <v>5.0689847974210016</v>
      </c>
      <c r="F1099" s="9">
        <v>4.9592794506601789</v>
      </c>
      <c r="G1099" s="9">
        <v>5.35546013</v>
      </c>
      <c r="H1099" s="9">
        <v>4.2125068621488984</v>
      </c>
      <c r="I1099" s="9">
        <v>4.54636394</v>
      </c>
      <c r="J1099" s="7"/>
      <c r="K1099" s="7"/>
    </row>
    <row r="1100" spans="1:14" x14ac:dyDescent="0.25">
      <c r="A1100" s="2" t="s">
        <v>75</v>
      </c>
      <c r="B1100" s="2" t="s">
        <v>84</v>
      </c>
      <c r="C1100" s="2" t="s">
        <v>559</v>
      </c>
      <c r="D1100" s="2" t="s">
        <v>63</v>
      </c>
      <c r="E1100" s="9">
        <v>5.3755871471643157</v>
      </c>
      <c r="F1100" s="9">
        <v>5.0785530306786892</v>
      </c>
      <c r="G1100" s="9">
        <v>5.4697723649999999</v>
      </c>
      <c r="H1100" s="9">
        <v>5.3097512687870436</v>
      </c>
      <c r="I1100" s="9">
        <v>5.7586541789999997</v>
      </c>
      <c r="J1100" s="7"/>
      <c r="K1100" s="7"/>
    </row>
    <row r="1101" spans="1:14" x14ac:dyDescent="0.25">
      <c r="A1101" s="2" t="s">
        <v>75</v>
      </c>
      <c r="B1101" s="2" t="s">
        <v>84</v>
      </c>
      <c r="C1101" s="2" t="s">
        <v>559</v>
      </c>
      <c r="D1101" s="2" t="s">
        <v>534</v>
      </c>
      <c r="E1101" s="9">
        <v>31.868077579298742</v>
      </c>
      <c r="F1101" s="9">
        <v>33.668823269388653</v>
      </c>
      <c r="G1101" s="9">
        <v>30.667611860000001</v>
      </c>
      <c r="H1101" s="9">
        <v>31.32008929678662</v>
      </c>
      <c r="I1101" s="9">
        <v>24.847294290000001</v>
      </c>
      <c r="J1101" s="7"/>
      <c r="K1101" s="7"/>
    </row>
    <row r="1102" spans="1:14" x14ac:dyDescent="0.25">
      <c r="A1102" s="2" t="s">
        <v>75</v>
      </c>
      <c r="B1102" s="2" t="s">
        <v>84</v>
      </c>
      <c r="C1102" s="2" t="s">
        <v>559</v>
      </c>
      <c r="D1102" s="2" t="s">
        <v>65</v>
      </c>
      <c r="E1102" s="9">
        <v>8.0767630859480963</v>
      </c>
      <c r="F1102" s="9">
        <v>7.4364466746257634</v>
      </c>
      <c r="G1102" s="9">
        <v>11.04496243</v>
      </c>
      <c r="H1102" s="9">
        <v>16.578015971510599</v>
      </c>
      <c r="I1102" s="9">
        <v>2.6391750360000001</v>
      </c>
      <c r="J1102" s="7"/>
      <c r="K1102" s="7"/>
    </row>
    <row r="1103" spans="1:14" x14ac:dyDescent="0.25">
      <c r="A1103" s="2" t="s">
        <v>75</v>
      </c>
      <c r="B1103" s="2" t="s">
        <v>84</v>
      </c>
      <c r="C1103" s="2" t="s">
        <v>559</v>
      </c>
      <c r="D1103" s="2" t="s">
        <v>66</v>
      </c>
      <c r="E1103" s="9">
        <v>106.04859477778089</v>
      </c>
      <c r="F1103" s="9">
        <v>102.40505866235533</v>
      </c>
      <c r="G1103" s="9">
        <v>102.1344988</v>
      </c>
      <c r="H1103" s="9">
        <v>126.04730253373201</v>
      </c>
      <c r="I1103" s="9">
        <v>126.66505050000001</v>
      </c>
      <c r="J1103" s="7"/>
      <c r="K1103" s="7"/>
    </row>
    <row r="1104" spans="1:14" x14ac:dyDescent="0.25">
      <c r="A1104" s="2" t="s">
        <v>75</v>
      </c>
      <c r="B1104" s="5" t="s">
        <v>84</v>
      </c>
      <c r="C1104" s="5" t="s">
        <v>559</v>
      </c>
      <c r="D1104" s="5" t="s">
        <v>67</v>
      </c>
      <c r="E1104" s="74"/>
      <c r="F1104" s="74"/>
      <c r="G1104" s="74"/>
      <c r="H1104" s="74"/>
      <c r="I1104" s="74"/>
      <c r="J1104" s="7"/>
      <c r="K1104" s="7"/>
    </row>
    <row r="1105" spans="1:14" x14ac:dyDescent="0.25">
      <c r="A1105" s="2" t="s">
        <v>75</v>
      </c>
      <c r="B1105" s="2" t="s">
        <v>84</v>
      </c>
      <c r="C1105" s="2" t="s">
        <v>559</v>
      </c>
      <c r="D1105" s="2" t="s">
        <v>535</v>
      </c>
      <c r="E1105" s="23">
        <v>5.7119800390449571</v>
      </c>
      <c r="F1105" s="23">
        <v>5.781518689449638</v>
      </c>
      <c r="G1105" s="23">
        <v>5.9096367369999996</v>
      </c>
      <c r="H1105" s="23">
        <v>5.659143278116054</v>
      </c>
      <c r="I1105" s="23">
        <v>4.9402982059999996</v>
      </c>
      <c r="J1105" s="7"/>
      <c r="K1105" s="7"/>
    </row>
    <row r="1106" spans="1:14" x14ac:dyDescent="0.25">
      <c r="A1106" s="2" t="str">
        <f t="shared" ref="A1106:C1106" si="44">A1105</f>
        <v>Local Banks</v>
      </c>
      <c r="B1106" s="2" t="str">
        <f t="shared" si="44"/>
        <v>Private Sector Banks</v>
      </c>
      <c r="C1106" s="2" t="str">
        <f t="shared" si="44"/>
        <v>HABIB BANK LTD.</v>
      </c>
      <c r="D1106" s="2" t="s">
        <v>540</v>
      </c>
      <c r="E1106" s="23"/>
      <c r="F1106" s="23"/>
      <c r="G1106" s="9">
        <f>G1077/SUM(G1041:G1043)</f>
        <v>3.97076643851541</v>
      </c>
      <c r="H1106" s="9">
        <f>H1077/SUM(H1041:H1043)</f>
        <v>5.30195307716345</v>
      </c>
      <c r="I1106" s="9">
        <f>I1077/SUM(I1041:I1043)</f>
        <v>3.6348266595639696</v>
      </c>
      <c r="J1106" s="7"/>
      <c r="K1106" s="7"/>
    </row>
    <row r="1107" spans="1:14" x14ac:dyDescent="0.25">
      <c r="A1107" s="2" t="s">
        <v>75</v>
      </c>
      <c r="B1107" s="2" t="s">
        <v>84</v>
      </c>
      <c r="C1107" s="2" t="s">
        <v>559</v>
      </c>
      <c r="D1107" s="2" t="s">
        <v>538</v>
      </c>
      <c r="E1107" s="9">
        <f>+SUM(E1041:E1043)/E1073</f>
        <v>158.66608560372825</v>
      </c>
      <c r="F1107" s="9">
        <f t="shared" ref="F1107:I1107" si="45">+SUM(F1041:F1043)/F1073</f>
        <v>171.65381524516448</v>
      </c>
      <c r="G1107" s="9">
        <f t="shared" si="45"/>
        <v>209.56426770926183</v>
      </c>
      <c r="H1107" s="9">
        <f t="shared" si="45"/>
        <v>218.35624781632782</v>
      </c>
      <c r="I1107" s="9">
        <f t="shared" si="45"/>
        <v>244.76202481162898</v>
      </c>
      <c r="J1107" s="7"/>
      <c r="K1107" s="7"/>
    </row>
    <row r="1108" spans="1:14" x14ac:dyDescent="0.25">
      <c r="A1108" s="2" t="s">
        <v>75</v>
      </c>
      <c r="B1108" s="2" t="s">
        <v>84</v>
      </c>
      <c r="C1108" s="2" t="s">
        <v>559</v>
      </c>
      <c r="D1108" s="2" t="s">
        <v>539</v>
      </c>
      <c r="E1108" s="9">
        <v>13.681642478088124</v>
      </c>
      <c r="F1108" s="9">
        <v>12.844699490305565</v>
      </c>
      <c r="G1108" s="9">
        <v>12.59005058</v>
      </c>
      <c r="H1108" s="9">
        <v>12.773069809137541</v>
      </c>
      <c r="I1108" s="9">
        <v>14.56918518</v>
      </c>
      <c r="J1108" s="7"/>
      <c r="K1108" s="7"/>
    </row>
    <row r="1109" spans="1:14" x14ac:dyDescent="0.25">
      <c r="A1109" s="2" t="s">
        <v>75</v>
      </c>
      <c r="B1109" s="5" t="s">
        <v>84</v>
      </c>
      <c r="C1109" s="5" t="s">
        <v>559</v>
      </c>
      <c r="D1109" s="5" t="s">
        <v>68</v>
      </c>
      <c r="E1109" s="74"/>
      <c r="F1109" s="74"/>
      <c r="G1109" s="74"/>
      <c r="H1109" s="74"/>
      <c r="I1109" s="74"/>
      <c r="J1109" s="7"/>
      <c r="K1109" s="7"/>
    </row>
    <row r="1110" spans="1:14" x14ac:dyDescent="0.25">
      <c r="A1110" s="5" t="s">
        <v>75</v>
      </c>
      <c r="B1110" s="2" t="s">
        <v>84</v>
      </c>
      <c r="C1110" s="2" t="s">
        <v>559</v>
      </c>
      <c r="D1110" s="2" t="s">
        <v>83</v>
      </c>
      <c r="E1110" s="9">
        <v>0.83277134051990842</v>
      </c>
      <c r="F1110" s="9">
        <v>1.5279011376647094</v>
      </c>
      <c r="G1110" s="9">
        <v>12.572813650000001</v>
      </c>
      <c r="H1110" s="9">
        <v>-0.58135280300000003</v>
      </c>
      <c r="I1110" s="9">
        <v>27.254856350000001</v>
      </c>
      <c r="J1110" s="7"/>
      <c r="K1110" s="7"/>
    </row>
    <row r="1111" spans="1:14" x14ac:dyDescent="0.25">
      <c r="A1111" s="2" t="s">
        <v>75</v>
      </c>
      <c r="B1111" s="5" t="s">
        <v>84</v>
      </c>
      <c r="C1111" s="5" t="s">
        <v>560</v>
      </c>
      <c r="D1111" s="5" t="s">
        <v>9</v>
      </c>
      <c r="E1111" s="19">
        <f>SUM(E1112:E1115)</f>
        <v>65823322</v>
      </c>
      <c r="F1111" s="19">
        <f t="shared" ref="F1111:I1111" si="46">SUM(F1112:F1115)</f>
        <v>70083411</v>
      </c>
      <c r="G1111" s="19">
        <f t="shared" si="46"/>
        <v>90198361</v>
      </c>
      <c r="H1111" s="19">
        <f t="shared" si="46"/>
        <v>108361369</v>
      </c>
      <c r="I1111" s="19">
        <f t="shared" si="46"/>
        <v>115449614</v>
      </c>
      <c r="J1111" s="3"/>
      <c r="K1111" s="3"/>
      <c r="L1111" s="3"/>
      <c r="M1111" s="3"/>
      <c r="N1111" s="3"/>
    </row>
    <row r="1112" spans="1:14" x14ac:dyDescent="0.25">
      <c r="A1112" s="2" t="s">
        <v>75</v>
      </c>
      <c r="B1112" s="2" t="s">
        <v>84</v>
      </c>
      <c r="C1112" s="2" t="s">
        <v>560</v>
      </c>
      <c r="D1112" s="2" t="s">
        <v>76</v>
      </c>
      <c r="E1112" s="23">
        <v>15176965</v>
      </c>
      <c r="F1112" s="23">
        <v>15176965</v>
      </c>
      <c r="G1112" s="23">
        <v>15176965</v>
      </c>
      <c r="H1112" s="23">
        <v>15176965</v>
      </c>
      <c r="I1112" s="23">
        <v>15176965</v>
      </c>
      <c r="J1112" s="7"/>
      <c r="K1112" s="7"/>
    </row>
    <row r="1113" spans="1:14" x14ac:dyDescent="0.25">
      <c r="A1113" s="2" t="s">
        <v>75</v>
      </c>
      <c r="B1113" s="2" t="s">
        <v>84</v>
      </c>
      <c r="C1113" s="2" t="s">
        <v>560</v>
      </c>
      <c r="D1113" s="2" t="s">
        <v>11</v>
      </c>
      <c r="E1113" s="9">
        <v>12613183</v>
      </c>
      <c r="F1113" s="9">
        <v>11675968</v>
      </c>
      <c r="G1113" s="9">
        <v>15616188</v>
      </c>
      <c r="H1113" s="9">
        <v>17866357</v>
      </c>
      <c r="I1113" s="9">
        <v>20003104</v>
      </c>
      <c r="J1113" s="7"/>
      <c r="K1113" s="7"/>
    </row>
    <row r="1114" spans="1:14" x14ac:dyDescent="0.25">
      <c r="A1114" s="2" t="s">
        <v>75</v>
      </c>
      <c r="B1114" s="2" t="s">
        <v>84</v>
      </c>
      <c r="C1114" s="2" t="s">
        <v>560</v>
      </c>
      <c r="D1114" s="2" t="s">
        <v>12</v>
      </c>
      <c r="E1114" s="9">
        <v>30971591</v>
      </c>
      <c r="F1114" s="9">
        <v>32581664</v>
      </c>
      <c r="G1114" s="9">
        <v>44254137</v>
      </c>
      <c r="H1114" s="9">
        <v>52546164</v>
      </c>
      <c r="I1114" s="9">
        <v>63105187</v>
      </c>
      <c r="J1114" s="7"/>
      <c r="K1114" s="7"/>
    </row>
    <row r="1115" spans="1:14" x14ac:dyDescent="0.25">
      <c r="A1115" s="2" t="s">
        <v>75</v>
      </c>
      <c r="B1115" s="2" t="s">
        <v>84</v>
      </c>
      <c r="C1115" s="2" t="s">
        <v>560</v>
      </c>
      <c r="D1115" s="2" t="s">
        <v>13</v>
      </c>
      <c r="E1115" s="9">
        <v>7061583</v>
      </c>
      <c r="F1115" s="9">
        <v>10648814</v>
      </c>
      <c r="G1115" s="9">
        <v>15151071</v>
      </c>
      <c r="H1115" s="9">
        <v>22771883</v>
      </c>
      <c r="I1115" s="9">
        <v>17164358</v>
      </c>
      <c r="J1115" s="7"/>
      <c r="K1115" s="7"/>
    </row>
    <row r="1116" spans="1:14" x14ac:dyDescent="0.25">
      <c r="A1116" s="2" t="s">
        <v>75</v>
      </c>
      <c r="B1116" s="5" t="s">
        <v>84</v>
      </c>
      <c r="C1116" s="5" t="s">
        <v>560</v>
      </c>
      <c r="D1116" s="5" t="s">
        <v>14</v>
      </c>
      <c r="E1116" s="22">
        <v>803788884</v>
      </c>
      <c r="F1116" s="22">
        <v>1004269452</v>
      </c>
      <c r="G1116" s="22">
        <v>1279875189</v>
      </c>
      <c r="H1116" s="22">
        <v>1454306270</v>
      </c>
      <c r="I1116" s="22">
        <v>1659279941</v>
      </c>
      <c r="J1116" s="7"/>
      <c r="K1116" s="7"/>
    </row>
    <row r="1117" spans="1:14" x14ac:dyDescent="0.25">
      <c r="A1117" s="2" t="s">
        <v>75</v>
      </c>
      <c r="B1117" s="2" t="s">
        <v>84</v>
      </c>
      <c r="C1117" s="2" t="s">
        <v>560</v>
      </c>
      <c r="D1117" s="2" t="s">
        <v>15</v>
      </c>
      <c r="E1117" s="9">
        <v>14122901</v>
      </c>
      <c r="F1117" s="9">
        <v>21309950</v>
      </c>
      <c r="G1117" s="9">
        <v>16550469</v>
      </c>
      <c r="H1117" s="9">
        <v>39169649</v>
      </c>
      <c r="I1117" s="9">
        <v>33288005</v>
      </c>
      <c r="J1117" s="7"/>
      <c r="K1117" s="7"/>
    </row>
    <row r="1118" spans="1:14" x14ac:dyDescent="0.25">
      <c r="A1118" s="5" t="s">
        <v>75</v>
      </c>
      <c r="B1118" s="2" t="s">
        <v>84</v>
      </c>
      <c r="C1118" s="2" t="s">
        <v>560</v>
      </c>
      <c r="D1118" s="2" t="s">
        <v>16</v>
      </c>
      <c r="E1118" s="20">
        <v>111189829</v>
      </c>
      <c r="F1118" s="20">
        <v>150134396</v>
      </c>
      <c r="G1118" s="20">
        <v>166886803</v>
      </c>
      <c r="H1118" s="20">
        <v>280442540</v>
      </c>
      <c r="I1118" s="20">
        <v>121636950</v>
      </c>
      <c r="J1118" s="7"/>
      <c r="K1118" s="7"/>
    </row>
    <row r="1119" spans="1:14" x14ac:dyDescent="0.25">
      <c r="A1119" s="2" t="s">
        <v>75</v>
      </c>
      <c r="B1119" s="2" t="s">
        <v>84</v>
      </c>
      <c r="C1119" s="2" t="s">
        <v>560</v>
      </c>
      <c r="D1119" s="2" t="s">
        <v>17</v>
      </c>
      <c r="E1119" s="20">
        <v>644089308</v>
      </c>
      <c r="F1119" s="20">
        <v>781570730</v>
      </c>
      <c r="G1119" s="20">
        <v>1018275737</v>
      </c>
      <c r="H1119" s="20">
        <v>1044278507</v>
      </c>
      <c r="I1119" s="20">
        <v>1427355925</v>
      </c>
      <c r="J1119" s="7"/>
      <c r="K1119" s="7"/>
    </row>
    <row r="1120" spans="1:14" x14ac:dyDescent="0.25">
      <c r="A1120" s="2" t="s">
        <v>75</v>
      </c>
      <c r="B1120" s="2" t="s">
        <v>84</v>
      </c>
      <c r="C1120" s="2" t="s">
        <v>560</v>
      </c>
      <c r="D1120" s="2" t="s">
        <v>18</v>
      </c>
      <c r="E1120" s="20">
        <v>34386846</v>
      </c>
      <c r="F1120" s="20">
        <v>51254376</v>
      </c>
      <c r="G1120" s="20">
        <v>78162180</v>
      </c>
      <c r="H1120" s="20">
        <v>90415574</v>
      </c>
      <c r="I1120" s="20">
        <v>76999061</v>
      </c>
      <c r="J1120" s="7"/>
      <c r="K1120" s="7"/>
    </row>
    <row r="1121" spans="1:11" x14ac:dyDescent="0.25">
      <c r="A1121" s="2" t="s">
        <v>75</v>
      </c>
      <c r="B1121" s="5" t="s">
        <v>84</v>
      </c>
      <c r="C1121" s="5" t="s">
        <v>560</v>
      </c>
      <c r="D1121" s="5" t="s">
        <v>19</v>
      </c>
      <c r="E1121" s="19">
        <v>869612206</v>
      </c>
      <c r="F1121" s="19">
        <v>1074352863</v>
      </c>
      <c r="G1121" s="19">
        <v>1370073550</v>
      </c>
      <c r="H1121" s="19">
        <v>1562667639</v>
      </c>
      <c r="I1121" s="19">
        <v>1774729555</v>
      </c>
      <c r="J1121" s="7"/>
      <c r="K1121" s="7"/>
    </row>
    <row r="1122" spans="1:11" x14ac:dyDescent="0.25">
      <c r="A1122" s="2" t="s">
        <v>75</v>
      </c>
      <c r="B1122" s="2" t="s">
        <v>84</v>
      </c>
      <c r="C1122" s="2" t="s">
        <v>560</v>
      </c>
      <c r="D1122" s="2" t="s">
        <v>20</v>
      </c>
      <c r="E1122" s="20">
        <v>58516627</v>
      </c>
      <c r="F1122" s="20">
        <v>56130549</v>
      </c>
      <c r="G1122" s="20">
        <v>84036558</v>
      </c>
      <c r="H1122" s="20">
        <v>102537577</v>
      </c>
      <c r="I1122" s="20">
        <v>103857836</v>
      </c>
      <c r="J1122" s="7"/>
      <c r="K1122" s="7"/>
    </row>
    <row r="1123" spans="1:11" x14ac:dyDescent="0.25">
      <c r="A1123" s="2" t="s">
        <v>75</v>
      </c>
      <c r="B1123" s="2" t="s">
        <v>84</v>
      </c>
      <c r="C1123" s="2" t="s">
        <v>560</v>
      </c>
      <c r="D1123" s="2" t="s">
        <v>21</v>
      </c>
      <c r="E1123" s="20">
        <v>3517282</v>
      </c>
      <c r="F1123" s="20">
        <v>2785035</v>
      </c>
      <c r="G1123" s="20">
        <v>1812399</v>
      </c>
      <c r="H1123" s="20">
        <v>5539464</v>
      </c>
      <c r="I1123" s="20">
        <v>6732657</v>
      </c>
      <c r="J1123" s="7"/>
      <c r="K1123" s="7"/>
    </row>
    <row r="1124" spans="1:11" x14ac:dyDescent="0.25">
      <c r="A1124" s="5" t="s">
        <v>75</v>
      </c>
      <c r="B1124" s="2" t="s">
        <v>84</v>
      </c>
      <c r="C1124" s="2" t="s">
        <v>560</v>
      </c>
      <c r="D1124" s="2" t="s">
        <v>22</v>
      </c>
      <c r="E1124" s="20">
        <v>0</v>
      </c>
      <c r="F1124" s="20">
        <v>9815098</v>
      </c>
      <c r="G1124" s="20">
        <v>0</v>
      </c>
      <c r="H1124" s="20">
        <v>0</v>
      </c>
      <c r="I1124" s="20">
        <v>0</v>
      </c>
      <c r="J1124" s="7"/>
      <c r="K1124" s="7"/>
    </row>
    <row r="1125" spans="1:11" x14ac:dyDescent="0.25">
      <c r="A1125" s="2" t="s">
        <v>75</v>
      </c>
      <c r="B1125" s="2" t="s">
        <v>84</v>
      </c>
      <c r="C1125" s="2" t="s">
        <v>560</v>
      </c>
      <c r="D1125" s="2" t="s">
        <v>23</v>
      </c>
      <c r="E1125" s="20">
        <v>357471437</v>
      </c>
      <c r="F1125" s="20">
        <v>469451195</v>
      </c>
      <c r="G1125" s="20">
        <v>589544591</v>
      </c>
      <c r="H1125" s="20">
        <v>677372396</v>
      </c>
      <c r="I1125" s="20">
        <v>634939757</v>
      </c>
      <c r="J1125" s="7"/>
      <c r="K1125" s="7"/>
    </row>
    <row r="1126" spans="1:11" x14ac:dyDescent="0.25">
      <c r="A1126" s="2" t="s">
        <v>75</v>
      </c>
      <c r="B1126" s="2" t="s">
        <v>84</v>
      </c>
      <c r="C1126" s="2" t="s">
        <v>560</v>
      </c>
      <c r="D1126" s="2" t="s">
        <v>24</v>
      </c>
      <c r="E1126" s="20">
        <v>416785477</v>
      </c>
      <c r="F1126" s="20">
        <v>473589634</v>
      </c>
      <c r="G1126" s="20">
        <v>600761578</v>
      </c>
      <c r="H1126" s="20">
        <v>674958313</v>
      </c>
      <c r="I1126" s="20">
        <v>907175720</v>
      </c>
      <c r="J1126" s="7"/>
      <c r="K1126" s="7"/>
    </row>
    <row r="1127" spans="1:11" x14ac:dyDescent="0.25">
      <c r="A1127" s="2" t="s">
        <v>75</v>
      </c>
      <c r="B1127" s="2" t="s">
        <v>84</v>
      </c>
      <c r="C1127" s="2" t="s">
        <v>560</v>
      </c>
      <c r="D1127" s="2" t="s">
        <v>25</v>
      </c>
      <c r="E1127" s="20">
        <v>23406896</v>
      </c>
      <c r="F1127" s="20">
        <v>21698383</v>
      </c>
      <c r="G1127" s="20">
        <v>23059641</v>
      </c>
      <c r="H1127" s="20">
        <v>24335082</v>
      </c>
      <c r="I1127" s="20">
        <v>20436922</v>
      </c>
      <c r="J1127" s="7"/>
      <c r="K1127" s="7"/>
    </row>
    <row r="1128" spans="1:11" x14ac:dyDescent="0.25">
      <c r="A1128" s="2" t="s">
        <v>75</v>
      </c>
      <c r="B1128" s="2" t="s">
        <v>84</v>
      </c>
      <c r="C1128" s="2" t="s">
        <v>560</v>
      </c>
      <c r="D1128" s="2" t="s">
        <v>26</v>
      </c>
      <c r="E1128" s="20">
        <v>20490115</v>
      </c>
      <c r="F1128" s="20">
        <v>19329026</v>
      </c>
      <c r="G1128" s="20">
        <v>20050262</v>
      </c>
      <c r="H1128" s="20">
        <v>41048765</v>
      </c>
      <c r="I1128" s="20">
        <v>35177017</v>
      </c>
      <c r="J1128" s="7"/>
      <c r="K1128" s="7"/>
    </row>
    <row r="1129" spans="1:11" x14ac:dyDescent="0.25">
      <c r="A1129" s="5" t="s">
        <v>75</v>
      </c>
      <c r="B1129" s="2" t="s">
        <v>84</v>
      </c>
      <c r="C1129" s="2" t="s">
        <v>560</v>
      </c>
      <c r="D1129" s="2" t="s">
        <v>27</v>
      </c>
      <c r="E1129" s="20">
        <v>396295362</v>
      </c>
      <c r="F1129" s="20">
        <v>454260608</v>
      </c>
      <c r="G1129" s="20">
        <v>580711316</v>
      </c>
      <c r="H1129" s="20">
        <v>633909548</v>
      </c>
      <c r="I1129" s="20">
        <v>871998703</v>
      </c>
      <c r="J1129" s="7"/>
      <c r="K1129" s="7"/>
    </row>
    <row r="1130" spans="1:11" x14ac:dyDescent="0.25">
      <c r="A1130" s="2" t="s">
        <v>75</v>
      </c>
      <c r="B1130" s="2" t="s">
        <v>84</v>
      </c>
      <c r="C1130" s="2" t="s">
        <v>560</v>
      </c>
      <c r="D1130" s="2" t="s">
        <v>491</v>
      </c>
      <c r="E1130" s="20">
        <v>26337967</v>
      </c>
      <c r="F1130" s="20">
        <v>35034233</v>
      </c>
      <c r="G1130" s="20">
        <v>29555304</v>
      </c>
      <c r="H1130" s="20">
        <v>44711052</v>
      </c>
      <c r="I1130" s="20">
        <v>52997191</v>
      </c>
      <c r="J1130" s="7"/>
      <c r="K1130" s="7"/>
    </row>
    <row r="1131" spans="1:11" x14ac:dyDescent="0.25">
      <c r="A1131" s="5" t="s">
        <v>75</v>
      </c>
      <c r="B1131" s="2" t="s">
        <v>84</v>
      </c>
      <c r="C1131" s="2" t="s">
        <v>560</v>
      </c>
      <c r="D1131" s="2" t="s">
        <v>28</v>
      </c>
      <c r="E1131" s="20">
        <v>27473531</v>
      </c>
      <c r="F1131" s="20">
        <v>46876145</v>
      </c>
      <c r="G1131" s="20">
        <v>84413382</v>
      </c>
      <c r="H1131" s="20">
        <v>98597602</v>
      </c>
      <c r="I1131" s="20">
        <v>104203411</v>
      </c>
      <c r="J1131" s="7"/>
      <c r="K1131" s="7"/>
    </row>
    <row r="1132" spans="1:11" x14ac:dyDescent="0.25">
      <c r="A1132" s="2" t="s">
        <v>75</v>
      </c>
      <c r="B1132" s="5" t="s">
        <v>84</v>
      </c>
      <c r="C1132" s="5" t="s">
        <v>560</v>
      </c>
      <c r="D1132" s="5" t="s">
        <v>29</v>
      </c>
      <c r="E1132" s="19"/>
      <c r="F1132" s="19"/>
      <c r="G1132" s="19"/>
      <c r="H1132" s="19"/>
      <c r="I1132" s="19"/>
      <c r="J1132" s="7"/>
      <c r="K1132" s="7"/>
    </row>
    <row r="1133" spans="1:11" x14ac:dyDescent="0.25">
      <c r="A1133" s="2" t="s">
        <v>75</v>
      </c>
      <c r="B1133" s="2" t="s">
        <v>84</v>
      </c>
      <c r="C1133" s="2" t="s">
        <v>560</v>
      </c>
      <c r="D1133" s="2" t="s">
        <v>30</v>
      </c>
      <c r="E1133" s="20">
        <v>53868721</v>
      </c>
      <c r="F1133" s="20">
        <v>104521004</v>
      </c>
      <c r="G1133" s="20">
        <v>189448411</v>
      </c>
      <c r="H1133" s="20">
        <v>225051851</v>
      </c>
      <c r="I1133" s="20">
        <v>165933531</v>
      </c>
      <c r="J1133" s="7"/>
      <c r="K1133" s="7"/>
    </row>
    <row r="1134" spans="1:11" x14ac:dyDescent="0.25">
      <c r="A1134" s="2" t="s">
        <v>75</v>
      </c>
      <c r="B1134" s="2" t="s">
        <v>84</v>
      </c>
      <c r="C1134" s="2" t="s">
        <v>560</v>
      </c>
      <c r="D1134" s="2" t="s">
        <v>31</v>
      </c>
      <c r="E1134" s="20">
        <v>28034684</v>
      </c>
      <c r="F1134" s="20">
        <v>64533168</v>
      </c>
      <c r="G1134" s="20">
        <v>118395171</v>
      </c>
      <c r="H1134" s="20">
        <v>144668941</v>
      </c>
      <c r="I1134" s="20">
        <v>96307678</v>
      </c>
      <c r="J1134" s="7"/>
      <c r="K1134" s="7"/>
    </row>
    <row r="1135" spans="1:11" x14ac:dyDescent="0.25">
      <c r="A1135" s="2" t="s">
        <v>75</v>
      </c>
      <c r="B1135" s="2" t="s">
        <v>84</v>
      </c>
      <c r="C1135" s="2" t="s">
        <v>560</v>
      </c>
      <c r="D1135" s="2" t="s">
        <v>32</v>
      </c>
      <c r="E1135" s="20">
        <v>25834037</v>
      </c>
      <c r="F1135" s="20">
        <v>39987836</v>
      </c>
      <c r="G1135" s="20">
        <v>71053240</v>
      </c>
      <c r="H1135" s="20">
        <v>80382910</v>
      </c>
      <c r="I1135" s="20">
        <v>69625853</v>
      </c>
      <c r="J1135" s="7"/>
      <c r="K1135" s="7"/>
    </row>
    <row r="1136" spans="1:11" x14ac:dyDescent="0.25">
      <c r="A1136" s="5" t="s">
        <v>75</v>
      </c>
      <c r="B1136" s="2" t="s">
        <v>84</v>
      </c>
      <c r="C1136" s="2" t="s">
        <v>560</v>
      </c>
      <c r="D1136" s="2" t="s">
        <v>33</v>
      </c>
      <c r="E1136" s="20">
        <v>47632</v>
      </c>
      <c r="F1136" s="20">
        <v>-940031</v>
      </c>
      <c r="G1136" s="20">
        <v>913927</v>
      </c>
      <c r="H1136" s="20">
        <v>-2464447</v>
      </c>
      <c r="I1136" s="20">
        <v>-4878800</v>
      </c>
      <c r="J1136" s="7"/>
      <c r="K1136" s="7"/>
    </row>
    <row r="1137" spans="1:11" x14ac:dyDescent="0.25">
      <c r="A1137" s="2" t="s">
        <v>75</v>
      </c>
      <c r="B1137" s="2" t="s">
        <v>84</v>
      </c>
      <c r="C1137" s="2" t="s">
        <v>560</v>
      </c>
      <c r="D1137" s="2" t="s">
        <v>34</v>
      </c>
      <c r="E1137" s="20">
        <v>25786405</v>
      </c>
      <c r="F1137" s="20">
        <v>40927867</v>
      </c>
      <c r="G1137" s="20">
        <v>70139313</v>
      </c>
      <c r="H1137" s="20">
        <v>82847357</v>
      </c>
      <c r="I1137" s="20">
        <v>74504653</v>
      </c>
      <c r="J1137" s="7"/>
      <c r="K1137" s="7"/>
    </row>
    <row r="1138" spans="1:11" x14ac:dyDescent="0.25">
      <c r="A1138" s="2" t="s">
        <v>75</v>
      </c>
      <c r="B1138" s="2" t="s">
        <v>84</v>
      </c>
      <c r="C1138" s="2" t="s">
        <v>560</v>
      </c>
      <c r="D1138" s="2" t="s">
        <v>35</v>
      </c>
      <c r="E1138" s="20">
        <v>8509193</v>
      </c>
      <c r="F1138" s="20">
        <v>8959381</v>
      </c>
      <c r="G1138" s="20">
        <v>12102189</v>
      </c>
      <c r="H1138" s="20">
        <v>17362060</v>
      </c>
      <c r="I1138" s="20">
        <v>29447109</v>
      </c>
      <c r="J1138" s="7"/>
      <c r="K1138" s="7"/>
    </row>
    <row r="1139" spans="1:11" x14ac:dyDescent="0.25">
      <c r="A1139" s="2" t="s">
        <v>75</v>
      </c>
      <c r="B1139" s="2" t="s">
        <v>84</v>
      </c>
      <c r="C1139" s="2" t="s">
        <v>560</v>
      </c>
      <c r="D1139" s="2" t="s">
        <v>36</v>
      </c>
      <c r="E1139" s="20">
        <v>20886761</v>
      </c>
      <c r="F1139" s="20">
        <v>27493948</v>
      </c>
      <c r="G1139" s="20">
        <v>40819968</v>
      </c>
      <c r="H1139" s="20">
        <v>49801757</v>
      </c>
      <c r="I1139" s="20">
        <v>56904469</v>
      </c>
      <c r="J1139" s="7"/>
      <c r="K1139" s="7"/>
    </row>
    <row r="1140" spans="1:11" x14ac:dyDescent="0.25">
      <c r="A1140" s="2" t="s">
        <v>75</v>
      </c>
      <c r="B1140" s="2" t="s">
        <v>84</v>
      </c>
      <c r="C1140" s="2" t="s">
        <v>560</v>
      </c>
      <c r="D1140" s="2" t="s">
        <v>37</v>
      </c>
      <c r="E1140" s="20">
        <v>20606184</v>
      </c>
      <c r="F1140" s="20">
        <v>26995314</v>
      </c>
      <c r="G1140" s="20">
        <v>39814203</v>
      </c>
      <c r="H1140" s="20">
        <v>48675791</v>
      </c>
      <c r="I1140" s="20">
        <v>55863279</v>
      </c>
      <c r="J1140" s="7"/>
      <c r="K1140" s="7"/>
    </row>
    <row r="1141" spans="1:11" x14ac:dyDescent="0.25">
      <c r="A1141" s="5" t="s">
        <v>75</v>
      </c>
      <c r="B1141" s="2" t="s">
        <v>84</v>
      </c>
      <c r="C1141" s="2" t="s">
        <v>560</v>
      </c>
      <c r="D1141" s="2" t="s">
        <v>38</v>
      </c>
      <c r="E1141" s="20">
        <v>13408837</v>
      </c>
      <c r="F1141" s="20">
        <v>22393300</v>
      </c>
      <c r="G1141" s="20">
        <v>41421534</v>
      </c>
      <c r="H1141" s="20">
        <v>50407660</v>
      </c>
      <c r="I1141" s="20">
        <v>47047293</v>
      </c>
      <c r="J1141" s="7"/>
      <c r="K1141" s="7"/>
    </row>
    <row r="1142" spans="1:11" x14ac:dyDescent="0.25">
      <c r="A1142" s="2" t="s">
        <v>75</v>
      </c>
      <c r="B1142" s="2" t="s">
        <v>84</v>
      </c>
      <c r="C1142" s="2" t="s">
        <v>560</v>
      </c>
      <c r="D1142" s="2" t="s">
        <v>39</v>
      </c>
      <c r="E1142" s="20">
        <v>8153180</v>
      </c>
      <c r="F1142" s="20">
        <v>11233168</v>
      </c>
      <c r="G1142" s="20">
        <v>20045939</v>
      </c>
      <c r="H1142" s="20">
        <v>23028193</v>
      </c>
      <c r="I1142" s="20">
        <v>21703414</v>
      </c>
      <c r="J1142" s="7"/>
      <c r="K1142" s="7"/>
    </row>
    <row r="1143" spans="1:11" x14ac:dyDescent="0.25">
      <c r="A1143" s="2" t="s">
        <v>75</v>
      </c>
      <c r="B1143" s="5" t="s">
        <v>84</v>
      </c>
      <c r="C1143" s="5" t="s">
        <v>560</v>
      </c>
      <c r="D1143" s="5" t="s">
        <v>40</v>
      </c>
      <c r="E1143" s="19"/>
      <c r="F1143" s="19"/>
      <c r="G1143" s="19"/>
      <c r="H1143" s="19"/>
      <c r="I1143" s="19"/>
      <c r="J1143" s="7"/>
      <c r="K1143" s="7"/>
    </row>
    <row r="1144" spans="1:11" x14ac:dyDescent="0.25">
      <c r="A1144" s="2" t="s">
        <v>75</v>
      </c>
      <c r="B1144" s="2" t="s">
        <v>84</v>
      </c>
      <c r="C1144" s="2" t="s">
        <v>560</v>
      </c>
      <c r="D1144" s="2" t="s">
        <v>77</v>
      </c>
      <c r="E1144" s="20">
        <v>1517697</v>
      </c>
      <c r="F1144" s="20">
        <v>1517697</v>
      </c>
      <c r="G1144" s="20">
        <v>1517697</v>
      </c>
      <c r="H1144" s="20">
        <v>1517696.5</v>
      </c>
      <c r="I1144" s="20">
        <v>1517696.5</v>
      </c>
      <c r="J1144" s="7"/>
      <c r="K1144" s="7"/>
    </row>
    <row r="1145" spans="1:11" x14ac:dyDescent="0.25">
      <c r="A1145" s="2" t="s">
        <v>75</v>
      </c>
      <c r="B1145" s="2" t="s">
        <v>84</v>
      </c>
      <c r="C1145" s="2" t="s">
        <v>560</v>
      </c>
      <c r="D1145" s="2" t="s">
        <v>78</v>
      </c>
      <c r="E1145" s="23">
        <v>15</v>
      </c>
      <c r="F1145" s="23">
        <v>70</v>
      </c>
      <c r="G1145" s="23">
        <v>40</v>
      </c>
      <c r="H1145" s="23">
        <v>70</v>
      </c>
      <c r="I1145" s="23">
        <v>65</v>
      </c>
      <c r="J1145" s="7"/>
      <c r="K1145" s="7"/>
    </row>
    <row r="1146" spans="1:11" x14ac:dyDescent="0.25">
      <c r="A1146" s="2" t="s">
        <v>75</v>
      </c>
      <c r="B1146" s="2" t="s">
        <v>84</v>
      </c>
      <c r="C1146" s="2" t="s">
        <v>560</v>
      </c>
      <c r="D1146" s="2" t="s">
        <v>79</v>
      </c>
      <c r="E1146" s="23">
        <v>0</v>
      </c>
      <c r="F1146" s="23">
        <v>0</v>
      </c>
      <c r="G1146" s="23">
        <v>0</v>
      </c>
      <c r="H1146" s="23">
        <v>0</v>
      </c>
      <c r="I1146" s="23">
        <v>0</v>
      </c>
      <c r="J1146" s="7"/>
      <c r="K1146" s="7"/>
    </row>
    <row r="1147" spans="1:11" x14ac:dyDescent="0.25">
      <c r="A1147" s="2" t="s">
        <v>75</v>
      </c>
      <c r="B1147" s="2" t="s">
        <v>84</v>
      </c>
      <c r="C1147" s="2" t="s">
        <v>560</v>
      </c>
      <c r="D1147" s="2" t="s">
        <v>80</v>
      </c>
      <c r="E1147" s="20">
        <v>81090006</v>
      </c>
      <c r="F1147" s="20">
        <v>141352231</v>
      </c>
      <c r="G1147" s="20">
        <v>151657223</v>
      </c>
      <c r="H1147" s="20">
        <v>138824543</v>
      </c>
      <c r="I1147" s="20">
        <v>-2461819</v>
      </c>
      <c r="J1147" s="7"/>
      <c r="K1147" s="7"/>
    </row>
    <row r="1148" spans="1:11" x14ac:dyDescent="0.25">
      <c r="A1148" s="2" t="str">
        <f t="shared" ref="A1148:B1148" si="47">A1147</f>
        <v>Local Banks</v>
      </c>
      <c r="B1148" s="2" t="str">
        <f t="shared" si="47"/>
        <v>Private Sector Banks</v>
      </c>
      <c r="C1148" s="2" t="s">
        <v>560</v>
      </c>
      <c r="D1148" s="2" t="s">
        <v>81</v>
      </c>
      <c r="E1148" s="20"/>
      <c r="F1148" s="20"/>
      <c r="G1148" s="9">
        <v>268932989</v>
      </c>
      <c r="H1148" s="9">
        <v>368801073</v>
      </c>
      <c r="I1148" s="9">
        <v>435458010</v>
      </c>
      <c r="J1148" s="7"/>
      <c r="K1148" s="7"/>
    </row>
    <row r="1149" spans="1:11" x14ac:dyDescent="0.25">
      <c r="A1149" s="2" t="s">
        <v>75</v>
      </c>
      <c r="B1149" s="5" t="s">
        <v>84</v>
      </c>
      <c r="C1149" s="5" t="s">
        <v>560</v>
      </c>
      <c r="D1149" s="5" t="s">
        <v>43</v>
      </c>
      <c r="E1149" s="22"/>
      <c r="F1149" s="22"/>
      <c r="G1149" s="22"/>
      <c r="H1149" s="22"/>
      <c r="I1149" s="22"/>
      <c r="J1149" s="7"/>
      <c r="K1149" s="7"/>
    </row>
    <row r="1150" spans="1:11" x14ac:dyDescent="0.25">
      <c r="A1150" s="2" t="s">
        <v>75</v>
      </c>
      <c r="B1150" s="2" t="s">
        <v>84</v>
      </c>
      <c r="C1150" s="2" t="s">
        <v>560</v>
      </c>
      <c r="D1150" s="2" t="s">
        <v>211</v>
      </c>
      <c r="E1150" s="23">
        <v>47.957398134624356</v>
      </c>
      <c r="F1150" s="23">
        <v>38.25818205879461</v>
      </c>
      <c r="G1150" s="23">
        <v>37.50532381</v>
      </c>
      <c r="H1150" s="23">
        <v>35.717506718040724</v>
      </c>
      <c r="I1150" s="23">
        <v>41.960086420000003</v>
      </c>
      <c r="J1150" s="7"/>
      <c r="K1150" s="7"/>
    </row>
    <row r="1151" spans="1:11" x14ac:dyDescent="0.25">
      <c r="A1151" s="2" t="s">
        <v>75</v>
      </c>
      <c r="B1151" s="2" t="s">
        <v>84</v>
      </c>
      <c r="C1151" s="2" t="s">
        <v>560</v>
      </c>
      <c r="D1151" s="2" t="s">
        <v>45</v>
      </c>
      <c r="E1151" s="23">
        <v>2.9707537246780551</v>
      </c>
      <c r="F1151" s="23">
        <v>3.7220393203345519</v>
      </c>
      <c r="G1151" s="23">
        <v>5.186089462</v>
      </c>
      <c r="H1151" s="23">
        <v>5.1439543504874488</v>
      </c>
      <c r="I1151" s="23">
        <v>3.9231810170000001</v>
      </c>
      <c r="J1151" s="7"/>
      <c r="K1151" s="7"/>
    </row>
    <row r="1152" spans="1:11" x14ac:dyDescent="0.25">
      <c r="A1152" s="2" t="s">
        <v>75</v>
      </c>
      <c r="B1152" s="2" t="s">
        <v>84</v>
      </c>
      <c r="C1152" s="2" t="s">
        <v>560</v>
      </c>
      <c r="D1152" s="2" t="s">
        <v>533</v>
      </c>
      <c r="E1152" s="23">
        <v>13.874980793199466</v>
      </c>
      <c r="F1152" s="23">
        <v>18.900049074110825</v>
      </c>
      <c r="G1152" s="23">
        <v>26.711076439999999</v>
      </c>
      <c r="H1152" s="23">
        <v>26.905399338418739</v>
      </c>
      <c r="I1152" s="23">
        <v>22.082064880000001</v>
      </c>
      <c r="J1152" s="7"/>
      <c r="K1152" s="7"/>
    </row>
    <row r="1153" spans="1:14" x14ac:dyDescent="0.25">
      <c r="A1153" s="5" t="s">
        <v>75</v>
      </c>
      <c r="B1153" s="2" t="s">
        <v>84</v>
      </c>
      <c r="C1153" s="2" t="s">
        <v>560</v>
      </c>
      <c r="D1153" s="2" t="s">
        <v>46</v>
      </c>
      <c r="E1153" s="9">
        <v>0.93756503689185799</v>
      </c>
      <c r="F1153" s="9">
        <v>1.0455752841420036</v>
      </c>
      <c r="G1153" s="9">
        <v>1.463128677</v>
      </c>
      <c r="H1153" s="9">
        <v>1.4736462460268558</v>
      </c>
      <c r="I1153" s="9">
        <v>1.2229138770000001</v>
      </c>
      <c r="J1153" s="7"/>
      <c r="K1153" s="7"/>
    </row>
    <row r="1154" spans="1:14" x14ac:dyDescent="0.25">
      <c r="A1154" s="2" t="s">
        <v>75</v>
      </c>
      <c r="B1154" s="2" t="s">
        <v>84</v>
      </c>
      <c r="C1154" s="2" t="s">
        <v>560</v>
      </c>
      <c r="D1154" s="2" t="s">
        <v>47</v>
      </c>
      <c r="E1154" s="9">
        <v>0.97850431965992901</v>
      </c>
      <c r="F1154" s="9">
        <v>0.83393280816341997</v>
      </c>
      <c r="G1154" s="9">
        <v>0.88332403800000003</v>
      </c>
      <c r="H1154" s="9">
        <v>1.1110526363181441</v>
      </c>
      <c r="I1154" s="9">
        <v>1.6592448639999999</v>
      </c>
      <c r="J1154" s="7"/>
      <c r="K1154" s="7"/>
    </row>
    <row r="1155" spans="1:14" x14ac:dyDescent="0.25">
      <c r="A1155" s="2" t="s">
        <v>75</v>
      </c>
      <c r="B1155" s="2" t="s">
        <v>84</v>
      </c>
      <c r="C1155" s="2" t="s">
        <v>560</v>
      </c>
      <c r="D1155" s="2" t="s">
        <v>48</v>
      </c>
      <c r="E1155" s="9">
        <v>2.9652763406589076</v>
      </c>
      <c r="F1155" s="9">
        <v>3.8095367369072668</v>
      </c>
      <c r="G1155" s="9">
        <v>5.119383043</v>
      </c>
      <c r="H1155" s="9">
        <v>5.3016620381936503</v>
      </c>
      <c r="I1155" s="9">
        <v>4.1980848740000001</v>
      </c>
      <c r="J1155" s="7"/>
      <c r="K1155" s="7"/>
    </row>
    <row r="1156" spans="1:14" x14ac:dyDescent="0.25">
      <c r="A1156" s="2" t="s">
        <v>75</v>
      </c>
      <c r="B1156" s="2" t="s">
        <v>84</v>
      </c>
      <c r="C1156" s="2" t="s">
        <v>560</v>
      </c>
      <c r="D1156" s="2" t="s">
        <v>49</v>
      </c>
      <c r="E1156" s="23">
        <v>52.042601865375644</v>
      </c>
      <c r="F1156" s="23">
        <v>61.74181794120539</v>
      </c>
      <c r="G1156" s="23">
        <v>62.49467619</v>
      </c>
      <c r="H1156" s="23">
        <v>64.282493281959276</v>
      </c>
      <c r="I1156" s="23">
        <v>58.039913579999997</v>
      </c>
      <c r="J1156" s="7"/>
      <c r="K1156" s="7"/>
    </row>
    <row r="1157" spans="1:14" x14ac:dyDescent="0.25">
      <c r="A1157" s="2" t="s">
        <v>75</v>
      </c>
      <c r="B1157" s="2" t="s">
        <v>84</v>
      </c>
      <c r="C1157" s="2" t="s">
        <v>560</v>
      </c>
      <c r="D1157" s="2" t="s">
        <v>50</v>
      </c>
      <c r="E1157" s="9">
        <v>1.5367614655916841</v>
      </c>
      <c r="F1157" s="9">
        <v>1.2055085226384679</v>
      </c>
      <c r="G1157" s="9">
        <v>0.96119576399999995</v>
      </c>
      <c r="H1157" s="9">
        <v>0.9656427415991935</v>
      </c>
      <c r="I1157" s="9">
        <v>1.187385616</v>
      </c>
      <c r="J1157" s="7"/>
      <c r="K1157" s="7"/>
    </row>
    <row r="1158" spans="1:14" x14ac:dyDescent="0.25">
      <c r="A1158" s="2" t="s">
        <v>75</v>
      </c>
      <c r="B1158" s="2" t="s">
        <v>84</v>
      </c>
      <c r="C1158" s="2" t="s">
        <v>560</v>
      </c>
      <c r="D1158" s="2" t="s">
        <v>51</v>
      </c>
      <c r="E1158" s="9">
        <v>33.48422488126166</v>
      </c>
      <c r="F1158" s="9">
        <v>24.227929787161013</v>
      </c>
      <c r="G1158" s="9">
        <v>20.252962780000001</v>
      </c>
      <c r="H1158" s="9">
        <v>20.544100292990198</v>
      </c>
      <c r="I1158" s="9">
        <v>29.124927119999999</v>
      </c>
      <c r="J1158" s="7"/>
      <c r="K1158" s="7"/>
    </row>
    <row r="1159" spans="1:14" x14ac:dyDescent="0.25">
      <c r="A1159" s="2" t="s">
        <v>75</v>
      </c>
      <c r="B1159" s="2" t="s">
        <v>84</v>
      </c>
      <c r="C1159" s="2" t="s">
        <v>560</v>
      </c>
      <c r="D1159" s="2" t="s">
        <v>52</v>
      </c>
      <c r="E1159" s="9">
        <v>2.4216378685969397</v>
      </c>
      <c r="F1159" s="9">
        <v>3.013078024028669</v>
      </c>
      <c r="G1159" s="9">
        <v>3.2898348390000001</v>
      </c>
      <c r="H1159" s="9">
        <v>2.803572329550756</v>
      </c>
      <c r="I1159" s="9">
        <v>1.897071763</v>
      </c>
      <c r="J1159" s="7"/>
      <c r="K1159" s="7"/>
    </row>
    <row r="1160" spans="1:14" x14ac:dyDescent="0.25">
      <c r="A1160" s="2" t="s">
        <v>75</v>
      </c>
      <c r="B1160" s="2" t="s">
        <v>84</v>
      </c>
      <c r="C1160" s="2" t="s">
        <v>560</v>
      </c>
      <c r="D1160" s="2" t="s">
        <v>82</v>
      </c>
      <c r="E1160" s="9">
        <f>+E1142/E1144</f>
        <v>5.3720736088955832</v>
      </c>
      <c r="F1160" s="9">
        <f>+F1142/F1144</f>
        <v>7.401456285411383</v>
      </c>
      <c r="G1160" s="9">
        <f>+G1142/G1144</f>
        <v>13.208129817743595</v>
      </c>
      <c r="H1160" s="9">
        <f>+H1142/H1144</f>
        <v>15.173121239984411</v>
      </c>
      <c r="I1160" s="9">
        <f>+I1142/I1144</f>
        <v>14.300233281159969</v>
      </c>
      <c r="J1160" s="7"/>
      <c r="K1160" s="7"/>
    </row>
    <row r="1161" spans="1:14" x14ac:dyDescent="0.25">
      <c r="A1161" s="2" t="s">
        <v>75</v>
      </c>
      <c r="B1161" s="5" t="s">
        <v>84</v>
      </c>
      <c r="C1161" s="5" t="s">
        <v>560</v>
      </c>
      <c r="D1161" s="5" t="s">
        <v>53</v>
      </c>
      <c r="E1161" s="74"/>
      <c r="F1161" s="74"/>
      <c r="G1161" s="74"/>
      <c r="H1161" s="74"/>
      <c r="I1161" s="74"/>
      <c r="J1161" s="7"/>
      <c r="K1161" s="7"/>
    </row>
    <row r="1162" spans="1:14" x14ac:dyDescent="0.25">
      <c r="A1162" s="2" t="s">
        <v>75</v>
      </c>
      <c r="B1162" s="2" t="s">
        <v>84</v>
      </c>
      <c r="C1162" s="2" t="s">
        <v>560</v>
      </c>
      <c r="D1162" s="2" t="s">
        <v>54</v>
      </c>
      <c r="E1162" s="9">
        <v>7.1335140620139823</v>
      </c>
      <c r="F1162" s="9">
        <v>5.4838206355671062</v>
      </c>
      <c r="G1162" s="9">
        <v>6.2660108279999998</v>
      </c>
      <c r="H1162" s="9">
        <v>6.9161885933186591</v>
      </c>
      <c r="I1162" s="9">
        <v>6.2313997470000002</v>
      </c>
      <c r="J1162" s="7"/>
      <c r="K1162" s="7"/>
      <c r="L1162" s="7"/>
      <c r="M1162" s="7"/>
      <c r="N1162" s="7"/>
    </row>
    <row r="1163" spans="1:14" x14ac:dyDescent="0.25">
      <c r="A1163" s="2" t="s">
        <v>75</v>
      </c>
      <c r="B1163" s="2" t="s">
        <v>84</v>
      </c>
      <c r="C1163" s="2" t="s">
        <v>560</v>
      </c>
      <c r="D1163" s="2" t="s">
        <v>55</v>
      </c>
      <c r="E1163" s="9">
        <v>41.106993960478057</v>
      </c>
      <c r="F1163" s="9">
        <v>43.696183178505663</v>
      </c>
      <c r="G1163" s="9">
        <v>43.030141780000001</v>
      </c>
      <c r="H1163" s="9">
        <v>43.347182669852423</v>
      </c>
      <c r="I1163" s="9">
        <v>35.776704979999998</v>
      </c>
      <c r="J1163" s="7"/>
      <c r="K1163" s="7"/>
    </row>
    <row r="1164" spans="1:14" x14ac:dyDescent="0.25">
      <c r="A1164" s="5" t="s">
        <v>75</v>
      </c>
      <c r="B1164" s="2" t="s">
        <v>84</v>
      </c>
      <c r="C1164" s="2" t="s">
        <v>560</v>
      </c>
      <c r="D1164" s="2" t="s">
        <v>56</v>
      </c>
      <c r="E1164" s="9">
        <v>45.571504087190789</v>
      </c>
      <c r="F1164" s="9">
        <v>42.282254149863981</v>
      </c>
      <c r="G1164" s="9">
        <v>42.385411789999999</v>
      </c>
      <c r="H1164" s="9">
        <v>40.5658588031975</v>
      </c>
      <c r="I1164" s="9">
        <v>49.134173740000001</v>
      </c>
      <c r="J1164" s="7"/>
      <c r="K1164" s="7"/>
    </row>
    <row r="1165" spans="1:14" x14ac:dyDescent="0.25">
      <c r="A1165" s="2" t="s">
        <v>75</v>
      </c>
      <c r="B1165" s="2" t="s">
        <v>84</v>
      </c>
      <c r="C1165" s="2" t="s">
        <v>560</v>
      </c>
      <c r="D1165" s="2" t="s">
        <v>57</v>
      </c>
      <c r="E1165" s="9">
        <v>74.066268108476848</v>
      </c>
      <c r="F1165" s="9">
        <v>72.748047398278302</v>
      </c>
      <c r="G1165" s="9">
        <v>74.322706030000006</v>
      </c>
      <c r="H1165" s="9">
        <v>66.826654685718495</v>
      </c>
      <c r="I1165" s="9">
        <v>80.426672389999993</v>
      </c>
      <c r="J1165" s="7"/>
      <c r="K1165" s="7"/>
    </row>
    <row r="1166" spans="1:14" x14ac:dyDescent="0.25">
      <c r="A1166" s="2" t="s">
        <v>75</v>
      </c>
      <c r="B1166" s="2" t="s">
        <v>84</v>
      </c>
      <c r="C1166" s="2" t="s">
        <v>560</v>
      </c>
      <c r="D1166" s="2" t="s">
        <v>58</v>
      </c>
      <c r="E1166" s="9">
        <v>92.430726990048711</v>
      </c>
      <c r="F1166" s="9">
        <v>93.476685974075536</v>
      </c>
      <c r="G1166" s="9">
        <v>93.416531469999995</v>
      </c>
      <c r="H1166" s="9">
        <v>93.065616366808243</v>
      </c>
      <c r="I1166" s="9">
        <v>93.494805240000005</v>
      </c>
      <c r="J1166" s="7"/>
      <c r="K1166" s="7"/>
    </row>
    <row r="1167" spans="1:14" x14ac:dyDescent="0.25">
      <c r="A1167" s="2" t="s">
        <v>75</v>
      </c>
      <c r="B1167" s="2" t="s">
        <v>84</v>
      </c>
      <c r="C1167" s="2" t="s">
        <v>560</v>
      </c>
      <c r="D1167" s="2" t="s">
        <v>59</v>
      </c>
      <c r="E1167" s="9">
        <v>64.709268081810791</v>
      </c>
      <c r="F1167" s="9">
        <v>60.594596985483321</v>
      </c>
      <c r="G1167" s="9">
        <v>58.997927199999999</v>
      </c>
      <c r="H1167" s="9">
        <v>64.633937065220096</v>
      </c>
      <c r="I1167" s="9">
        <v>63.556377500000004</v>
      </c>
      <c r="J1167" s="7"/>
      <c r="K1167" s="7"/>
    </row>
    <row r="1168" spans="1:14" x14ac:dyDescent="0.25">
      <c r="A1168" s="2" t="s">
        <v>75</v>
      </c>
      <c r="B1168" s="2" t="s">
        <v>84</v>
      </c>
      <c r="C1168" s="2" t="s">
        <v>560</v>
      </c>
      <c r="D1168" s="2" t="s">
        <v>60</v>
      </c>
      <c r="E1168" s="23">
        <v>55.182972305509345</v>
      </c>
      <c r="F1168" s="23">
        <v>50.830420568062863</v>
      </c>
      <c r="G1168" s="23">
        <v>50.690226680000002</v>
      </c>
      <c r="H1168" s="23">
        <v>50.950976775716619</v>
      </c>
      <c r="I1168" s="23">
        <v>58.565519219999999</v>
      </c>
      <c r="J1168" s="7"/>
      <c r="K1168" s="7"/>
    </row>
    <row r="1169" spans="1:14" x14ac:dyDescent="0.25">
      <c r="A1169" s="2" t="s">
        <v>75</v>
      </c>
      <c r="B1169" s="5" t="s">
        <v>84</v>
      </c>
      <c r="C1169" s="5" t="s">
        <v>560</v>
      </c>
      <c r="D1169" s="5" t="s">
        <v>61</v>
      </c>
      <c r="E1169" s="74"/>
      <c r="F1169" s="74"/>
      <c r="G1169" s="74"/>
      <c r="H1169" s="74"/>
      <c r="I1169" s="74"/>
      <c r="J1169" s="7"/>
      <c r="K1169" s="7"/>
    </row>
    <row r="1170" spans="1:14" x14ac:dyDescent="0.25">
      <c r="A1170" s="5" t="s">
        <v>75</v>
      </c>
      <c r="B1170" s="2" t="s">
        <v>84</v>
      </c>
      <c r="C1170" s="2" t="s">
        <v>560</v>
      </c>
      <c r="D1170" s="2" t="s">
        <v>62</v>
      </c>
      <c r="E1170" s="9">
        <v>5.6160536515047523</v>
      </c>
      <c r="F1170" s="9">
        <v>4.5816845307049094</v>
      </c>
      <c r="G1170" s="9">
        <v>3.8384014299999998</v>
      </c>
      <c r="H1170" s="9">
        <v>3.605419998731092</v>
      </c>
      <c r="I1170" s="9">
        <v>2.252807427</v>
      </c>
      <c r="J1170" s="7"/>
      <c r="K1170" s="7"/>
    </row>
    <row r="1171" spans="1:14" x14ac:dyDescent="0.25">
      <c r="A1171" s="2" t="s">
        <v>75</v>
      </c>
      <c r="B1171" s="2" t="s">
        <v>84</v>
      </c>
      <c r="C1171" s="2" t="s">
        <v>560</v>
      </c>
      <c r="D1171" s="2" t="s">
        <v>63</v>
      </c>
      <c r="E1171" s="9">
        <v>4.9162257637878302</v>
      </c>
      <c r="F1171" s="9">
        <v>4.0813870516431106</v>
      </c>
      <c r="G1171" s="9">
        <v>3.3374740890000001</v>
      </c>
      <c r="H1171" s="9">
        <v>6.0816741137018928</v>
      </c>
      <c r="I1171" s="9">
        <v>3.8776409269999998</v>
      </c>
      <c r="J1171" s="7"/>
      <c r="K1171" s="7"/>
    </row>
    <row r="1172" spans="1:14" x14ac:dyDescent="0.25">
      <c r="A1172" s="2" t="s">
        <v>75</v>
      </c>
      <c r="B1172" s="2" t="s">
        <v>84</v>
      </c>
      <c r="C1172" s="2" t="s">
        <v>560</v>
      </c>
      <c r="D1172" s="2" t="s">
        <v>534</v>
      </c>
      <c r="E1172" s="9">
        <v>39.83356585141226</v>
      </c>
      <c r="F1172" s="9">
        <v>36.508000550588406</v>
      </c>
      <c r="G1172" s="9">
        <v>30.726813719999999</v>
      </c>
      <c r="H1172" s="9">
        <v>28.432326372423827</v>
      </c>
      <c r="I1172" s="9">
        <v>20.793476900000002</v>
      </c>
      <c r="J1172" s="7"/>
      <c r="K1172" s="7"/>
    </row>
    <row r="1173" spans="1:14" x14ac:dyDescent="0.25">
      <c r="A1173" s="2" t="s">
        <v>75</v>
      </c>
      <c r="B1173" s="2" t="s">
        <v>84</v>
      </c>
      <c r="C1173" s="2" t="s">
        <v>560</v>
      </c>
      <c r="D1173" s="2" t="s">
        <v>65</v>
      </c>
      <c r="E1173" s="9">
        <v>0.23246331218736449</v>
      </c>
      <c r="F1173" s="9">
        <v>-4.8633128229016815</v>
      </c>
      <c r="G1173" s="9">
        <v>4.558179838</v>
      </c>
      <c r="H1173" s="9">
        <v>-6.0037055930000003</v>
      </c>
      <c r="I1173" s="9">
        <v>-13.869282889999999</v>
      </c>
      <c r="J1173" s="7"/>
      <c r="K1173" s="7"/>
    </row>
    <row r="1174" spans="1:14" x14ac:dyDescent="0.25">
      <c r="A1174" s="2" t="s">
        <v>75</v>
      </c>
      <c r="B1174" s="2" t="s">
        <v>84</v>
      </c>
      <c r="C1174" s="2" t="s">
        <v>560</v>
      </c>
      <c r="D1174" s="2" t="s">
        <v>66</v>
      </c>
      <c r="E1174" s="9">
        <v>87.538796259017005</v>
      </c>
      <c r="F1174" s="9">
        <v>89.080490467884175</v>
      </c>
      <c r="G1174" s="9">
        <v>86.949584340000001</v>
      </c>
      <c r="H1174" s="9">
        <v>168.68143283840178</v>
      </c>
      <c r="I1174" s="9">
        <v>172.12482879999999</v>
      </c>
      <c r="J1174" s="7"/>
      <c r="K1174" s="7"/>
    </row>
    <row r="1175" spans="1:14" x14ac:dyDescent="0.25">
      <c r="A1175" s="2" t="s">
        <v>75</v>
      </c>
      <c r="B1175" s="5" t="s">
        <v>84</v>
      </c>
      <c r="C1175" s="5" t="s">
        <v>560</v>
      </c>
      <c r="D1175" s="5" t="s">
        <v>67</v>
      </c>
      <c r="E1175" s="74"/>
      <c r="F1175" s="74"/>
      <c r="G1175" s="74"/>
      <c r="H1175" s="74"/>
      <c r="I1175" s="74"/>
      <c r="J1175" s="7"/>
      <c r="K1175" s="7"/>
    </row>
    <row r="1176" spans="1:14" x14ac:dyDescent="0.25">
      <c r="A1176" s="2" t="s">
        <v>75</v>
      </c>
      <c r="B1176" s="2" t="s">
        <v>84</v>
      </c>
      <c r="C1176" s="2" t="s">
        <v>560</v>
      </c>
      <c r="D1176" s="2" t="s">
        <v>535</v>
      </c>
      <c r="E1176" s="23">
        <v>6.7572348449764057</v>
      </c>
      <c r="F1176" s="23">
        <v>5.5321299962878214</v>
      </c>
      <c r="G1176" s="23">
        <v>5.477610308</v>
      </c>
      <c r="H1176" s="23">
        <v>5.4771394674027674</v>
      </c>
      <c r="I1176" s="23">
        <v>5.5380413160000002</v>
      </c>
      <c r="J1176" s="7"/>
      <c r="K1176" s="7"/>
    </row>
    <row r="1177" spans="1:14" x14ac:dyDescent="0.25">
      <c r="A1177" s="2" t="str">
        <f t="shared" ref="A1177:C1177" si="48">A1176</f>
        <v>Local Banks</v>
      </c>
      <c r="B1177" s="2" t="str">
        <f t="shared" si="48"/>
        <v>Private Sector Banks</v>
      </c>
      <c r="C1177" s="2" t="str">
        <f t="shared" si="48"/>
        <v>FAYSAL BANK LTD.</v>
      </c>
      <c r="D1177" s="2" t="s">
        <v>540</v>
      </c>
      <c r="E1177" s="23"/>
      <c r="F1177" s="23"/>
      <c r="G1177" s="9">
        <f>G1148/SUM(G1112:G1114)</f>
        <v>3.5835136618524133</v>
      </c>
      <c r="H1177" s="9">
        <f>H1148/SUM(H1112:H1114)</f>
        <v>4.308953006213871</v>
      </c>
      <c r="I1177" s="9">
        <f>I1148/SUM(I1112:I1114)</f>
        <v>4.430552737228461</v>
      </c>
      <c r="J1177" s="7"/>
      <c r="K1177" s="7"/>
    </row>
    <row r="1178" spans="1:14" x14ac:dyDescent="0.25">
      <c r="A1178" s="2" t="s">
        <v>75</v>
      </c>
      <c r="B1178" s="2" t="s">
        <v>84</v>
      </c>
      <c r="C1178" s="2" t="s">
        <v>560</v>
      </c>
      <c r="D1178" s="2" t="s">
        <v>538</v>
      </c>
      <c r="E1178" s="9">
        <f>+SUM(E1112:E1114)/E1144</f>
        <v>38.717701227583632</v>
      </c>
      <c r="F1178" s="9">
        <f t="shared" ref="F1178:I1178" si="49">+SUM(F1112:F1114)/F1144</f>
        <v>39.161042685068232</v>
      </c>
      <c r="G1178" s="9">
        <f t="shared" si="49"/>
        <v>49.448137539970098</v>
      </c>
      <c r="H1178" s="9">
        <f t="shared" si="49"/>
        <v>56.394335758170357</v>
      </c>
      <c r="I1178" s="9">
        <f t="shared" si="49"/>
        <v>64.759493087056597</v>
      </c>
      <c r="J1178" s="7"/>
      <c r="K1178" s="7"/>
    </row>
    <row r="1179" spans="1:14" x14ac:dyDescent="0.25">
      <c r="A1179" s="2" t="s">
        <v>75</v>
      </c>
      <c r="B1179" s="2" t="s">
        <v>84</v>
      </c>
      <c r="C1179" s="2" t="s">
        <v>560</v>
      </c>
      <c r="D1179" s="2" t="s">
        <v>539</v>
      </c>
      <c r="E1179" s="9">
        <v>10.961032109686203</v>
      </c>
      <c r="F1179" s="9">
        <v>13.150097240501184</v>
      </c>
      <c r="G1179" s="9">
        <v>13.56845446</v>
      </c>
      <c r="H1179" s="9">
        <v>12.201013883878213</v>
      </c>
      <c r="I1179" s="9">
        <v>14.52258439</v>
      </c>
      <c r="J1179" s="7"/>
      <c r="K1179" s="7"/>
    </row>
    <row r="1180" spans="1:14" x14ac:dyDescent="0.25">
      <c r="A1180" s="2" t="s">
        <v>75</v>
      </c>
      <c r="B1180" s="5" t="s">
        <v>84</v>
      </c>
      <c r="C1180" s="5" t="s">
        <v>560</v>
      </c>
      <c r="D1180" s="5" t="s">
        <v>68</v>
      </c>
      <c r="E1180" s="74"/>
      <c r="F1180" s="74"/>
      <c r="G1180" s="74"/>
      <c r="H1180" s="74"/>
      <c r="I1180" s="74"/>
      <c r="J1180" s="7"/>
      <c r="K1180" s="7"/>
    </row>
    <row r="1181" spans="1:14" x14ac:dyDescent="0.25">
      <c r="A1181" s="2" t="s">
        <v>75</v>
      </c>
      <c r="B1181" s="2" t="s">
        <v>84</v>
      </c>
      <c r="C1181" s="2" t="s">
        <v>560</v>
      </c>
      <c r="D1181" s="2" t="s">
        <v>83</v>
      </c>
      <c r="E1181" s="9">
        <v>9.9458132900291663</v>
      </c>
      <c r="F1181" s="9">
        <v>12.583469863532709</v>
      </c>
      <c r="G1181" s="9">
        <v>7.5654836120000004</v>
      </c>
      <c r="H1181" s="9">
        <v>6.0284601140871104</v>
      </c>
      <c r="I1181" s="9">
        <v>-0.113430035</v>
      </c>
      <c r="J1181" s="7"/>
      <c r="K1181" s="7"/>
    </row>
    <row r="1182" spans="1:14" x14ac:dyDescent="0.25">
      <c r="A1182" s="2" t="s">
        <v>75</v>
      </c>
      <c r="B1182" s="5" t="s">
        <v>84</v>
      </c>
      <c r="C1182" s="5" t="s">
        <v>561</v>
      </c>
      <c r="D1182" s="5" t="s">
        <v>9</v>
      </c>
      <c r="E1182" s="19">
        <f>SUM(E1183:E1186)</f>
        <v>174407408</v>
      </c>
      <c r="F1182" s="19">
        <f t="shared" ref="F1182:I1182" si="50">SUM(F1183:F1186)</f>
        <v>189494650</v>
      </c>
      <c r="G1182" s="19">
        <f t="shared" si="50"/>
        <v>230706869</v>
      </c>
      <c r="H1182" s="19">
        <f t="shared" si="50"/>
        <v>270259340</v>
      </c>
      <c r="I1182" s="19">
        <f t="shared" si="50"/>
        <v>315741226</v>
      </c>
      <c r="J1182" s="3"/>
      <c r="K1182" s="3"/>
      <c r="L1182" s="3"/>
      <c r="M1182" s="3"/>
      <c r="N1182" s="3"/>
    </row>
    <row r="1183" spans="1:14" x14ac:dyDescent="0.25">
      <c r="A1183" s="5" t="s">
        <v>75</v>
      </c>
      <c r="B1183" s="2" t="s">
        <v>84</v>
      </c>
      <c r="C1183" s="2" t="s">
        <v>561</v>
      </c>
      <c r="D1183" s="2" t="s">
        <v>76</v>
      </c>
      <c r="E1183" s="23">
        <v>11850600</v>
      </c>
      <c r="F1183" s="23">
        <v>11850600</v>
      </c>
      <c r="G1183" s="23">
        <v>11850600</v>
      </c>
      <c r="H1183" s="23">
        <v>11850600</v>
      </c>
      <c r="I1183" s="23">
        <v>11850600</v>
      </c>
      <c r="J1183" s="7"/>
      <c r="K1183" s="7"/>
    </row>
    <row r="1184" spans="1:14" x14ac:dyDescent="0.25">
      <c r="A1184" s="2" t="s">
        <v>75</v>
      </c>
      <c r="B1184" s="2" t="s">
        <v>84</v>
      </c>
      <c r="C1184" s="2" t="s">
        <v>561</v>
      </c>
      <c r="D1184" s="2" t="s">
        <v>11</v>
      </c>
      <c r="E1184" s="9">
        <v>84602024</v>
      </c>
      <c r="F1184" s="9">
        <v>88578024</v>
      </c>
      <c r="G1184" s="9">
        <v>98723536</v>
      </c>
      <c r="H1184" s="9">
        <v>104929819</v>
      </c>
      <c r="I1184" s="9">
        <v>109983273</v>
      </c>
      <c r="J1184" s="7"/>
      <c r="K1184" s="7"/>
    </row>
    <row r="1185" spans="1:11" x14ac:dyDescent="0.25">
      <c r="A1185" s="2" t="s">
        <v>75</v>
      </c>
      <c r="B1185" s="2" t="s">
        <v>84</v>
      </c>
      <c r="C1185" s="2" t="s">
        <v>561</v>
      </c>
      <c r="D1185" s="2" t="s">
        <v>12</v>
      </c>
      <c r="E1185" s="9">
        <v>63683267</v>
      </c>
      <c r="F1185" s="9">
        <v>70425375</v>
      </c>
      <c r="G1185" s="9">
        <v>96039536</v>
      </c>
      <c r="H1185" s="9">
        <v>110425784</v>
      </c>
      <c r="I1185" s="9">
        <v>121801990</v>
      </c>
      <c r="J1185" s="7"/>
      <c r="K1185" s="7"/>
    </row>
    <row r="1186" spans="1:11" x14ac:dyDescent="0.25">
      <c r="A1186" s="2" t="s">
        <v>75</v>
      </c>
      <c r="B1186" s="2" t="s">
        <v>84</v>
      </c>
      <c r="C1186" s="2" t="s">
        <v>561</v>
      </c>
      <c r="D1186" s="2" t="s">
        <v>13</v>
      </c>
      <c r="E1186" s="9">
        <v>14271517</v>
      </c>
      <c r="F1186" s="9">
        <v>18640651</v>
      </c>
      <c r="G1186" s="9">
        <v>24093197</v>
      </c>
      <c r="H1186" s="9">
        <v>43053137</v>
      </c>
      <c r="I1186" s="9">
        <v>72105363</v>
      </c>
      <c r="J1186" s="7"/>
      <c r="K1186" s="7"/>
    </row>
    <row r="1187" spans="1:11" x14ac:dyDescent="0.25">
      <c r="A1187" s="2" t="s">
        <v>75</v>
      </c>
      <c r="B1187" s="5" t="s">
        <v>84</v>
      </c>
      <c r="C1187" s="5" t="s">
        <v>561</v>
      </c>
      <c r="D1187" s="5" t="s">
        <v>14</v>
      </c>
      <c r="E1187" s="22">
        <v>1796061040</v>
      </c>
      <c r="F1187" s="22">
        <v>1895860514</v>
      </c>
      <c r="G1187" s="22">
        <v>2196471887</v>
      </c>
      <c r="H1187" s="22">
        <v>2433079965</v>
      </c>
      <c r="I1187" s="22">
        <v>2931315736</v>
      </c>
      <c r="J1187" s="7"/>
      <c r="K1187" s="7"/>
    </row>
    <row r="1188" spans="1:11" x14ac:dyDescent="0.25">
      <c r="A1188" s="2" t="s">
        <v>75</v>
      </c>
      <c r="B1188" s="2" t="s">
        <v>84</v>
      </c>
      <c r="C1188" s="2" t="s">
        <v>561</v>
      </c>
      <c r="D1188" s="2" t="s">
        <v>15</v>
      </c>
      <c r="E1188" s="9">
        <v>24589644</v>
      </c>
      <c r="F1188" s="9">
        <v>39136884</v>
      </c>
      <c r="G1188" s="9">
        <v>25095911</v>
      </c>
      <c r="H1188" s="9">
        <v>41827458</v>
      </c>
      <c r="I1188" s="9">
        <v>25617252</v>
      </c>
      <c r="J1188" s="7"/>
      <c r="K1188" s="7"/>
    </row>
    <row r="1189" spans="1:11" x14ac:dyDescent="0.25">
      <c r="A1189" s="2" t="s">
        <v>75</v>
      </c>
      <c r="B1189" s="2" t="s">
        <v>84</v>
      </c>
      <c r="C1189" s="2" t="s">
        <v>561</v>
      </c>
      <c r="D1189" s="2" t="s">
        <v>16</v>
      </c>
      <c r="E1189" s="20">
        <v>269525556</v>
      </c>
      <c r="F1189" s="20">
        <v>340237265</v>
      </c>
      <c r="G1189" s="20">
        <v>216611046</v>
      </c>
      <c r="H1189" s="20">
        <v>268486812</v>
      </c>
      <c r="I1189" s="20">
        <v>457871857</v>
      </c>
      <c r="J1189" s="7"/>
      <c r="K1189" s="7"/>
    </row>
    <row r="1190" spans="1:11" x14ac:dyDescent="0.25">
      <c r="A1190" s="2" t="s">
        <v>75</v>
      </c>
      <c r="B1190" s="2" t="s">
        <v>84</v>
      </c>
      <c r="C1190" s="2" t="s">
        <v>561</v>
      </c>
      <c r="D1190" s="2" t="s">
        <v>17</v>
      </c>
      <c r="E1190" s="20">
        <v>1411851527</v>
      </c>
      <c r="F1190" s="20">
        <v>1378717068</v>
      </c>
      <c r="G1190" s="20">
        <v>1805387294</v>
      </c>
      <c r="H1190" s="20">
        <v>1922211999</v>
      </c>
      <c r="I1190" s="20">
        <v>2261275030</v>
      </c>
      <c r="J1190" s="7"/>
      <c r="K1190" s="7"/>
    </row>
    <row r="1191" spans="1:11" x14ac:dyDescent="0.25">
      <c r="A1191" s="5" t="s">
        <v>75</v>
      </c>
      <c r="B1191" s="2" t="s">
        <v>84</v>
      </c>
      <c r="C1191" s="2" t="s">
        <v>561</v>
      </c>
      <c r="D1191" s="2" t="s">
        <v>18</v>
      </c>
      <c r="E1191" s="20">
        <v>90094313</v>
      </c>
      <c r="F1191" s="20">
        <v>137769297</v>
      </c>
      <c r="G1191" s="20">
        <v>149377636</v>
      </c>
      <c r="H1191" s="20">
        <v>200553696</v>
      </c>
      <c r="I1191" s="20">
        <v>186551597</v>
      </c>
      <c r="J1191" s="7"/>
      <c r="K1191" s="7"/>
    </row>
    <row r="1192" spans="1:11" x14ac:dyDescent="0.25">
      <c r="A1192" s="2" t="s">
        <v>75</v>
      </c>
      <c r="B1192" s="5" t="s">
        <v>84</v>
      </c>
      <c r="C1192" s="5" t="s">
        <v>561</v>
      </c>
      <c r="D1192" s="5" t="s">
        <v>19</v>
      </c>
      <c r="E1192" s="19">
        <v>1970468448</v>
      </c>
      <c r="F1192" s="19">
        <v>2085355164</v>
      </c>
      <c r="G1192" s="19">
        <v>2427178756</v>
      </c>
      <c r="H1192" s="19">
        <v>2703339305</v>
      </c>
      <c r="I1192" s="19">
        <v>3247056962</v>
      </c>
      <c r="J1192" s="7"/>
      <c r="K1192" s="7"/>
    </row>
    <row r="1193" spans="1:11" x14ac:dyDescent="0.25">
      <c r="A1193" s="2" t="s">
        <v>75</v>
      </c>
      <c r="B1193" s="2" t="s">
        <v>84</v>
      </c>
      <c r="C1193" s="2" t="s">
        <v>561</v>
      </c>
      <c r="D1193" s="2" t="s">
        <v>20</v>
      </c>
      <c r="E1193" s="20">
        <v>164613179</v>
      </c>
      <c r="F1193" s="20">
        <v>96368918</v>
      </c>
      <c r="G1193" s="20">
        <v>170716648</v>
      </c>
      <c r="H1193" s="20">
        <v>168507615</v>
      </c>
      <c r="I1193" s="20">
        <v>190083526</v>
      </c>
      <c r="J1193" s="7"/>
      <c r="K1193" s="7"/>
    </row>
    <row r="1194" spans="1:11" x14ac:dyDescent="0.25">
      <c r="A1194" s="2" t="s">
        <v>75</v>
      </c>
      <c r="B1194" s="2" t="s">
        <v>84</v>
      </c>
      <c r="C1194" s="2" t="s">
        <v>561</v>
      </c>
      <c r="D1194" s="2" t="s">
        <v>21</v>
      </c>
      <c r="E1194" s="20">
        <v>18830310</v>
      </c>
      <c r="F1194" s="20">
        <v>24872110</v>
      </c>
      <c r="G1194" s="20">
        <v>35073136</v>
      </c>
      <c r="H1194" s="20">
        <v>27841879</v>
      </c>
      <c r="I1194" s="20">
        <v>39698066</v>
      </c>
      <c r="J1194" s="7"/>
      <c r="K1194" s="7"/>
    </row>
    <row r="1195" spans="1:11" x14ac:dyDescent="0.25">
      <c r="A1195" s="2" t="s">
        <v>75</v>
      </c>
      <c r="B1195" s="2" t="s">
        <v>84</v>
      </c>
      <c r="C1195" s="2" t="s">
        <v>561</v>
      </c>
      <c r="D1195" s="2" t="s">
        <v>22</v>
      </c>
      <c r="E1195" s="20">
        <v>42467110</v>
      </c>
      <c r="F1195" s="20">
        <v>50415768</v>
      </c>
      <c r="G1195" s="20">
        <v>96213400</v>
      </c>
      <c r="H1195" s="20">
        <v>55655504</v>
      </c>
      <c r="I1195" s="20">
        <v>99048299</v>
      </c>
      <c r="J1195" s="7"/>
      <c r="K1195" s="7"/>
    </row>
    <row r="1196" spans="1:11" x14ac:dyDescent="0.25">
      <c r="A1196" s="2" t="s">
        <v>75</v>
      </c>
      <c r="B1196" s="2" t="s">
        <v>84</v>
      </c>
      <c r="C1196" s="2" t="s">
        <v>561</v>
      </c>
      <c r="D1196" s="2" t="s">
        <v>23</v>
      </c>
      <c r="E1196" s="20">
        <v>1035585496</v>
      </c>
      <c r="F1196" s="20">
        <v>978731140</v>
      </c>
      <c r="G1196" s="20">
        <v>1249439347</v>
      </c>
      <c r="H1196" s="20">
        <v>1167452611</v>
      </c>
      <c r="I1196" s="20">
        <v>1947224674</v>
      </c>
      <c r="J1196" s="7"/>
      <c r="K1196" s="7"/>
    </row>
    <row r="1197" spans="1:11" x14ac:dyDescent="0.25">
      <c r="A1197" s="5" t="s">
        <v>75</v>
      </c>
      <c r="B1197" s="2" t="s">
        <v>84</v>
      </c>
      <c r="C1197" s="2" t="s">
        <v>561</v>
      </c>
      <c r="D1197" s="2" t="s">
        <v>24</v>
      </c>
      <c r="E1197" s="20">
        <v>635573871</v>
      </c>
      <c r="F1197" s="20">
        <v>797571929</v>
      </c>
      <c r="G1197" s="20">
        <v>622424762</v>
      </c>
      <c r="H1197" s="20">
        <v>1094822166</v>
      </c>
      <c r="I1197" s="20">
        <v>736329214</v>
      </c>
      <c r="J1197" s="7"/>
      <c r="K1197" s="7"/>
    </row>
    <row r="1198" spans="1:11" x14ac:dyDescent="0.25">
      <c r="A1198" s="2" t="s">
        <v>75</v>
      </c>
      <c r="B1198" s="2" t="s">
        <v>84</v>
      </c>
      <c r="C1198" s="2" t="s">
        <v>561</v>
      </c>
      <c r="D1198" s="2" t="s">
        <v>25</v>
      </c>
      <c r="E1198" s="20">
        <v>50490805</v>
      </c>
      <c r="F1198" s="20">
        <v>51260183</v>
      </c>
      <c r="G1198" s="20">
        <v>53882595</v>
      </c>
      <c r="H1198" s="20">
        <v>53551218</v>
      </c>
      <c r="I1198" s="20">
        <v>49756149</v>
      </c>
      <c r="J1198" s="7"/>
      <c r="K1198" s="7"/>
    </row>
    <row r="1199" spans="1:11" x14ac:dyDescent="0.25">
      <c r="A1199" s="2" t="s">
        <v>75</v>
      </c>
      <c r="B1199" s="2" t="s">
        <v>84</v>
      </c>
      <c r="C1199" s="2" t="s">
        <v>561</v>
      </c>
      <c r="D1199" s="2" t="s">
        <v>26</v>
      </c>
      <c r="E1199" s="20">
        <v>45862780</v>
      </c>
      <c r="F1199" s="20">
        <v>44172353</v>
      </c>
      <c r="G1199" s="20">
        <v>44561433</v>
      </c>
      <c r="H1199" s="20">
        <v>53195880</v>
      </c>
      <c r="I1199" s="20">
        <v>46010504</v>
      </c>
      <c r="J1199" s="7"/>
      <c r="K1199" s="7"/>
    </row>
    <row r="1200" spans="1:11" x14ac:dyDescent="0.25">
      <c r="A1200" s="2" t="s">
        <v>75</v>
      </c>
      <c r="B1200" s="2" t="s">
        <v>84</v>
      </c>
      <c r="C1200" s="2" t="s">
        <v>561</v>
      </c>
      <c r="D1200" s="2" t="s">
        <v>27</v>
      </c>
      <c r="E1200" s="20">
        <v>589711091</v>
      </c>
      <c r="F1200" s="20">
        <v>753399576</v>
      </c>
      <c r="G1200" s="20">
        <v>577863329</v>
      </c>
      <c r="H1200" s="20">
        <v>1041626286</v>
      </c>
      <c r="I1200" s="20">
        <v>690318710</v>
      </c>
      <c r="J1200" s="7"/>
      <c r="K1200" s="7"/>
    </row>
    <row r="1201" spans="1:11" x14ac:dyDescent="0.25">
      <c r="A1201" s="2" t="s">
        <v>75</v>
      </c>
      <c r="B1201" s="2" t="s">
        <v>84</v>
      </c>
      <c r="C1201" s="2" t="s">
        <v>561</v>
      </c>
      <c r="D1201" s="2" t="s">
        <v>491</v>
      </c>
      <c r="E1201" s="20">
        <v>57327871</v>
      </c>
      <c r="F1201" s="20">
        <v>79918324</v>
      </c>
      <c r="G1201" s="20">
        <v>76943546</v>
      </c>
      <c r="H1201" s="20">
        <v>82694343</v>
      </c>
      <c r="I1201" s="20">
        <v>97069222</v>
      </c>
      <c r="J1201" s="7"/>
      <c r="K1201" s="7"/>
    </row>
    <row r="1202" spans="1:11" x14ac:dyDescent="0.25">
      <c r="A1202" s="5" t="s">
        <v>75</v>
      </c>
      <c r="B1202" s="2" t="s">
        <v>84</v>
      </c>
      <c r="C1202" s="2" t="s">
        <v>561</v>
      </c>
      <c r="D1202" s="2" t="s">
        <v>28</v>
      </c>
      <c r="E1202" s="20">
        <v>61933391</v>
      </c>
      <c r="F1202" s="20">
        <v>101649328</v>
      </c>
      <c r="G1202" s="20">
        <v>220929350</v>
      </c>
      <c r="H1202" s="20">
        <v>159561067</v>
      </c>
      <c r="I1202" s="20">
        <v>183614465</v>
      </c>
      <c r="J1202" s="7"/>
      <c r="K1202" s="7"/>
    </row>
    <row r="1203" spans="1:11" x14ac:dyDescent="0.25">
      <c r="A1203" s="2" t="s">
        <v>75</v>
      </c>
      <c r="B1203" s="5" t="s">
        <v>84</v>
      </c>
      <c r="C1203" s="5" t="s">
        <v>561</v>
      </c>
      <c r="D1203" s="5" t="s">
        <v>29</v>
      </c>
      <c r="E1203" s="19"/>
      <c r="F1203" s="19"/>
      <c r="G1203" s="19"/>
      <c r="H1203" s="19"/>
      <c r="I1203" s="19"/>
      <c r="J1203" s="7"/>
      <c r="K1203" s="7"/>
    </row>
    <row r="1204" spans="1:11" x14ac:dyDescent="0.25">
      <c r="A1204" s="5" t="s">
        <v>75</v>
      </c>
      <c r="B1204" s="2" t="s">
        <v>84</v>
      </c>
      <c r="C1204" s="2" t="s">
        <v>561</v>
      </c>
      <c r="D1204" s="2" t="s">
        <v>30</v>
      </c>
      <c r="E1204" s="20">
        <v>123334306</v>
      </c>
      <c r="F1204" s="20">
        <v>200763193</v>
      </c>
      <c r="G1204" s="20">
        <v>328057196</v>
      </c>
      <c r="H1204" s="20">
        <v>367020252</v>
      </c>
      <c r="I1204" s="20">
        <v>293830465</v>
      </c>
      <c r="J1204" s="7"/>
      <c r="K1204" s="7"/>
    </row>
    <row r="1205" spans="1:11" x14ac:dyDescent="0.25">
      <c r="A1205" s="2" t="s">
        <v>75</v>
      </c>
      <c r="B1205" s="2" t="s">
        <v>84</v>
      </c>
      <c r="C1205" s="2" t="s">
        <v>561</v>
      </c>
      <c r="D1205" s="2" t="s">
        <v>31</v>
      </c>
      <c r="E1205" s="20">
        <v>59347404</v>
      </c>
      <c r="F1205" s="20">
        <v>113607359</v>
      </c>
      <c r="G1205" s="20">
        <v>180356436</v>
      </c>
      <c r="H1205" s="20">
        <v>217925684</v>
      </c>
      <c r="I1205" s="20">
        <v>148228155</v>
      </c>
      <c r="J1205" s="7"/>
      <c r="K1205" s="7"/>
    </row>
    <row r="1206" spans="1:11" x14ac:dyDescent="0.25">
      <c r="A1206" s="2" t="s">
        <v>75</v>
      </c>
      <c r="B1206" s="2" t="s">
        <v>84</v>
      </c>
      <c r="C1206" s="2" t="s">
        <v>561</v>
      </c>
      <c r="D1206" s="2" t="s">
        <v>32</v>
      </c>
      <c r="E1206" s="20">
        <v>63986902</v>
      </c>
      <c r="F1206" s="20">
        <v>87155834</v>
      </c>
      <c r="G1206" s="20">
        <v>147700760</v>
      </c>
      <c r="H1206" s="20">
        <v>149094568</v>
      </c>
      <c r="I1206" s="20">
        <v>145602310</v>
      </c>
      <c r="J1206" s="7"/>
      <c r="K1206" s="7"/>
    </row>
    <row r="1207" spans="1:11" x14ac:dyDescent="0.25">
      <c r="A1207" s="2" t="s">
        <v>75</v>
      </c>
      <c r="B1207" s="2" t="s">
        <v>84</v>
      </c>
      <c r="C1207" s="2" t="s">
        <v>561</v>
      </c>
      <c r="D1207" s="2" t="s">
        <v>33</v>
      </c>
      <c r="E1207" s="20">
        <v>-4822728</v>
      </c>
      <c r="F1207" s="20">
        <v>-2782463</v>
      </c>
      <c r="G1207" s="20">
        <v>372878</v>
      </c>
      <c r="H1207" s="20">
        <v>4331527</v>
      </c>
      <c r="I1207" s="20">
        <v>-5260838</v>
      </c>
      <c r="J1207" s="7"/>
      <c r="K1207" s="7"/>
    </row>
    <row r="1208" spans="1:11" x14ac:dyDescent="0.25">
      <c r="A1208" s="2" t="s">
        <v>75</v>
      </c>
      <c r="B1208" s="2" t="s">
        <v>84</v>
      </c>
      <c r="C1208" s="2" t="s">
        <v>561</v>
      </c>
      <c r="D1208" s="2" t="s">
        <v>34</v>
      </c>
      <c r="E1208" s="20">
        <v>68809630</v>
      </c>
      <c r="F1208" s="20">
        <v>89938297</v>
      </c>
      <c r="G1208" s="20">
        <v>147327882</v>
      </c>
      <c r="H1208" s="20">
        <v>144763041</v>
      </c>
      <c r="I1208" s="20">
        <v>150863148</v>
      </c>
      <c r="J1208" s="7"/>
      <c r="K1208" s="7"/>
    </row>
    <row r="1209" spans="1:11" x14ac:dyDescent="0.25">
      <c r="A1209" s="5" t="s">
        <v>75</v>
      </c>
      <c r="B1209" s="2" t="s">
        <v>84</v>
      </c>
      <c r="C1209" s="2" t="s">
        <v>561</v>
      </c>
      <c r="D1209" s="2" t="s">
        <v>35</v>
      </c>
      <c r="E1209" s="20">
        <v>20073736</v>
      </c>
      <c r="F1209" s="20">
        <v>24613302</v>
      </c>
      <c r="G1209" s="20">
        <v>32915887</v>
      </c>
      <c r="H1209" s="20">
        <v>37432180</v>
      </c>
      <c r="I1209" s="20">
        <v>35801890</v>
      </c>
      <c r="J1209" s="7"/>
      <c r="K1209" s="7"/>
    </row>
    <row r="1210" spans="1:11" x14ac:dyDescent="0.25">
      <c r="A1210" s="2" t="s">
        <v>75</v>
      </c>
      <c r="B1210" s="2" t="s">
        <v>84</v>
      </c>
      <c r="C1210" s="2" t="s">
        <v>561</v>
      </c>
      <c r="D1210" s="2" t="s">
        <v>36</v>
      </c>
      <c r="E1210" s="20">
        <v>36894056</v>
      </c>
      <c r="F1210" s="20">
        <v>43186434</v>
      </c>
      <c r="G1210" s="20">
        <v>55003210</v>
      </c>
      <c r="H1210" s="20">
        <v>63775176</v>
      </c>
      <c r="I1210" s="20">
        <v>71211952</v>
      </c>
      <c r="J1210" s="7"/>
      <c r="K1210" s="7"/>
    </row>
    <row r="1211" spans="1:11" x14ac:dyDescent="0.25">
      <c r="A1211" s="2" t="s">
        <v>75</v>
      </c>
      <c r="B1211" s="2" t="s">
        <v>84</v>
      </c>
      <c r="C1211" s="2" t="s">
        <v>561</v>
      </c>
      <c r="D1211" s="2" t="s">
        <v>37</v>
      </c>
      <c r="E1211" s="20">
        <v>35380554</v>
      </c>
      <c r="F1211" s="20">
        <v>41494758</v>
      </c>
      <c r="G1211" s="20">
        <v>51838317</v>
      </c>
      <c r="H1211" s="20">
        <v>60962882</v>
      </c>
      <c r="I1211" s="20">
        <v>68438757</v>
      </c>
      <c r="J1211" s="7"/>
      <c r="K1211" s="7"/>
    </row>
    <row r="1212" spans="1:11" x14ac:dyDescent="0.25">
      <c r="A1212" s="2" t="s">
        <v>75</v>
      </c>
      <c r="B1212" s="2" t="s">
        <v>84</v>
      </c>
      <c r="C1212" s="2" t="s">
        <v>561</v>
      </c>
      <c r="D1212" s="2" t="s">
        <v>38</v>
      </c>
      <c r="E1212" s="20">
        <v>51989310</v>
      </c>
      <c r="F1212" s="20">
        <v>71365165</v>
      </c>
      <c r="G1212" s="20">
        <v>125240559</v>
      </c>
      <c r="H1212" s="20">
        <v>118420045</v>
      </c>
      <c r="I1212" s="20">
        <v>115453086</v>
      </c>
      <c r="J1212" s="7"/>
      <c r="K1212" s="7"/>
    </row>
    <row r="1213" spans="1:11" x14ac:dyDescent="0.25">
      <c r="A1213" s="2" t="s">
        <v>75</v>
      </c>
      <c r="B1213" s="2" t="s">
        <v>84</v>
      </c>
      <c r="C1213" s="2" t="s">
        <v>561</v>
      </c>
      <c r="D1213" s="2" t="s">
        <v>39</v>
      </c>
      <c r="E1213" s="20">
        <v>30811047</v>
      </c>
      <c r="F1213" s="20">
        <v>32740935</v>
      </c>
      <c r="G1213" s="20">
        <v>59631097</v>
      </c>
      <c r="H1213" s="20">
        <v>57614510</v>
      </c>
      <c r="I1213" s="20">
        <v>54195134</v>
      </c>
      <c r="J1213" s="7"/>
      <c r="K1213" s="7"/>
    </row>
    <row r="1214" spans="1:11" x14ac:dyDescent="0.25">
      <c r="A1214" s="5" t="s">
        <v>75</v>
      </c>
      <c r="B1214" s="5" t="s">
        <v>84</v>
      </c>
      <c r="C1214" s="5" t="s">
        <v>561</v>
      </c>
      <c r="D1214" s="5" t="s">
        <v>40</v>
      </c>
      <c r="E1214" s="19"/>
      <c r="F1214" s="19"/>
      <c r="G1214" s="19"/>
      <c r="H1214" s="19"/>
      <c r="I1214" s="19"/>
      <c r="J1214" s="7"/>
      <c r="K1214" s="7"/>
    </row>
    <row r="1215" spans="1:11" x14ac:dyDescent="0.25">
      <c r="A1215" s="2" t="s">
        <v>75</v>
      </c>
      <c r="B1215" s="2" t="s">
        <v>84</v>
      </c>
      <c r="C1215" s="2" t="s">
        <v>561</v>
      </c>
      <c r="D1215" s="2" t="s">
        <v>77</v>
      </c>
      <c r="E1215" s="20">
        <v>1185060</v>
      </c>
      <c r="F1215" s="20">
        <v>1185060</v>
      </c>
      <c r="G1215" s="20">
        <v>1185060</v>
      </c>
      <c r="H1215" s="20">
        <v>1185060</v>
      </c>
      <c r="I1215" s="20">
        <v>1185060</v>
      </c>
      <c r="J1215" s="7"/>
      <c r="K1215" s="7"/>
    </row>
    <row r="1216" spans="1:11" x14ac:dyDescent="0.25">
      <c r="A1216" s="2" t="s">
        <v>75</v>
      </c>
      <c r="B1216" s="2" t="s">
        <v>84</v>
      </c>
      <c r="C1216" s="2" t="s">
        <v>561</v>
      </c>
      <c r="D1216" s="2" t="s">
        <v>78</v>
      </c>
      <c r="E1216" s="23">
        <v>190</v>
      </c>
      <c r="F1216" s="23">
        <v>200</v>
      </c>
      <c r="G1216" s="23">
        <v>300</v>
      </c>
      <c r="H1216" s="23">
        <v>360</v>
      </c>
      <c r="I1216" s="23">
        <v>360</v>
      </c>
      <c r="J1216" s="7"/>
      <c r="K1216" s="7"/>
    </row>
    <row r="1217" spans="1:11" x14ac:dyDescent="0.25">
      <c r="A1217" s="2" t="s">
        <v>75</v>
      </c>
      <c r="B1217" s="2" t="s">
        <v>84</v>
      </c>
      <c r="C1217" s="2" t="s">
        <v>561</v>
      </c>
      <c r="D1217" s="2" t="s">
        <v>79</v>
      </c>
      <c r="E1217" s="23">
        <v>0</v>
      </c>
      <c r="F1217" s="23">
        <v>0</v>
      </c>
      <c r="G1217" s="23">
        <v>0</v>
      </c>
      <c r="H1217" s="23">
        <v>0</v>
      </c>
      <c r="I1217" s="23">
        <v>0</v>
      </c>
      <c r="J1217" s="7"/>
      <c r="K1217" s="7"/>
    </row>
    <row r="1218" spans="1:11" x14ac:dyDescent="0.25">
      <c r="A1218" s="2" t="s">
        <v>75</v>
      </c>
      <c r="B1218" s="2" t="s">
        <v>84</v>
      </c>
      <c r="C1218" s="2" t="s">
        <v>561</v>
      </c>
      <c r="D1218" s="2" t="s">
        <v>80</v>
      </c>
      <c r="E1218" s="20">
        <v>110719196</v>
      </c>
      <c r="F1218" s="20">
        <v>-68036386</v>
      </c>
      <c r="G1218" s="20">
        <v>378129194.30000001</v>
      </c>
      <c r="H1218" s="20">
        <v>-88209116</v>
      </c>
      <c r="I1218" s="20">
        <v>810607413</v>
      </c>
      <c r="J1218" s="7"/>
      <c r="K1218" s="7"/>
    </row>
    <row r="1219" spans="1:11" x14ac:dyDescent="0.25">
      <c r="A1219" s="2" t="str">
        <f t="shared" ref="A1219:B1219" si="51">A1218</f>
        <v>Local Banks</v>
      </c>
      <c r="B1219" s="2" t="str">
        <f t="shared" si="51"/>
        <v>Private Sector Banks</v>
      </c>
      <c r="C1219" s="2" t="s">
        <v>561</v>
      </c>
      <c r="D1219" s="2" t="s">
        <v>81</v>
      </c>
      <c r="E1219" s="20"/>
      <c r="F1219" s="20"/>
      <c r="G1219" s="9">
        <v>813473000</v>
      </c>
      <c r="H1219" s="9">
        <v>1009777433</v>
      </c>
      <c r="I1219" s="9">
        <v>796698656.99999988</v>
      </c>
      <c r="J1219" s="7"/>
      <c r="K1219" s="7"/>
    </row>
    <row r="1220" spans="1:11" x14ac:dyDescent="0.25">
      <c r="A1220" s="2" t="s">
        <v>75</v>
      </c>
      <c r="B1220" s="5" t="s">
        <v>84</v>
      </c>
      <c r="C1220" s="5" t="s">
        <v>561</v>
      </c>
      <c r="D1220" s="5" t="s">
        <v>43</v>
      </c>
      <c r="E1220" s="22"/>
      <c r="F1220" s="22"/>
      <c r="G1220" s="22"/>
      <c r="H1220" s="22"/>
      <c r="I1220" s="22"/>
      <c r="J1220" s="7"/>
      <c r="K1220" s="7"/>
    </row>
    <row r="1221" spans="1:11" x14ac:dyDescent="0.25">
      <c r="A1221" s="2" t="s">
        <v>75</v>
      </c>
      <c r="B1221" s="2" t="s">
        <v>84</v>
      </c>
      <c r="C1221" s="2" t="s">
        <v>561</v>
      </c>
      <c r="D1221" s="2" t="s">
        <v>211</v>
      </c>
      <c r="E1221" s="23">
        <v>51.880862734169028</v>
      </c>
      <c r="F1221" s="23">
        <v>43.412257345398963</v>
      </c>
      <c r="G1221" s="23">
        <v>45.022868510000002</v>
      </c>
      <c r="H1221" s="23">
        <v>40.622981208132352</v>
      </c>
      <c r="I1221" s="23">
        <v>49.553170059999999</v>
      </c>
      <c r="J1221" s="7"/>
      <c r="K1221" s="7"/>
    </row>
    <row r="1222" spans="1:11" x14ac:dyDescent="0.25">
      <c r="A1222" s="2" t="s">
        <v>75</v>
      </c>
      <c r="B1222" s="2" t="s">
        <v>84</v>
      </c>
      <c r="C1222" s="2" t="s">
        <v>561</v>
      </c>
      <c r="D1222" s="2" t="s">
        <v>45</v>
      </c>
      <c r="E1222" s="23">
        <v>3.2472939145483846</v>
      </c>
      <c r="F1222" s="23">
        <v>4.1794239899558905</v>
      </c>
      <c r="G1222" s="23">
        <v>6.0852856280000003</v>
      </c>
      <c r="H1222" s="23">
        <v>5.515199950085437</v>
      </c>
      <c r="I1222" s="23">
        <v>4.4841316830000002</v>
      </c>
      <c r="J1222" s="7"/>
      <c r="K1222" s="7"/>
    </row>
    <row r="1223" spans="1:11" x14ac:dyDescent="0.25">
      <c r="A1223" s="2" t="s">
        <v>75</v>
      </c>
      <c r="B1223" s="2" t="s">
        <v>84</v>
      </c>
      <c r="C1223" s="2" t="s">
        <v>561</v>
      </c>
      <c r="D1223" s="2" t="s">
        <v>533</v>
      </c>
      <c r="E1223" s="23">
        <v>19.24056300408008</v>
      </c>
      <c r="F1223" s="23">
        <v>19.163107209448459</v>
      </c>
      <c r="G1223" s="23">
        <v>28.86115736</v>
      </c>
      <c r="H1223" s="23">
        <v>25.357806802484173</v>
      </c>
      <c r="I1223" s="23">
        <v>22.244317129999999</v>
      </c>
      <c r="J1223" s="7"/>
      <c r="K1223" s="7"/>
    </row>
    <row r="1224" spans="1:11" x14ac:dyDescent="0.25">
      <c r="A1224" s="2" t="s">
        <v>75</v>
      </c>
      <c r="B1224" s="2" t="s">
        <v>84</v>
      </c>
      <c r="C1224" s="2" t="s">
        <v>561</v>
      </c>
      <c r="D1224" s="2" t="s">
        <v>46</v>
      </c>
      <c r="E1224" s="9">
        <v>1.5636407185952566</v>
      </c>
      <c r="F1224" s="9">
        <v>1.5700411884370984</v>
      </c>
      <c r="G1224" s="9">
        <v>2.4568069760000002</v>
      </c>
      <c r="H1224" s="9">
        <v>2.131234872864026</v>
      </c>
      <c r="I1224" s="9">
        <v>1.669053997</v>
      </c>
      <c r="J1224" s="7"/>
      <c r="K1224" s="7"/>
    </row>
    <row r="1225" spans="1:11" x14ac:dyDescent="0.25">
      <c r="A1225" s="2" t="s">
        <v>75</v>
      </c>
      <c r="B1225" s="2" t="s">
        <v>84</v>
      </c>
      <c r="C1225" s="2" t="s">
        <v>561</v>
      </c>
      <c r="D1225" s="2" t="s">
        <v>47</v>
      </c>
      <c r="E1225" s="9">
        <v>1.0187291260803786</v>
      </c>
      <c r="F1225" s="9">
        <v>1.1802930467147994</v>
      </c>
      <c r="G1225" s="9">
        <v>1.3561377349999999</v>
      </c>
      <c r="H1225" s="9">
        <v>1.3846645121745085</v>
      </c>
      <c r="I1225" s="9">
        <v>1.1025950710000001</v>
      </c>
      <c r="J1225" s="7"/>
      <c r="K1225" s="7"/>
    </row>
    <row r="1226" spans="1:11" x14ac:dyDescent="0.25">
      <c r="A1226" s="5" t="s">
        <v>75</v>
      </c>
      <c r="B1226" s="2" t="s">
        <v>84</v>
      </c>
      <c r="C1226" s="2" t="s">
        <v>561</v>
      </c>
      <c r="D1226" s="2" t="s">
        <v>48</v>
      </c>
      <c r="E1226" s="9">
        <v>3.4920442430753402</v>
      </c>
      <c r="F1226" s="9">
        <v>4.3128527242086614</v>
      </c>
      <c r="G1226" s="9">
        <v>6.0699230179999999</v>
      </c>
      <c r="H1226" s="9">
        <v>5.3549711918238101</v>
      </c>
      <c r="I1226" s="9">
        <v>4.646150338</v>
      </c>
      <c r="J1226" s="7"/>
      <c r="K1226" s="7"/>
    </row>
    <row r="1227" spans="1:11" x14ac:dyDescent="0.25">
      <c r="A1227" s="2" t="s">
        <v>75</v>
      </c>
      <c r="B1227" s="2" t="s">
        <v>84</v>
      </c>
      <c r="C1227" s="2" t="s">
        <v>561</v>
      </c>
      <c r="D1227" s="2" t="s">
        <v>49</v>
      </c>
      <c r="E1227" s="23">
        <v>48.119137265830972</v>
      </c>
      <c r="F1227" s="23">
        <v>56.587742654601037</v>
      </c>
      <c r="G1227" s="23">
        <v>54.977131489999998</v>
      </c>
      <c r="H1227" s="23">
        <v>59.377018791867648</v>
      </c>
      <c r="I1227" s="23">
        <v>50.446829940000001</v>
      </c>
      <c r="J1227" s="7"/>
      <c r="K1227" s="7"/>
    </row>
    <row r="1228" spans="1:11" x14ac:dyDescent="0.25">
      <c r="A1228" s="2" t="s">
        <v>75</v>
      </c>
      <c r="B1228" s="2" t="s">
        <v>84</v>
      </c>
      <c r="C1228" s="2" t="s">
        <v>561</v>
      </c>
      <c r="D1228" s="2" t="s">
        <v>50</v>
      </c>
      <c r="E1228" s="9">
        <v>0.68053517155738363</v>
      </c>
      <c r="F1228" s="9">
        <v>0.58144275291733716</v>
      </c>
      <c r="G1228" s="9">
        <v>0.41390997800000001</v>
      </c>
      <c r="H1228" s="9">
        <v>0.51480205061567064</v>
      </c>
      <c r="I1228" s="9">
        <v>0.59278412899999999</v>
      </c>
      <c r="J1228" s="7"/>
      <c r="K1228" s="7"/>
    </row>
    <row r="1229" spans="1:11" x14ac:dyDescent="0.25">
      <c r="A1229" s="2" t="s">
        <v>75</v>
      </c>
      <c r="B1229" s="2" t="s">
        <v>84</v>
      </c>
      <c r="C1229" s="2" t="s">
        <v>561</v>
      </c>
      <c r="D1229" s="2" t="s">
        <v>51</v>
      </c>
      <c r="E1229" s="9">
        <v>25.726629752046961</v>
      </c>
      <c r="F1229" s="9">
        <v>19.161906835049503</v>
      </c>
      <c r="G1229" s="9">
        <v>15.237482399999999</v>
      </c>
      <c r="H1229" s="9">
        <v>15.76827605773922</v>
      </c>
      <c r="I1229" s="9">
        <v>21.60344727</v>
      </c>
      <c r="J1229" s="7"/>
      <c r="K1229" s="7"/>
    </row>
    <row r="1230" spans="1:11" x14ac:dyDescent="0.25">
      <c r="A1230" s="2" t="s">
        <v>75</v>
      </c>
      <c r="B1230" s="2" t="s">
        <v>84</v>
      </c>
      <c r="C1230" s="2" t="s">
        <v>561</v>
      </c>
      <c r="D1230" s="2" t="s">
        <v>52</v>
      </c>
      <c r="E1230" s="9">
        <v>1.7625296058491553</v>
      </c>
      <c r="F1230" s="9">
        <v>1.6858671786499837</v>
      </c>
      <c r="G1230" s="9">
        <v>1.574872249</v>
      </c>
      <c r="H1230" s="9">
        <v>1.628622270997842</v>
      </c>
      <c r="I1230" s="9">
        <v>1.911596203</v>
      </c>
      <c r="J1230" s="7"/>
      <c r="K1230" s="7"/>
    </row>
    <row r="1231" spans="1:11" x14ac:dyDescent="0.25">
      <c r="A1231" s="2" t="s">
        <v>75</v>
      </c>
      <c r="B1231" s="2" t="s">
        <v>84</v>
      </c>
      <c r="C1231" s="2" t="s">
        <v>561</v>
      </c>
      <c r="D1231" s="2" t="s">
        <v>82</v>
      </c>
      <c r="E1231" s="9">
        <f>+E1213/E1215</f>
        <v>25.999567110526048</v>
      </c>
      <c r="F1231" s="9">
        <f>+F1213/F1215</f>
        <v>27.628082122424182</v>
      </c>
      <c r="G1231" s="9">
        <f>+G1213/G1215</f>
        <v>50.319053043727742</v>
      </c>
      <c r="H1231" s="9">
        <f>+H1213/H1215</f>
        <v>48.617378023053682</v>
      </c>
      <c r="I1231" s="9">
        <f>+I1213/I1215</f>
        <v>45.731974752333215</v>
      </c>
      <c r="J1231" s="7"/>
      <c r="K1231" s="7"/>
    </row>
    <row r="1232" spans="1:11" x14ac:dyDescent="0.25">
      <c r="A1232" s="2" t="s">
        <v>75</v>
      </c>
      <c r="B1232" s="5" t="s">
        <v>84</v>
      </c>
      <c r="C1232" s="5" t="s">
        <v>561</v>
      </c>
      <c r="D1232" s="5" t="s">
        <v>53</v>
      </c>
      <c r="E1232" s="74"/>
      <c r="F1232" s="74"/>
      <c r="G1232" s="74"/>
      <c r="H1232" s="74"/>
      <c r="I1232" s="74"/>
      <c r="J1232" s="7"/>
      <c r="K1232" s="7"/>
    </row>
    <row r="1233" spans="1:14" x14ac:dyDescent="0.25">
      <c r="A1233" s="2" t="s">
        <v>75</v>
      </c>
      <c r="B1233" s="2" t="s">
        <v>84</v>
      </c>
      <c r="C1233" s="2" t="s">
        <v>561</v>
      </c>
      <c r="D1233" s="2" t="s">
        <v>54</v>
      </c>
      <c r="E1233" s="9">
        <v>9.3096384865331263</v>
      </c>
      <c r="F1233" s="9">
        <v>5.8139270515168704</v>
      </c>
      <c r="G1233" s="9">
        <v>8.4785590469999992</v>
      </c>
      <c r="H1233" s="9">
        <v>7.2632204783483516</v>
      </c>
      <c r="I1233" s="9">
        <v>7.076611057</v>
      </c>
      <c r="J1233" s="7"/>
      <c r="K1233" s="7"/>
    </row>
    <row r="1234" spans="1:14" x14ac:dyDescent="0.25">
      <c r="A1234" s="2" t="s">
        <v>75</v>
      </c>
      <c r="B1234" s="2" t="s">
        <v>84</v>
      </c>
      <c r="C1234" s="2" t="s">
        <v>561</v>
      </c>
      <c r="D1234" s="2" t="s">
        <v>55</v>
      </c>
      <c r="E1234" s="9">
        <v>52.555294506293968</v>
      </c>
      <c r="F1234" s="9">
        <v>46.933546711662203</v>
      </c>
      <c r="G1234" s="9">
        <v>51.4770222</v>
      </c>
      <c r="H1234" s="9">
        <v>43.185574553690735</v>
      </c>
      <c r="I1234" s="9">
        <v>59.968910209999997</v>
      </c>
      <c r="J1234" s="7"/>
      <c r="K1234" s="7"/>
    </row>
    <row r="1235" spans="1:14" x14ac:dyDescent="0.25">
      <c r="A1235" s="2" t="s">
        <v>75</v>
      </c>
      <c r="B1235" s="2" t="s">
        <v>84</v>
      </c>
      <c r="C1235" s="2" t="s">
        <v>561</v>
      </c>
      <c r="D1235" s="2" t="s">
        <v>56</v>
      </c>
      <c r="E1235" s="9">
        <v>29.92745667146049</v>
      </c>
      <c r="F1235" s="9">
        <v>36.12811807821145</v>
      </c>
      <c r="G1235" s="9">
        <v>23.80802516</v>
      </c>
      <c r="H1235" s="9">
        <v>38.531096857632527</v>
      </c>
      <c r="I1235" s="9">
        <v>21.259827529999999</v>
      </c>
      <c r="J1235" s="7"/>
      <c r="K1235" s="7"/>
      <c r="L1235" s="7"/>
      <c r="M1235" s="7"/>
      <c r="N1235" s="7"/>
    </row>
    <row r="1236" spans="1:14" x14ac:dyDescent="0.25">
      <c r="A1236" s="2" t="s">
        <v>75</v>
      </c>
      <c r="B1236" s="2" t="s">
        <v>84</v>
      </c>
      <c r="C1236" s="2" t="s">
        <v>561</v>
      </c>
      <c r="D1236" s="2" t="s">
        <v>57</v>
      </c>
      <c r="E1236" s="9">
        <v>71.65055235637044</v>
      </c>
      <c r="F1236" s="9">
        <v>66.114256784701837</v>
      </c>
      <c r="G1236" s="9">
        <v>74.3821315</v>
      </c>
      <c r="H1236" s="9">
        <v>71.105095666117279</v>
      </c>
      <c r="I1236" s="9">
        <v>69.640756429999996</v>
      </c>
      <c r="J1236" s="7"/>
      <c r="K1236" s="7"/>
    </row>
    <row r="1237" spans="1:14" x14ac:dyDescent="0.25">
      <c r="A1237" s="5" t="s">
        <v>75</v>
      </c>
      <c r="B1237" s="2" t="s">
        <v>84</v>
      </c>
      <c r="C1237" s="2" t="s">
        <v>561</v>
      </c>
      <c r="D1237" s="2" t="s">
        <v>58</v>
      </c>
      <c r="E1237" s="9">
        <v>91.14893678317857</v>
      </c>
      <c r="F1237" s="9">
        <v>90.913075466889623</v>
      </c>
      <c r="G1237" s="9">
        <v>90.49485464</v>
      </c>
      <c r="H1237" s="9">
        <v>90.002759198590496</v>
      </c>
      <c r="I1237" s="9">
        <v>90.276079859999996</v>
      </c>
      <c r="J1237" s="7"/>
      <c r="K1237" s="7"/>
    </row>
    <row r="1238" spans="1:14" x14ac:dyDescent="0.25">
      <c r="A1238" s="2" t="s">
        <v>75</v>
      </c>
      <c r="B1238" s="2" t="s">
        <v>84</v>
      </c>
      <c r="C1238" s="2" t="s">
        <v>561</v>
      </c>
      <c r="D1238" s="2" t="s">
        <v>59</v>
      </c>
      <c r="E1238" s="9">
        <v>45.017047390989575</v>
      </c>
      <c r="F1238" s="9">
        <v>57.848847128365279</v>
      </c>
      <c r="G1238" s="9">
        <v>34.475968899999998</v>
      </c>
      <c r="H1238" s="9">
        <v>56.956369358299902</v>
      </c>
      <c r="I1238" s="9">
        <v>32.562567770000001</v>
      </c>
      <c r="J1238" s="7"/>
      <c r="K1238" s="7"/>
    </row>
    <row r="1239" spans="1:14" x14ac:dyDescent="0.25">
      <c r="A1239" s="2" t="s">
        <v>75</v>
      </c>
      <c r="B1239" s="2" t="s">
        <v>84</v>
      </c>
      <c r="C1239" s="2" t="s">
        <v>561</v>
      </c>
      <c r="D1239" s="2" t="s">
        <v>60</v>
      </c>
      <c r="E1239" s="23">
        <v>37.80079301818342</v>
      </c>
      <c r="F1239" s="23">
        <v>46.398668870279991</v>
      </c>
      <c r="G1239" s="23">
        <v>30.782654449999999</v>
      </c>
      <c r="H1239" s="23">
        <v>49.975932816626703</v>
      </c>
      <c r="I1239" s="23">
        <v>27.079420299999999</v>
      </c>
      <c r="J1239" s="7"/>
      <c r="K1239" s="7"/>
    </row>
    <row r="1240" spans="1:14" x14ac:dyDescent="0.25">
      <c r="A1240" s="2" t="s">
        <v>75</v>
      </c>
      <c r="B1240" s="5" t="s">
        <v>84</v>
      </c>
      <c r="C1240" s="5" t="s">
        <v>561</v>
      </c>
      <c r="D1240" s="5" t="s">
        <v>61</v>
      </c>
      <c r="E1240" s="74"/>
      <c r="F1240" s="74"/>
      <c r="G1240" s="74"/>
      <c r="H1240" s="74"/>
      <c r="I1240" s="74"/>
      <c r="J1240" s="7"/>
      <c r="K1240" s="7"/>
    </row>
    <row r="1241" spans="1:14" x14ac:dyDescent="0.25">
      <c r="A1241" s="2" t="s">
        <v>75</v>
      </c>
      <c r="B1241" s="2" t="s">
        <v>84</v>
      </c>
      <c r="C1241" s="2" t="s">
        <v>561</v>
      </c>
      <c r="D1241" s="2" t="s">
        <v>62</v>
      </c>
      <c r="E1241" s="9">
        <v>7.9441284961193759</v>
      </c>
      <c r="F1241" s="9">
        <v>6.4270294798702725</v>
      </c>
      <c r="G1241" s="9">
        <v>8.6568848620000001</v>
      </c>
      <c r="H1241" s="9">
        <v>4.8913165683932638</v>
      </c>
      <c r="I1241" s="9">
        <v>6.7573237700000002</v>
      </c>
      <c r="J1241" s="7"/>
      <c r="K1241" s="7"/>
    </row>
    <row r="1242" spans="1:14" x14ac:dyDescent="0.25">
      <c r="A1242" s="2" t="s">
        <v>75</v>
      </c>
      <c r="B1242" s="2" t="s">
        <v>84</v>
      </c>
      <c r="C1242" s="2" t="s">
        <v>561</v>
      </c>
      <c r="D1242" s="2" t="s">
        <v>63</v>
      </c>
      <c r="E1242" s="9">
        <v>7.215963728628485</v>
      </c>
      <c r="F1242" s="9">
        <v>5.5383535194604372</v>
      </c>
      <c r="G1242" s="9">
        <v>7.1593284390000003</v>
      </c>
      <c r="H1242" s="9">
        <v>4.8588603384195643</v>
      </c>
      <c r="I1242" s="9">
        <v>6.2486321509999998</v>
      </c>
      <c r="J1242" s="7"/>
      <c r="K1242" s="7"/>
    </row>
    <row r="1243" spans="1:14" x14ac:dyDescent="0.25">
      <c r="A1243" s="5" t="s">
        <v>75</v>
      </c>
      <c r="B1243" s="2" t="s">
        <v>84</v>
      </c>
      <c r="C1243" s="2" t="s">
        <v>561</v>
      </c>
      <c r="D1243" s="2" t="s">
        <v>534</v>
      </c>
      <c r="E1243" s="9">
        <v>31.529974126787106</v>
      </c>
      <c r="F1243" s="9">
        <v>30.002331405775291</v>
      </c>
      <c r="G1243" s="9">
        <v>26.078910690000001</v>
      </c>
      <c r="H1243" s="9">
        <v>23.569434853853881</v>
      </c>
      <c r="I1243" s="9">
        <v>20.422341930000002</v>
      </c>
      <c r="J1243" s="7"/>
      <c r="K1243" s="7"/>
    </row>
    <row r="1244" spans="1:14" x14ac:dyDescent="0.25">
      <c r="A1244" s="2" t="s">
        <v>75</v>
      </c>
      <c r="B1244" s="2" t="s">
        <v>84</v>
      </c>
      <c r="C1244" s="2" t="s">
        <v>561</v>
      </c>
      <c r="D1244" s="2" t="s">
        <v>65</v>
      </c>
      <c r="E1244" s="9">
        <v>-10.515559680000001</v>
      </c>
      <c r="F1244" s="9">
        <v>-6.2991052344438163</v>
      </c>
      <c r="G1244" s="9">
        <v>0.83677291099999995</v>
      </c>
      <c r="H1244" s="9">
        <v>8.1425986373380788</v>
      </c>
      <c r="I1244" s="9">
        <v>-11.43399342</v>
      </c>
      <c r="J1244" s="7"/>
      <c r="K1244" s="7"/>
    </row>
    <row r="1245" spans="1:14" x14ac:dyDescent="0.25">
      <c r="A1245" s="2" t="s">
        <v>75</v>
      </c>
      <c r="B1245" s="2" t="s">
        <v>84</v>
      </c>
      <c r="C1245" s="2" t="s">
        <v>561</v>
      </c>
      <c r="D1245" s="2" t="s">
        <v>66</v>
      </c>
      <c r="E1245" s="9">
        <v>90.83392510774982</v>
      </c>
      <c r="F1245" s="9">
        <v>86.172835161357114</v>
      </c>
      <c r="G1245" s="9">
        <v>82.700977929999993</v>
      </c>
      <c r="H1245" s="9">
        <v>99.336452067252694</v>
      </c>
      <c r="I1245" s="9">
        <v>92.471995770000007</v>
      </c>
      <c r="J1245" s="7"/>
      <c r="K1245" s="7"/>
    </row>
    <row r="1246" spans="1:14" x14ac:dyDescent="0.25">
      <c r="A1246" s="2" t="s">
        <v>75</v>
      </c>
      <c r="B1246" s="5" t="s">
        <v>84</v>
      </c>
      <c r="C1246" s="5" t="s">
        <v>561</v>
      </c>
      <c r="D1246" s="5" t="s">
        <v>67</v>
      </c>
      <c r="E1246" s="74"/>
      <c r="F1246" s="74"/>
      <c r="G1246" s="74"/>
      <c r="H1246" s="74"/>
      <c r="I1246" s="74"/>
      <c r="J1246" s="7"/>
      <c r="K1246" s="7"/>
    </row>
    <row r="1247" spans="1:14" x14ac:dyDescent="0.25">
      <c r="A1247" s="2" t="s">
        <v>75</v>
      </c>
      <c r="B1247" s="2" t="s">
        <v>84</v>
      </c>
      <c r="C1247" s="2" t="s">
        <v>561</v>
      </c>
      <c r="D1247" s="2" t="s">
        <v>535</v>
      </c>
      <c r="E1247" s="23">
        <v>8.1267929543624948</v>
      </c>
      <c r="F1247" s="23">
        <v>8.1930407802706551</v>
      </c>
      <c r="G1247" s="23">
        <v>8.5125033119999998</v>
      </c>
      <c r="H1247" s="23">
        <v>8.4046498558197076</v>
      </c>
      <c r="I1247" s="23">
        <v>7.5032826909999999</v>
      </c>
      <c r="J1247" s="7"/>
      <c r="K1247" s="7"/>
    </row>
    <row r="1248" spans="1:14" x14ac:dyDescent="0.25">
      <c r="A1248" s="2" t="str">
        <f t="shared" ref="A1248:C1248" si="52">A1247</f>
        <v>Local Banks</v>
      </c>
      <c r="B1248" s="2" t="str">
        <f t="shared" si="52"/>
        <v>Private Sector Banks</v>
      </c>
      <c r="C1248" s="2" t="str">
        <f t="shared" si="52"/>
        <v>MCB BANK LTD.</v>
      </c>
      <c r="D1248" s="2" t="s">
        <v>540</v>
      </c>
      <c r="E1248" s="23"/>
      <c r="F1248" s="23"/>
      <c r="G1248" s="9">
        <f>G1219/SUM(G1183:G1185)</f>
        <v>3.9371692692243521</v>
      </c>
      <c r="H1248" s="9">
        <f>H1219/SUM(H1183:H1185)</f>
        <v>4.4443215883502969</v>
      </c>
      <c r="I1248" s="9">
        <f>I1219/SUM(I1183:I1185)</f>
        <v>3.2700385205604969</v>
      </c>
      <c r="J1248" s="7"/>
      <c r="K1248" s="7"/>
    </row>
    <row r="1249" spans="1:14" x14ac:dyDescent="0.25">
      <c r="A1249" s="2" t="s">
        <v>75</v>
      </c>
      <c r="B1249" s="2" t="s">
        <v>84</v>
      </c>
      <c r="C1249" s="2" t="s">
        <v>561</v>
      </c>
      <c r="D1249" s="2" t="s">
        <v>538</v>
      </c>
      <c r="E1249" s="9">
        <f>+SUM(E1183:E1185)/E1215</f>
        <v>135.12893102458946</v>
      </c>
      <c r="F1249" s="9">
        <f t="shared" ref="F1249:I1249" si="53">+SUM(F1183:F1185)/F1215</f>
        <v>144.17328996000202</v>
      </c>
      <c r="G1249" s="9">
        <f t="shared" si="53"/>
        <v>174.34870133157816</v>
      </c>
      <c r="H1249" s="9">
        <f t="shared" si="53"/>
        <v>191.72548478558048</v>
      </c>
      <c r="I1249" s="9">
        <f t="shared" si="53"/>
        <v>205.58947479452516</v>
      </c>
      <c r="J1249" s="7"/>
      <c r="K1249" s="7"/>
    </row>
    <row r="1250" spans="1:14" x14ac:dyDescent="0.25">
      <c r="A1250" s="2" t="s">
        <v>75</v>
      </c>
      <c r="B1250" s="2" t="s">
        <v>84</v>
      </c>
      <c r="C1250" s="2" t="s">
        <v>561</v>
      </c>
      <c r="D1250" s="2" t="s">
        <v>539</v>
      </c>
      <c r="E1250" s="9">
        <v>8.8165839536871839</v>
      </c>
      <c r="F1250" s="9">
        <v>8.069562761595062</v>
      </c>
      <c r="G1250" s="9">
        <v>8.7379856159999996</v>
      </c>
      <c r="H1250" s="9">
        <v>8.4602091563494852</v>
      </c>
      <c r="I1250" s="9">
        <v>9.2813718069999993</v>
      </c>
      <c r="J1250" s="7"/>
      <c r="K1250" s="7"/>
    </row>
    <row r="1251" spans="1:14" x14ac:dyDescent="0.25">
      <c r="A1251" s="2" t="s">
        <v>75</v>
      </c>
      <c r="B1251" s="5" t="s">
        <v>84</v>
      </c>
      <c r="C1251" s="5" t="s">
        <v>561</v>
      </c>
      <c r="D1251" s="5" t="s">
        <v>68</v>
      </c>
      <c r="E1251" s="74"/>
      <c r="F1251" s="74"/>
      <c r="G1251" s="74"/>
      <c r="H1251" s="74"/>
      <c r="I1251" s="74"/>
      <c r="J1251" s="7"/>
      <c r="K1251" s="7"/>
    </row>
    <row r="1252" spans="1:14" x14ac:dyDescent="0.25">
      <c r="A1252" s="2" t="s">
        <v>75</v>
      </c>
      <c r="B1252" s="2" t="s">
        <v>84</v>
      </c>
      <c r="C1252" s="2" t="s">
        <v>561</v>
      </c>
      <c r="D1252" s="2" t="s">
        <v>83</v>
      </c>
      <c r="E1252" s="9">
        <v>3.5934902179727941</v>
      </c>
      <c r="F1252" s="9">
        <v>-2.078022084586161</v>
      </c>
      <c r="G1252" s="9">
        <v>6.3411410039999998</v>
      </c>
      <c r="H1252" s="9">
        <v>-1.531022584</v>
      </c>
      <c r="I1252" s="9">
        <v>14.95719916</v>
      </c>
      <c r="J1252" s="7"/>
      <c r="K1252" s="7"/>
    </row>
    <row r="1253" spans="1:14" x14ac:dyDescent="0.25">
      <c r="A1253" s="2" t="s">
        <v>75</v>
      </c>
      <c r="B1253" s="5" t="s">
        <v>84</v>
      </c>
      <c r="C1253" s="5" t="s">
        <v>562</v>
      </c>
      <c r="D1253" s="5" t="s">
        <v>9</v>
      </c>
      <c r="E1253" s="19">
        <f>SUM(E1254:E1257)</f>
        <v>10604555</v>
      </c>
      <c r="F1253" s="19">
        <f t="shared" ref="F1253:I1253" si="54">SUM(F1254:F1257)</f>
        <v>16346882</v>
      </c>
      <c r="G1253" s="19">
        <f t="shared" si="54"/>
        <v>22036252</v>
      </c>
      <c r="H1253" s="19">
        <f t="shared" si="54"/>
        <v>25946005.579999998</v>
      </c>
      <c r="I1253" s="19">
        <f t="shared" si="54"/>
        <v>27767981</v>
      </c>
      <c r="J1253" s="3"/>
      <c r="K1253" s="3"/>
      <c r="L1253" s="3"/>
      <c r="M1253" s="3"/>
      <c r="N1253" s="3"/>
    </row>
    <row r="1254" spans="1:14" x14ac:dyDescent="0.25">
      <c r="A1254" s="2" t="s">
        <v>75</v>
      </c>
      <c r="B1254" s="2" t="s">
        <v>84</v>
      </c>
      <c r="C1254" s="2" t="s">
        <v>562</v>
      </c>
      <c r="D1254" s="2" t="s">
        <v>76</v>
      </c>
      <c r="E1254" s="23">
        <v>11550000</v>
      </c>
      <c r="F1254" s="23">
        <v>15550000</v>
      </c>
      <c r="G1254" s="23">
        <v>15550000</v>
      </c>
      <c r="H1254" s="23">
        <v>15550000</v>
      </c>
      <c r="I1254" s="23">
        <v>15550000</v>
      </c>
      <c r="J1254" s="7"/>
      <c r="K1254" s="7"/>
    </row>
    <row r="1255" spans="1:14" x14ac:dyDescent="0.25">
      <c r="A1255" s="2" t="s">
        <v>75</v>
      </c>
      <c r="B1255" s="2" t="s">
        <v>84</v>
      </c>
      <c r="C1255" s="2" t="s">
        <v>562</v>
      </c>
      <c r="D1255" s="2" t="s">
        <v>11</v>
      </c>
      <c r="E1255" s="9">
        <v>88193</v>
      </c>
      <c r="F1255" s="9">
        <v>397818.8</v>
      </c>
      <c r="G1255" s="9">
        <v>1428485.8</v>
      </c>
      <c r="H1255" s="9">
        <v>2276220</v>
      </c>
      <c r="I1255" s="9">
        <v>2732118</v>
      </c>
      <c r="J1255" s="7"/>
      <c r="K1255" s="7"/>
    </row>
    <row r="1256" spans="1:14" x14ac:dyDescent="0.25">
      <c r="A1256" s="5" t="s">
        <v>75</v>
      </c>
      <c r="B1256" s="2" t="s">
        <v>84</v>
      </c>
      <c r="C1256" s="2" t="s">
        <v>562</v>
      </c>
      <c r="D1256" s="2" t="s">
        <v>12</v>
      </c>
      <c r="E1256" s="9">
        <v>-1282002</v>
      </c>
      <c r="F1256" s="9">
        <v>-1766.8</v>
      </c>
      <c r="G1256" s="9">
        <v>4123122.2</v>
      </c>
      <c r="H1256" s="9">
        <v>6602056.5800000001</v>
      </c>
      <c r="I1256" s="9">
        <v>8427740</v>
      </c>
      <c r="J1256" s="7"/>
      <c r="K1256" s="7"/>
    </row>
    <row r="1257" spans="1:14" x14ac:dyDescent="0.25">
      <c r="A1257" s="2" t="s">
        <v>75</v>
      </c>
      <c r="B1257" s="2" t="s">
        <v>84</v>
      </c>
      <c r="C1257" s="2" t="s">
        <v>562</v>
      </c>
      <c r="D1257" s="2" t="s">
        <v>13</v>
      </c>
      <c r="E1257" s="9">
        <v>248364</v>
      </c>
      <c r="F1257" s="9">
        <v>400830</v>
      </c>
      <c r="G1257" s="9">
        <v>934644</v>
      </c>
      <c r="H1257" s="9">
        <v>1517729</v>
      </c>
      <c r="I1257" s="9">
        <v>1058123</v>
      </c>
      <c r="J1257" s="7"/>
      <c r="K1257" s="7"/>
    </row>
    <row r="1258" spans="1:14" x14ac:dyDescent="0.25">
      <c r="A1258" s="2" t="s">
        <v>75</v>
      </c>
      <c r="B1258" s="5" t="s">
        <v>84</v>
      </c>
      <c r="C1258" s="5" t="s">
        <v>562</v>
      </c>
      <c r="D1258" s="5" t="s">
        <v>14</v>
      </c>
      <c r="E1258" s="22">
        <v>150662838</v>
      </c>
      <c r="F1258" s="22">
        <v>182692691</v>
      </c>
      <c r="G1258" s="22">
        <v>244963453</v>
      </c>
      <c r="H1258" s="22">
        <v>281397622</v>
      </c>
      <c r="I1258" s="22">
        <v>309530037</v>
      </c>
      <c r="J1258" s="7"/>
      <c r="K1258" s="7"/>
    </row>
    <row r="1259" spans="1:14" x14ac:dyDescent="0.25">
      <c r="A1259" s="2" t="s">
        <v>75</v>
      </c>
      <c r="B1259" s="2" t="s">
        <v>84</v>
      </c>
      <c r="C1259" s="2" t="s">
        <v>562</v>
      </c>
      <c r="D1259" s="2" t="s">
        <v>15</v>
      </c>
      <c r="E1259" s="9">
        <v>1896801</v>
      </c>
      <c r="F1259" s="9">
        <v>3737482</v>
      </c>
      <c r="G1259" s="9">
        <v>2175473</v>
      </c>
      <c r="H1259" s="9">
        <v>11594493</v>
      </c>
      <c r="I1259" s="9">
        <v>5515318</v>
      </c>
      <c r="J1259" s="7"/>
      <c r="K1259" s="7"/>
    </row>
    <row r="1260" spans="1:14" x14ac:dyDescent="0.25">
      <c r="A1260" s="2" t="s">
        <v>75</v>
      </c>
      <c r="B1260" s="2" t="s">
        <v>84</v>
      </c>
      <c r="C1260" s="2" t="s">
        <v>562</v>
      </c>
      <c r="D1260" s="2" t="s">
        <v>16</v>
      </c>
      <c r="E1260" s="20">
        <v>16472906</v>
      </c>
      <c r="F1260" s="20">
        <v>14670759</v>
      </c>
      <c r="G1260" s="20">
        <v>25813546</v>
      </c>
      <c r="H1260" s="20">
        <v>48422293</v>
      </c>
      <c r="I1260" s="20">
        <v>22370495</v>
      </c>
      <c r="J1260" s="7"/>
      <c r="K1260" s="7"/>
    </row>
    <row r="1261" spans="1:14" x14ac:dyDescent="0.25">
      <c r="A1261" s="2" t="s">
        <v>75</v>
      </c>
      <c r="B1261" s="2" t="s">
        <v>84</v>
      </c>
      <c r="C1261" s="2" t="s">
        <v>562</v>
      </c>
      <c r="D1261" s="2" t="s">
        <v>17</v>
      </c>
      <c r="E1261" s="20">
        <v>122747778</v>
      </c>
      <c r="F1261" s="20">
        <v>154001460</v>
      </c>
      <c r="G1261" s="20">
        <v>204460158</v>
      </c>
      <c r="H1261" s="20">
        <v>209108581</v>
      </c>
      <c r="I1261" s="20">
        <v>268934274</v>
      </c>
      <c r="J1261" s="7"/>
      <c r="K1261" s="7"/>
    </row>
    <row r="1262" spans="1:14" x14ac:dyDescent="0.25">
      <c r="A1262" s="2" t="s">
        <v>75</v>
      </c>
      <c r="B1262" s="2" t="s">
        <v>84</v>
      </c>
      <c r="C1262" s="2" t="s">
        <v>562</v>
      </c>
      <c r="D1262" s="2" t="s">
        <v>18</v>
      </c>
      <c r="E1262" s="20">
        <v>9545353</v>
      </c>
      <c r="F1262" s="20">
        <v>10282990</v>
      </c>
      <c r="G1262" s="20">
        <v>12514276</v>
      </c>
      <c r="H1262" s="20">
        <v>12272255</v>
      </c>
      <c r="I1262" s="20">
        <v>12709950</v>
      </c>
      <c r="J1262" s="7"/>
      <c r="K1262" s="7"/>
    </row>
    <row r="1263" spans="1:14" x14ac:dyDescent="0.25">
      <c r="A1263" s="2" t="s">
        <v>75</v>
      </c>
      <c r="B1263" s="5" t="s">
        <v>84</v>
      </c>
      <c r="C1263" s="5" t="s">
        <v>562</v>
      </c>
      <c r="D1263" s="5" t="s">
        <v>19</v>
      </c>
      <c r="E1263" s="19">
        <v>161267393</v>
      </c>
      <c r="F1263" s="19">
        <v>199039573</v>
      </c>
      <c r="G1263" s="19">
        <v>266999704.69999999</v>
      </c>
      <c r="H1263" s="19">
        <v>307343628</v>
      </c>
      <c r="I1263" s="19">
        <v>337298018</v>
      </c>
      <c r="J1263" s="7"/>
      <c r="K1263" s="7"/>
    </row>
    <row r="1264" spans="1:14" x14ac:dyDescent="0.25">
      <c r="A1264" s="5" t="s">
        <v>75</v>
      </c>
      <c r="B1264" s="2" t="s">
        <v>84</v>
      </c>
      <c r="C1264" s="2" t="s">
        <v>562</v>
      </c>
      <c r="D1264" s="2" t="s">
        <v>20</v>
      </c>
      <c r="E1264" s="20">
        <v>11309285</v>
      </c>
      <c r="F1264" s="20">
        <v>13906238</v>
      </c>
      <c r="G1264" s="20">
        <v>19529055</v>
      </c>
      <c r="H1264" s="20">
        <v>18114511</v>
      </c>
      <c r="I1264" s="20">
        <v>21000952</v>
      </c>
      <c r="J1264" s="7"/>
      <c r="K1264" s="7"/>
    </row>
    <row r="1265" spans="1:11" x14ac:dyDescent="0.25">
      <c r="A1265" s="2" t="s">
        <v>75</v>
      </c>
      <c r="B1265" s="2" t="s">
        <v>84</v>
      </c>
      <c r="C1265" s="2" t="s">
        <v>562</v>
      </c>
      <c r="D1265" s="2" t="s">
        <v>21</v>
      </c>
      <c r="E1265" s="20">
        <v>3696073</v>
      </c>
      <c r="F1265" s="20">
        <v>1238320</v>
      </c>
      <c r="G1265" s="20">
        <v>2803425</v>
      </c>
      <c r="H1265" s="20">
        <v>962093</v>
      </c>
      <c r="I1265" s="20">
        <v>2115091</v>
      </c>
      <c r="J1265" s="7"/>
      <c r="K1265" s="7"/>
    </row>
    <row r="1266" spans="1:11" x14ac:dyDescent="0.25">
      <c r="A1266" s="2" t="s">
        <v>75</v>
      </c>
      <c r="B1266" s="2" t="s">
        <v>84</v>
      </c>
      <c r="C1266" s="2" t="s">
        <v>562</v>
      </c>
      <c r="D1266" s="2" t="s">
        <v>22</v>
      </c>
      <c r="E1266" s="20">
        <v>1650000</v>
      </c>
      <c r="F1266" s="20">
        <v>6170000</v>
      </c>
      <c r="G1266" s="20">
        <v>2500000</v>
      </c>
      <c r="H1266" s="20">
        <v>2000000</v>
      </c>
      <c r="I1266" s="20">
        <v>8741090</v>
      </c>
      <c r="J1266" s="7"/>
      <c r="K1266" s="7"/>
    </row>
    <row r="1267" spans="1:11" x14ac:dyDescent="0.25">
      <c r="A1267" s="2" t="s">
        <v>75</v>
      </c>
      <c r="B1267" s="2" t="s">
        <v>84</v>
      </c>
      <c r="C1267" s="2" t="s">
        <v>562</v>
      </c>
      <c r="D1267" s="2" t="s">
        <v>23</v>
      </c>
      <c r="E1267" s="20">
        <v>33475816</v>
      </c>
      <c r="F1267" s="20">
        <v>72668657</v>
      </c>
      <c r="G1267" s="20">
        <v>132544302</v>
      </c>
      <c r="H1267" s="20">
        <v>146596201</v>
      </c>
      <c r="I1267" s="20">
        <v>155824222</v>
      </c>
      <c r="J1267" s="7"/>
      <c r="K1267" s="7"/>
    </row>
    <row r="1268" spans="1:11" x14ac:dyDescent="0.25">
      <c r="A1268" s="2" t="s">
        <v>75</v>
      </c>
      <c r="B1268" s="2" t="s">
        <v>84</v>
      </c>
      <c r="C1268" s="2" t="s">
        <v>562</v>
      </c>
      <c r="D1268" s="2" t="s">
        <v>24</v>
      </c>
      <c r="E1268" s="20">
        <v>96495162</v>
      </c>
      <c r="F1268" s="20">
        <v>90886812</v>
      </c>
      <c r="G1268" s="20">
        <v>90635616</v>
      </c>
      <c r="H1268" s="20">
        <v>122599703</v>
      </c>
      <c r="I1268" s="20">
        <v>128777138</v>
      </c>
      <c r="J1268" s="7"/>
      <c r="K1268" s="7"/>
    </row>
    <row r="1269" spans="1:11" x14ac:dyDescent="0.25">
      <c r="A1269" s="2" t="s">
        <v>75</v>
      </c>
      <c r="B1269" s="2" t="s">
        <v>84</v>
      </c>
      <c r="C1269" s="2" t="s">
        <v>562</v>
      </c>
      <c r="D1269" s="2" t="s">
        <v>25</v>
      </c>
      <c r="E1269" s="20">
        <v>701770</v>
      </c>
      <c r="F1269" s="20">
        <v>1678791</v>
      </c>
      <c r="G1269" s="20">
        <v>1957808</v>
      </c>
      <c r="H1269" s="20">
        <v>2588556</v>
      </c>
      <c r="I1269" s="20">
        <v>2448485</v>
      </c>
      <c r="J1269" s="7"/>
      <c r="K1269" s="7"/>
    </row>
    <row r="1270" spans="1:11" x14ac:dyDescent="0.25">
      <c r="A1270" s="5" t="s">
        <v>75</v>
      </c>
      <c r="B1270" s="2" t="s">
        <v>84</v>
      </c>
      <c r="C1270" s="2" t="s">
        <v>562</v>
      </c>
      <c r="D1270" s="2" t="s">
        <v>26</v>
      </c>
      <c r="E1270" s="20">
        <v>186600</v>
      </c>
      <c r="F1270" s="20">
        <v>585103</v>
      </c>
      <c r="G1270" s="20">
        <v>1288201.297</v>
      </c>
      <c r="H1270" s="20">
        <v>3246560</v>
      </c>
      <c r="I1270" s="20">
        <v>3387628</v>
      </c>
      <c r="J1270" s="7"/>
      <c r="K1270" s="7"/>
    </row>
    <row r="1271" spans="1:11" x14ac:dyDescent="0.25">
      <c r="A1271" s="2" t="s">
        <v>75</v>
      </c>
      <c r="B1271" s="2" t="s">
        <v>84</v>
      </c>
      <c r="C1271" s="2" t="s">
        <v>562</v>
      </c>
      <c r="D1271" s="2" t="s">
        <v>27</v>
      </c>
      <c r="E1271" s="20">
        <v>96308562</v>
      </c>
      <c r="F1271" s="20">
        <v>90301709</v>
      </c>
      <c r="G1271" s="20">
        <v>89347414.700000003</v>
      </c>
      <c r="H1271" s="20">
        <v>119353143</v>
      </c>
      <c r="I1271" s="20">
        <v>125389510</v>
      </c>
      <c r="J1271" s="7"/>
      <c r="K1271" s="7"/>
    </row>
    <row r="1272" spans="1:11" x14ac:dyDescent="0.25">
      <c r="A1272" s="2" t="s">
        <v>75</v>
      </c>
      <c r="B1272" s="2" t="s">
        <v>84</v>
      </c>
      <c r="C1272" s="2" t="s">
        <v>562</v>
      </c>
      <c r="D1272" s="2" t="s">
        <v>491</v>
      </c>
      <c r="E1272" s="20">
        <v>4932122</v>
      </c>
      <c r="F1272" s="20">
        <v>4936840</v>
      </c>
      <c r="G1272" s="20">
        <v>3755402</v>
      </c>
      <c r="H1272" s="20">
        <v>5191117</v>
      </c>
      <c r="I1272" s="20">
        <v>2791945</v>
      </c>
      <c r="J1272" s="7"/>
      <c r="K1272" s="7"/>
    </row>
    <row r="1273" spans="1:11" x14ac:dyDescent="0.25">
      <c r="A1273" s="2" t="s">
        <v>75</v>
      </c>
      <c r="B1273" s="2" t="s">
        <v>84</v>
      </c>
      <c r="C1273" s="2" t="s">
        <v>562</v>
      </c>
      <c r="D1273" s="2" t="s">
        <v>28</v>
      </c>
      <c r="E1273" s="20">
        <v>9895535</v>
      </c>
      <c r="F1273" s="20">
        <v>9817809</v>
      </c>
      <c r="G1273" s="20">
        <v>16520106</v>
      </c>
      <c r="H1273" s="20">
        <v>15126563</v>
      </c>
      <c r="I1273" s="20">
        <v>21435208</v>
      </c>
      <c r="J1273" s="7"/>
      <c r="K1273" s="7"/>
    </row>
    <row r="1274" spans="1:11" x14ac:dyDescent="0.25">
      <c r="A1274" s="2" t="s">
        <v>75</v>
      </c>
      <c r="B1274" s="5" t="s">
        <v>84</v>
      </c>
      <c r="C1274" s="5" t="s">
        <v>562</v>
      </c>
      <c r="D1274" s="5" t="s">
        <v>29</v>
      </c>
      <c r="E1274" s="19"/>
      <c r="F1274" s="19"/>
      <c r="G1274" s="19"/>
      <c r="H1274" s="19"/>
      <c r="I1274" s="19"/>
      <c r="J1274" s="7"/>
      <c r="K1274" s="7"/>
    </row>
    <row r="1275" spans="1:11" x14ac:dyDescent="0.25">
      <c r="A1275" s="5" t="s">
        <v>75</v>
      </c>
      <c r="B1275" s="2" t="s">
        <v>84</v>
      </c>
      <c r="C1275" s="2" t="s">
        <v>562</v>
      </c>
      <c r="D1275" s="2" t="s">
        <v>30</v>
      </c>
      <c r="E1275" s="20">
        <v>9202716</v>
      </c>
      <c r="F1275" s="20">
        <v>18553458</v>
      </c>
      <c r="G1275" s="20">
        <v>35942266</v>
      </c>
      <c r="H1275" s="20">
        <v>45874654</v>
      </c>
      <c r="I1275" s="20">
        <v>32684154</v>
      </c>
      <c r="J1275" s="7"/>
      <c r="K1275" s="7"/>
    </row>
    <row r="1276" spans="1:11" x14ac:dyDescent="0.25">
      <c r="A1276" s="2" t="s">
        <v>75</v>
      </c>
      <c r="B1276" s="2" t="s">
        <v>84</v>
      </c>
      <c r="C1276" s="2" t="s">
        <v>562</v>
      </c>
      <c r="D1276" s="2" t="s">
        <v>31</v>
      </c>
      <c r="E1276" s="20">
        <v>5008845</v>
      </c>
      <c r="F1276" s="20">
        <v>10031975</v>
      </c>
      <c r="G1276" s="20">
        <v>18758603</v>
      </c>
      <c r="H1276" s="20">
        <v>27934135</v>
      </c>
      <c r="I1276" s="20">
        <v>17953631</v>
      </c>
      <c r="J1276" s="7"/>
      <c r="K1276" s="7"/>
    </row>
    <row r="1277" spans="1:11" x14ac:dyDescent="0.25">
      <c r="A1277" s="5" t="s">
        <v>75</v>
      </c>
      <c r="B1277" s="2" t="s">
        <v>84</v>
      </c>
      <c r="C1277" s="2" t="s">
        <v>562</v>
      </c>
      <c r="D1277" s="2" t="s">
        <v>32</v>
      </c>
      <c r="E1277" s="20">
        <v>4193871</v>
      </c>
      <c r="F1277" s="20">
        <v>8521483</v>
      </c>
      <c r="G1277" s="20">
        <v>17183663</v>
      </c>
      <c r="H1277" s="20">
        <v>17940519</v>
      </c>
      <c r="I1277" s="20">
        <v>14730523</v>
      </c>
      <c r="J1277" s="7"/>
      <c r="K1277" s="7"/>
    </row>
    <row r="1278" spans="1:11" x14ac:dyDescent="0.25">
      <c r="A1278" s="2" t="s">
        <v>75</v>
      </c>
      <c r="B1278" s="2" t="s">
        <v>84</v>
      </c>
      <c r="C1278" s="2" t="s">
        <v>562</v>
      </c>
      <c r="D1278" s="2" t="s">
        <v>33</v>
      </c>
      <c r="E1278" s="20">
        <v>-647121</v>
      </c>
      <c r="F1278" s="20">
        <v>141149</v>
      </c>
      <c r="G1278" s="20">
        <v>704007</v>
      </c>
      <c r="H1278" s="20">
        <v>542989</v>
      </c>
      <c r="I1278" s="20">
        <v>131765</v>
      </c>
      <c r="J1278" s="7"/>
      <c r="K1278" s="7"/>
    </row>
    <row r="1279" spans="1:11" x14ac:dyDescent="0.25">
      <c r="A1279" s="2" t="s">
        <v>75</v>
      </c>
      <c r="B1279" s="2" t="s">
        <v>84</v>
      </c>
      <c r="C1279" s="2" t="s">
        <v>562</v>
      </c>
      <c r="D1279" s="2" t="s">
        <v>34</v>
      </c>
      <c r="E1279" s="20">
        <v>4840992</v>
      </c>
      <c r="F1279" s="20">
        <v>8380334</v>
      </c>
      <c r="G1279" s="20">
        <v>16479656</v>
      </c>
      <c r="H1279" s="20">
        <v>17397530</v>
      </c>
      <c r="I1279" s="20">
        <v>14598758</v>
      </c>
      <c r="J1279" s="7"/>
      <c r="K1279" s="7"/>
    </row>
    <row r="1280" spans="1:11" x14ac:dyDescent="0.25">
      <c r="A1280" s="2" t="s">
        <v>75</v>
      </c>
      <c r="B1280" s="2" t="s">
        <v>84</v>
      </c>
      <c r="C1280" s="2" t="s">
        <v>562</v>
      </c>
      <c r="D1280" s="2" t="s">
        <v>35</v>
      </c>
      <c r="E1280" s="20">
        <v>199420</v>
      </c>
      <c r="F1280" s="20">
        <v>868421</v>
      </c>
      <c r="G1280" s="20">
        <v>1737333</v>
      </c>
      <c r="H1280" s="20">
        <v>1970078</v>
      </c>
      <c r="I1280" s="20">
        <v>2636472</v>
      </c>
      <c r="J1280" s="7"/>
      <c r="K1280" s="7"/>
    </row>
    <row r="1281" spans="1:11" x14ac:dyDescent="0.25">
      <c r="A1281" s="2" t="s">
        <v>75</v>
      </c>
      <c r="B1281" s="2" t="s">
        <v>84</v>
      </c>
      <c r="C1281" s="2" t="s">
        <v>562</v>
      </c>
      <c r="D1281" s="2" t="s">
        <v>36</v>
      </c>
      <c r="E1281" s="20">
        <v>4815361</v>
      </c>
      <c r="F1281" s="20">
        <v>6046215</v>
      </c>
      <c r="G1281" s="20">
        <v>7649451</v>
      </c>
      <c r="H1281" s="20">
        <v>10259275</v>
      </c>
      <c r="I1281" s="20">
        <v>12327575</v>
      </c>
      <c r="J1281" s="7"/>
      <c r="K1281" s="7"/>
    </row>
    <row r="1282" spans="1:11" x14ac:dyDescent="0.25">
      <c r="A1282" s="5" t="s">
        <v>75</v>
      </c>
      <c r="B1282" s="2" t="s">
        <v>84</v>
      </c>
      <c r="C1282" s="2" t="s">
        <v>562</v>
      </c>
      <c r="D1282" s="2" t="s">
        <v>37</v>
      </c>
      <c r="E1282" s="20">
        <v>4753602</v>
      </c>
      <c r="F1282" s="20">
        <v>5967749</v>
      </c>
      <c r="G1282" s="20">
        <v>7390269</v>
      </c>
      <c r="H1282" s="20">
        <v>10064465</v>
      </c>
      <c r="I1282" s="20">
        <v>12196675</v>
      </c>
      <c r="J1282" s="7"/>
      <c r="K1282" s="7"/>
    </row>
    <row r="1283" spans="1:11" x14ac:dyDescent="0.25">
      <c r="A1283" s="2" t="s">
        <v>75</v>
      </c>
      <c r="B1283" s="2" t="s">
        <v>84</v>
      </c>
      <c r="C1283" s="2" t="s">
        <v>562</v>
      </c>
      <c r="D1283" s="2" t="s">
        <v>38</v>
      </c>
      <c r="E1283" s="20">
        <v>225051</v>
      </c>
      <c r="F1283" s="20">
        <v>3202540</v>
      </c>
      <c r="G1283" s="20">
        <v>10567538</v>
      </c>
      <c r="H1283" s="20">
        <v>9108333</v>
      </c>
      <c r="I1283" s="20">
        <v>4907655</v>
      </c>
      <c r="J1283" s="7"/>
      <c r="K1283" s="7"/>
    </row>
    <row r="1284" spans="1:11" x14ac:dyDescent="0.25">
      <c r="A1284" s="2" t="s">
        <v>75</v>
      </c>
      <c r="B1284" s="2" t="s">
        <v>84</v>
      </c>
      <c r="C1284" s="2" t="s">
        <v>562</v>
      </c>
      <c r="D1284" s="2" t="s">
        <v>39</v>
      </c>
      <c r="E1284" s="20">
        <v>100432</v>
      </c>
      <c r="F1284" s="20">
        <v>1548129</v>
      </c>
      <c r="G1284" s="20">
        <v>5153335</v>
      </c>
      <c r="H1284" s="20">
        <v>4238672</v>
      </c>
      <c r="I1284" s="20">
        <v>2279490</v>
      </c>
      <c r="J1284" s="7"/>
      <c r="K1284" s="7"/>
    </row>
    <row r="1285" spans="1:11" x14ac:dyDescent="0.25">
      <c r="A1285" s="2" t="s">
        <v>75</v>
      </c>
      <c r="B1285" s="5" t="s">
        <v>84</v>
      </c>
      <c r="C1285" s="5" t="s">
        <v>562</v>
      </c>
      <c r="D1285" s="5" t="s">
        <v>40</v>
      </c>
      <c r="E1285" s="19"/>
      <c r="F1285" s="19"/>
      <c r="G1285" s="19"/>
      <c r="H1285" s="19"/>
      <c r="I1285" s="19"/>
      <c r="J1285" s="7"/>
      <c r="K1285" s="7"/>
    </row>
    <row r="1286" spans="1:11" x14ac:dyDescent="0.25">
      <c r="A1286" s="2" t="s">
        <v>75</v>
      </c>
      <c r="B1286" s="2" t="s">
        <v>84</v>
      </c>
      <c r="C1286" s="2" t="s">
        <v>562</v>
      </c>
      <c r="D1286" s="2" t="s">
        <v>77</v>
      </c>
      <c r="E1286" s="20">
        <v>1185060</v>
      </c>
      <c r="F1286" s="20">
        <v>1555000</v>
      </c>
      <c r="G1286" s="20">
        <v>1555000</v>
      </c>
      <c r="H1286" s="20">
        <v>1555000</v>
      </c>
      <c r="I1286" s="20">
        <v>1555000</v>
      </c>
      <c r="J1286" s="7"/>
      <c r="K1286" s="7"/>
    </row>
    <row r="1287" spans="1:11" x14ac:dyDescent="0.25">
      <c r="A1287" s="5" t="s">
        <v>75</v>
      </c>
      <c r="B1287" s="2" t="s">
        <v>84</v>
      </c>
      <c r="C1287" s="2" t="s">
        <v>562</v>
      </c>
      <c r="D1287" s="2" t="s">
        <v>78</v>
      </c>
      <c r="E1287" s="23">
        <v>0</v>
      </c>
      <c r="F1287" s="23">
        <v>0</v>
      </c>
      <c r="G1287" s="23">
        <v>0</v>
      </c>
      <c r="H1287" s="23">
        <v>0</v>
      </c>
      <c r="I1287" s="23">
        <v>0</v>
      </c>
      <c r="J1287" s="7"/>
      <c r="K1287" s="7"/>
    </row>
    <row r="1288" spans="1:11" x14ac:dyDescent="0.25">
      <c r="A1288" s="2" t="s">
        <v>75</v>
      </c>
      <c r="B1288" s="2" t="s">
        <v>84</v>
      </c>
      <c r="C1288" s="2" t="s">
        <v>562</v>
      </c>
      <c r="D1288" s="2" t="s">
        <v>79</v>
      </c>
      <c r="E1288" s="23">
        <v>0</v>
      </c>
      <c r="F1288" s="23">
        <v>0</v>
      </c>
      <c r="G1288" s="23">
        <v>0</v>
      </c>
      <c r="H1288" s="23">
        <v>0</v>
      </c>
      <c r="I1288" s="23">
        <v>0</v>
      </c>
      <c r="J1288" s="7"/>
      <c r="K1288" s="7"/>
    </row>
    <row r="1289" spans="1:11" x14ac:dyDescent="0.25">
      <c r="A1289" s="2" t="s">
        <v>75</v>
      </c>
      <c r="B1289" s="2" t="s">
        <v>84</v>
      </c>
      <c r="C1289" s="2" t="s">
        <v>562</v>
      </c>
      <c r="D1289" s="2" t="s">
        <v>80</v>
      </c>
      <c r="E1289" s="20">
        <v>7186861</v>
      </c>
      <c r="F1289" s="20">
        <v>36525802</v>
      </c>
      <c r="G1289" s="20">
        <v>66115754</v>
      </c>
      <c r="H1289" s="20">
        <v>14224740</v>
      </c>
      <c r="I1289" s="20">
        <v>16164475</v>
      </c>
      <c r="J1289" s="7"/>
      <c r="K1289" s="7"/>
    </row>
    <row r="1290" spans="1:11" x14ac:dyDescent="0.25">
      <c r="A1290" s="2" t="str">
        <f t="shared" ref="A1290:B1290" si="55">A1289</f>
        <v>Local Banks</v>
      </c>
      <c r="B1290" s="2" t="str">
        <f t="shared" si="55"/>
        <v>Private Sector Banks</v>
      </c>
      <c r="C1290" s="2" t="s">
        <v>562</v>
      </c>
      <c r="D1290" s="2" t="s">
        <v>81</v>
      </c>
      <c r="E1290" s="20"/>
      <c r="F1290" s="20"/>
      <c r="G1290" s="9">
        <v>51908493</v>
      </c>
      <c r="H1290" s="9">
        <v>60170677</v>
      </c>
      <c r="I1290" s="9">
        <v>114857054.00000003</v>
      </c>
      <c r="J1290" s="7"/>
      <c r="K1290" s="7"/>
    </row>
    <row r="1291" spans="1:11" x14ac:dyDescent="0.25">
      <c r="A1291" s="2" t="s">
        <v>75</v>
      </c>
      <c r="B1291" s="5" t="s">
        <v>84</v>
      </c>
      <c r="C1291" s="5" t="s">
        <v>562</v>
      </c>
      <c r="D1291" s="5" t="s">
        <v>43</v>
      </c>
      <c r="E1291" s="22"/>
      <c r="F1291" s="22"/>
      <c r="G1291" s="22"/>
      <c r="H1291" s="22"/>
      <c r="I1291" s="22"/>
      <c r="J1291" s="7"/>
      <c r="K1291" s="7"/>
    </row>
    <row r="1292" spans="1:11" x14ac:dyDescent="0.25">
      <c r="A1292" s="2" t="s">
        <v>75</v>
      </c>
      <c r="B1292" s="2" t="s">
        <v>84</v>
      </c>
      <c r="C1292" s="2" t="s">
        <v>562</v>
      </c>
      <c r="D1292" s="2" t="s">
        <v>211</v>
      </c>
      <c r="E1292" s="23">
        <v>45.572100671149691</v>
      </c>
      <c r="F1292" s="23">
        <v>45.929351822177836</v>
      </c>
      <c r="G1292" s="23">
        <v>47.809069690000001</v>
      </c>
      <c r="H1292" s="23">
        <v>39.107693324509867</v>
      </c>
      <c r="I1292" s="23">
        <v>45.069310960000003</v>
      </c>
      <c r="J1292" s="7"/>
      <c r="K1292" s="7"/>
    </row>
    <row r="1293" spans="1:11" x14ac:dyDescent="0.25">
      <c r="A1293" s="2" t="s">
        <v>75</v>
      </c>
      <c r="B1293" s="2" t="s">
        <v>84</v>
      </c>
      <c r="C1293" s="2" t="s">
        <v>562</v>
      </c>
      <c r="D1293" s="2" t="s">
        <v>45</v>
      </c>
      <c r="E1293" s="23">
        <v>2.6005697258341618</v>
      </c>
      <c r="F1293" s="23">
        <v>4.2813008848245468</v>
      </c>
      <c r="G1293" s="23">
        <v>6.4358359570000001</v>
      </c>
      <c r="H1293" s="23">
        <v>5.8372835372399523</v>
      </c>
      <c r="I1293" s="23">
        <v>4.3672130320000004</v>
      </c>
      <c r="J1293" s="7"/>
      <c r="K1293" s="7"/>
    </row>
    <row r="1294" spans="1:11" x14ac:dyDescent="0.25">
      <c r="A1294" s="2" t="s">
        <v>75</v>
      </c>
      <c r="B1294" s="2" t="s">
        <v>84</v>
      </c>
      <c r="C1294" s="2" t="s">
        <v>562</v>
      </c>
      <c r="D1294" s="2" t="s">
        <v>533</v>
      </c>
      <c r="E1294" s="23">
        <v>0.96977740174934979</v>
      </c>
      <c r="F1294" s="23">
        <v>9.7085410231949574</v>
      </c>
      <c r="G1294" s="23">
        <v>24.4215275</v>
      </c>
      <c r="H1294" s="23">
        <v>17.351498318429471</v>
      </c>
      <c r="I1294" s="23">
        <v>8.5342647649999996</v>
      </c>
      <c r="J1294" s="7"/>
      <c r="K1294" s="7"/>
    </row>
    <row r="1295" spans="1:11" x14ac:dyDescent="0.25">
      <c r="A1295" s="2" t="s">
        <v>75</v>
      </c>
      <c r="B1295" s="2" t="s">
        <v>84</v>
      </c>
      <c r="C1295" s="2" t="s">
        <v>562</v>
      </c>
      <c r="D1295" s="2" t="s">
        <v>46</v>
      </c>
      <c r="E1295" s="9">
        <v>6.227669346648395E-2</v>
      </c>
      <c r="F1295" s="9">
        <v>0.77779959867578696</v>
      </c>
      <c r="G1295" s="9">
        <v>1.9300901500000001</v>
      </c>
      <c r="H1295" s="9">
        <v>1.3791312439378116</v>
      </c>
      <c r="I1295" s="9">
        <v>0.67580889300000002</v>
      </c>
      <c r="J1295" s="7"/>
      <c r="K1295" s="7"/>
    </row>
    <row r="1296" spans="1:11" x14ac:dyDescent="0.25">
      <c r="A1296" s="2" t="s">
        <v>75</v>
      </c>
      <c r="B1296" s="2" t="s">
        <v>84</v>
      </c>
      <c r="C1296" s="2" t="s">
        <v>562</v>
      </c>
      <c r="D1296" s="2" t="s">
        <v>47</v>
      </c>
      <c r="E1296" s="9">
        <v>0.12365797963882258</v>
      </c>
      <c r="F1296" s="9">
        <v>0.43630569886722981</v>
      </c>
      <c r="G1296" s="9">
        <v>0.65068723699999997</v>
      </c>
      <c r="H1296" s="9">
        <v>0.64100173893958201</v>
      </c>
      <c r="I1296" s="9">
        <v>0.78164467599999998</v>
      </c>
      <c r="J1296" s="7"/>
      <c r="K1296" s="7"/>
    </row>
    <row r="1297" spans="1:14" x14ac:dyDescent="0.25">
      <c r="A1297" s="2" t="s">
        <v>75</v>
      </c>
      <c r="B1297" s="2" t="s">
        <v>84</v>
      </c>
      <c r="C1297" s="2" t="s">
        <v>562</v>
      </c>
      <c r="D1297" s="2" t="s">
        <v>48</v>
      </c>
      <c r="E1297" s="9">
        <v>3.0018417920354179</v>
      </c>
      <c r="F1297" s="9">
        <v>4.2103858412115862</v>
      </c>
      <c r="G1297" s="9">
        <v>6.172162632</v>
      </c>
      <c r="H1297" s="9">
        <v>5.6606119063577918</v>
      </c>
      <c r="I1297" s="9">
        <v>4.3281481719999997</v>
      </c>
      <c r="J1297" s="7"/>
      <c r="K1297" s="7"/>
    </row>
    <row r="1298" spans="1:14" x14ac:dyDescent="0.25">
      <c r="A1298" s="2" t="s">
        <v>75</v>
      </c>
      <c r="B1298" s="2" t="s">
        <v>84</v>
      </c>
      <c r="C1298" s="2" t="s">
        <v>562</v>
      </c>
      <c r="D1298" s="2" t="s">
        <v>49</v>
      </c>
      <c r="E1298" s="23">
        <v>54.427899328850309</v>
      </c>
      <c r="F1298" s="23">
        <v>54.070648177822164</v>
      </c>
      <c r="G1298" s="23">
        <v>52.190930309999999</v>
      </c>
      <c r="H1298" s="23">
        <v>60.892306675490133</v>
      </c>
      <c r="I1298" s="23">
        <v>54.930689039999997</v>
      </c>
      <c r="J1298" s="7"/>
      <c r="K1298" s="7"/>
    </row>
    <row r="1299" spans="1:14" x14ac:dyDescent="0.25">
      <c r="A1299" s="5" t="s">
        <v>75</v>
      </c>
      <c r="B1299" s="2" t="s">
        <v>84</v>
      </c>
      <c r="C1299" s="2" t="s">
        <v>562</v>
      </c>
      <c r="D1299" s="2" t="s">
        <v>50</v>
      </c>
      <c r="E1299" s="9">
        <v>21.122332271351826</v>
      </c>
      <c r="F1299" s="9">
        <v>1.8634424550513031</v>
      </c>
      <c r="G1299" s="9">
        <v>0.69933687499999997</v>
      </c>
      <c r="H1299" s="9">
        <v>1.1049733249761509</v>
      </c>
      <c r="I1299" s="9">
        <v>2.4852348019999999</v>
      </c>
      <c r="J1299" s="7"/>
      <c r="K1299" s="7"/>
    </row>
    <row r="1300" spans="1:14" x14ac:dyDescent="0.25">
      <c r="A1300" s="2" t="s">
        <v>75</v>
      </c>
      <c r="B1300" s="2" t="s">
        <v>84</v>
      </c>
      <c r="C1300" s="2" t="s">
        <v>562</v>
      </c>
      <c r="D1300" s="2" t="s">
        <v>51</v>
      </c>
      <c r="E1300" s="9">
        <v>51.215606751487108</v>
      </c>
      <c r="F1300" s="9">
        <v>31.13094773167931</v>
      </c>
      <c r="G1300" s="9">
        <v>20.301306820000001</v>
      </c>
      <c r="H1300" s="9">
        <v>21.442851848349783</v>
      </c>
      <c r="I1300" s="9">
        <v>34.901915389999999</v>
      </c>
      <c r="J1300" s="7"/>
      <c r="K1300" s="7"/>
    </row>
    <row r="1301" spans="1:14" x14ac:dyDescent="0.25">
      <c r="A1301" s="2" t="s">
        <v>75</v>
      </c>
      <c r="B1301" s="2" t="s">
        <v>84</v>
      </c>
      <c r="C1301" s="2" t="s">
        <v>562</v>
      </c>
      <c r="D1301" s="2" t="s">
        <v>52</v>
      </c>
      <c r="E1301" s="9">
        <v>23.83713769932805</v>
      </c>
      <c r="F1301" s="9">
        <v>6.8719538104214433</v>
      </c>
      <c r="G1301" s="9">
        <v>4.2538010850000001</v>
      </c>
      <c r="H1301" s="9">
        <v>5.1086632102891354</v>
      </c>
      <c r="I1301" s="9">
        <v>4.6261348499999997</v>
      </c>
      <c r="J1301" s="7"/>
      <c r="K1301" s="7"/>
    </row>
    <row r="1302" spans="1:14" x14ac:dyDescent="0.25">
      <c r="A1302" s="2" t="s">
        <v>75</v>
      </c>
      <c r="B1302" s="2" t="s">
        <v>84</v>
      </c>
      <c r="C1302" s="2" t="s">
        <v>562</v>
      </c>
      <c r="D1302" s="2" t="s">
        <v>82</v>
      </c>
      <c r="E1302" s="9">
        <f>+E1284/E1286</f>
        <v>8.4748451555195517E-2</v>
      </c>
      <c r="F1302" s="9">
        <f>+F1284/F1286</f>
        <v>0.99558135048231511</v>
      </c>
      <c r="G1302" s="9">
        <f>+G1284/G1286</f>
        <v>3.314041800643087</v>
      </c>
      <c r="H1302" s="9">
        <f>+H1284/H1286</f>
        <v>2.7258340836012862</v>
      </c>
      <c r="I1302" s="9">
        <f>+I1284/I1286</f>
        <v>1.4659099678456591</v>
      </c>
      <c r="J1302" s="7"/>
      <c r="K1302" s="7"/>
    </row>
    <row r="1303" spans="1:14" x14ac:dyDescent="0.25">
      <c r="A1303" s="2" t="s">
        <v>75</v>
      </c>
      <c r="B1303" s="5" t="s">
        <v>84</v>
      </c>
      <c r="C1303" s="5" t="s">
        <v>562</v>
      </c>
      <c r="D1303" s="5" t="s">
        <v>53</v>
      </c>
      <c r="E1303" s="74"/>
      <c r="F1303" s="74"/>
      <c r="G1303" s="74"/>
      <c r="H1303" s="74"/>
      <c r="I1303" s="74"/>
      <c r="J1303" s="7"/>
      <c r="K1303" s="7"/>
    </row>
    <row r="1304" spans="1:14" x14ac:dyDescent="0.25">
      <c r="A1304" s="2" t="s">
        <v>75</v>
      </c>
      <c r="B1304" s="2" t="s">
        <v>84</v>
      </c>
      <c r="C1304" s="2" t="s">
        <v>562</v>
      </c>
      <c r="D1304" s="2" t="s">
        <v>54</v>
      </c>
      <c r="E1304" s="9">
        <v>9.3046447399320211</v>
      </c>
      <c r="F1304" s="9">
        <v>7.6088175691574662</v>
      </c>
      <c r="G1304" s="9">
        <v>8.3642339700000008</v>
      </c>
      <c r="H1304" s="9">
        <v>6.2069300489938906</v>
      </c>
      <c r="I1304" s="9">
        <v>6.8532993869999999</v>
      </c>
      <c r="J1304" s="7"/>
      <c r="K1304" s="7"/>
    </row>
    <row r="1305" spans="1:14" x14ac:dyDescent="0.25">
      <c r="A1305" s="2" t="s">
        <v>75</v>
      </c>
      <c r="B1305" s="2" t="s">
        <v>84</v>
      </c>
      <c r="C1305" s="2" t="s">
        <v>562</v>
      </c>
      <c r="D1305" s="2" t="s">
        <v>55</v>
      </c>
      <c r="E1305" s="9">
        <v>20.757956941735891</v>
      </c>
      <c r="F1305" s="9">
        <v>36.509652781459693</v>
      </c>
      <c r="G1305" s="9">
        <v>49.642115580000002</v>
      </c>
      <c r="H1305" s="9">
        <v>47.697816920414567</v>
      </c>
      <c r="I1305" s="9">
        <v>46.19778762</v>
      </c>
      <c r="J1305" s="7"/>
      <c r="K1305" s="7"/>
    </row>
    <row r="1306" spans="1:14" x14ac:dyDescent="0.25">
      <c r="A1306" s="2" t="s">
        <v>75</v>
      </c>
      <c r="B1306" s="2" t="s">
        <v>84</v>
      </c>
      <c r="C1306" s="2" t="s">
        <v>562</v>
      </c>
      <c r="D1306" s="2" t="s">
        <v>56</v>
      </c>
      <c r="E1306" s="9">
        <v>59.719798409589224</v>
      </c>
      <c r="F1306" s="9">
        <v>45.368721224095474</v>
      </c>
      <c r="G1306" s="9">
        <v>33.463488210000001</v>
      </c>
      <c r="H1306" s="9">
        <v>38.833778262030535</v>
      </c>
      <c r="I1306" s="9">
        <v>37.17469517</v>
      </c>
      <c r="J1306" s="7"/>
      <c r="K1306" s="7"/>
    </row>
    <row r="1307" spans="1:14" x14ac:dyDescent="0.25">
      <c r="A1307" s="2" t="s">
        <v>75</v>
      </c>
      <c r="B1307" s="2" t="s">
        <v>84</v>
      </c>
      <c r="C1307" s="2" t="s">
        <v>562</v>
      </c>
      <c r="D1307" s="2" t="s">
        <v>57</v>
      </c>
      <c r="E1307" s="9">
        <v>76.114443048012816</v>
      </c>
      <c r="F1307" s="9">
        <v>77.372282144114124</v>
      </c>
      <c r="G1307" s="9">
        <v>76.576922890000006</v>
      </c>
      <c r="H1307" s="9">
        <v>68.037389407012526</v>
      </c>
      <c r="I1307" s="9">
        <v>79.731946129999997</v>
      </c>
      <c r="J1307" s="7"/>
      <c r="K1307" s="7"/>
    </row>
    <row r="1308" spans="1:14" x14ac:dyDescent="0.25">
      <c r="A1308" s="2" t="s">
        <v>75</v>
      </c>
      <c r="B1308" s="2" t="s">
        <v>84</v>
      </c>
      <c r="C1308" s="2" t="s">
        <v>562</v>
      </c>
      <c r="D1308" s="2" t="s">
        <v>58</v>
      </c>
      <c r="E1308" s="9">
        <v>93.424241067752618</v>
      </c>
      <c r="F1308" s="9">
        <v>91.787119639771333</v>
      </c>
      <c r="G1308" s="9">
        <v>91.746713080000006</v>
      </c>
      <c r="H1308" s="9">
        <v>91.557981478633423</v>
      </c>
      <c r="I1308" s="9">
        <v>91.767523220000001</v>
      </c>
      <c r="J1308" s="7"/>
      <c r="K1308" s="7"/>
      <c r="L1308" s="7"/>
      <c r="M1308" s="7"/>
      <c r="N1308" s="7"/>
    </row>
    <row r="1309" spans="1:14" x14ac:dyDescent="0.25">
      <c r="A1309" s="2" t="s">
        <v>75</v>
      </c>
      <c r="B1309" s="2" t="s">
        <v>84</v>
      </c>
      <c r="C1309" s="2" t="s">
        <v>562</v>
      </c>
      <c r="D1309" s="2" t="s">
        <v>59</v>
      </c>
      <c r="E1309" s="9">
        <v>78.6125529702053</v>
      </c>
      <c r="F1309" s="9">
        <v>59.016850879205947</v>
      </c>
      <c r="G1309" s="9">
        <v>44.329231129999997</v>
      </c>
      <c r="H1309" s="9">
        <v>58.629685311670684</v>
      </c>
      <c r="I1309" s="9">
        <v>47.884241780000004</v>
      </c>
      <c r="J1309" s="7"/>
      <c r="K1309" s="7"/>
    </row>
    <row r="1310" spans="1:14" x14ac:dyDescent="0.25">
      <c r="A1310" s="5" t="s">
        <v>75</v>
      </c>
      <c r="B1310" s="2" t="s">
        <v>84</v>
      </c>
      <c r="C1310" s="2" t="s">
        <v>562</v>
      </c>
      <c r="D1310" s="2" t="s">
        <v>60</v>
      </c>
      <c r="E1310" s="23">
        <v>69.310938021249768</v>
      </c>
      <c r="F1310" s="23">
        <v>53.883687864449094</v>
      </c>
      <c r="G1310" s="23">
        <v>39.35995054</v>
      </c>
      <c r="H1310" s="23">
        <v>47.605827253162666</v>
      </c>
      <c r="I1310" s="23">
        <v>44.207013310000001</v>
      </c>
      <c r="J1310" s="7"/>
      <c r="K1310" s="7"/>
    </row>
    <row r="1311" spans="1:14" x14ac:dyDescent="0.25">
      <c r="A1311" s="2" t="s">
        <v>75</v>
      </c>
      <c r="B1311" s="5" t="s">
        <v>84</v>
      </c>
      <c r="C1311" s="5" t="s">
        <v>562</v>
      </c>
      <c r="D1311" s="5" t="s">
        <v>61</v>
      </c>
      <c r="E1311" s="74"/>
      <c r="F1311" s="74"/>
      <c r="G1311" s="74"/>
      <c r="H1311" s="74"/>
      <c r="I1311" s="74"/>
      <c r="J1311" s="7"/>
      <c r="K1311" s="7"/>
    </row>
    <row r="1312" spans="1:14" x14ac:dyDescent="0.25">
      <c r="A1312" s="2" t="s">
        <v>75</v>
      </c>
      <c r="B1312" s="2" t="s">
        <v>84</v>
      </c>
      <c r="C1312" s="2" t="s">
        <v>562</v>
      </c>
      <c r="D1312" s="2" t="s">
        <v>62</v>
      </c>
      <c r="E1312" s="9">
        <v>0.72725925886315423</v>
      </c>
      <c r="F1312" s="9">
        <v>1.8471227706831659</v>
      </c>
      <c r="G1312" s="9">
        <v>2.160086825</v>
      </c>
      <c r="H1312" s="9">
        <v>2.1113884753864371</v>
      </c>
      <c r="I1312" s="9">
        <v>1.901335158</v>
      </c>
      <c r="J1312" s="7"/>
      <c r="K1312" s="7"/>
    </row>
    <row r="1313" spans="1:14" x14ac:dyDescent="0.25">
      <c r="A1313" s="2" t="s">
        <v>75</v>
      </c>
      <c r="B1313" s="2" t="s">
        <v>84</v>
      </c>
      <c r="C1313" s="2" t="s">
        <v>562</v>
      </c>
      <c r="D1313" s="2" t="s">
        <v>63</v>
      </c>
      <c r="E1313" s="9">
        <v>0.19337757057706167</v>
      </c>
      <c r="F1313" s="9">
        <v>0.64377106768801617</v>
      </c>
      <c r="G1313" s="9">
        <v>1.4212970060000001</v>
      </c>
      <c r="H1313" s="9">
        <v>2.6480977690459819</v>
      </c>
      <c r="I1313" s="9">
        <v>2.6306128969999998</v>
      </c>
      <c r="J1313" s="7"/>
      <c r="K1313" s="7"/>
    </row>
    <row r="1314" spans="1:14" x14ac:dyDescent="0.25">
      <c r="A1314" s="2" t="s">
        <v>75</v>
      </c>
      <c r="B1314" s="2" t="s">
        <v>84</v>
      </c>
      <c r="C1314" s="2" t="s">
        <v>562</v>
      </c>
      <c r="D1314" s="2" t="s">
        <v>534</v>
      </c>
      <c r="E1314" s="9">
        <v>6.7763331132073557</v>
      </c>
      <c r="F1314" s="9">
        <v>10.527941336200334</v>
      </c>
      <c r="G1314" s="9">
        <v>9.278003837</v>
      </c>
      <c r="H1314" s="9">
        <v>10.596555968746937</v>
      </c>
      <c r="I1314" s="9">
        <v>9.1669712360000002</v>
      </c>
      <c r="J1314" s="7"/>
      <c r="K1314" s="7"/>
    </row>
    <row r="1315" spans="1:14" x14ac:dyDescent="0.25">
      <c r="A1315" s="2" t="s">
        <v>75</v>
      </c>
      <c r="B1315" s="2" t="s">
        <v>84</v>
      </c>
      <c r="C1315" s="2" t="s">
        <v>562</v>
      </c>
      <c r="D1315" s="2" t="s">
        <v>65</v>
      </c>
      <c r="E1315" s="9">
        <v>-346.79581990000003</v>
      </c>
      <c r="F1315" s="9">
        <v>24.123786752076128</v>
      </c>
      <c r="G1315" s="9">
        <v>54.650387449999997</v>
      </c>
      <c r="H1315" s="9">
        <v>16.725056675373317</v>
      </c>
      <c r="I1315" s="9">
        <v>3.8895947249999998</v>
      </c>
      <c r="J1315" s="7"/>
      <c r="K1315" s="7"/>
    </row>
    <row r="1316" spans="1:14" x14ac:dyDescent="0.25">
      <c r="A1316" s="5" t="s">
        <v>75</v>
      </c>
      <c r="B1316" s="2" t="s">
        <v>84</v>
      </c>
      <c r="C1316" s="2" t="s">
        <v>562</v>
      </c>
      <c r="D1316" s="2" t="s">
        <v>66</v>
      </c>
      <c r="E1316" s="9">
        <v>26.589908374538666</v>
      </c>
      <c r="F1316" s="9">
        <v>34.852640977941867</v>
      </c>
      <c r="G1316" s="9">
        <v>65.798142459999994</v>
      </c>
      <c r="H1316" s="9">
        <v>125.41973208228835</v>
      </c>
      <c r="I1316" s="9">
        <v>138.35608550000001</v>
      </c>
      <c r="J1316" s="7"/>
      <c r="K1316" s="7"/>
    </row>
    <row r="1317" spans="1:14" x14ac:dyDescent="0.25">
      <c r="A1317" s="2" t="s">
        <v>75</v>
      </c>
      <c r="B1317" s="5" t="s">
        <v>84</v>
      </c>
      <c r="C1317" s="5" t="s">
        <v>562</v>
      </c>
      <c r="D1317" s="5" t="s">
        <v>67</v>
      </c>
      <c r="E1317" s="74"/>
      <c r="F1317" s="74"/>
      <c r="G1317" s="74"/>
      <c r="H1317" s="74"/>
      <c r="I1317" s="74"/>
      <c r="J1317" s="7"/>
      <c r="K1317" s="7"/>
    </row>
    <row r="1318" spans="1:14" x14ac:dyDescent="0.25">
      <c r="A1318" s="2" t="s">
        <v>75</v>
      </c>
      <c r="B1318" s="2" t="s">
        <v>84</v>
      </c>
      <c r="C1318" s="2" t="s">
        <v>562</v>
      </c>
      <c r="D1318" s="2" t="s">
        <v>535</v>
      </c>
      <c r="E1318" s="23">
        <v>6.4217513580070085</v>
      </c>
      <c r="F1318" s="23">
        <v>8.0114982963714461</v>
      </c>
      <c r="G1318" s="23">
        <v>7.9032327110000002</v>
      </c>
      <c r="H1318" s="23">
        <v>7.9481968567117978</v>
      </c>
      <c r="I1318" s="23">
        <v>7.9187711089999997</v>
      </c>
      <c r="J1318" s="7"/>
      <c r="K1318" s="7"/>
    </row>
    <row r="1319" spans="1:14" x14ac:dyDescent="0.25">
      <c r="A1319" s="2" t="str">
        <f t="shared" ref="A1319:C1319" si="56">A1318</f>
        <v>Local Banks</v>
      </c>
      <c r="B1319" s="2" t="str">
        <f t="shared" si="56"/>
        <v>Private Sector Banks</v>
      </c>
      <c r="C1319" s="2" t="str">
        <f t="shared" si="56"/>
        <v>MCB ISLAMIC BANK LTD</v>
      </c>
      <c r="D1319" s="2" t="s">
        <v>540</v>
      </c>
      <c r="E1319" s="23"/>
      <c r="F1319" s="23"/>
      <c r="G1319" s="9">
        <f>G1290/SUM(G1254:G1256)</f>
        <v>2.4599306839554598</v>
      </c>
      <c r="H1319" s="9">
        <f>H1290/SUM(H1254:H1256)</f>
        <v>2.4631568585261205</v>
      </c>
      <c r="I1319" s="9">
        <f>I1290/SUM(I1254:I1256)</f>
        <v>4.3001746396405416</v>
      </c>
      <c r="J1319" s="7"/>
      <c r="K1319" s="7"/>
    </row>
    <row r="1320" spans="1:14" x14ac:dyDescent="0.25">
      <c r="A1320" s="2" t="s">
        <v>75</v>
      </c>
      <c r="B1320" s="2" t="s">
        <v>84</v>
      </c>
      <c r="C1320" s="2" t="s">
        <v>562</v>
      </c>
      <c r="D1320" s="2" t="s">
        <v>538</v>
      </c>
      <c r="E1320" s="9">
        <f>+SUM(E1254:E1256)/E1286</f>
        <v>8.7389592088164321</v>
      </c>
      <c r="F1320" s="9">
        <f t="shared" ref="F1320:I1320" si="57">+SUM(F1254:F1256)/F1286</f>
        <v>10.254695819935691</v>
      </c>
      <c r="G1320" s="9">
        <f t="shared" si="57"/>
        <v>13.570165916398715</v>
      </c>
      <c r="H1320" s="9">
        <f t="shared" si="57"/>
        <v>15.709502623794211</v>
      </c>
      <c r="I1320" s="9">
        <f t="shared" si="57"/>
        <v>17.176757556270097</v>
      </c>
      <c r="J1320" s="7"/>
      <c r="K1320" s="7"/>
    </row>
    <row r="1321" spans="1:14" x14ac:dyDescent="0.25">
      <c r="A1321" s="2" t="s">
        <v>75</v>
      </c>
      <c r="B1321" s="2" t="s">
        <v>84</v>
      </c>
      <c r="C1321" s="2" t="s">
        <v>562</v>
      </c>
      <c r="D1321" s="2" t="s">
        <v>539</v>
      </c>
      <c r="E1321" s="9">
        <v>11.852598894709454</v>
      </c>
      <c r="F1321" s="9">
        <v>9.6576544463795795</v>
      </c>
      <c r="G1321" s="9">
        <v>9.6893164729999999</v>
      </c>
      <c r="H1321" s="9">
        <v>8.5601037107628812</v>
      </c>
      <c r="I1321" s="9">
        <v>10.06872721</v>
      </c>
      <c r="J1321" s="7"/>
      <c r="K1321" s="7"/>
    </row>
    <row r="1322" spans="1:14" x14ac:dyDescent="0.25">
      <c r="A1322" s="2" t="s">
        <v>75</v>
      </c>
      <c r="B1322" s="5" t="s">
        <v>84</v>
      </c>
      <c r="C1322" s="5" t="s">
        <v>562</v>
      </c>
      <c r="D1322" s="5" t="s">
        <v>68</v>
      </c>
      <c r="E1322" s="74"/>
      <c r="F1322" s="74"/>
      <c r="G1322" s="74"/>
      <c r="H1322" s="74"/>
      <c r="I1322" s="74"/>
      <c r="J1322" s="7"/>
      <c r="K1322" s="7"/>
    </row>
    <row r="1323" spans="1:14" x14ac:dyDescent="0.25">
      <c r="A1323" s="2" t="s">
        <v>75</v>
      </c>
      <c r="B1323" s="2" t="s">
        <v>84</v>
      </c>
      <c r="C1323" s="2" t="s">
        <v>562</v>
      </c>
      <c r="D1323" s="2" t="s">
        <v>83</v>
      </c>
      <c r="E1323" s="9">
        <v>71.55947307631034</v>
      </c>
      <c r="F1323" s="9">
        <v>23.593513202065203</v>
      </c>
      <c r="G1323" s="9">
        <v>12.829702320000001</v>
      </c>
      <c r="H1323" s="9">
        <v>3.355942615989159</v>
      </c>
      <c r="I1323" s="9">
        <v>7.0912682220000001</v>
      </c>
      <c r="J1323" s="7"/>
      <c r="K1323" s="7"/>
    </row>
    <row r="1324" spans="1:14" x14ac:dyDescent="0.25">
      <c r="A1324" s="2" t="s">
        <v>75</v>
      </c>
      <c r="B1324" s="5" t="s">
        <v>84</v>
      </c>
      <c r="C1324" s="5" t="s">
        <v>563</v>
      </c>
      <c r="D1324" s="5" t="s">
        <v>9</v>
      </c>
      <c r="E1324" s="19">
        <f>SUM(E1325:E1328)</f>
        <v>62974652</v>
      </c>
      <c r="F1324" s="19">
        <f t="shared" ref="F1324:I1324" si="58">SUM(F1325:F1328)</f>
        <v>74507324</v>
      </c>
      <c r="G1324" s="19">
        <f t="shared" si="58"/>
        <v>93275333</v>
      </c>
      <c r="H1324" s="19">
        <f t="shared" si="58"/>
        <v>115031815</v>
      </c>
      <c r="I1324" s="19">
        <f t="shared" si="58"/>
        <v>127809484</v>
      </c>
      <c r="J1324" s="3"/>
      <c r="K1324" s="3"/>
      <c r="L1324" s="3"/>
      <c r="M1324" s="3"/>
      <c r="N1324" s="3"/>
    </row>
    <row r="1325" spans="1:14" x14ac:dyDescent="0.25">
      <c r="A1325" s="2" t="s">
        <v>75</v>
      </c>
      <c r="B1325" s="2" t="s">
        <v>84</v>
      </c>
      <c r="C1325" s="2" t="s">
        <v>563</v>
      </c>
      <c r="D1325" s="2" t="s">
        <v>76</v>
      </c>
      <c r="E1325" s="23">
        <v>10478315</v>
      </c>
      <c r="F1325" s="23">
        <v>10478315</v>
      </c>
      <c r="G1325" s="23">
        <v>10478315</v>
      </c>
      <c r="H1325" s="23">
        <v>10478315</v>
      </c>
      <c r="I1325" s="23">
        <v>10478315</v>
      </c>
      <c r="J1325" s="7"/>
      <c r="K1325" s="7"/>
    </row>
    <row r="1326" spans="1:14" x14ac:dyDescent="0.25">
      <c r="A1326" s="2" t="s">
        <v>75</v>
      </c>
      <c r="B1326" s="2" t="s">
        <v>84</v>
      </c>
      <c r="C1326" s="2" t="s">
        <v>563</v>
      </c>
      <c r="D1326" s="2" t="s">
        <v>11</v>
      </c>
      <c r="E1326" s="9">
        <v>22679604</v>
      </c>
      <c r="F1326" s="9">
        <v>25534917</v>
      </c>
      <c r="G1326" s="9">
        <v>30418061</v>
      </c>
      <c r="H1326" s="9">
        <v>35352814</v>
      </c>
      <c r="I1326" s="9">
        <v>37609753</v>
      </c>
      <c r="J1326" s="7"/>
      <c r="K1326" s="7"/>
    </row>
    <row r="1327" spans="1:14" x14ac:dyDescent="0.25">
      <c r="A1327" s="2" t="s">
        <v>75</v>
      </c>
      <c r="B1327" s="2" t="s">
        <v>84</v>
      </c>
      <c r="C1327" s="2" t="s">
        <v>563</v>
      </c>
      <c r="D1327" s="2" t="s">
        <v>12</v>
      </c>
      <c r="E1327" s="9">
        <v>30198569</v>
      </c>
      <c r="F1327" s="9">
        <v>36464323</v>
      </c>
      <c r="G1327" s="9">
        <v>47560186</v>
      </c>
      <c r="H1327" s="9">
        <v>54867002</v>
      </c>
      <c r="I1327" s="9">
        <v>63250032</v>
      </c>
      <c r="J1327" s="7"/>
      <c r="K1327" s="7"/>
    </row>
    <row r="1328" spans="1:14" x14ac:dyDescent="0.25">
      <c r="A1328" s="2" t="s">
        <v>75</v>
      </c>
      <c r="B1328" s="2" t="s">
        <v>84</v>
      </c>
      <c r="C1328" s="2" t="s">
        <v>563</v>
      </c>
      <c r="D1328" s="2" t="s">
        <v>13</v>
      </c>
      <c r="E1328" s="9">
        <v>-381836</v>
      </c>
      <c r="F1328" s="9">
        <v>2029769</v>
      </c>
      <c r="G1328" s="9">
        <v>4818771</v>
      </c>
      <c r="H1328" s="9">
        <v>14333684</v>
      </c>
      <c r="I1328" s="9">
        <v>16471384</v>
      </c>
      <c r="J1328" s="7"/>
      <c r="K1328" s="7"/>
    </row>
    <row r="1329" spans="1:11" x14ac:dyDescent="0.25">
      <c r="A1329" s="5" t="s">
        <v>75</v>
      </c>
      <c r="B1329" s="5" t="s">
        <v>84</v>
      </c>
      <c r="C1329" s="5" t="s">
        <v>563</v>
      </c>
      <c r="D1329" s="5" t="s">
        <v>14</v>
      </c>
      <c r="E1329" s="22">
        <v>1161441788</v>
      </c>
      <c r="F1329" s="22">
        <v>1322936596</v>
      </c>
      <c r="G1329" s="22">
        <v>1463141754</v>
      </c>
      <c r="H1329" s="22">
        <v>1385101965</v>
      </c>
      <c r="I1329" s="22">
        <v>1531068147</v>
      </c>
      <c r="J1329" s="7"/>
      <c r="K1329" s="7"/>
    </row>
    <row r="1330" spans="1:11" x14ac:dyDescent="0.25">
      <c r="A1330" s="2" t="s">
        <v>75</v>
      </c>
      <c r="B1330" s="2" t="s">
        <v>84</v>
      </c>
      <c r="C1330" s="2" t="s">
        <v>563</v>
      </c>
      <c r="D1330" s="2" t="s">
        <v>15</v>
      </c>
      <c r="E1330" s="9">
        <v>17944644</v>
      </c>
      <c r="F1330" s="9">
        <v>19538428</v>
      </c>
      <c r="G1330" s="9">
        <v>28352699</v>
      </c>
      <c r="H1330" s="9">
        <v>28478822</v>
      </c>
      <c r="I1330" s="9">
        <v>29736142</v>
      </c>
      <c r="J1330" s="7"/>
      <c r="K1330" s="7"/>
    </row>
    <row r="1331" spans="1:11" x14ac:dyDescent="0.25">
      <c r="A1331" s="2" t="s">
        <v>75</v>
      </c>
      <c r="B1331" s="2" t="s">
        <v>84</v>
      </c>
      <c r="C1331" s="2" t="s">
        <v>563</v>
      </c>
      <c r="D1331" s="2" t="s">
        <v>16</v>
      </c>
      <c r="E1331" s="20">
        <v>316166512</v>
      </c>
      <c r="F1331" s="20">
        <v>343967768</v>
      </c>
      <c r="G1331" s="20">
        <v>323269590</v>
      </c>
      <c r="H1331" s="20">
        <v>330010768</v>
      </c>
      <c r="I1331" s="20">
        <v>272083732</v>
      </c>
      <c r="J1331" s="7"/>
      <c r="K1331" s="7"/>
    </row>
    <row r="1332" spans="1:11" x14ac:dyDescent="0.25">
      <c r="A1332" s="2" t="s">
        <v>75</v>
      </c>
      <c r="B1332" s="2" t="s">
        <v>84</v>
      </c>
      <c r="C1332" s="2" t="s">
        <v>563</v>
      </c>
      <c r="D1332" s="2" t="s">
        <v>17</v>
      </c>
      <c r="E1332" s="20">
        <v>772286057</v>
      </c>
      <c r="F1332" s="20">
        <v>880696783</v>
      </c>
      <c r="G1332" s="20">
        <v>1012302844</v>
      </c>
      <c r="H1332" s="20">
        <v>927132777</v>
      </c>
      <c r="I1332" s="20">
        <v>1119625165</v>
      </c>
      <c r="J1332" s="7"/>
      <c r="K1332" s="7"/>
    </row>
    <row r="1333" spans="1:11" x14ac:dyDescent="0.25">
      <c r="A1333" s="2" t="s">
        <v>75</v>
      </c>
      <c r="B1333" s="2" t="s">
        <v>84</v>
      </c>
      <c r="C1333" s="2" t="s">
        <v>563</v>
      </c>
      <c r="D1333" s="2" t="s">
        <v>18</v>
      </c>
      <c r="E1333" s="20">
        <v>55044575</v>
      </c>
      <c r="F1333" s="20">
        <v>78733617</v>
      </c>
      <c r="G1333" s="20">
        <v>99216621</v>
      </c>
      <c r="H1333" s="20">
        <v>99479598</v>
      </c>
      <c r="I1333" s="20">
        <v>109623108</v>
      </c>
      <c r="J1333" s="7"/>
      <c r="K1333" s="7"/>
    </row>
    <row r="1334" spans="1:11" x14ac:dyDescent="0.25">
      <c r="A1334" s="2" t="s">
        <v>75</v>
      </c>
      <c r="B1334" s="5" t="s">
        <v>84</v>
      </c>
      <c r="C1334" s="5" t="s">
        <v>563</v>
      </c>
      <c r="D1334" s="5" t="s">
        <v>19</v>
      </c>
      <c r="E1334" s="19">
        <v>1224416440</v>
      </c>
      <c r="F1334" s="19">
        <v>1397443920</v>
      </c>
      <c r="G1334" s="19">
        <v>1556417087</v>
      </c>
      <c r="H1334" s="19">
        <v>1500133780</v>
      </c>
      <c r="I1334" s="19">
        <v>1658877631</v>
      </c>
      <c r="J1334" s="7"/>
      <c r="K1334" s="7"/>
    </row>
    <row r="1335" spans="1:11" x14ac:dyDescent="0.25">
      <c r="A1335" s="2" t="s">
        <v>75</v>
      </c>
      <c r="B1335" s="2" t="s">
        <v>84</v>
      </c>
      <c r="C1335" s="2" t="s">
        <v>563</v>
      </c>
      <c r="D1335" s="2" t="s">
        <v>20</v>
      </c>
      <c r="E1335" s="20">
        <v>83385865</v>
      </c>
      <c r="F1335" s="20">
        <v>54747065</v>
      </c>
      <c r="G1335" s="20">
        <v>91466596</v>
      </c>
      <c r="H1335" s="20">
        <v>86815817</v>
      </c>
      <c r="I1335" s="20">
        <v>88751233</v>
      </c>
      <c r="J1335" s="7"/>
      <c r="K1335" s="7"/>
    </row>
    <row r="1336" spans="1:11" x14ac:dyDescent="0.25">
      <c r="A1336" s="2" t="s">
        <v>75</v>
      </c>
      <c r="B1336" s="2" t="s">
        <v>84</v>
      </c>
      <c r="C1336" s="2" t="s">
        <v>563</v>
      </c>
      <c r="D1336" s="2" t="s">
        <v>21</v>
      </c>
      <c r="E1336" s="20">
        <v>2995850</v>
      </c>
      <c r="F1336" s="20">
        <v>22452296</v>
      </c>
      <c r="G1336" s="20">
        <v>21123950</v>
      </c>
      <c r="H1336" s="20">
        <v>6434551</v>
      </c>
      <c r="I1336" s="20">
        <v>13542382</v>
      </c>
      <c r="J1336" s="7"/>
      <c r="K1336" s="7"/>
    </row>
    <row r="1337" spans="1:11" x14ac:dyDescent="0.25">
      <c r="A1337" s="5" t="s">
        <v>75</v>
      </c>
      <c r="B1337" s="2" t="s">
        <v>84</v>
      </c>
      <c r="C1337" s="2" t="s">
        <v>563</v>
      </c>
      <c r="D1337" s="2" t="s">
        <v>22</v>
      </c>
      <c r="E1337" s="20">
        <v>3941284</v>
      </c>
      <c r="F1337" s="20">
        <v>76331607</v>
      </c>
      <c r="G1337" s="20">
        <v>5496284</v>
      </c>
      <c r="H1337" s="20">
        <v>5570998</v>
      </c>
      <c r="I1337" s="20">
        <v>45950890</v>
      </c>
      <c r="J1337" s="7"/>
      <c r="K1337" s="7"/>
    </row>
    <row r="1338" spans="1:11" x14ac:dyDescent="0.25">
      <c r="A1338" s="2" t="s">
        <v>75</v>
      </c>
      <c r="B1338" s="2" t="s">
        <v>84</v>
      </c>
      <c r="C1338" s="2" t="s">
        <v>563</v>
      </c>
      <c r="D1338" s="2" t="s">
        <v>23</v>
      </c>
      <c r="E1338" s="20">
        <v>667995813</v>
      </c>
      <c r="F1338" s="20">
        <v>723578560</v>
      </c>
      <c r="G1338" s="20">
        <v>925411965</v>
      </c>
      <c r="H1338" s="20">
        <v>810875400</v>
      </c>
      <c r="I1338" s="20">
        <v>864651712</v>
      </c>
      <c r="J1338" s="7"/>
      <c r="K1338" s="7"/>
    </row>
    <row r="1339" spans="1:11" x14ac:dyDescent="0.25">
      <c r="A1339" s="2" t="s">
        <v>75</v>
      </c>
      <c r="B1339" s="2" t="s">
        <v>84</v>
      </c>
      <c r="C1339" s="2" t="s">
        <v>563</v>
      </c>
      <c r="D1339" s="2" t="s">
        <v>24</v>
      </c>
      <c r="E1339" s="20">
        <v>419378570</v>
      </c>
      <c r="F1339" s="20">
        <v>455372169</v>
      </c>
      <c r="G1339" s="20">
        <v>438648146</v>
      </c>
      <c r="H1339" s="20">
        <v>503802740</v>
      </c>
      <c r="I1339" s="20">
        <v>545891361</v>
      </c>
      <c r="J1339" s="7"/>
      <c r="K1339" s="7"/>
    </row>
    <row r="1340" spans="1:11" x14ac:dyDescent="0.25">
      <c r="A1340" s="2" t="s">
        <v>75</v>
      </c>
      <c r="B1340" s="2" t="s">
        <v>84</v>
      </c>
      <c r="C1340" s="2" t="s">
        <v>563</v>
      </c>
      <c r="D1340" s="2" t="s">
        <v>25</v>
      </c>
      <c r="E1340" s="20">
        <v>16887704</v>
      </c>
      <c r="F1340" s="20">
        <v>21649756</v>
      </c>
      <c r="G1340" s="20">
        <v>19835617</v>
      </c>
      <c r="H1340" s="20">
        <v>25167270</v>
      </c>
      <c r="I1340" s="20">
        <v>26578728</v>
      </c>
      <c r="J1340" s="7"/>
      <c r="K1340" s="7"/>
    </row>
    <row r="1341" spans="1:11" x14ac:dyDescent="0.25">
      <c r="A1341" s="2" t="s">
        <v>75</v>
      </c>
      <c r="B1341" s="2" t="s">
        <v>84</v>
      </c>
      <c r="C1341" s="2" t="s">
        <v>563</v>
      </c>
      <c r="D1341" s="2" t="s">
        <v>26</v>
      </c>
      <c r="E1341" s="20">
        <v>20996648</v>
      </c>
      <c r="F1341" s="20">
        <v>21869255</v>
      </c>
      <c r="G1341" s="20">
        <v>26599222</v>
      </c>
      <c r="H1341" s="20">
        <v>29502156</v>
      </c>
      <c r="I1341" s="20">
        <v>31108594</v>
      </c>
      <c r="J1341" s="7"/>
      <c r="K1341" s="7"/>
    </row>
    <row r="1342" spans="1:11" x14ac:dyDescent="0.25">
      <c r="A1342" s="2" t="s">
        <v>75</v>
      </c>
      <c r="B1342" s="2" t="s">
        <v>84</v>
      </c>
      <c r="C1342" s="2" t="s">
        <v>563</v>
      </c>
      <c r="D1342" s="2" t="s">
        <v>27</v>
      </c>
      <c r="E1342" s="20">
        <v>398381922</v>
      </c>
      <c r="F1342" s="20">
        <v>433502914</v>
      </c>
      <c r="G1342" s="20">
        <v>412048924</v>
      </c>
      <c r="H1342" s="20">
        <v>474300584</v>
      </c>
      <c r="I1342" s="20">
        <v>514782767</v>
      </c>
      <c r="J1342" s="7"/>
      <c r="K1342" s="7"/>
    </row>
    <row r="1343" spans="1:11" x14ac:dyDescent="0.25">
      <c r="A1343" s="5" t="s">
        <v>75</v>
      </c>
      <c r="B1343" s="2" t="s">
        <v>84</v>
      </c>
      <c r="C1343" s="2" t="s">
        <v>563</v>
      </c>
      <c r="D1343" s="2" t="s">
        <v>491</v>
      </c>
      <c r="E1343" s="20">
        <v>12014494</v>
      </c>
      <c r="F1343" s="20">
        <v>21663890</v>
      </c>
      <c r="G1343" s="20">
        <v>15715033</v>
      </c>
      <c r="H1343" s="20">
        <v>16856551</v>
      </c>
      <c r="I1343" s="20">
        <v>17446345</v>
      </c>
      <c r="J1343" s="7"/>
      <c r="K1343" s="7"/>
    </row>
    <row r="1344" spans="1:11" x14ac:dyDescent="0.25">
      <c r="A1344" s="2" t="s">
        <v>75</v>
      </c>
      <c r="B1344" s="2" t="s">
        <v>84</v>
      </c>
      <c r="C1344" s="2" t="s">
        <v>563</v>
      </c>
      <c r="D1344" s="2" t="s">
        <v>28</v>
      </c>
      <c r="E1344" s="20">
        <v>55701212</v>
      </c>
      <c r="F1344" s="20">
        <v>65167588</v>
      </c>
      <c r="G1344" s="20">
        <v>85154335</v>
      </c>
      <c r="H1344" s="20">
        <v>99279879</v>
      </c>
      <c r="I1344" s="20">
        <v>113752302</v>
      </c>
      <c r="J1344" s="7"/>
      <c r="K1344" s="7"/>
    </row>
    <row r="1345" spans="1:11" x14ac:dyDescent="0.25">
      <c r="A1345" s="2" t="s">
        <v>75</v>
      </c>
      <c r="B1345" s="5" t="s">
        <v>84</v>
      </c>
      <c r="C1345" s="5" t="s">
        <v>563</v>
      </c>
      <c r="D1345" s="5" t="s">
        <v>29</v>
      </c>
      <c r="E1345" s="19"/>
      <c r="F1345" s="19"/>
      <c r="G1345" s="19"/>
      <c r="H1345" s="19"/>
      <c r="I1345" s="19"/>
      <c r="J1345" s="7"/>
      <c r="K1345" s="7"/>
    </row>
    <row r="1346" spans="1:11" x14ac:dyDescent="0.25">
      <c r="A1346" s="2" t="s">
        <v>75</v>
      </c>
      <c r="B1346" s="2" t="s">
        <v>84</v>
      </c>
      <c r="C1346" s="2" t="s">
        <v>563</v>
      </c>
      <c r="D1346" s="2" t="s">
        <v>30</v>
      </c>
      <c r="E1346" s="20">
        <v>73395933</v>
      </c>
      <c r="F1346" s="20">
        <v>133165182</v>
      </c>
      <c r="G1346" s="20">
        <v>205612424</v>
      </c>
      <c r="H1346" s="20">
        <v>234238668</v>
      </c>
      <c r="I1346" s="20">
        <v>159261719</v>
      </c>
      <c r="J1346" s="7"/>
      <c r="K1346" s="7"/>
    </row>
    <row r="1347" spans="1:11" x14ac:dyDescent="0.25">
      <c r="A1347" s="2" t="s">
        <v>75</v>
      </c>
      <c r="B1347" s="2" t="s">
        <v>84</v>
      </c>
      <c r="C1347" s="2" t="s">
        <v>563</v>
      </c>
      <c r="D1347" s="2" t="s">
        <v>31</v>
      </c>
      <c r="E1347" s="20">
        <v>43899120</v>
      </c>
      <c r="F1347" s="20">
        <v>92554492</v>
      </c>
      <c r="G1347" s="20">
        <v>134194789</v>
      </c>
      <c r="H1347" s="20">
        <v>163924780</v>
      </c>
      <c r="I1347" s="20">
        <v>92804098</v>
      </c>
      <c r="J1347" s="7"/>
      <c r="K1347" s="7"/>
    </row>
    <row r="1348" spans="1:11" x14ac:dyDescent="0.25">
      <c r="A1348" s="5" t="s">
        <v>75</v>
      </c>
      <c r="B1348" s="2" t="s">
        <v>84</v>
      </c>
      <c r="C1348" s="2" t="s">
        <v>563</v>
      </c>
      <c r="D1348" s="2" t="s">
        <v>32</v>
      </c>
      <c r="E1348" s="20">
        <v>29496813</v>
      </c>
      <c r="F1348" s="20">
        <v>40610690</v>
      </c>
      <c r="G1348" s="20">
        <v>71417635</v>
      </c>
      <c r="H1348" s="20">
        <v>70313888</v>
      </c>
      <c r="I1348" s="20">
        <v>66457621</v>
      </c>
      <c r="J1348" s="7"/>
      <c r="K1348" s="7"/>
    </row>
    <row r="1349" spans="1:11" x14ac:dyDescent="0.25">
      <c r="A1349" s="2" t="s">
        <v>75</v>
      </c>
      <c r="B1349" s="2" t="s">
        <v>84</v>
      </c>
      <c r="C1349" s="2" t="s">
        <v>563</v>
      </c>
      <c r="D1349" s="2" t="s">
        <v>33</v>
      </c>
      <c r="E1349" s="20">
        <v>2009284</v>
      </c>
      <c r="F1349" s="20">
        <v>3531453</v>
      </c>
      <c r="G1349" s="20">
        <v>4739101</v>
      </c>
      <c r="H1349" s="20">
        <v>4129875</v>
      </c>
      <c r="I1349" s="20">
        <v>1829136</v>
      </c>
      <c r="J1349" s="7"/>
      <c r="K1349" s="7"/>
    </row>
    <row r="1350" spans="1:11" x14ac:dyDescent="0.25">
      <c r="A1350" s="5" t="s">
        <v>75</v>
      </c>
      <c r="B1350" s="2" t="s">
        <v>84</v>
      </c>
      <c r="C1350" s="2" t="s">
        <v>563</v>
      </c>
      <c r="D1350" s="2" t="s">
        <v>34</v>
      </c>
      <c r="E1350" s="20">
        <v>27487529</v>
      </c>
      <c r="F1350" s="20">
        <v>37079237</v>
      </c>
      <c r="G1350" s="20">
        <v>66678534</v>
      </c>
      <c r="H1350" s="20">
        <v>66184013</v>
      </c>
      <c r="I1350" s="20">
        <v>64628485</v>
      </c>
      <c r="J1350" s="7"/>
      <c r="K1350" s="7"/>
    </row>
    <row r="1351" spans="1:11" x14ac:dyDescent="0.25">
      <c r="A1351" s="2" t="s">
        <v>75</v>
      </c>
      <c r="B1351" s="2" t="s">
        <v>84</v>
      </c>
      <c r="C1351" s="2" t="s">
        <v>563</v>
      </c>
      <c r="D1351" s="2" t="s">
        <v>35</v>
      </c>
      <c r="E1351" s="20">
        <v>11140127</v>
      </c>
      <c r="F1351" s="20">
        <v>13215218</v>
      </c>
      <c r="G1351" s="20">
        <v>15294540</v>
      </c>
      <c r="H1351" s="20">
        <v>21286886</v>
      </c>
      <c r="I1351" s="20">
        <v>24491264</v>
      </c>
      <c r="J1351" s="7"/>
      <c r="K1351" s="7"/>
    </row>
    <row r="1352" spans="1:11" x14ac:dyDescent="0.25">
      <c r="A1352" s="2" t="s">
        <v>75</v>
      </c>
      <c r="B1352" s="2" t="s">
        <v>84</v>
      </c>
      <c r="C1352" s="2" t="s">
        <v>563</v>
      </c>
      <c r="D1352" s="2" t="s">
        <v>36</v>
      </c>
      <c r="E1352" s="20">
        <v>17086953</v>
      </c>
      <c r="F1352" s="20">
        <v>22677196</v>
      </c>
      <c r="G1352" s="20">
        <v>29977862</v>
      </c>
      <c r="H1352" s="20">
        <v>34810918</v>
      </c>
      <c r="I1352" s="20">
        <v>40097059</v>
      </c>
      <c r="J1352" s="7"/>
      <c r="K1352" s="7"/>
    </row>
    <row r="1353" spans="1:11" x14ac:dyDescent="0.25">
      <c r="A1353" s="2" t="s">
        <v>75</v>
      </c>
      <c r="B1353" s="2" t="s">
        <v>84</v>
      </c>
      <c r="C1353" s="2" t="s">
        <v>563</v>
      </c>
      <c r="D1353" s="2" t="s">
        <v>37</v>
      </c>
      <c r="E1353" s="20">
        <v>16916035</v>
      </c>
      <c r="F1353" s="20">
        <v>22021134</v>
      </c>
      <c r="G1353" s="20">
        <v>29854373</v>
      </c>
      <c r="H1353" s="20">
        <v>33483644</v>
      </c>
      <c r="I1353" s="20">
        <v>38803643</v>
      </c>
      <c r="J1353" s="7"/>
      <c r="K1353" s="7"/>
    </row>
    <row r="1354" spans="1:11" x14ac:dyDescent="0.25">
      <c r="A1354" s="2" t="s">
        <v>75</v>
      </c>
      <c r="B1354" s="2" t="s">
        <v>84</v>
      </c>
      <c r="C1354" s="2" t="s">
        <v>563</v>
      </c>
      <c r="D1354" s="2" t="s">
        <v>38</v>
      </c>
      <c r="E1354" s="20">
        <v>21540703</v>
      </c>
      <c r="F1354" s="20">
        <v>27617259</v>
      </c>
      <c r="G1354" s="20">
        <v>51995212</v>
      </c>
      <c r="H1354" s="20">
        <v>52659981</v>
      </c>
      <c r="I1354" s="20">
        <v>49022690</v>
      </c>
      <c r="J1354" s="7"/>
      <c r="K1354" s="7"/>
    </row>
    <row r="1355" spans="1:11" x14ac:dyDescent="0.25">
      <c r="A1355" s="5" t="s">
        <v>75</v>
      </c>
      <c r="B1355" s="2" t="s">
        <v>84</v>
      </c>
      <c r="C1355" s="2" t="s">
        <v>563</v>
      </c>
      <c r="D1355" s="2" t="s">
        <v>39</v>
      </c>
      <c r="E1355" s="20">
        <v>13458573</v>
      </c>
      <c r="F1355" s="20">
        <v>14260723</v>
      </c>
      <c r="G1355" s="20">
        <v>24383818</v>
      </c>
      <c r="H1355" s="20">
        <v>24673508</v>
      </c>
      <c r="I1355" s="20">
        <v>22584683</v>
      </c>
      <c r="J1355" s="7"/>
      <c r="K1355" s="7"/>
    </row>
    <row r="1356" spans="1:11" x14ac:dyDescent="0.25">
      <c r="A1356" s="2" t="s">
        <v>75</v>
      </c>
      <c r="B1356" s="5" t="s">
        <v>84</v>
      </c>
      <c r="C1356" s="5" t="s">
        <v>563</v>
      </c>
      <c r="D1356" s="5" t="s">
        <v>40</v>
      </c>
      <c r="E1356" s="19"/>
      <c r="F1356" s="19"/>
      <c r="G1356" s="19"/>
      <c r="H1356" s="19"/>
      <c r="I1356" s="19"/>
      <c r="J1356" s="7"/>
      <c r="K1356" s="7"/>
    </row>
    <row r="1357" spans="1:11" x14ac:dyDescent="0.25">
      <c r="A1357" s="2" t="s">
        <v>75</v>
      </c>
      <c r="B1357" s="2" t="s">
        <v>84</v>
      </c>
      <c r="C1357" s="2" t="s">
        <v>563</v>
      </c>
      <c r="D1357" s="2" t="s">
        <v>77</v>
      </c>
      <c r="E1357" s="20">
        <v>1047831</v>
      </c>
      <c r="F1357" s="20">
        <v>1047831</v>
      </c>
      <c r="G1357" s="20">
        <v>1047831.5</v>
      </c>
      <c r="H1357" s="20">
        <v>1047831.5</v>
      </c>
      <c r="I1357" s="20">
        <v>1047831.5</v>
      </c>
      <c r="J1357" s="7"/>
      <c r="K1357" s="7"/>
    </row>
    <row r="1358" spans="1:11" x14ac:dyDescent="0.25">
      <c r="A1358" s="2" t="s">
        <v>75</v>
      </c>
      <c r="B1358" s="2" t="s">
        <v>84</v>
      </c>
      <c r="C1358" s="2" t="s">
        <v>563</v>
      </c>
      <c r="D1358" s="2" t="s">
        <v>78</v>
      </c>
      <c r="E1358" s="23">
        <v>50</v>
      </c>
      <c r="F1358" s="23">
        <v>52.5</v>
      </c>
      <c r="G1358" s="23">
        <v>105</v>
      </c>
      <c r="H1358" s="23">
        <v>120</v>
      </c>
      <c r="I1358" s="23">
        <v>120</v>
      </c>
      <c r="J1358" s="7"/>
      <c r="K1358" s="7"/>
    </row>
    <row r="1359" spans="1:11" x14ac:dyDescent="0.25">
      <c r="A1359" s="2" t="s">
        <v>75</v>
      </c>
      <c r="B1359" s="2" t="s">
        <v>84</v>
      </c>
      <c r="C1359" s="2" t="s">
        <v>563</v>
      </c>
      <c r="D1359" s="2" t="s">
        <v>79</v>
      </c>
      <c r="E1359" s="23">
        <v>0</v>
      </c>
      <c r="F1359" s="23">
        <v>0</v>
      </c>
      <c r="G1359" s="23">
        <v>0</v>
      </c>
      <c r="H1359" s="23">
        <v>0</v>
      </c>
      <c r="I1359" s="23">
        <v>0</v>
      </c>
      <c r="J1359" s="7"/>
      <c r="K1359" s="7"/>
    </row>
    <row r="1360" spans="1:11" x14ac:dyDescent="0.25">
      <c r="A1360" s="5" t="s">
        <v>75</v>
      </c>
      <c r="B1360" s="2" t="s">
        <v>84</v>
      </c>
      <c r="C1360" s="2" t="s">
        <v>563</v>
      </c>
      <c r="D1360" s="2" t="s">
        <v>80</v>
      </c>
      <c r="E1360" s="20">
        <v>132992232</v>
      </c>
      <c r="F1360" s="20">
        <v>59387136</v>
      </c>
      <c r="G1360" s="20">
        <v>246551797</v>
      </c>
      <c r="H1360" s="20">
        <v>-180685670</v>
      </c>
      <c r="I1360" s="20">
        <v>85925928</v>
      </c>
      <c r="J1360" s="7"/>
      <c r="K1360" s="7"/>
    </row>
    <row r="1361" spans="1:11" x14ac:dyDescent="0.25">
      <c r="A1361" s="5" t="str">
        <f t="shared" ref="A1361:B1361" si="59">A1360</f>
        <v>Local Banks</v>
      </c>
      <c r="B1361" s="2" t="str">
        <f t="shared" si="59"/>
        <v>Private Sector Banks</v>
      </c>
      <c r="C1361" s="2" t="s">
        <v>563</v>
      </c>
      <c r="D1361" s="2" t="s">
        <v>81</v>
      </c>
      <c r="E1361" s="20"/>
      <c r="F1361" s="20"/>
      <c r="G1361" s="9">
        <v>640105721</v>
      </c>
      <c r="H1361" s="9">
        <v>933977027</v>
      </c>
      <c r="I1361" s="9">
        <v>1038119047</v>
      </c>
      <c r="J1361" s="7"/>
      <c r="K1361" s="7"/>
    </row>
    <row r="1362" spans="1:11" x14ac:dyDescent="0.25">
      <c r="A1362" s="2" t="s">
        <v>75</v>
      </c>
      <c r="B1362" s="5" t="s">
        <v>84</v>
      </c>
      <c r="C1362" s="5" t="s">
        <v>563</v>
      </c>
      <c r="D1362" s="5" t="s">
        <v>43</v>
      </c>
      <c r="E1362" s="22"/>
      <c r="F1362" s="22"/>
      <c r="G1362" s="22"/>
      <c r="H1362" s="22"/>
      <c r="I1362" s="22"/>
      <c r="J1362" s="7"/>
      <c r="K1362" s="7"/>
    </row>
    <row r="1363" spans="1:11" x14ac:dyDescent="0.25">
      <c r="A1363" s="2" t="s">
        <v>75</v>
      </c>
      <c r="B1363" s="2" t="s">
        <v>84</v>
      </c>
      <c r="C1363" s="2" t="s">
        <v>563</v>
      </c>
      <c r="D1363" s="2" t="s">
        <v>211</v>
      </c>
      <c r="E1363" s="23">
        <v>40.188620532966041</v>
      </c>
      <c r="F1363" s="23">
        <v>30.496477675373132</v>
      </c>
      <c r="G1363" s="23">
        <v>34.734104879999997</v>
      </c>
      <c r="H1363" s="23">
        <v>30.018053210582636</v>
      </c>
      <c r="I1363" s="23">
        <v>41.728559390000001</v>
      </c>
      <c r="J1363" s="7"/>
      <c r="K1363" s="7"/>
    </row>
    <row r="1364" spans="1:11" x14ac:dyDescent="0.25">
      <c r="A1364" s="2" t="s">
        <v>75</v>
      </c>
      <c r="B1364" s="2" t="s">
        <v>84</v>
      </c>
      <c r="C1364" s="2" t="s">
        <v>563</v>
      </c>
      <c r="D1364" s="2" t="s">
        <v>45</v>
      </c>
      <c r="E1364" s="23">
        <v>2.4090507148041889</v>
      </c>
      <c r="F1364" s="23">
        <v>2.9060693898900789</v>
      </c>
      <c r="G1364" s="23">
        <v>4.5885923249999996</v>
      </c>
      <c r="H1364" s="23">
        <v>4.6871744998636053</v>
      </c>
      <c r="I1364" s="23">
        <v>4.0061798270000004</v>
      </c>
      <c r="J1364" s="7"/>
      <c r="K1364" s="7"/>
    </row>
    <row r="1365" spans="1:11" x14ac:dyDescent="0.25">
      <c r="A1365" s="2" t="s">
        <v>75</v>
      </c>
      <c r="B1365" s="2" t="s">
        <v>84</v>
      </c>
      <c r="C1365" s="2" t="s">
        <v>563</v>
      </c>
      <c r="D1365" s="2" t="s">
        <v>533</v>
      </c>
      <c r="E1365" s="23">
        <v>21.242612122060805</v>
      </c>
      <c r="F1365" s="23">
        <v>19.676054193605179</v>
      </c>
      <c r="G1365" s="23">
        <v>27.565866740000001</v>
      </c>
      <c r="H1365" s="23">
        <v>24.502448809104511</v>
      </c>
      <c r="I1365" s="23">
        <v>20.284774930000001</v>
      </c>
      <c r="J1365" s="7"/>
      <c r="K1365" s="7"/>
    </row>
    <row r="1366" spans="1:11" x14ac:dyDescent="0.25">
      <c r="A1366" s="2" t="s">
        <v>75</v>
      </c>
      <c r="B1366" s="2" t="s">
        <v>84</v>
      </c>
      <c r="C1366" s="2" t="s">
        <v>563</v>
      </c>
      <c r="D1366" s="2" t="s">
        <v>46</v>
      </c>
      <c r="E1366" s="9">
        <v>1.0991826441010544</v>
      </c>
      <c r="F1366" s="9">
        <v>1.0204862460598776</v>
      </c>
      <c r="G1366" s="9">
        <v>1.5666634740000001</v>
      </c>
      <c r="H1366" s="9">
        <v>1.6447538432205693</v>
      </c>
      <c r="I1366" s="9">
        <v>1.36144358</v>
      </c>
      <c r="J1366" s="7"/>
      <c r="K1366" s="7"/>
    </row>
    <row r="1367" spans="1:11" x14ac:dyDescent="0.25">
      <c r="A1367" s="2" t="s">
        <v>75</v>
      </c>
      <c r="B1367" s="2" t="s">
        <v>84</v>
      </c>
      <c r="C1367" s="2" t="s">
        <v>563</v>
      </c>
      <c r="D1367" s="2" t="s">
        <v>47</v>
      </c>
      <c r="E1367" s="9">
        <v>0.90983154391491183</v>
      </c>
      <c r="F1367" s="9">
        <v>0.94567072144118669</v>
      </c>
      <c r="G1367" s="9">
        <v>0.98267618199999995</v>
      </c>
      <c r="H1367" s="9">
        <v>1.418999177526687</v>
      </c>
      <c r="I1367" s="9">
        <v>1.4763755649999999</v>
      </c>
      <c r="J1367" s="7"/>
      <c r="K1367" s="7"/>
    </row>
    <row r="1368" spans="1:11" x14ac:dyDescent="0.25">
      <c r="A1368" s="2" t="s">
        <v>75</v>
      </c>
      <c r="B1368" s="2" t="s">
        <v>84</v>
      </c>
      <c r="C1368" s="2" t="s">
        <v>563</v>
      </c>
      <c r="D1368" s="2" t="s">
        <v>48</v>
      </c>
      <c r="E1368" s="9">
        <v>2.2449493572627954</v>
      </c>
      <c r="F1368" s="9">
        <v>2.653361359932068</v>
      </c>
      <c r="G1368" s="9">
        <v>4.2841044699999999</v>
      </c>
      <c r="H1368" s="9">
        <v>4.4118740529927933</v>
      </c>
      <c r="I1368" s="9">
        <v>3.8959163590000001</v>
      </c>
      <c r="J1368" s="7"/>
      <c r="K1368" s="7"/>
    </row>
    <row r="1369" spans="1:11" x14ac:dyDescent="0.25">
      <c r="A1369" s="2" t="s">
        <v>75</v>
      </c>
      <c r="B1369" s="2" t="s">
        <v>84</v>
      </c>
      <c r="C1369" s="2" t="s">
        <v>563</v>
      </c>
      <c r="D1369" s="2" t="s">
        <v>49</v>
      </c>
      <c r="E1369" s="23">
        <v>59.811379467033959</v>
      </c>
      <c r="F1369" s="23">
        <v>69.503522324626871</v>
      </c>
      <c r="G1369" s="23">
        <v>65.265895119999996</v>
      </c>
      <c r="H1369" s="23">
        <v>69.981946789417364</v>
      </c>
      <c r="I1369" s="23">
        <v>58.271440609999999</v>
      </c>
      <c r="J1369" s="7"/>
      <c r="K1369" s="7"/>
    </row>
    <row r="1370" spans="1:11" x14ac:dyDescent="0.25">
      <c r="A1370" s="2" t="s">
        <v>75</v>
      </c>
      <c r="B1370" s="2" t="s">
        <v>84</v>
      </c>
      <c r="C1370" s="2" t="s">
        <v>563</v>
      </c>
      <c r="D1370" s="2" t="s">
        <v>50</v>
      </c>
      <c r="E1370" s="9">
        <v>0.78530561421324085</v>
      </c>
      <c r="F1370" s="9">
        <v>0.79736855855246169</v>
      </c>
      <c r="G1370" s="9">
        <v>0.57417542600000004</v>
      </c>
      <c r="H1370" s="9">
        <v>0.63584610864177871</v>
      </c>
      <c r="I1370" s="9">
        <v>0.79154454799999996</v>
      </c>
      <c r="J1370" s="7"/>
      <c r="K1370" s="7"/>
    </row>
    <row r="1371" spans="1:11" x14ac:dyDescent="0.25">
      <c r="A1371" s="2" t="s">
        <v>75</v>
      </c>
      <c r="B1371" s="2" t="s">
        <v>84</v>
      </c>
      <c r="C1371" s="2" t="s">
        <v>563</v>
      </c>
      <c r="D1371" s="2" t="s">
        <v>51</v>
      </c>
      <c r="E1371" s="9">
        <v>20.212620507745452</v>
      </c>
      <c r="F1371" s="9">
        <v>15.491962038633588</v>
      </c>
      <c r="G1371" s="9">
        <v>13.57035625</v>
      </c>
      <c r="H1371" s="9">
        <v>13.623262900742992</v>
      </c>
      <c r="I1371" s="9">
        <v>21.821174460000002</v>
      </c>
      <c r="J1371" s="7"/>
      <c r="K1371" s="7"/>
    </row>
    <row r="1372" spans="1:11" x14ac:dyDescent="0.25">
      <c r="A1372" s="5" t="s">
        <v>75</v>
      </c>
      <c r="B1372" s="2" t="s">
        <v>84</v>
      </c>
      <c r="C1372" s="2" t="s">
        <v>563</v>
      </c>
      <c r="D1372" s="2" t="s">
        <v>52</v>
      </c>
      <c r="E1372" s="9">
        <v>1.5184777516450216</v>
      </c>
      <c r="F1372" s="9">
        <v>1.6663466315879163</v>
      </c>
      <c r="G1372" s="9">
        <v>1.951962792</v>
      </c>
      <c r="H1372" s="9">
        <v>1.5729705133949605</v>
      </c>
      <c r="I1372" s="9">
        <v>1.58438711</v>
      </c>
      <c r="J1372" s="7"/>
      <c r="K1372" s="7"/>
    </row>
    <row r="1373" spans="1:11" x14ac:dyDescent="0.25">
      <c r="A1373" s="2" t="s">
        <v>75</v>
      </c>
      <c r="B1373" s="2" t="s">
        <v>84</v>
      </c>
      <c r="C1373" s="2" t="s">
        <v>563</v>
      </c>
      <c r="D1373" s="2" t="s">
        <v>82</v>
      </c>
      <c r="E1373" s="9">
        <f>+E1355/E1357</f>
        <v>12.844221062365973</v>
      </c>
      <c r="F1373" s="9">
        <f>+F1355/F1357</f>
        <v>13.609754817332185</v>
      </c>
      <c r="G1373" s="9">
        <f>+G1355/G1357</f>
        <v>23.270743435371049</v>
      </c>
      <c r="H1373" s="9">
        <f>+H1355/H1357</f>
        <v>23.54720964200828</v>
      </c>
      <c r="I1373" s="9">
        <f>+I1355/I1357</f>
        <v>21.553735500412042</v>
      </c>
      <c r="J1373" s="7"/>
      <c r="K1373" s="7"/>
    </row>
    <row r="1374" spans="1:11" x14ac:dyDescent="0.25">
      <c r="A1374" s="2" t="s">
        <v>75</v>
      </c>
      <c r="B1374" s="5" t="s">
        <v>84</v>
      </c>
      <c r="C1374" s="5" t="s">
        <v>563</v>
      </c>
      <c r="D1374" s="5" t="s">
        <v>53</v>
      </c>
      <c r="E1374" s="74"/>
      <c r="F1374" s="74"/>
      <c r="G1374" s="74"/>
      <c r="H1374" s="74"/>
      <c r="I1374" s="74"/>
      <c r="J1374" s="7"/>
      <c r="K1374" s="7"/>
    </row>
    <row r="1375" spans="1:11" x14ac:dyDescent="0.25">
      <c r="A1375" s="2" t="s">
        <v>75</v>
      </c>
      <c r="B1375" s="2" t="s">
        <v>84</v>
      </c>
      <c r="C1375" s="2" t="s">
        <v>563</v>
      </c>
      <c r="D1375" s="2" t="s">
        <v>54</v>
      </c>
      <c r="E1375" s="9">
        <v>7.054929367005232</v>
      </c>
      <c r="F1375" s="9">
        <v>5.5243262284185262</v>
      </c>
      <c r="G1375" s="9">
        <v>7.2339572050000003</v>
      </c>
      <c r="H1375" s="9">
        <v>6.2161368034789541</v>
      </c>
      <c r="I1375" s="9">
        <v>6.1664352500000001</v>
      </c>
      <c r="J1375" s="7"/>
      <c r="K1375" s="7"/>
    </row>
    <row r="1376" spans="1:11" x14ac:dyDescent="0.25">
      <c r="A1376" s="2" t="s">
        <v>75</v>
      </c>
      <c r="B1376" s="2" t="s">
        <v>84</v>
      </c>
      <c r="C1376" s="2" t="s">
        <v>563</v>
      </c>
      <c r="D1376" s="2" t="s">
        <v>55</v>
      </c>
      <c r="E1376" s="9">
        <v>54.55625971503617</v>
      </c>
      <c r="F1376" s="9">
        <v>51.778718962833224</v>
      </c>
      <c r="G1376" s="9">
        <v>59.457838950000003</v>
      </c>
      <c r="H1376" s="9">
        <v>54.053539145022121</v>
      </c>
      <c r="I1376" s="9">
        <v>52.122694029999998</v>
      </c>
      <c r="J1376" s="7"/>
      <c r="K1376" s="7"/>
    </row>
    <row r="1377" spans="1:14" x14ac:dyDescent="0.25">
      <c r="A1377" s="2" t="s">
        <v>75</v>
      </c>
      <c r="B1377" s="2" t="s">
        <v>84</v>
      </c>
      <c r="C1377" s="2" t="s">
        <v>563</v>
      </c>
      <c r="D1377" s="2" t="s">
        <v>56</v>
      </c>
      <c r="E1377" s="9">
        <v>32.536472803321722</v>
      </c>
      <c r="F1377" s="9">
        <v>31.021131352448119</v>
      </c>
      <c r="G1377" s="9">
        <v>26.474196890000002</v>
      </c>
      <c r="H1377" s="9">
        <v>31.617219098952628</v>
      </c>
      <c r="I1377" s="9">
        <v>31.031991590000001</v>
      </c>
      <c r="J1377" s="7"/>
      <c r="K1377" s="7"/>
    </row>
    <row r="1378" spans="1:14" x14ac:dyDescent="0.25">
      <c r="A1378" s="2" t="s">
        <v>75</v>
      </c>
      <c r="B1378" s="2" t="s">
        <v>84</v>
      </c>
      <c r="C1378" s="2" t="s">
        <v>563</v>
      </c>
      <c r="D1378" s="2" t="s">
        <v>57</v>
      </c>
      <c r="E1378" s="9">
        <v>63.073806571888241</v>
      </c>
      <c r="F1378" s="9">
        <v>63.021976796034863</v>
      </c>
      <c r="G1378" s="9">
        <v>65.040589209999993</v>
      </c>
      <c r="H1378" s="9">
        <v>61.803339766137391</v>
      </c>
      <c r="I1378" s="9">
        <v>67.492932819999993</v>
      </c>
      <c r="J1378" s="7"/>
      <c r="K1378" s="7"/>
    </row>
    <row r="1379" spans="1:14" x14ac:dyDescent="0.25">
      <c r="A1379" s="2" t="s">
        <v>75</v>
      </c>
      <c r="B1379" s="2" t="s">
        <v>84</v>
      </c>
      <c r="C1379" s="2" t="s">
        <v>563</v>
      </c>
      <c r="D1379" s="2" t="s">
        <v>58</v>
      </c>
      <c r="E1379" s="9">
        <v>94.856761968991535</v>
      </c>
      <c r="F1379" s="9">
        <v>94.668313845467225</v>
      </c>
      <c r="G1379" s="9">
        <v>94.007047740000004</v>
      </c>
      <c r="H1379" s="9">
        <v>92.331896225948597</v>
      </c>
      <c r="I1379" s="9">
        <v>92.295424229999995</v>
      </c>
      <c r="J1379" s="7"/>
      <c r="K1379" s="7"/>
    </row>
    <row r="1380" spans="1:14" x14ac:dyDescent="0.25">
      <c r="A1380" s="2" t="s">
        <v>75</v>
      </c>
      <c r="B1380" s="2" t="s">
        <v>84</v>
      </c>
      <c r="C1380" s="2" t="s">
        <v>563</v>
      </c>
      <c r="D1380" s="2" t="s">
        <v>59</v>
      </c>
      <c r="E1380" s="9">
        <v>54.303527326274128</v>
      </c>
      <c r="F1380" s="9">
        <v>51.705896716100526</v>
      </c>
      <c r="G1380" s="9">
        <v>43.331711319999997</v>
      </c>
      <c r="H1380" s="9">
        <v>54.339869379895731</v>
      </c>
      <c r="I1380" s="9">
        <v>48.756617669999997</v>
      </c>
      <c r="J1380" s="7"/>
      <c r="K1380" s="7"/>
    </row>
    <row r="1381" spans="1:14" x14ac:dyDescent="0.25">
      <c r="A1381" s="2" t="s">
        <v>75</v>
      </c>
      <c r="B1381" s="2" t="s">
        <v>84</v>
      </c>
      <c r="C1381" s="2" t="s">
        <v>563</v>
      </c>
      <c r="D1381" s="2" t="s">
        <v>60</v>
      </c>
      <c r="E1381" s="23">
        <v>38.529797433920152</v>
      </c>
      <c r="F1381" s="23">
        <v>37.183420441799008</v>
      </c>
      <c r="G1381" s="23">
        <v>32.843456099999997</v>
      </c>
      <c r="H1381" s="23">
        <v>40.075196027037627</v>
      </c>
      <c r="I1381" s="23">
        <v>39.224536260000001</v>
      </c>
      <c r="J1381" s="7"/>
      <c r="K1381" s="7"/>
      <c r="L1381" s="7"/>
      <c r="M1381" s="7"/>
      <c r="N1381" s="7"/>
    </row>
    <row r="1382" spans="1:14" x14ac:dyDescent="0.25">
      <c r="A1382" s="2" t="s">
        <v>75</v>
      </c>
      <c r="B1382" s="5" t="s">
        <v>84</v>
      </c>
      <c r="C1382" s="5" t="s">
        <v>563</v>
      </c>
      <c r="D1382" s="5" t="s">
        <v>61</v>
      </c>
      <c r="E1382" s="74"/>
      <c r="F1382" s="74"/>
      <c r="G1382" s="74"/>
      <c r="H1382" s="74"/>
      <c r="I1382" s="74"/>
      <c r="J1382" s="7"/>
      <c r="K1382" s="7"/>
    </row>
    <row r="1383" spans="1:14" x14ac:dyDescent="0.25">
      <c r="A1383" s="5" t="s">
        <v>75</v>
      </c>
      <c r="B1383" s="2" t="s">
        <v>84</v>
      </c>
      <c r="C1383" s="2" t="s">
        <v>563</v>
      </c>
      <c r="D1383" s="2" t="s">
        <v>62</v>
      </c>
      <c r="E1383" s="9">
        <v>4.0268399980475875</v>
      </c>
      <c r="F1383" s="9">
        <v>4.7542993344417583</v>
      </c>
      <c r="G1383" s="9">
        <v>4.5219881080000004</v>
      </c>
      <c r="H1383" s="9">
        <v>4.9954611203583372</v>
      </c>
      <c r="I1383" s="9">
        <v>4.8688676720000004</v>
      </c>
      <c r="J1383" s="7"/>
      <c r="K1383" s="7"/>
    </row>
    <row r="1384" spans="1:14" x14ac:dyDescent="0.25">
      <c r="A1384" s="2" t="s">
        <v>75</v>
      </c>
      <c r="B1384" s="2" t="s">
        <v>84</v>
      </c>
      <c r="C1384" s="2" t="s">
        <v>563</v>
      </c>
      <c r="D1384" s="2" t="s">
        <v>63</v>
      </c>
      <c r="E1384" s="9">
        <v>5.0066096605746928</v>
      </c>
      <c r="F1384" s="9">
        <v>4.8025014458009183</v>
      </c>
      <c r="G1384" s="9">
        <v>6.0639084519999997</v>
      </c>
      <c r="H1384" s="9">
        <v>5.8558943129209657</v>
      </c>
      <c r="I1384" s="9">
        <v>5.6986785690000001</v>
      </c>
      <c r="J1384" s="7"/>
      <c r="K1384" s="7"/>
    </row>
    <row r="1385" spans="1:14" x14ac:dyDescent="0.25">
      <c r="A1385" s="2" t="s">
        <v>75</v>
      </c>
      <c r="B1385" s="2" t="s">
        <v>84</v>
      </c>
      <c r="C1385" s="2" t="s">
        <v>563</v>
      </c>
      <c r="D1385" s="2" t="s">
        <v>534</v>
      </c>
      <c r="E1385" s="9">
        <v>26.655050702936691</v>
      </c>
      <c r="F1385" s="9">
        <v>29.870980057205298</v>
      </c>
      <c r="G1385" s="9">
        <v>22.424132879999998</v>
      </c>
      <c r="H1385" s="9">
        <v>24.992787601986375</v>
      </c>
      <c r="I1385" s="9">
        <v>23.87208691</v>
      </c>
      <c r="J1385" s="7"/>
      <c r="K1385" s="7"/>
    </row>
    <row r="1386" spans="1:14" x14ac:dyDescent="0.25">
      <c r="A1386" s="2" t="s">
        <v>75</v>
      </c>
      <c r="B1386" s="2" t="s">
        <v>84</v>
      </c>
      <c r="C1386" s="2" t="s">
        <v>563</v>
      </c>
      <c r="D1386" s="2" t="s">
        <v>65</v>
      </c>
      <c r="E1386" s="9">
        <v>9.5695465295222366</v>
      </c>
      <c r="F1386" s="9">
        <v>16.148026075876842</v>
      </c>
      <c r="G1386" s="9">
        <v>17.81669028</v>
      </c>
      <c r="H1386" s="9">
        <v>13.998553190485469</v>
      </c>
      <c r="I1386" s="9">
        <v>5.8798414350000003</v>
      </c>
      <c r="J1386" s="7"/>
      <c r="K1386" s="7"/>
    </row>
    <row r="1387" spans="1:14" x14ac:dyDescent="0.25">
      <c r="A1387" s="2" t="s">
        <v>75</v>
      </c>
      <c r="B1387" s="2" t="s">
        <v>84</v>
      </c>
      <c r="C1387" s="2" t="s">
        <v>563</v>
      </c>
      <c r="D1387" s="2" t="s">
        <v>66</v>
      </c>
      <c r="E1387" s="9">
        <v>124.33098069459294</v>
      </c>
      <c r="F1387" s="9">
        <v>101.01386362044911</v>
      </c>
      <c r="G1387" s="9">
        <v>134.09828390000001</v>
      </c>
      <c r="H1387" s="9">
        <v>117.22429965586255</v>
      </c>
      <c r="I1387" s="9">
        <v>117.0432009</v>
      </c>
      <c r="J1387" s="7"/>
      <c r="K1387" s="7"/>
    </row>
    <row r="1388" spans="1:14" x14ac:dyDescent="0.25">
      <c r="A1388" s="2" t="s">
        <v>75</v>
      </c>
      <c r="B1388" s="5" t="s">
        <v>84</v>
      </c>
      <c r="C1388" s="5" t="s">
        <v>563</v>
      </c>
      <c r="D1388" s="5" t="s">
        <v>67</v>
      </c>
      <c r="E1388" s="74"/>
      <c r="F1388" s="74"/>
      <c r="G1388" s="74"/>
      <c r="H1388" s="74"/>
      <c r="I1388" s="74"/>
      <c r="J1388" s="7"/>
      <c r="K1388" s="7"/>
    </row>
    <row r="1389" spans="1:14" x14ac:dyDescent="0.25">
      <c r="A1389" s="5" t="s">
        <v>75</v>
      </c>
      <c r="B1389" s="2" t="s">
        <v>84</v>
      </c>
      <c r="C1389" s="2" t="s">
        <v>563</v>
      </c>
      <c r="D1389" s="2" t="s">
        <v>535</v>
      </c>
      <c r="E1389" s="23">
        <v>5.1744231725604726</v>
      </c>
      <c r="F1389" s="23">
        <v>5.1864374636228696</v>
      </c>
      <c r="G1389" s="23">
        <v>5.6833455979999998</v>
      </c>
      <c r="H1389" s="23">
        <v>6.712610058017626</v>
      </c>
      <c r="I1389" s="23">
        <v>6.7116523800000003</v>
      </c>
      <c r="J1389" s="7"/>
      <c r="K1389" s="7"/>
    </row>
    <row r="1390" spans="1:14" x14ac:dyDescent="0.25">
      <c r="A1390" s="5" t="str">
        <f t="shared" ref="A1390:C1390" si="60">A1389</f>
        <v>Local Banks</v>
      </c>
      <c r="B1390" s="2" t="str">
        <f t="shared" si="60"/>
        <v>Private Sector Banks</v>
      </c>
      <c r="C1390" s="2" t="str">
        <f t="shared" si="60"/>
        <v>HABIB METROPOLITAN BANK LTD.</v>
      </c>
      <c r="D1390" s="2" t="s">
        <v>540</v>
      </c>
      <c r="E1390" s="23"/>
      <c r="F1390" s="23"/>
      <c r="G1390" s="9">
        <f>G1361/SUM(G1325:G1327)</f>
        <v>7.2363848031986588</v>
      </c>
      <c r="H1390" s="9">
        <f>H1361/SUM(H1325:H1327)</f>
        <v>9.2750184906609636</v>
      </c>
      <c r="I1390" s="9">
        <f>I1361/SUM(I1325:I1327)</f>
        <v>9.3240233756458935</v>
      </c>
      <c r="J1390" s="7"/>
      <c r="K1390" s="7"/>
    </row>
    <row r="1391" spans="1:14" x14ac:dyDescent="0.25">
      <c r="A1391" s="2" t="s">
        <v>75</v>
      </c>
      <c r="B1391" s="2" t="s">
        <v>84</v>
      </c>
      <c r="C1391" s="2" t="s">
        <v>563</v>
      </c>
      <c r="D1391" s="2" t="s">
        <v>538</v>
      </c>
      <c r="E1391" s="9">
        <f>+SUM(E1325:E1327)/E1357</f>
        <v>60.464414585939906</v>
      </c>
      <c r="F1391" s="9">
        <f t="shared" ref="F1391:I1391" si="61">+SUM(F1325:F1327)/F1357</f>
        <v>69.169126509904743</v>
      </c>
      <c r="G1391" s="9">
        <f t="shared" si="61"/>
        <v>84.41868945531796</v>
      </c>
      <c r="H1391" s="9">
        <f t="shared" si="61"/>
        <v>96.101454289167677</v>
      </c>
      <c r="I1391" s="9">
        <f t="shared" si="61"/>
        <v>106.25572909384763</v>
      </c>
      <c r="J1391" s="7"/>
      <c r="K1391" s="7"/>
    </row>
    <row r="1392" spans="1:14" x14ac:dyDescent="0.25">
      <c r="A1392" s="2" t="s">
        <v>75</v>
      </c>
      <c r="B1392" s="2" t="s">
        <v>84</v>
      </c>
      <c r="C1392" s="2" t="s">
        <v>563</v>
      </c>
      <c r="D1392" s="2" t="s">
        <v>539</v>
      </c>
      <c r="E1392" s="9">
        <v>12.189533880097647</v>
      </c>
      <c r="F1392" s="9">
        <v>12.151303710507342</v>
      </c>
      <c r="G1392" s="9">
        <v>11.44406725</v>
      </c>
      <c r="H1392" s="9">
        <v>9.2070504962996775</v>
      </c>
      <c r="I1392" s="9">
        <v>10.056082910000001</v>
      </c>
      <c r="J1392" s="7"/>
      <c r="K1392" s="7"/>
    </row>
    <row r="1393" spans="1:14" x14ac:dyDescent="0.25">
      <c r="A1393" s="2" t="s">
        <v>75</v>
      </c>
      <c r="B1393" s="5" t="s">
        <v>84</v>
      </c>
      <c r="C1393" s="5" t="s">
        <v>563</v>
      </c>
      <c r="D1393" s="5" t="s">
        <v>68</v>
      </c>
      <c r="E1393" s="74"/>
      <c r="F1393" s="74"/>
      <c r="G1393" s="74"/>
      <c r="H1393" s="74"/>
      <c r="I1393" s="74"/>
      <c r="J1393" s="7"/>
      <c r="K1393" s="7"/>
    </row>
    <row r="1394" spans="1:14" x14ac:dyDescent="0.25">
      <c r="A1394" s="2" t="s">
        <v>75</v>
      </c>
      <c r="B1394" s="2" t="s">
        <v>84</v>
      </c>
      <c r="C1394" s="2" t="s">
        <v>563</v>
      </c>
      <c r="D1394" s="2" t="s">
        <v>83</v>
      </c>
      <c r="E1394" s="9">
        <v>9.8815997803036026</v>
      </c>
      <c r="F1394" s="9">
        <v>4.1643846528678807</v>
      </c>
      <c r="G1394" s="9">
        <v>10.111287620000001</v>
      </c>
      <c r="H1394" s="9">
        <v>-7.3230636679999996</v>
      </c>
      <c r="I1394" s="9">
        <v>3.8046107619999998</v>
      </c>
      <c r="J1394" s="7"/>
      <c r="K1394" s="7"/>
    </row>
    <row r="1395" spans="1:14" x14ac:dyDescent="0.25">
      <c r="A1395" s="2" t="s">
        <v>75</v>
      </c>
      <c r="B1395" s="5" t="s">
        <v>84</v>
      </c>
      <c r="C1395" s="5" t="s">
        <v>564</v>
      </c>
      <c r="D1395" s="5" t="s">
        <v>9</v>
      </c>
      <c r="E1395" s="19">
        <f>SUM(E1396:E1399)</f>
        <v>-7160646</v>
      </c>
      <c r="F1395" s="19">
        <f t="shared" ref="F1395:I1395" si="62">SUM(F1396:F1399)</f>
        <v>-13970762</v>
      </c>
      <c r="G1395" s="19">
        <f t="shared" si="62"/>
        <v>-26352047</v>
      </c>
      <c r="H1395" s="19">
        <f t="shared" si="62"/>
        <v>-38220505</v>
      </c>
      <c r="I1395" s="19">
        <f t="shared" si="62"/>
        <v>0</v>
      </c>
      <c r="J1395" s="3"/>
      <c r="K1395" s="3"/>
      <c r="L1395" s="3"/>
      <c r="M1395" s="3"/>
      <c r="N1395" s="3"/>
    </row>
    <row r="1396" spans="1:14" x14ac:dyDescent="0.25">
      <c r="A1396" s="2" t="s">
        <v>75</v>
      </c>
      <c r="B1396" s="2" t="s">
        <v>84</v>
      </c>
      <c r="C1396" s="2" t="s">
        <v>564</v>
      </c>
      <c r="D1396" s="2" t="s">
        <v>76</v>
      </c>
      <c r="E1396" s="23">
        <v>23431374</v>
      </c>
      <c r="F1396" s="23">
        <v>23431374</v>
      </c>
      <c r="G1396" s="23">
        <v>23431374</v>
      </c>
      <c r="H1396" s="23">
        <v>23431374</v>
      </c>
      <c r="I1396" s="23"/>
      <c r="J1396" s="7"/>
      <c r="K1396" s="7"/>
    </row>
    <row r="1397" spans="1:14" x14ac:dyDescent="0.25">
      <c r="A1397" s="2" t="s">
        <v>75</v>
      </c>
      <c r="B1397" s="2" t="s">
        <v>84</v>
      </c>
      <c r="C1397" s="2" t="s">
        <v>564</v>
      </c>
      <c r="D1397" s="2" t="s">
        <v>11</v>
      </c>
      <c r="E1397" s="9">
        <v>820890</v>
      </c>
      <c r="F1397" s="9">
        <v>820890</v>
      </c>
      <c r="G1397" s="9">
        <v>820890</v>
      </c>
      <c r="H1397" s="9">
        <v>820890</v>
      </c>
      <c r="I1397" s="9"/>
      <c r="J1397" s="7"/>
      <c r="K1397" s="7"/>
    </row>
    <row r="1398" spans="1:14" x14ac:dyDescent="0.25">
      <c r="A1398" s="2" t="s">
        <v>75</v>
      </c>
      <c r="B1398" s="2" t="s">
        <v>84</v>
      </c>
      <c r="C1398" s="2" t="s">
        <v>564</v>
      </c>
      <c r="D1398" s="2" t="s">
        <v>12</v>
      </c>
      <c r="E1398" s="9">
        <v>1077369</v>
      </c>
      <c r="F1398" s="9">
        <v>650238</v>
      </c>
      <c r="G1398" s="9">
        <v>1030934</v>
      </c>
      <c r="H1398" s="9">
        <v>2227439</v>
      </c>
      <c r="I1398" s="9"/>
      <c r="J1398" s="7"/>
      <c r="K1398" s="7"/>
    </row>
    <row r="1399" spans="1:14" x14ac:dyDescent="0.25">
      <c r="A1399" s="2" t="s">
        <v>75</v>
      </c>
      <c r="B1399" s="2" t="s">
        <v>84</v>
      </c>
      <c r="C1399" s="2" t="s">
        <v>564</v>
      </c>
      <c r="D1399" s="2" t="s">
        <v>13</v>
      </c>
      <c r="E1399" s="9">
        <v>-32490279</v>
      </c>
      <c r="F1399" s="9">
        <v>-38873264</v>
      </c>
      <c r="G1399" s="9">
        <v>-51635245</v>
      </c>
      <c r="H1399" s="9">
        <v>-64700208</v>
      </c>
      <c r="I1399" s="9"/>
      <c r="J1399" s="7"/>
      <c r="K1399" s="7"/>
    </row>
    <row r="1400" spans="1:14" x14ac:dyDescent="0.25">
      <c r="A1400" s="2" t="s">
        <v>75</v>
      </c>
      <c r="B1400" s="5" t="s">
        <v>84</v>
      </c>
      <c r="C1400" s="5" t="s">
        <v>564</v>
      </c>
      <c r="D1400" s="5" t="s">
        <v>14</v>
      </c>
      <c r="E1400" s="22">
        <v>279719666</v>
      </c>
      <c r="F1400" s="22">
        <v>307438170</v>
      </c>
      <c r="G1400" s="22">
        <v>318422724</v>
      </c>
      <c r="H1400" s="22">
        <v>331357458</v>
      </c>
      <c r="I1400" s="22"/>
      <c r="J1400" s="7"/>
      <c r="K1400" s="7"/>
    </row>
    <row r="1401" spans="1:14" x14ac:dyDescent="0.25">
      <c r="A1401" s="2" t="s">
        <v>75</v>
      </c>
      <c r="B1401" s="2" t="s">
        <v>84</v>
      </c>
      <c r="C1401" s="2" t="s">
        <v>564</v>
      </c>
      <c r="D1401" s="2" t="s">
        <v>15</v>
      </c>
      <c r="E1401" s="9">
        <v>4262000</v>
      </c>
      <c r="F1401" s="9">
        <v>3040491</v>
      </c>
      <c r="G1401" s="9">
        <v>3141963</v>
      </c>
      <c r="H1401" s="9">
        <v>4406391</v>
      </c>
      <c r="I1401" s="9"/>
      <c r="J1401" s="7"/>
      <c r="K1401" s="7"/>
    </row>
    <row r="1402" spans="1:14" x14ac:dyDescent="0.25">
      <c r="A1402" s="5" t="s">
        <v>75</v>
      </c>
      <c r="B1402" s="2" t="s">
        <v>84</v>
      </c>
      <c r="C1402" s="2" t="s">
        <v>564</v>
      </c>
      <c r="D1402" s="2" t="s">
        <v>16</v>
      </c>
      <c r="E1402" s="20">
        <v>122122429</v>
      </c>
      <c r="F1402" s="20">
        <v>148016140</v>
      </c>
      <c r="G1402" s="20">
        <v>147380746</v>
      </c>
      <c r="H1402" s="20">
        <v>158460798</v>
      </c>
      <c r="I1402" s="20"/>
      <c r="J1402" s="7"/>
      <c r="K1402" s="7"/>
    </row>
    <row r="1403" spans="1:14" x14ac:dyDescent="0.25">
      <c r="A1403" s="2" t="s">
        <v>75</v>
      </c>
      <c r="B1403" s="2" t="s">
        <v>84</v>
      </c>
      <c r="C1403" s="2" t="s">
        <v>564</v>
      </c>
      <c r="D1403" s="2" t="s">
        <v>17</v>
      </c>
      <c r="E1403" s="20">
        <v>143755079</v>
      </c>
      <c r="F1403" s="20">
        <v>145298894</v>
      </c>
      <c r="G1403" s="20">
        <v>154262365</v>
      </c>
      <c r="H1403" s="20">
        <v>15746110</v>
      </c>
      <c r="I1403" s="20"/>
      <c r="J1403" s="7"/>
      <c r="K1403" s="7"/>
    </row>
    <row r="1404" spans="1:14" x14ac:dyDescent="0.25">
      <c r="A1404" s="2" t="s">
        <v>75</v>
      </c>
      <c r="B1404" s="2" t="s">
        <v>84</v>
      </c>
      <c r="C1404" s="2" t="s">
        <v>564</v>
      </c>
      <c r="D1404" s="2" t="s">
        <v>18</v>
      </c>
      <c r="E1404" s="20">
        <v>9580158</v>
      </c>
      <c r="F1404" s="20">
        <v>11082645</v>
      </c>
      <c r="G1404" s="20">
        <v>13637650</v>
      </c>
      <c r="H1404" s="20">
        <v>152744159</v>
      </c>
      <c r="I1404" s="20"/>
      <c r="J1404" s="7"/>
      <c r="K1404" s="7"/>
    </row>
    <row r="1405" spans="1:14" x14ac:dyDescent="0.25">
      <c r="A1405" s="2" t="s">
        <v>75</v>
      </c>
      <c r="B1405" s="5" t="s">
        <v>84</v>
      </c>
      <c r="C1405" s="5" t="s">
        <v>564</v>
      </c>
      <c r="D1405" s="5" t="s">
        <v>19</v>
      </c>
      <c r="E1405" s="19">
        <v>272559020</v>
      </c>
      <c r="F1405" s="19">
        <v>293467408</v>
      </c>
      <c r="G1405" s="19">
        <v>292070677</v>
      </c>
      <c r="H1405" s="19">
        <v>293136953</v>
      </c>
      <c r="I1405" s="19"/>
      <c r="J1405" s="7"/>
      <c r="K1405" s="7"/>
    </row>
    <row r="1406" spans="1:14" x14ac:dyDescent="0.25">
      <c r="A1406" s="2" t="s">
        <v>75</v>
      </c>
      <c r="B1406" s="2" t="s">
        <v>84</v>
      </c>
      <c r="C1406" s="2" t="s">
        <v>564</v>
      </c>
      <c r="D1406" s="2" t="s">
        <v>20</v>
      </c>
      <c r="E1406" s="20">
        <v>12224513</v>
      </c>
      <c r="F1406" s="20">
        <v>10198476</v>
      </c>
      <c r="G1406" s="20">
        <v>14055139</v>
      </c>
      <c r="H1406" s="20">
        <v>10820502</v>
      </c>
      <c r="I1406" s="20"/>
      <c r="J1406" s="7"/>
      <c r="K1406" s="7"/>
    </row>
    <row r="1407" spans="1:14" x14ac:dyDescent="0.25">
      <c r="A1407" s="2" t="s">
        <v>75</v>
      </c>
      <c r="B1407" s="2" t="s">
        <v>84</v>
      </c>
      <c r="C1407" s="2" t="s">
        <v>564</v>
      </c>
      <c r="D1407" s="2" t="s">
        <v>21</v>
      </c>
      <c r="E1407" s="20">
        <v>547553</v>
      </c>
      <c r="F1407" s="20">
        <v>586790</v>
      </c>
      <c r="G1407" s="20">
        <v>1839082</v>
      </c>
      <c r="H1407" s="20">
        <v>1134109</v>
      </c>
      <c r="I1407" s="20"/>
      <c r="J1407" s="7"/>
      <c r="K1407" s="7"/>
    </row>
    <row r="1408" spans="1:14" x14ac:dyDescent="0.25">
      <c r="A1408" s="2" t="s">
        <v>75</v>
      </c>
      <c r="B1408" s="2" t="s">
        <v>84</v>
      </c>
      <c r="C1408" s="2" t="s">
        <v>564</v>
      </c>
      <c r="D1408" s="2" t="s">
        <v>22</v>
      </c>
      <c r="E1408" s="20">
        <v>3388407</v>
      </c>
      <c r="F1408" s="20">
        <v>8148196</v>
      </c>
      <c r="G1408" s="20">
        <v>491450</v>
      </c>
      <c r="H1408" s="20">
        <v>4620995</v>
      </c>
      <c r="I1408" s="20"/>
      <c r="J1408" s="7"/>
      <c r="K1408" s="7"/>
    </row>
    <row r="1409" spans="1:11" x14ac:dyDescent="0.25">
      <c r="A1409" s="2" t="s">
        <v>75</v>
      </c>
      <c r="B1409" s="2" t="s">
        <v>84</v>
      </c>
      <c r="C1409" s="2" t="s">
        <v>564</v>
      </c>
      <c r="D1409" s="2" t="s">
        <v>23</v>
      </c>
      <c r="E1409" s="20">
        <v>144283801</v>
      </c>
      <c r="F1409" s="20">
        <v>165676618</v>
      </c>
      <c r="G1409" s="20">
        <v>173339468</v>
      </c>
      <c r="H1409" s="20">
        <v>174480890</v>
      </c>
      <c r="I1409" s="20"/>
      <c r="J1409" s="7"/>
      <c r="K1409" s="7"/>
    </row>
    <row r="1410" spans="1:11" x14ac:dyDescent="0.25">
      <c r="A1410" s="5" t="s">
        <v>75</v>
      </c>
      <c r="B1410" s="2" t="s">
        <v>84</v>
      </c>
      <c r="C1410" s="2" t="s">
        <v>564</v>
      </c>
      <c r="D1410" s="2" t="s">
        <v>24</v>
      </c>
      <c r="E1410" s="20">
        <v>99657322</v>
      </c>
      <c r="F1410" s="20">
        <v>94317883</v>
      </c>
      <c r="G1410" s="20">
        <v>83745316</v>
      </c>
      <c r="H1410" s="20">
        <v>80407523</v>
      </c>
      <c r="I1410" s="20"/>
      <c r="J1410" s="7"/>
      <c r="K1410" s="7"/>
    </row>
    <row r="1411" spans="1:11" x14ac:dyDescent="0.25">
      <c r="A1411" s="2" t="s">
        <v>75</v>
      </c>
      <c r="B1411" s="2" t="s">
        <v>84</v>
      </c>
      <c r="C1411" s="2" t="s">
        <v>564</v>
      </c>
      <c r="D1411" s="2" t="s">
        <v>25</v>
      </c>
      <c r="E1411" s="20">
        <v>43861344</v>
      </c>
      <c r="F1411" s="20">
        <v>45116851</v>
      </c>
      <c r="G1411" s="20">
        <v>46941162</v>
      </c>
      <c r="H1411" s="20">
        <v>51505179</v>
      </c>
      <c r="I1411" s="20"/>
      <c r="J1411" s="7"/>
      <c r="K1411" s="7"/>
    </row>
    <row r="1412" spans="1:11" x14ac:dyDescent="0.25">
      <c r="A1412" s="2" t="s">
        <v>75</v>
      </c>
      <c r="B1412" s="2" t="s">
        <v>84</v>
      </c>
      <c r="C1412" s="2" t="s">
        <v>564</v>
      </c>
      <c r="D1412" s="2" t="s">
        <v>26</v>
      </c>
      <c r="E1412" s="20">
        <v>24227558</v>
      </c>
      <c r="F1412" s="20">
        <v>30200681</v>
      </c>
      <c r="G1412" s="20">
        <v>34051184</v>
      </c>
      <c r="H1412" s="20">
        <v>40439334</v>
      </c>
      <c r="I1412" s="20"/>
      <c r="J1412" s="7"/>
      <c r="K1412" s="7"/>
    </row>
    <row r="1413" spans="1:11" x14ac:dyDescent="0.25">
      <c r="A1413" s="2" t="s">
        <v>75</v>
      </c>
      <c r="B1413" s="2" t="s">
        <v>84</v>
      </c>
      <c r="C1413" s="2" t="s">
        <v>564</v>
      </c>
      <c r="D1413" s="2" t="s">
        <v>27</v>
      </c>
      <c r="E1413" s="20">
        <v>75429764</v>
      </c>
      <c r="F1413" s="20">
        <v>64117202</v>
      </c>
      <c r="G1413" s="20">
        <v>49694132</v>
      </c>
      <c r="H1413" s="20">
        <v>39968189</v>
      </c>
      <c r="I1413" s="20"/>
      <c r="J1413" s="7"/>
      <c r="K1413" s="7"/>
    </row>
    <row r="1414" spans="1:11" x14ac:dyDescent="0.25">
      <c r="A1414" s="2" t="s">
        <v>75</v>
      </c>
      <c r="B1414" s="2" t="s">
        <v>84</v>
      </c>
      <c r="C1414" s="2" t="s">
        <v>564</v>
      </c>
      <c r="D1414" s="2" t="s">
        <v>491</v>
      </c>
      <c r="E1414" s="20">
        <v>5865493</v>
      </c>
      <c r="F1414" s="20">
        <v>5429237</v>
      </c>
      <c r="G1414" s="20">
        <v>4605933</v>
      </c>
      <c r="H1414" s="20">
        <v>4121995</v>
      </c>
      <c r="I1414" s="20"/>
      <c r="J1414" s="7"/>
      <c r="K1414" s="7"/>
    </row>
    <row r="1415" spans="1:11" x14ac:dyDescent="0.25">
      <c r="A1415" s="2" t="s">
        <v>75</v>
      </c>
      <c r="B1415" s="2" t="s">
        <v>84</v>
      </c>
      <c r="C1415" s="2" t="s">
        <v>564</v>
      </c>
      <c r="D1415" s="2" t="s">
        <v>28</v>
      </c>
      <c r="E1415" s="20">
        <v>30819489</v>
      </c>
      <c r="F1415" s="20">
        <v>39310889</v>
      </c>
      <c r="G1415" s="20">
        <v>48045473</v>
      </c>
      <c r="H1415" s="20">
        <v>57990273</v>
      </c>
      <c r="I1415" s="20"/>
      <c r="J1415" s="7"/>
      <c r="K1415" s="7"/>
    </row>
    <row r="1416" spans="1:11" x14ac:dyDescent="0.25">
      <c r="A1416" s="5" t="s">
        <v>75</v>
      </c>
      <c r="B1416" s="5" t="s">
        <v>84</v>
      </c>
      <c r="C1416" s="5" t="s">
        <v>564</v>
      </c>
      <c r="D1416" s="5" t="s">
        <v>29</v>
      </c>
      <c r="E1416" s="19"/>
      <c r="F1416" s="19"/>
      <c r="G1416" s="19"/>
      <c r="H1416" s="19"/>
      <c r="I1416" s="19"/>
      <c r="J1416" s="7"/>
      <c r="K1416" s="7"/>
    </row>
    <row r="1417" spans="1:11" x14ac:dyDescent="0.25">
      <c r="A1417" s="2" t="s">
        <v>75</v>
      </c>
      <c r="B1417" s="2" t="s">
        <v>84</v>
      </c>
      <c r="C1417" s="2" t="s">
        <v>564</v>
      </c>
      <c r="D1417" s="2" t="s">
        <v>30</v>
      </c>
      <c r="E1417" s="20">
        <v>16605275</v>
      </c>
      <c r="F1417" s="20">
        <v>27340292</v>
      </c>
      <c r="G1417" s="20">
        <v>41134988</v>
      </c>
      <c r="H1417" s="20">
        <v>40167417</v>
      </c>
      <c r="I1417" s="20"/>
      <c r="J1417" s="7"/>
      <c r="K1417" s="7"/>
    </row>
    <row r="1418" spans="1:11" x14ac:dyDescent="0.25">
      <c r="A1418" s="2" t="s">
        <v>75</v>
      </c>
      <c r="B1418" s="2" t="s">
        <v>84</v>
      </c>
      <c r="C1418" s="2" t="s">
        <v>564</v>
      </c>
      <c r="D1418" s="2" t="s">
        <v>31</v>
      </c>
      <c r="E1418" s="20">
        <v>13772039</v>
      </c>
      <c r="F1418" s="20">
        <v>29691379</v>
      </c>
      <c r="G1418" s="20">
        <v>53180445</v>
      </c>
      <c r="H1418" s="20">
        <v>53237590</v>
      </c>
      <c r="I1418" s="20"/>
      <c r="J1418" s="7"/>
      <c r="K1418" s="7"/>
    </row>
    <row r="1419" spans="1:11" x14ac:dyDescent="0.25">
      <c r="A1419" s="2" t="s">
        <v>75</v>
      </c>
      <c r="B1419" s="2" t="s">
        <v>84</v>
      </c>
      <c r="C1419" s="2" t="s">
        <v>564</v>
      </c>
      <c r="D1419" s="2" t="s">
        <v>32</v>
      </c>
      <c r="E1419" s="20">
        <v>2833236</v>
      </c>
      <c r="F1419" s="20">
        <v>-2351087</v>
      </c>
      <c r="G1419" s="20">
        <v>-12045457</v>
      </c>
      <c r="H1419" s="20">
        <v>-13070173</v>
      </c>
      <c r="I1419" s="20"/>
      <c r="J1419" s="7"/>
      <c r="K1419" s="7"/>
    </row>
    <row r="1420" spans="1:11" x14ac:dyDescent="0.25">
      <c r="A1420" s="2" t="s">
        <v>75</v>
      </c>
      <c r="B1420" s="2" t="s">
        <v>84</v>
      </c>
      <c r="C1420" s="2" t="s">
        <v>564</v>
      </c>
      <c r="D1420" s="2" t="s">
        <v>33</v>
      </c>
      <c r="E1420" s="20">
        <v>9946449</v>
      </c>
      <c r="F1420" s="20">
        <v>6591761</v>
      </c>
      <c r="G1420" s="20">
        <v>4513860</v>
      </c>
      <c r="H1420" s="20">
        <v>7783305</v>
      </c>
      <c r="I1420" s="20"/>
      <c r="J1420" s="7"/>
      <c r="K1420" s="7"/>
    </row>
    <row r="1421" spans="1:11" x14ac:dyDescent="0.25">
      <c r="A1421" s="5" t="s">
        <v>75</v>
      </c>
      <c r="B1421" s="2" t="s">
        <v>84</v>
      </c>
      <c r="C1421" s="2" t="s">
        <v>564</v>
      </c>
      <c r="D1421" s="2" t="s">
        <v>34</v>
      </c>
      <c r="E1421" s="20">
        <v>-7113213</v>
      </c>
      <c r="F1421" s="20">
        <v>-8942848</v>
      </c>
      <c r="G1421" s="20">
        <v>-16559317</v>
      </c>
      <c r="H1421" s="20">
        <v>-20853478</v>
      </c>
      <c r="I1421" s="20"/>
      <c r="J1421" s="7"/>
      <c r="K1421" s="7"/>
    </row>
    <row r="1422" spans="1:11" x14ac:dyDescent="0.25">
      <c r="A1422" s="2" t="s">
        <v>75</v>
      </c>
      <c r="B1422" s="2" t="s">
        <v>84</v>
      </c>
      <c r="C1422" s="2" t="s">
        <v>564</v>
      </c>
      <c r="D1422" s="2" t="s">
        <v>35</v>
      </c>
      <c r="E1422" s="20">
        <v>-3920506</v>
      </c>
      <c r="F1422" s="20">
        <v>3253589</v>
      </c>
      <c r="G1422" s="20">
        <v>3751579</v>
      </c>
      <c r="H1422" s="20">
        <v>3475703</v>
      </c>
      <c r="I1422" s="20"/>
      <c r="J1422" s="7"/>
      <c r="K1422" s="7"/>
    </row>
    <row r="1423" spans="1:11" x14ac:dyDescent="0.25">
      <c r="A1423" s="5" t="s">
        <v>75</v>
      </c>
      <c r="B1423" s="2" t="s">
        <v>84</v>
      </c>
      <c r="C1423" s="2" t="s">
        <v>564</v>
      </c>
      <c r="D1423" s="2" t="s">
        <v>36</v>
      </c>
      <c r="E1423" s="20">
        <v>7605596</v>
      </c>
      <c r="F1423" s="20">
        <v>7698279</v>
      </c>
      <c r="G1423" s="20">
        <v>7847797</v>
      </c>
      <c r="H1423" s="20">
        <v>8572000</v>
      </c>
      <c r="I1423" s="20"/>
      <c r="J1423" s="7"/>
      <c r="K1423" s="7"/>
    </row>
    <row r="1424" spans="1:11" x14ac:dyDescent="0.25">
      <c r="A1424" s="2" t="s">
        <v>75</v>
      </c>
      <c r="B1424" s="2" t="s">
        <v>84</v>
      </c>
      <c r="C1424" s="2" t="s">
        <v>564</v>
      </c>
      <c r="D1424" s="2" t="s">
        <v>37</v>
      </c>
      <c r="E1424" s="20">
        <v>7453013</v>
      </c>
      <c r="F1424" s="20">
        <v>7679555</v>
      </c>
      <c r="G1424" s="20">
        <v>7775965</v>
      </c>
      <c r="H1424" s="20">
        <v>8545917</v>
      </c>
      <c r="I1424" s="20"/>
      <c r="J1424" s="7"/>
      <c r="K1424" s="7"/>
    </row>
    <row r="1425" spans="1:11" x14ac:dyDescent="0.25">
      <c r="A1425" s="2" t="s">
        <v>75</v>
      </c>
      <c r="B1425" s="2" t="s">
        <v>84</v>
      </c>
      <c r="C1425" s="2" t="s">
        <v>564</v>
      </c>
      <c r="D1425" s="2" t="s">
        <v>38</v>
      </c>
      <c r="E1425" s="20">
        <v>-18639315</v>
      </c>
      <c r="F1425" s="20">
        <v>-13387538</v>
      </c>
      <c r="G1425" s="20">
        <v>-20655535</v>
      </c>
      <c r="H1425" s="20">
        <v>-25949775</v>
      </c>
      <c r="I1425" s="20"/>
      <c r="J1425" s="7"/>
      <c r="K1425" s="7"/>
    </row>
    <row r="1426" spans="1:11" x14ac:dyDescent="0.25">
      <c r="A1426" s="2" t="s">
        <v>75</v>
      </c>
      <c r="B1426" s="2" t="s">
        <v>84</v>
      </c>
      <c r="C1426" s="2" t="s">
        <v>564</v>
      </c>
      <c r="D1426" s="2" t="s">
        <v>39</v>
      </c>
      <c r="E1426" s="20">
        <v>-12281221</v>
      </c>
      <c r="F1426" s="20">
        <v>-6386345</v>
      </c>
      <c r="G1426" s="20">
        <v>-12786437</v>
      </c>
      <c r="H1426" s="20">
        <v>-13042674</v>
      </c>
      <c r="I1426" s="20"/>
      <c r="J1426" s="7"/>
      <c r="K1426" s="7"/>
    </row>
    <row r="1427" spans="1:11" x14ac:dyDescent="0.25">
      <c r="A1427" s="2" t="s">
        <v>75</v>
      </c>
      <c r="B1427" s="5" t="s">
        <v>84</v>
      </c>
      <c r="C1427" s="5" t="s">
        <v>564</v>
      </c>
      <c r="D1427" s="5" t="s">
        <v>40</v>
      </c>
      <c r="E1427" s="19"/>
      <c r="F1427" s="19"/>
      <c r="G1427" s="19"/>
      <c r="H1427" s="19"/>
      <c r="I1427" s="19"/>
      <c r="J1427" s="7"/>
      <c r="K1427" s="7"/>
    </row>
    <row r="1428" spans="1:11" x14ac:dyDescent="0.25">
      <c r="A1428" s="5" t="s">
        <v>75</v>
      </c>
      <c r="B1428" s="2" t="s">
        <v>84</v>
      </c>
      <c r="C1428" s="2" t="s">
        <v>564</v>
      </c>
      <c r="D1428" s="2" t="s">
        <v>77</v>
      </c>
      <c r="E1428" s="20">
        <v>2343137.4</v>
      </c>
      <c r="F1428" s="20">
        <v>2343137.4</v>
      </c>
      <c r="G1428" s="20">
        <v>2343137.4</v>
      </c>
      <c r="H1428" s="20">
        <v>2343137.4</v>
      </c>
      <c r="I1428" s="20"/>
      <c r="J1428" s="7"/>
      <c r="K1428" s="7"/>
    </row>
    <row r="1429" spans="1:11" x14ac:dyDescent="0.25">
      <c r="A1429" s="2" t="s">
        <v>75</v>
      </c>
      <c r="B1429" s="2" t="s">
        <v>84</v>
      </c>
      <c r="C1429" s="2" t="s">
        <v>564</v>
      </c>
      <c r="D1429" s="2" t="s">
        <v>78</v>
      </c>
      <c r="E1429" s="23">
        <v>0</v>
      </c>
      <c r="F1429" s="23">
        <v>0</v>
      </c>
      <c r="G1429" s="23">
        <v>0</v>
      </c>
      <c r="H1429" s="23">
        <v>0</v>
      </c>
      <c r="I1429" s="23"/>
      <c r="J1429" s="7"/>
      <c r="K1429" s="7"/>
    </row>
    <row r="1430" spans="1:11" x14ac:dyDescent="0.25">
      <c r="A1430" s="2" t="s">
        <v>75</v>
      </c>
      <c r="B1430" s="2" t="s">
        <v>84</v>
      </c>
      <c r="C1430" s="2" t="s">
        <v>564</v>
      </c>
      <c r="D1430" s="2" t="s">
        <v>79</v>
      </c>
      <c r="E1430" s="23">
        <v>0</v>
      </c>
      <c r="F1430" s="23">
        <v>0</v>
      </c>
      <c r="G1430" s="23">
        <v>0</v>
      </c>
      <c r="H1430" s="23">
        <v>0</v>
      </c>
      <c r="I1430" s="23"/>
      <c r="J1430" s="7"/>
      <c r="K1430" s="7"/>
    </row>
    <row r="1431" spans="1:11" x14ac:dyDescent="0.25">
      <c r="A1431" s="2" t="s">
        <v>75</v>
      </c>
      <c r="B1431" s="2" t="s">
        <v>84</v>
      </c>
      <c r="C1431" s="2" t="s">
        <v>564</v>
      </c>
      <c r="D1431" s="2" t="s">
        <v>80</v>
      </c>
      <c r="E1431" s="20">
        <v>14500779</v>
      </c>
      <c r="F1431" s="20">
        <v>45322904</v>
      </c>
      <c r="G1431" s="20">
        <v>21002965</v>
      </c>
      <c r="H1431" s="20">
        <v>-4117601</v>
      </c>
      <c r="I1431" s="20"/>
      <c r="J1431" s="7"/>
      <c r="K1431" s="7"/>
    </row>
    <row r="1432" spans="1:11" x14ac:dyDescent="0.25">
      <c r="A1432" s="2" t="str">
        <f t="shared" ref="A1432:B1432" si="63">A1431</f>
        <v>Local Banks</v>
      </c>
      <c r="B1432" s="2" t="str">
        <f t="shared" si="63"/>
        <v>Private Sector Banks</v>
      </c>
      <c r="C1432" s="2" t="s">
        <v>564</v>
      </c>
      <c r="D1432" s="2" t="s">
        <v>81</v>
      </c>
      <c r="E1432" s="20"/>
      <c r="F1432" s="20"/>
      <c r="G1432" s="9">
        <v>23270000</v>
      </c>
      <c r="H1432" s="9">
        <v>18611189</v>
      </c>
      <c r="I1432" s="9">
        <v>0</v>
      </c>
      <c r="J1432" s="7"/>
      <c r="K1432" s="7"/>
    </row>
    <row r="1433" spans="1:11" x14ac:dyDescent="0.25">
      <c r="A1433" s="2" t="s">
        <v>75</v>
      </c>
      <c r="B1433" s="5" t="s">
        <v>84</v>
      </c>
      <c r="C1433" s="5" t="s">
        <v>564</v>
      </c>
      <c r="D1433" s="5" t="s">
        <v>43</v>
      </c>
      <c r="E1433" s="22"/>
      <c r="F1433" s="22"/>
      <c r="G1433" s="22"/>
      <c r="H1433" s="22"/>
      <c r="I1433" s="22"/>
      <c r="J1433" s="7"/>
      <c r="K1433" s="7"/>
    </row>
    <row r="1434" spans="1:11" x14ac:dyDescent="0.25">
      <c r="A1434" s="5" t="s">
        <v>75</v>
      </c>
      <c r="B1434" s="2" t="s">
        <v>84</v>
      </c>
      <c r="C1434" s="2" t="s">
        <v>564</v>
      </c>
      <c r="D1434" s="2" t="s">
        <v>211</v>
      </c>
      <c r="E1434" s="23">
        <v>17.062264852584494</v>
      </c>
      <c r="F1434" s="23">
        <v>-8.5993485365847597</v>
      </c>
      <c r="G1434" s="23">
        <v>-29.282753159999999</v>
      </c>
      <c r="H1434" s="23">
        <v>-32.539241939999997</v>
      </c>
      <c r="I1434" s="23"/>
      <c r="J1434" s="7"/>
      <c r="K1434" s="7"/>
    </row>
    <row r="1435" spans="1:11" x14ac:dyDescent="0.25">
      <c r="A1435" s="2" t="s">
        <v>75</v>
      </c>
      <c r="B1435" s="2" t="s">
        <v>84</v>
      </c>
      <c r="C1435" s="2" t="s">
        <v>564</v>
      </c>
      <c r="D1435" s="2" t="s">
        <v>45</v>
      </c>
      <c r="E1435" s="23">
        <v>1.0394944918718889</v>
      </c>
      <c r="F1435" s="23">
        <v>-0.80114075222963088</v>
      </c>
      <c r="G1435" s="23">
        <v>-4.1241582770000003</v>
      </c>
      <c r="H1435" s="23">
        <v>-4.4587258160000003</v>
      </c>
      <c r="I1435" s="23"/>
      <c r="J1435" s="7"/>
      <c r="K1435" s="7"/>
    </row>
    <row r="1436" spans="1:11" x14ac:dyDescent="0.25">
      <c r="A1436" s="2" t="s">
        <v>75</v>
      </c>
      <c r="B1436" s="2" t="s">
        <v>84</v>
      </c>
      <c r="C1436" s="2" t="s">
        <v>564</v>
      </c>
      <c r="D1436" s="2" t="s">
        <v>533</v>
      </c>
      <c r="E1436" s="23">
        <v>-48.48558603</v>
      </c>
      <c r="F1436" s="23">
        <v>-25.645394988824819</v>
      </c>
      <c r="G1436" s="23">
        <v>-50.572862659999998</v>
      </c>
      <c r="H1436" s="23">
        <v>-49.255363629999998</v>
      </c>
      <c r="I1436" s="23"/>
      <c r="J1436" s="7"/>
      <c r="K1436" s="7"/>
    </row>
    <row r="1437" spans="1:11" x14ac:dyDescent="0.25">
      <c r="A1437" s="2" t="s">
        <v>75</v>
      </c>
      <c r="B1437" s="2" t="s">
        <v>84</v>
      </c>
      <c r="C1437" s="2" t="s">
        <v>564</v>
      </c>
      <c r="D1437" s="2" t="s">
        <v>46</v>
      </c>
      <c r="E1437" s="9">
        <v>-4.5058941729999997</v>
      </c>
      <c r="F1437" s="9">
        <v>-2.1761684009557887</v>
      </c>
      <c r="G1437" s="9">
        <v>-4.377857144</v>
      </c>
      <c r="H1437" s="9">
        <v>-4.4493448769999997</v>
      </c>
      <c r="I1437" s="9"/>
      <c r="J1437" s="7"/>
      <c r="K1437" s="7"/>
    </row>
    <row r="1438" spans="1:11" x14ac:dyDescent="0.25">
      <c r="A1438" s="2" t="s">
        <v>75</v>
      </c>
      <c r="B1438" s="2" t="s">
        <v>84</v>
      </c>
      <c r="C1438" s="2" t="s">
        <v>564</v>
      </c>
      <c r="D1438" s="2" t="s">
        <v>47</v>
      </c>
      <c r="E1438" s="9">
        <v>-1.4384062580000001</v>
      </c>
      <c r="F1438" s="9">
        <v>1.1086713247557629</v>
      </c>
      <c r="G1438" s="9">
        <v>1.2844764280000001</v>
      </c>
      <c r="H1438" s="9">
        <v>1.1856925455590719</v>
      </c>
      <c r="I1438" s="9"/>
      <c r="J1438" s="7"/>
      <c r="K1438" s="7"/>
    </row>
    <row r="1439" spans="1:11" x14ac:dyDescent="0.25">
      <c r="A1439" s="2" t="s">
        <v>75</v>
      </c>
      <c r="B1439" s="2" t="s">
        <v>84</v>
      </c>
      <c r="C1439" s="2" t="s">
        <v>564</v>
      </c>
      <c r="D1439" s="2" t="s">
        <v>48</v>
      </c>
      <c r="E1439" s="9">
        <v>-2.6097881479999998</v>
      </c>
      <c r="F1439" s="9">
        <v>-3.0473053416548388</v>
      </c>
      <c r="G1439" s="9">
        <v>-5.6696266709999996</v>
      </c>
      <c r="H1439" s="9">
        <v>-7.113902832</v>
      </c>
      <c r="I1439" s="9"/>
      <c r="J1439" s="7"/>
      <c r="K1439" s="7"/>
    </row>
    <row r="1440" spans="1:11" x14ac:dyDescent="0.25">
      <c r="A1440" s="2" t="s">
        <v>75</v>
      </c>
      <c r="B1440" s="2" t="s">
        <v>84</v>
      </c>
      <c r="C1440" s="2" t="s">
        <v>564</v>
      </c>
      <c r="D1440" s="2" t="s">
        <v>49</v>
      </c>
      <c r="E1440" s="23">
        <v>82.937735147415509</v>
      </c>
      <c r="F1440" s="23">
        <v>108.59934853658476</v>
      </c>
      <c r="G1440" s="23">
        <v>129.2827532</v>
      </c>
      <c r="H1440" s="23">
        <v>132.53924194328951</v>
      </c>
      <c r="I1440" s="23"/>
      <c r="J1440" s="7"/>
      <c r="K1440" s="7"/>
    </row>
    <row r="1441" spans="1:14" x14ac:dyDescent="0.25">
      <c r="A1441" s="2" t="s">
        <v>75</v>
      </c>
      <c r="B1441" s="2" t="s">
        <v>84</v>
      </c>
      <c r="C1441" s="2" t="s">
        <v>564</v>
      </c>
      <c r="D1441" s="2" t="s">
        <v>50</v>
      </c>
      <c r="E1441" s="9">
        <v>-0.399854447</v>
      </c>
      <c r="F1441" s="9">
        <v>-0.57363459958059504</v>
      </c>
      <c r="G1441" s="9">
        <v>-0.376459143</v>
      </c>
      <c r="H1441" s="9">
        <v>-0.32932528300000002</v>
      </c>
      <c r="I1441" s="9"/>
      <c r="J1441" s="7"/>
      <c r="K1441" s="7"/>
    </row>
    <row r="1442" spans="1:14" x14ac:dyDescent="0.25">
      <c r="A1442" s="2" t="s">
        <v>75</v>
      </c>
      <c r="B1442" s="2" t="s">
        <v>84</v>
      </c>
      <c r="C1442" s="2" t="s">
        <v>564</v>
      </c>
      <c r="D1442" s="2" t="s">
        <v>51</v>
      </c>
      <c r="E1442" s="9">
        <v>59.958490375346997</v>
      </c>
      <c r="F1442" s="9">
        <v>25.162806248739741</v>
      </c>
      <c r="G1442" s="9">
        <v>17.483620429999998</v>
      </c>
      <c r="H1442" s="9">
        <v>19.641125565724906</v>
      </c>
      <c r="I1442" s="9"/>
      <c r="J1442" s="7"/>
      <c r="K1442" s="7"/>
    </row>
    <row r="1443" spans="1:14" x14ac:dyDescent="0.25">
      <c r="A1443" s="2" t="s">
        <v>75</v>
      </c>
      <c r="B1443" s="2" t="s">
        <v>84</v>
      </c>
      <c r="C1443" s="2" t="s">
        <v>564</v>
      </c>
      <c r="D1443" s="2" t="s">
        <v>52</v>
      </c>
      <c r="E1443" s="9">
        <v>-1.901033438</v>
      </c>
      <c r="F1443" s="9">
        <v>2.3603334655975292</v>
      </c>
      <c r="G1443" s="9">
        <v>2.0727179140000001</v>
      </c>
      <c r="H1443" s="9">
        <v>2.4587592783387993</v>
      </c>
      <c r="I1443" s="9"/>
      <c r="J1443" s="7"/>
      <c r="K1443" s="7"/>
    </row>
    <row r="1444" spans="1:14" x14ac:dyDescent="0.25">
      <c r="A1444" s="2" t="s">
        <v>75</v>
      </c>
      <c r="B1444" s="2" t="s">
        <v>84</v>
      </c>
      <c r="C1444" s="2" t="s">
        <v>564</v>
      </c>
      <c r="D1444" s="2" t="s">
        <v>82</v>
      </c>
      <c r="E1444" s="9">
        <f>+E1426/E1428</f>
        <v>-5.2413575917485682</v>
      </c>
      <c r="F1444" s="9">
        <f>+F1426/F1428</f>
        <v>-2.7255529274553001</v>
      </c>
      <c r="G1444" s="9">
        <f>+G1426/G1428</f>
        <v>-5.456972775049385</v>
      </c>
      <c r="H1444" s="9">
        <f>+H1426/H1428</f>
        <v>-5.5663291448465637</v>
      </c>
      <c r="I1444" s="9"/>
      <c r="J1444" s="7"/>
      <c r="K1444" s="7"/>
    </row>
    <row r="1445" spans="1:14" x14ac:dyDescent="0.25">
      <c r="A1445" s="5" t="s">
        <v>75</v>
      </c>
      <c r="B1445" s="5" t="s">
        <v>84</v>
      </c>
      <c r="C1445" s="5" t="s">
        <v>564</v>
      </c>
      <c r="D1445" s="5" t="s">
        <v>53</v>
      </c>
      <c r="E1445" s="74"/>
      <c r="F1445" s="74"/>
      <c r="G1445" s="74"/>
      <c r="H1445" s="74"/>
      <c r="I1445" s="74"/>
      <c r="J1445" s="7"/>
      <c r="K1445" s="7"/>
    </row>
    <row r="1446" spans="1:14" x14ac:dyDescent="0.25">
      <c r="A1446" s="2" t="s">
        <v>75</v>
      </c>
      <c r="B1446" s="2" t="s">
        <v>84</v>
      </c>
      <c r="C1446" s="2" t="s">
        <v>564</v>
      </c>
      <c r="D1446" s="2" t="s">
        <v>54</v>
      </c>
      <c r="E1446" s="9">
        <v>4.6859817737824274</v>
      </c>
      <c r="F1446" s="9">
        <v>3.6751154322390716</v>
      </c>
      <c r="G1446" s="9">
        <v>5.4419091860000002</v>
      </c>
      <c r="H1446" s="9">
        <v>4.0781658121417399</v>
      </c>
      <c r="I1446" s="9"/>
      <c r="J1446" s="7"/>
      <c r="K1446" s="7"/>
    </row>
    <row r="1447" spans="1:14" x14ac:dyDescent="0.25">
      <c r="A1447" s="2" t="s">
        <v>75</v>
      </c>
      <c r="B1447" s="2" t="s">
        <v>84</v>
      </c>
      <c r="C1447" s="2" t="s">
        <v>564</v>
      </c>
      <c r="D1447" s="2" t="s">
        <v>55</v>
      </c>
      <c r="E1447" s="9">
        <v>52.936718439918074</v>
      </c>
      <c r="F1447" s="9">
        <v>56.454861249873446</v>
      </c>
      <c r="G1447" s="9">
        <v>59.348466539999997</v>
      </c>
      <c r="H1447" s="9">
        <v>59.521970264867974</v>
      </c>
      <c r="I1447" s="9"/>
      <c r="J1447" s="7"/>
      <c r="K1447" s="7"/>
    </row>
    <row r="1448" spans="1:14" x14ac:dyDescent="0.25">
      <c r="A1448" s="2" t="s">
        <v>75</v>
      </c>
      <c r="B1448" s="2" t="s">
        <v>84</v>
      </c>
      <c r="C1448" s="2" t="s">
        <v>564</v>
      </c>
      <c r="D1448" s="2" t="s">
        <v>56</v>
      </c>
      <c r="E1448" s="9">
        <v>27.674653364984948</v>
      </c>
      <c r="F1448" s="9">
        <v>21.848150851558959</v>
      </c>
      <c r="G1448" s="9">
        <v>17.01442011</v>
      </c>
      <c r="H1448" s="9">
        <v>13.634647079107765</v>
      </c>
      <c r="I1448" s="9"/>
      <c r="J1448" s="7"/>
      <c r="K1448" s="7"/>
    </row>
    <row r="1449" spans="1:14" x14ac:dyDescent="0.25">
      <c r="A1449" s="2" t="s">
        <v>75</v>
      </c>
      <c r="B1449" s="2" t="s">
        <v>84</v>
      </c>
      <c r="C1449" s="2" t="s">
        <v>564</v>
      </c>
      <c r="D1449" s="2" t="s">
        <v>57</v>
      </c>
      <c r="E1449" s="9">
        <v>52.742734032430846</v>
      </c>
      <c r="F1449" s="9">
        <v>49.511083697580482</v>
      </c>
      <c r="G1449" s="9">
        <v>52.81679304</v>
      </c>
      <c r="H1449" s="9">
        <v>5.3715882077821826</v>
      </c>
      <c r="I1449" s="9"/>
      <c r="J1449" s="7"/>
      <c r="K1449" s="7"/>
    </row>
    <row r="1450" spans="1:14" x14ac:dyDescent="0.25">
      <c r="A1450" s="2" t="s">
        <v>75</v>
      </c>
      <c r="B1450" s="2" t="s">
        <v>84</v>
      </c>
      <c r="C1450" s="2" t="s">
        <v>564</v>
      </c>
      <c r="D1450" s="2" t="s">
        <v>58</v>
      </c>
      <c r="E1450" s="9">
        <v>102.62719098417656</v>
      </c>
      <c r="F1450" s="9">
        <v>104.76058383968825</v>
      </c>
      <c r="G1450" s="9">
        <v>109.0224898</v>
      </c>
      <c r="H1450" s="9">
        <v>113.03844657210448</v>
      </c>
      <c r="I1450" s="9"/>
      <c r="J1450" s="7"/>
      <c r="K1450" s="7"/>
    </row>
    <row r="1451" spans="1:14" x14ac:dyDescent="0.25">
      <c r="A1451" s="2" t="s">
        <v>75</v>
      </c>
      <c r="B1451" s="2" t="s">
        <v>84</v>
      </c>
      <c r="C1451" s="2" t="s">
        <v>564</v>
      </c>
      <c r="D1451" s="2" t="s">
        <v>59</v>
      </c>
      <c r="E1451" s="9">
        <v>69.324383314484493</v>
      </c>
      <c r="F1451" s="9">
        <v>64.91300821601574</v>
      </c>
      <c r="G1451" s="9">
        <v>54.287587250000001</v>
      </c>
      <c r="H1451" s="9">
        <v>510.65007801926953</v>
      </c>
      <c r="I1451" s="9"/>
      <c r="J1451" s="7"/>
      <c r="K1451" s="7"/>
    </row>
    <row r="1452" spans="1:14" x14ac:dyDescent="0.25">
      <c r="A1452" s="2" t="s">
        <v>75</v>
      </c>
      <c r="B1452" s="2" t="s">
        <v>84</v>
      </c>
      <c r="C1452" s="2" t="s">
        <v>564</v>
      </c>
      <c r="D1452" s="2" t="s">
        <v>60</v>
      </c>
      <c r="E1452" s="23">
        <v>37.482419159728245</v>
      </c>
      <c r="F1452" s="23">
        <v>32.155829762207141</v>
      </c>
      <c r="G1452" s="23">
        <v>27.763046110000001</v>
      </c>
      <c r="H1452" s="23">
        <v>46.156334397485544</v>
      </c>
      <c r="I1452" s="23"/>
      <c r="J1452" s="7"/>
      <c r="K1452" s="7"/>
    </row>
    <row r="1453" spans="1:14" x14ac:dyDescent="0.25">
      <c r="A1453" s="2" t="s">
        <v>75</v>
      </c>
      <c r="B1453" s="5" t="s">
        <v>84</v>
      </c>
      <c r="C1453" s="5" t="s">
        <v>564</v>
      </c>
      <c r="D1453" s="5" t="s">
        <v>61</v>
      </c>
      <c r="E1453" s="74"/>
      <c r="F1453" s="74"/>
      <c r="G1453" s="74"/>
      <c r="H1453" s="74"/>
      <c r="I1453" s="74"/>
      <c r="J1453" s="7"/>
      <c r="K1453" s="7"/>
    </row>
    <row r="1454" spans="1:14" x14ac:dyDescent="0.25">
      <c r="A1454" s="2" t="s">
        <v>75</v>
      </c>
      <c r="B1454" s="2" t="s">
        <v>84</v>
      </c>
      <c r="C1454" s="2" t="s">
        <v>564</v>
      </c>
      <c r="D1454" s="2" t="s">
        <v>62</v>
      </c>
      <c r="E1454" s="9">
        <v>44.012164003363445</v>
      </c>
      <c r="F1454" s="9">
        <v>47.834885140498756</v>
      </c>
      <c r="G1454" s="9">
        <v>56.05228357</v>
      </c>
      <c r="H1454" s="9">
        <v>64.055174290097213</v>
      </c>
      <c r="I1454" s="9"/>
      <c r="J1454" s="7"/>
      <c r="K1454" s="7"/>
      <c r="L1454" s="7"/>
      <c r="M1454" s="7"/>
      <c r="N1454" s="7"/>
    </row>
    <row r="1455" spans="1:14" x14ac:dyDescent="0.25">
      <c r="A1455" s="2" t="s">
        <v>75</v>
      </c>
      <c r="B1455" s="2" t="s">
        <v>84</v>
      </c>
      <c r="C1455" s="2" t="s">
        <v>564</v>
      </c>
      <c r="D1455" s="2" t="s">
        <v>63</v>
      </c>
      <c r="E1455" s="9">
        <v>24.310865989355001</v>
      </c>
      <c r="F1455" s="9">
        <v>32.020100578381303</v>
      </c>
      <c r="G1455" s="9">
        <v>40.660404219999997</v>
      </c>
      <c r="H1455" s="9">
        <v>50.292973208489457</v>
      </c>
      <c r="I1455" s="9"/>
      <c r="J1455" s="7"/>
      <c r="K1455" s="7"/>
    </row>
    <row r="1456" spans="1:14" x14ac:dyDescent="0.25">
      <c r="A1456" s="5" t="s">
        <v>75</v>
      </c>
      <c r="B1456" s="2" t="s">
        <v>84</v>
      </c>
      <c r="C1456" s="2" t="s">
        <v>564</v>
      </c>
      <c r="D1456" s="2" t="s">
        <v>534</v>
      </c>
      <c r="E1456" s="9">
        <v>173.1621772806578</v>
      </c>
      <c r="F1456" s="9">
        <v>181.17396798120927</v>
      </c>
      <c r="G1456" s="9">
        <v>185.66148949999999</v>
      </c>
      <c r="H1456" s="9">
        <v>194.5081445966369</v>
      </c>
      <c r="I1456" s="9"/>
      <c r="J1456" s="7"/>
      <c r="K1456" s="7"/>
    </row>
    <row r="1457" spans="1:14" x14ac:dyDescent="0.25">
      <c r="A1457" s="2" t="s">
        <v>75</v>
      </c>
      <c r="B1457" s="2" t="s">
        <v>84</v>
      </c>
      <c r="C1457" s="2" t="s">
        <v>564</v>
      </c>
      <c r="D1457" s="2" t="s">
        <v>65</v>
      </c>
      <c r="E1457" s="9">
        <v>41.054277942498373</v>
      </c>
      <c r="F1457" s="9">
        <v>21.826530997761274</v>
      </c>
      <c r="G1457" s="9">
        <v>13.256102930000001</v>
      </c>
      <c r="H1457" s="9">
        <v>19.246867418736421</v>
      </c>
      <c r="I1457" s="9"/>
      <c r="J1457" s="7"/>
      <c r="K1457" s="7"/>
    </row>
    <row r="1458" spans="1:14" x14ac:dyDescent="0.25">
      <c r="A1458" s="2" t="s">
        <v>75</v>
      </c>
      <c r="B1458" s="2" t="s">
        <v>84</v>
      </c>
      <c r="C1458" s="2" t="s">
        <v>564</v>
      </c>
      <c r="D1458" s="2" t="s">
        <v>66</v>
      </c>
      <c r="E1458" s="9">
        <v>55.23669771724277</v>
      </c>
      <c r="F1458" s="9">
        <v>66.938805192764889</v>
      </c>
      <c r="G1458" s="9">
        <v>72.540138650000003</v>
      </c>
      <c r="H1458" s="9">
        <v>78.515082920107901</v>
      </c>
      <c r="I1458" s="9"/>
      <c r="J1458" s="7"/>
      <c r="K1458" s="7"/>
    </row>
    <row r="1459" spans="1:14" x14ac:dyDescent="0.25">
      <c r="A1459" s="2" t="s">
        <v>75</v>
      </c>
      <c r="B1459" s="5" t="s">
        <v>84</v>
      </c>
      <c r="C1459" s="5" t="s">
        <v>564</v>
      </c>
      <c r="D1459" s="5" t="s">
        <v>67</v>
      </c>
      <c r="E1459" s="74"/>
      <c r="F1459" s="74"/>
      <c r="G1459" s="74"/>
      <c r="H1459" s="74"/>
      <c r="I1459" s="74"/>
      <c r="J1459" s="7"/>
      <c r="K1459" s="7"/>
    </row>
    <row r="1460" spans="1:14" x14ac:dyDescent="0.25">
      <c r="A1460" s="2" t="s">
        <v>75</v>
      </c>
      <c r="B1460" s="2" t="s">
        <v>84</v>
      </c>
      <c r="C1460" s="2" t="s">
        <v>564</v>
      </c>
      <c r="D1460" s="2" t="s">
        <v>535</v>
      </c>
      <c r="E1460" s="23">
        <v>9.2932653632229822</v>
      </c>
      <c r="F1460" s="23">
        <v>8.4856107769214351</v>
      </c>
      <c r="G1460" s="23">
        <v>8.6565341849999999</v>
      </c>
      <c r="H1460" s="23">
        <v>9.0332190223727959</v>
      </c>
      <c r="I1460" s="23"/>
      <c r="J1460" s="7"/>
      <c r="K1460" s="7"/>
    </row>
    <row r="1461" spans="1:14" x14ac:dyDescent="0.25">
      <c r="A1461" s="2" t="str">
        <f t="shared" ref="A1461:C1461" si="64">A1460</f>
        <v>Local Banks</v>
      </c>
      <c r="B1461" s="2" t="str">
        <f t="shared" si="64"/>
        <v>Private Sector Banks</v>
      </c>
      <c r="C1461" s="2" t="str">
        <f t="shared" si="64"/>
        <v>SILKBANK LIMITED</v>
      </c>
      <c r="D1461" s="2" t="s">
        <v>540</v>
      </c>
      <c r="E1461" s="23"/>
      <c r="F1461" s="23"/>
      <c r="G1461" s="9">
        <f>G1432/SUM(G1396:G1398)</f>
        <v>0.9203740760959116</v>
      </c>
      <c r="H1461" s="9">
        <f>H1432/SUM(H1396:H1398)</f>
        <v>0.70284734689055994</v>
      </c>
      <c r="I1461" s="9"/>
      <c r="J1461" s="7"/>
      <c r="K1461" s="7"/>
    </row>
    <row r="1462" spans="1:14" x14ac:dyDescent="0.25">
      <c r="A1462" s="2" t="s">
        <v>75</v>
      </c>
      <c r="B1462" s="2" t="s">
        <v>84</v>
      </c>
      <c r="C1462" s="2" t="s">
        <v>564</v>
      </c>
      <c r="D1462" s="2" t="s">
        <v>538</v>
      </c>
      <c r="E1462" s="9">
        <f>+SUM(E1396:E1398)/E1428</f>
        <v>10.810135589999973</v>
      </c>
      <c r="F1462" s="9">
        <f t="shared" ref="F1462:H1462" si="65">+SUM(F1396:F1398)/F1428</f>
        <v>10.627845383715014</v>
      </c>
      <c r="G1462" s="9">
        <f t="shared" si="65"/>
        <v>10.790318143528417</v>
      </c>
      <c r="H1462" s="9">
        <f t="shared" si="65"/>
        <v>11.300960413162285</v>
      </c>
      <c r="I1462" s="9"/>
      <c r="J1462" s="7"/>
      <c r="K1462" s="7"/>
    </row>
    <row r="1463" spans="1:14" x14ac:dyDescent="0.25">
      <c r="A1463" s="5" t="s">
        <v>75</v>
      </c>
      <c r="B1463" s="2" t="s">
        <v>84</v>
      </c>
      <c r="C1463" s="2" t="s">
        <v>564</v>
      </c>
      <c r="D1463" s="2" t="s">
        <v>539</v>
      </c>
      <c r="E1463" s="9">
        <v>5.6753715697341525</v>
      </c>
      <c r="F1463" s="9">
        <v>5.8347106648159288</v>
      </c>
      <c r="G1463" s="9">
        <v>6.101378671</v>
      </c>
      <c r="H1463" s="9">
        <v>0.59464828589656005</v>
      </c>
      <c r="I1463" s="9"/>
      <c r="J1463" s="7"/>
      <c r="K1463" s="7"/>
    </row>
    <row r="1464" spans="1:14" x14ac:dyDescent="0.25">
      <c r="A1464" s="2" t="s">
        <v>75</v>
      </c>
      <c r="B1464" s="5" t="s">
        <v>84</v>
      </c>
      <c r="C1464" s="5" t="s">
        <v>564</v>
      </c>
      <c r="D1464" s="5" t="s">
        <v>68</v>
      </c>
      <c r="E1464" s="74"/>
      <c r="F1464" s="74"/>
      <c r="G1464" s="74"/>
      <c r="H1464" s="74"/>
      <c r="I1464" s="74"/>
      <c r="J1464" s="7"/>
      <c r="K1464" s="7"/>
    </row>
    <row r="1465" spans="1:14" x14ac:dyDescent="0.25">
      <c r="A1465" s="2" t="s">
        <v>75</v>
      </c>
      <c r="B1465" s="2" t="s">
        <v>84</v>
      </c>
      <c r="C1465" s="2" t="s">
        <v>564</v>
      </c>
      <c r="D1465" s="2" t="s">
        <v>83</v>
      </c>
      <c r="E1465" s="9">
        <v>-1.180727796</v>
      </c>
      <c r="F1465" s="9">
        <v>-7.0968455352787858</v>
      </c>
      <c r="G1465" s="9">
        <v>-1.642597152</v>
      </c>
      <c r="H1465" s="9">
        <v>0.31570220953157307</v>
      </c>
      <c r="I1465" s="9"/>
      <c r="J1465" s="7"/>
      <c r="K1465" s="7"/>
    </row>
    <row r="1466" spans="1:14" x14ac:dyDescent="0.25">
      <c r="A1466" s="2" t="s">
        <v>75</v>
      </c>
      <c r="B1466" s="5" t="s">
        <v>84</v>
      </c>
      <c r="C1466" s="5" t="s">
        <v>565</v>
      </c>
      <c r="D1466" s="5" t="s">
        <v>9</v>
      </c>
      <c r="E1466" s="19">
        <f>SUM(E1467:E1470)</f>
        <v>86557775</v>
      </c>
      <c r="F1466" s="19">
        <f t="shared" ref="F1466:I1466" si="66">SUM(F1467:F1470)</f>
        <v>115320693</v>
      </c>
      <c r="G1466" s="19">
        <f t="shared" si="66"/>
        <v>184907517</v>
      </c>
      <c r="H1466" s="19">
        <f t="shared" si="66"/>
        <v>246984292</v>
      </c>
      <c r="I1466" s="19">
        <f t="shared" si="66"/>
        <v>279257123</v>
      </c>
      <c r="J1466" s="3"/>
      <c r="K1466" s="3"/>
      <c r="L1466" s="3"/>
      <c r="M1466" s="3"/>
      <c r="N1466" s="3"/>
    </row>
    <row r="1467" spans="1:14" x14ac:dyDescent="0.25">
      <c r="A1467" s="2" t="s">
        <v>75</v>
      </c>
      <c r="B1467" s="2" t="s">
        <v>84</v>
      </c>
      <c r="C1467" s="2" t="s">
        <v>565</v>
      </c>
      <c r="D1467" s="2" t="s">
        <v>76</v>
      </c>
      <c r="E1467" s="23">
        <v>16269312</v>
      </c>
      <c r="F1467" s="23">
        <v>17896243</v>
      </c>
      <c r="G1467" s="23">
        <v>17912532</v>
      </c>
      <c r="H1467" s="23">
        <v>17947407</v>
      </c>
      <c r="I1467" s="23">
        <v>18005546</v>
      </c>
      <c r="J1467" s="7"/>
      <c r="K1467" s="7"/>
    </row>
    <row r="1468" spans="1:14" x14ac:dyDescent="0.25">
      <c r="A1468" s="2" t="s">
        <v>75</v>
      </c>
      <c r="B1468" s="2" t="s">
        <v>84</v>
      </c>
      <c r="C1468" s="2" t="s">
        <v>565</v>
      </c>
      <c r="D1468" s="2" t="s">
        <v>11</v>
      </c>
      <c r="E1468" s="9">
        <v>23393198</v>
      </c>
      <c r="F1468" s="9">
        <v>28187821</v>
      </c>
      <c r="G1468" s="9">
        <v>37082157</v>
      </c>
      <c r="H1468" s="9">
        <v>48002267</v>
      </c>
      <c r="I1468" s="9">
        <v>57960448</v>
      </c>
      <c r="J1468" s="7"/>
      <c r="K1468" s="7"/>
    </row>
    <row r="1469" spans="1:14" x14ac:dyDescent="0.25">
      <c r="A1469" s="2" t="s">
        <v>75</v>
      </c>
      <c r="B1469" s="2" t="s">
        <v>84</v>
      </c>
      <c r="C1469" s="2" t="s">
        <v>565</v>
      </c>
      <c r="D1469" s="2" t="s">
        <v>12</v>
      </c>
      <c r="E1469" s="9">
        <v>42831655</v>
      </c>
      <c r="F1469" s="9">
        <v>69900300</v>
      </c>
      <c r="G1469" s="9">
        <v>118992231</v>
      </c>
      <c r="H1469" s="9">
        <v>158893426</v>
      </c>
      <c r="I1469" s="9">
        <v>188911019</v>
      </c>
      <c r="J1469" s="7"/>
      <c r="K1469" s="7"/>
    </row>
    <row r="1470" spans="1:14" x14ac:dyDescent="0.25">
      <c r="A1470" s="2" t="s">
        <v>75</v>
      </c>
      <c r="B1470" s="2" t="s">
        <v>84</v>
      </c>
      <c r="C1470" s="2" t="s">
        <v>565</v>
      </c>
      <c r="D1470" s="2" t="s">
        <v>13</v>
      </c>
      <c r="E1470" s="9">
        <v>4063610</v>
      </c>
      <c r="F1470" s="9">
        <v>-663671</v>
      </c>
      <c r="G1470" s="9">
        <v>10920597</v>
      </c>
      <c r="H1470" s="9">
        <v>22141192</v>
      </c>
      <c r="I1470" s="9">
        <v>14380110</v>
      </c>
      <c r="J1470" s="7"/>
      <c r="K1470" s="7"/>
    </row>
    <row r="1471" spans="1:14" x14ac:dyDescent="0.25">
      <c r="A1471" s="2" t="s">
        <v>75</v>
      </c>
      <c r="B1471" s="5" t="s">
        <v>84</v>
      </c>
      <c r="C1471" s="5" t="s">
        <v>565</v>
      </c>
      <c r="D1471" s="5" t="s">
        <v>14</v>
      </c>
      <c r="E1471" s="22">
        <v>1816413625</v>
      </c>
      <c r="F1471" s="22">
        <v>2462076818</v>
      </c>
      <c r="G1471" s="22">
        <v>2827201240</v>
      </c>
      <c r="H1471" s="22">
        <v>3655088839</v>
      </c>
      <c r="I1471" s="22">
        <v>4527303796</v>
      </c>
      <c r="J1471" s="7"/>
      <c r="K1471" s="7"/>
    </row>
    <row r="1472" spans="1:14" x14ac:dyDescent="0.25">
      <c r="A1472" s="2" t="s">
        <v>75</v>
      </c>
      <c r="B1472" s="2" t="s">
        <v>84</v>
      </c>
      <c r="C1472" s="2" t="s">
        <v>565</v>
      </c>
      <c r="D1472" s="2" t="s">
        <v>15</v>
      </c>
      <c r="E1472" s="9">
        <v>36141378</v>
      </c>
      <c r="F1472" s="9">
        <v>40175122</v>
      </c>
      <c r="G1472" s="9">
        <v>39724176</v>
      </c>
      <c r="H1472" s="9">
        <v>112605407</v>
      </c>
      <c r="I1472" s="9">
        <v>73767955</v>
      </c>
      <c r="J1472" s="7"/>
      <c r="K1472" s="7"/>
    </row>
    <row r="1473" spans="1:11" x14ac:dyDescent="0.25">
      <c r="A1473" s="2" t="s">
        <v>75</v>
      </c>
      <c r="B1473" s="2" t="s">
        <v>84</v>
      </c>
      <c r="C1473" s="2" t="s">
        <v>565</v>
      </c>
      <c r="D1473" s="2" t="s">
        <v>16</v>
      </c>
      <c r="E1473" s="20">
        <v>220414234</v>
      </c>
      <c r="F1473" s="20">
        <v>573326439</v>
      </c>
      <c r="G1473" s="20">
        <v>377494612</v>
      </c>
      <c r="H1473" s="20">
        <v>722286318</v>
      </c>
      <c r="I1473" s="20">
        <v>887048227</v>
      </c>
      <c r="J1473" s="7"/>
      <c r="K1473" s="7"/>
    </row>
    <row r="1474" spans="1:11" x14ac:dyDescent="0.25">
      <c r="A1474" s="2" t="s">
        <v>75</v>
      </c>
      <c r="B1474" s="2" t="s">
        <v>84</v>
      </c>
      <c r="C1474" s="2" t="s">
        <v>565</v>
      </c>
      <c r="D1474" s="2" t="s">
        <v>17</v>
      </c>
      <c r="E1474" s="20">
        <v>1455886468</v>
      </c>
      <c r="F1474" s="20">
        <v>1658490118</v>
      </c>
      <c r="G1474" s="20">
        <v>2217473924</v>
      </c>
      <c r="H1474" s="20">
        <v>2584871300</v>
      </c>
      <c r="I1474" s="20">
        <v>3302842200</v>
      </c>
      <c r="J1474" s="7"/>
      <c r="K1474" s="7"/>
    </row>
    <row r="1475" spans="1:11" x14ac:dyDescent="0.25">
      <c r="A1475" s="5" t="s">
        <v>75</v>
      </c>
      <c r="B1475" s="2" t="s">
        <v>84</v>
      </c>
      <c r="C1475" s="2" t="s">
        <v>565</v>
      </c>
      <c r="D1475" s="2" t="s">
        <v>18</v>
      </c>
      <c r="E1475" s="20">
        <v>103971545</v>
      </c>
      <c r="F1475" s="20">
        <v>190085139</v>
      </c>
      <c r="G1475" s="20">
        <v>192508528</v>
      </c>
      <c r="H1475" s="20">
        <v>235325814</v>
      </c>
      <c r="I1475" s="20">
        <v>263645414</v>
      </c>
      <c r="J1475" s="7"/>
      <c r="K1475" s="7"/>
    </row>
    <row r="1476" spans="1:11" x14ac:dyDescent="0.25">
      <c r="A1476" s="2" t="s">
        <v>75</v>
      </c>
      <c r="B1476" s="5" t="s">
        <v>84</v>
      </c>
      <c r="C1476" s="5" t="s">
        <v>565</v>
      </c>
      <c r="D1476" s="5" t="s">
        <v>19</v>
      </c>
      <c r="E1476" s="19">
        <v>1902971400</v>
      </c>
      <c r="F1476" s="19">
        <v>2577397511</v>
      </c>
      <c r="G1476" s="19">
        <v>3012108757</v>
      </c>
      <c r="H1476" s="19">
        <v>3902073131</v>
      </c>
      <c r="I1476" s="19">
        <v>4806560919</v>
      </c>
      <c r="J1476" s="7"/>
      <c r="K1476" s="7"/>
    </row>
    <row r="1477" spans="1:11" x14ac:dyDescent="0.25">
      <c r="A1477" s="2" t="s">
        <v>75</v>
      </c>
      <c r="B1477" s="2" t="s">
        <v>84</v>
      </c>
      <c r="C1477" s="2" t="s">
        <v>565</v>
      </c>
      <c r="D1477" s="2" t="s">
        <v>20</v>
      </c>
      <c r="E1477" s="20">
        <v>170500698</v>
      </c>
      <c r="F1477" s="20">
        <v>117743106</v>
      </c>
      <c r="G1477" s="20">
        <v>242611556</v>
      </c>
      <c r="H1477" s="20">
        <v>260734258</v>
      </c>
      <c r="I1477" s="20">
        <v>330542818</v>
      </c>
      <c r="J1477" s="7"/>
      <c r="K1477" s="7"/>
    </row>
    <row r="1478" spans="1:11" x14ac:dyDescent="0.25">
      <c r="A1478" s="2" t="s">
        <v>75</v>
      </c>
      <c r="B1478" s="2" t="s">
        <v>84</v>
      </c>
      <c r="C1478" s="2" t="s">
        <v>565</v>
      </c>
      <c r="D1478" s="2" t="s">
        <v>21</v>
      </c>
      <c r="E1478" s="20">
        <v>16420036</v>
      </c>
      <c r="F1478" s="20">
        <v>13676159</v>
      </c>
      <c r="G1478" s="20">
        <v>11452256</v>
      </c>
      <c r="H1478" s="20">
        <v>13424950</v>
      </c>
      <c r="I1478" s="20">
        <v>15388174</v>
      </c>
      <c r="J1478" s="7"/>
      <c r="K1478" s="7"/>
    </row>
    <row r="1479" spans="1:11" x14ac:dyDescent="0.25">
      <c r="A1479" s="2" t="s">
        <v>75</v>
      </c>
      <c r="B1479" s="2" t="s">
        <v>84</v>
      </c>
      <c r="C1479" s="2" t="s">
        <v>565</v>
      </c>
      <c r="D1479" s="2" t="s">
        <v>22</v>
      </c>
      <c r="E1479" s="20">
        <v>238401637</v>
      </c>
      <c r="F1479" s="20">
        <v>34964299</v>
      </c>
      <c r="G1479" s="20">
        <v>34964299</v>
      </c>
      <c r="H1479" s="20">
        <v>34964299</v>
      </c>
      <c r="I1479" s="20">
        <v>12325225</v>
      </c>
      <c r="J1479" s="7"/>
      <c r="K1479" s="7"/>
    </row>
    <row r="1480" spans="1:11" x14ac:dyDescent="0.25">
      <c r="A1480" s="2" t="s">
        <v>75</v>
      </c>
      <c r="B1480" s="2" t="s">
        <v>84</v>
      </c>
      <c r="C1480" s="2" t="s">
        <v>565</v>
      </c>
      <c r="D1480" s="2" t="s">
        <v>23</v>
      </c>
      <c r="E1480" s="20">
        <v>620132043</v>
      </c>
      <c r="F1480" s="20">
        <v>1283210287</v>
      </c>
      <c r="G1480" s="20">
        <v>1572387620</v>
      </c>
      <c r="H1480" s="20">
        <v>1870535620</v>
      </c>
      <c r="I1480" s="20">
        <v>2596837140</v>
      </c>
      <c r="J1480" s="7"/>
      <c r="K1480" s="7"/>
    </row>
    <row r="1481" spans="1:11" x14ac:dyDescent="0.25">
      <c r="A1481" s="2" t="s">
        <v>75</v>
      </c>
      <c r="B1481" s="2" t="s">
        <v>84</v>
      </c>
      <c r="C1481" s="2" t="s">
        <v>565</v>
      </c>
      <c r="D1481" s="2" t="s">
        <v>24</v>
      </c>
      <c r="E1481" s="20">
        <v>777295126</v>
      </c>
      <c r="F1481" s="20">
        <v>1018101757</v>
      </c>
      <c r="G1481" s="20">
        <v>992027463</v>
      </c>
      <c r="H1481" s="20">
        <v>1556362318</v>
      </c>
      <c r="I1481" s="20">
        <v>1686266807</v>
      </c>
      <c r="J1481" s="7"/>
      <c r="K1481" s="7"/>
    </row>
    <row r="1482" spans="1:11" x14ac:dyDescent="0.25">
      <c r="A1482" s="2" t="s">
        <v>75</v>
      </c>
      <c r="B1482" s="2" t="s">
        <v>84</v>
      </c>
      <c r="C1482" s="2" t="s">
        <v>565</v>
      </c>
      <c r="D1482" s="2" t="s">
        <v>25</v>
      </c>
      <c r="E1482" s="20">
        <v>14449538</v>
      </c>
      <c r="F1482" s="20">
        <v>13628287</v>
      </c>
      <c r="G1482" s="20">
        <v>16939197</v>
      </c>
      <c r="H1482" s="20">
        <v>25243173</v>
      </c>
      <c r="I1482" s="20">
        <v>31018123</v>
      </c>
      <c r="J1482" s="7"/>
      <c r="K1482" s="7"/>
    </row>
    <row r="1483" spans="1:11" x14ac:dyDescent="0.25">
      <c r="A1483" s="5" t="s">
        <v>75</v>
      </c>
      <c r="B1483" s="2" t="s">
        <v>84</v>
      </c>
      <c r="C1483" s="2" t="s">
        <v>565</v>
      </c>
      <c r="D1483" s="2" t="s">
        <v>26</v>
      </c>
      <c r="E1483" s="20">
        <v>19209006</v>
      </c>
      <c r="F1483" s="20">
        <v>22593403</v>
      </c>
      <c r="G1483" s="20">
        <v>30354451</v>
      </c>
      <c r="H1483" s="20">
        <v>41606382</v>
      </c>
      <c r="I1483" s="20">
        <v>45332009</v>
      </c>
      <c r="J1483" s="7"/>
      <c r="K1483" s="7"/>
    </row>
    <row r="1484" spans="1:11" x14ac:dyDescent="0.25">
      <c r="A1484" s="2" t="s">
        <v>75</v>
      </c>
      <c r="B1484" s="2" t="s">
        <v>84</v>
      </c>
      <c r="C1484" s="2" t="s">
        <v>565</v>
      </c>
      <c r="D1484" s="2" t="s">
        <v>27</v>
      </c>
      <c r="E1484" s="20">
        <v>758086120</v>
      </c>
      <c r="F1484" s="20">
        <v>995508354</v>
      </c>
      <c r="G1484" s="20">
        <v>961673012</v>
      </c>
      <c r="H1484" s="20">
        <v>1514755936</v>
      </c>
      <c r="I1484" s="20">
        <v>1640934798</v>
      </c>
      <c r="J1484" s="7"/>
      <c r="K1484" s="7"/>
    </row>
    <row r="1485" spans="1:11" x14ac:dyDescent="0.25">
      <c r="A1485" s="2" t="s">
        <v>75</v>
      </c>
      <c r="B1485" s="2" t="s">
        <v>84</v>
      </c>
      <c r="C1485" s="2" t="s">
        <v>565</v>
      </c>
      <c r="D1485" s="2" t="s">
        <v>491</v>
      </c>
      <c r="E1485" s="20">
        <v>33957947</v>
      </c>
      <c r="F1485" s="20">
        <v>40426520</v>
      </c>
      <c r="G1485" s="20">
        <v>39046484</v>
      </c>
      <c r="H1485" s="20">
        <v>46847734</v>
      </c>
      <c r="I1485" s="20">
        <v>50038251</v>
      </c>
      <c r="J1485" s="7"/>
      <c r="K1485" s="7"/>
    </row>
    <row r="1486" spans="1:11" x14ac:dyDescent="0.25">
      <c r="A1486" s="2" t="s">
        <v>75</v>
      </c>
      <c r="B1486" s="2" t="s">
        <v>84</v>
      </c>
      <c r="C1486" s="2" t="s">
        <v>565</v>
      </c>
      <c r="D1486" s="2" t="s">
        <v>28</v>
      </c>
      <c r="E1486" s="20">
        <v>65472919</v>
      </c>
      <c r="F1486" s="20">
        <v>91868786</v>
      </c>
      <c r="G1486" s="20">
        <v>149973530</v>
      </c>
      <c r="H1486" s="20">
        <v>160810334</v>
      </c>
      <c r="I1486" s="20">
        <v>160494513</v>
      </c>
      <c r="J1486" s="7"/>
      <c r="K1486" s="7"/>
    </row>
    <row r="1487" spans="1:11" x14ac:dyDescent="0.25">
      <c r="A1487" s="2" t="s">
        <v>75</v>
      </c>
      <c r="B1487" s="5" t="s">
        <v>84</v>
      </c>
      <c r="C1487" s="5" t="s">
        <v>565</v>
      </c>
      <c r="D1487" s="5" t="s">
        <v>29</v>
      </c>
      <c r="E1487" s="19"/>
      <c r="F1487" s="19"/>
      <c r="G1487" s="19"/>
      <c r="H1487" s="19"/>
      <c r="I1487" s="19"/>
      <c r="J1487" s="7"/>
      <c r="K1487" s="7"/>
    </row>
    <row r="1488" spans="1:11" x14ac:dyDescent="0.25">
      <c r="A1488" s="2" t="s">
        <v>75</v>
      </c>
      <c r="B1488" s="2" t="s">
        <v>84</v>
      </c>
      <c r="C1488" s="2" t="s">
        <v>565</v>
      </c>
      <c r="D1488" s="2" t="s">
        <v>30</v>
      </c>
      <c r="E1488" s="20">
        <v>110072547</v>
      </c>
      <c r="F1488" s="20">
        <v>232121232</v>
      </c>
      <c r="G1488" s="20">
        <v>431722282</v>
      </c>
      <c r="H1488" s="20">
        <v>494296852</v>
      </c>
      <c r="I1488" s="20">
        <v>420462297</v>
      </c>
      <c r="J1488" s="7"/>
      <c r="K1488" s="7"/>
    </row>
    <row r="1489" spans="1:11" x14ac:dyDescent="0.25">
      <c r="A1489" s="5" t="s">
        <v>75</v>
      </c>
      <c r="B1489" s="2" t="s">
        <v>84</v>
      </c>
      <c r="C1489" s="2" t="s">
        <v>565</v>
      </c>
      <c r="D1489" s="2" t="s">
        <v>31</v>
      </c>
      <c r="E1489" s="20">
        <v>41151438</v>
      </c>
      <c r="F1489" s="20">
        <v>110417606</v>
      </c>
      <c r="G1489" s="20">
        <v>205293460</v>
      </c>
      <c r="H1489" s="20">
        <v>207257493</v>
      </c>
      <c r="I1489" s="20">
        <v>167990269</v>
      </c>
      <c r="J1489" s="7"/>
      <c r="K1489" s="7"/>
    </row>
    <row r="1490" spans="1:11" x14ac:dyDescent="0.25">
      <c r="A1490" s="2" t="s">
        <v>75</v>
      </c>
      <c r="B1490" s="2" t="s">
        <v>84</v>
      </c>
      <c r="C1490" s="2" t="s">
        <v>565</v>
      </c>
      <c r="D1490" s="2" t="s">
        <v>32</v>
      </c>
      <c r="E1490" s="20">
        <v>68921109</v>
      </c>
      <c r="F1490" s="20">
        <v>121703626</v>
      </c>
      <c r="G1490" s="20">
        <v>226428822</v>
      </c>
      <c r="H1490" s="20">
        <v>287039359</v>
      </c>
      <c r="I1490" s="20">
        <v>252472028</v>
      </c>
      <c r="J1490" s="7"/>
      <c r="K1490" s="7"/>
    </row>
    <row r="1491" spans="1:11" x14ac:dyDescent="0.25">
      <c r="A1491" s="2" t="s">
        <v>75</v>
      </c>
      <c r="B1491" s="2" t="s">
        <v>84</v>
      </c>
      <c r="C1491" s="2" t="s">
        <v>565</v>
      </c>
      <c r="D1491" s="2" t="s">
        <v>33</v>
      </c>
      <c r="E1491" s="20">
        <v>992830</v>
      </c>
      <c r="F1491" s="20">
        <v>4176661</v>
      </c>
      <c r="G1491" s="20">
        <v>7340411</v>
      </c>
      <c r="H1491" s="20">
        <v>9221069</v>
      </c>
      <c r="I1491" s="20">
        <v>3885731</v>
      </c>
      <c r="J1491" s="7"/>
      <c r="K1491" s="7"/>
    </row>
    <row r="1492" spans="1:11" x14ac:dyDescent="0.25">
      <c r="A1492" s="2" t="s">
        <v>75</v>
      </c>
      <c r="B1492" s="2" t="s">
        <v>84</v>
      </c>
      <c r="C1492" s="2" t="s">
        <v>565</v>
      </c>
      <c r="D1492" s="2" t="s">
        <v>34</v>
      </c>
      <c r="E1492" s="20">
        <v>67928279</v>
      </c>
      <c r="F1492" s="20">
        <v>117526965</v>
      </c>
      <c r="G1492" s="20">
        <v>219088411</v>
      </c>
      <c r="H1492" s="20">
        <v>277818290</v>
      </c>
      <c r="I1492" s="20">
        <v>248586297</v>
      </c>
      <c r="J1492" s="7"/>
      <c r="K1492" s="7"/>
    </row>
    <row r="1493" spans="1:11" x14ac:dyDescent="0.25">
      <c r="A1493" s="2" t="s">
        <v>75</v>
      </c>
      <c r="B1493" s="2" t="s">
        <v>84</v>
      </c>
      <c r="C1493" s="2" t="s">
        <v>565</v>
      </c>
      <c r="D1493" s="2" t="s">
        <v>35</v>
      </c>
      <c r="E1493" s="20">
        <v>14891800</v>
      </c>
      <c r="F1493" s="20">
        <v>19103188</v>
      </c>
      <c r="G1493" s="20">
        <v>22107161</v>
      </c>
      <c r="H1493" s="20">
        <v>28877946</v>
      </c>
      <c r="I1493" s="20">
        <v>32632302</v>
      </c>
      <c r="J1493" s="7"/>
      <c r="K1493" s="7"/>
    </row>
    <row r="1494" spans="1:11" x14ac:dyDescent="0.25">
      <c r="A1494" s="5" t="s">
        <v>75</v>
      </c>
      <c r="B1494" s="2" t="s">
        <v>84</v>
      </c>
      <c r="C1494" s="2" t="s">
        <v>565</v>
      </c>
      <c r="D1494" s="2" t="s">
        <v>36</v>
      </c>
      <c r="E1494" s="20">
        <v>35324334</v>
      </c>
      <c r="F1494" s="20">
        <v>48245325</v>
      </c>
      <c r="G1494" s="20">
        <v>71787656</v>
      </c>
      <c r="H1494" s="20">
        <v>84611132</v>
      </c>
      <c r="I1494" s="20">
        <v>86800370</v>
      </c>
      <c r="J1494" s="7"/>
      <c r="K1494" s="7"/>
    </row>
    <row r="1495" spans="1:11" x14ac:dyDescent="0.25">
      <c r="A1495" s="2" t="s">
        <v>75</v>
      </c>
      <c r="B1495" s="2" t="s">
        <v>84</v>
      </c>
      <c r="C1495" s="2" t="s">
        <v>565</v>
      </c>
      <c r="D1495" s="2" t="s">
        <v>37</v>
      </c>
      <c r="E1495" s="20">
        <v>34356293</v>
      </c>
      <c r="F1495" s="20">
        <v>46239831</v>
      </c>
      <c r="G1495" s="20">
        <v>67876595</v>
      </c>
      <c r="H1495" s="20">
        <v>79509599</v>
      </c>
      <c r="I1495" s="20">
        <v>82484620</v>
      </c>
      <c r="J1495" s="7"/>
      <c r="K1495" s="7"/>
    </row>
    <row r="1496" spans="1:11" x14ac:dyDescent="0.25">
      <c r="A1496" s="5" t="s">
        <v>75</v>
      </c>
      <c r="B1496" s="2" t="s">
        <v>84</v>
      </c>
      <c r="C1496" s="2" t="s">
        <v>565</v>
      </c>
      <c r="D1496" s="2" t="s">
        <v>38</v>
      </c>
      <c r="E1496" s="20">
        <v>47495745</v>
      </c>
      <c r="F1496" s="20">
        <v>88384828</v>
      </c>
      <c r="G1496" s="20">
        <v>169407916</v>
      </c>
      <c r="H1496" s="20">
        <v>222085104</v>
      </c>
      <c r="I1496" s="20">
        <v>194418229</v>
      </c>
      <c r="J1496" s="7"/>
      <c r="K1496" s="7"/>
    </row>
    <row r="1497" spans="1:11" x14ac:dyDescent="0.25">
      <c r="A1497" s="2" t="s">
        <v>75</v>
      </c>
      <c r="B1497" s="2" t="s">
        <v>84</v>
      </c>
      <c r="C1497" s="2" t="s">
        <v>565</v>
      </c>
      <c r="D1497" s="2" t="s">
        <v>39</v>
      </c>
      <c r="E1497" s="20">
        <v>28355157</v>
      </c>
      <c r="F1497" s="20">
        <v>45006610</v>
      </c>
      <c r="G1497" s="20">
        <v>84475642</v>
      </c>
      <c r="H1497" s="20">
        <v>101507524</v>
      </c>
      <c r="I1497" s="20">
        <v>89041250</v>
      </c>
      <c r="J1497" s="7"/>
      <c r="K1497" s="7"/>
    </row>
    <row r="1498" spans="1:11" x14ac:dyDescent="0.25">
      <c r="A1498" s="2" t="s">
        <v>75</v>
      </c>
      <c r="B1498" s="5" t="s">
        <v>84</v>
      </c>
      <c r="C1498" s="5" t="s">
        <v>565</v>
      </c>
      <c r="D1498" s="5" t="s">
        <v>40</v>
      </c>
      <c r="E1498" s="19"/>
      <c r="F1498" s="19"/>
      <c r="G1498" s="19"/>
      <c r="H1498" s="19"/>
      <c r="I1498" s="19"/>
      <c r="J1498" s="7"/>
      <c r="K1498" s="7"/>
    </row>
    <row r="1499" spans="1:11" x14ac:dyDescent="0.25">
      <c r="A1499" s="2" t="s">
        <v>75</v>
      </c>
      <c r="B1499" s="2" t="s">
        <v>84</v>
      </c>
      <c r="C1499" s="2" t="s">
        <v>565</v>
      </c>
      <c r="D1499" s="2" t="s">
        <v>77</v>
      </c>
      <c r="E1499" s="20">
        <v>1626931</v>
      </c>
      <c r="F1499" s="20">
        <v>1789624</v>
      </c>
      <c r="G1499" s="20">
        <v>1791253.2</v>
      </c>
      <c r="H1499" s="20">
        <v>1794740.7</v>
      </c>
      <c r="I1499" s="20">
        <v>1800554.6</v>
      </c>
      <c r="J1499" s="7"/>
      <c r="K1499" s="7"/>
    </row>
    <row r="1500" spans="1:11" x14ac:dyDescent="0.25">
      <c r="A1500" s="2" t="s">
        <v>75</v>
      </c>
      <c r="B1500" s="2" t="s">
        <v>84</v>
      </c>
      <c r="C1500" s="2" t="s">
        <v>565</v>
      </c>
      <c r="D1500" s="2" t="s">
        <v>78</v>
      </c>
      <c r="E1500" s="23">
        <v>60</v>
      </c>
      <c r="F1500" s="23">
        <v>85</v>
      </c>
      <c r="G1500" s="23">
        <v>200</v>
      </c>
      <c r="H1500" s="23">
        <v>280</v>
      </c>
      <c r="I1500" s="23">
        <v>280</v>
      </c>
      <c r="J1500" s="7"/>
      <c r="K1500" s="7"/>
    </row>
    <row r="1501" spans="1:11" x14ac:dyDescent="0.25">
      <c r="A1501" s="5" t="s">
        <v>75</v>
      </c>
      <c r="B1501" s="2" t="s">
        <v>84</v>
      </c>
      <c r="C1501" s="2" t="s">
        <v>565</v>
      </c>
      <c r="D1501" s="2" t="s">
        <v>79</v>
      </c>
      <c r="E1501" s="23">
        <v>15</v>
      </c>
      <c r="F1501" s="23">
        <v>0</v>
      </c>
      <c r="G1501" s="23">
        <v>0</v>
      </c>
      <c r="H1501" s="23">
        <v>0</v>
      </c>
      <c r="I1501" s="23">
        <v>0</v>
      </c>
      <c r="J1501" s="7"/>
      <c r="K1501" s="7"/>
    </row>
    <row r="1502" spans="1:11" x14ac:dyDescent="0.25">
      <c r="A1502" s="2" t="s">
        <v>75</v>
      </c>
      <c r="B1502" s="2" t="s">
        <v>84</v>
      </c>
      <c r="C1502" s="2" t="s">
        <v>565</v>
      </c>
      <c r="D1502" s="2" t="s">
        <v>80</v>
      </c>
      <c r="E1502" s="20">
        <v>234566825</v>
      </c>
      <c r="F1502" s="20">
        <v>638082992</v>
      </c>
      <c r="G1502" s="20">
        <v>436179102</v>
      </c>
      <c r="H1502" s="20">
        <v>361233307</v>
      </c>
      <c r="I1502" s="20">
        <v>881296049</v>
      </c>
      <c r="J1502" s="7"/>
      <c r="K1502" s="7"/>
    </row>
    <row r="1503" spans="1:11" x14ac:dyDescent="0.25">
      <c r="A1503" s="2" t="str">
        <f t="shared" ref="A1503:B1503" si="67">A1502</f>
        <v>Local Banks</v>
      </c>
      <c r="B1503" s="2" t="str">
        <f t="shared" si="67"/>
        <v>Private Sector Banks</v>
      </c>
      <c r="C1503" s="2" t="s">
        <v>565</v>
      </c>
      <c r="D1503" s="2" t="s">
        <v>81</v>
      </c>
      <c r="E1503" s="20"/>
      <c r="F1503" s="20"/>
      <c r="G1503" s="9">
        <v>1331142801</v>
      </c>
      <c r="H1503" s="9">
        <v>1890682799</v>
      </c>
      <c r="I1503" s="9">
        <v>1836188993</v>
      </c>
      <c r="J1503" s="7"/>
      <c r="K1503" s="7"/>
    </row>
    <row r="1504" spans="1:11" x14ac:dyDescent="0.25">
      <c r="A1504" s="2" t="s">
        <v>75</v>
      </c>
      <c r="B1504" s="5" t="s">
        <v>84</v>
      </c>
      <c r="C1504" s="5" t="s">
        <v>565</v>
      </c>
      <c r="D1504" s="5" t="s">
        <v>43</v>
      </c>
      <c r="E1504" s="22"/>
      <c r="F1504" s="22"/>
      <c r="G1504" s="22"/>
      <c r="H1504" s="22"/>
      <c r="I1504" s="22"/>
      <c r="J1504" s="7"/>
      <c r="K1504" s="7"/>
    </row>
    <row r="1505" spans="1:11" x14ac:dyDescent="0.25">
      <c r="A1505" s="2" t="s">
        <v>75</v>
      </c>
      <c r="B1505" s="2" t="s">
        <v>84</v>
      </c>
      <c r="C1505" s="2" t="s">
        <v>565</v>
      </c>
      <c r="D1505" s="2" t="s">
        <v>211</v>
      </c>
      <c r="E1505" s="23">
        <v>62.614258394511396</v>
      </c>
      <c r="F1505" s="23">
        <v>52.431061541151912</v>
      </c>
      <c r="G1505" s="23">
        <v>52.447796060000002</v>
      </c>
      <c r="H1505" s="23">
        <v>58.07023812484244</v>
      </c>
      <c r="I1505" s="23">
        <v>60.046294230000001</v>
      </c>
      <c r="J1505" s="7"/>
      <c r="K1505" s="7"/>
    </row>
    <row r="1506" spans="1:11" x14ac:dyDescent="0.25">
      <c r="A1506" s="2" t="s">
        <v>75</v>
      </c>
      <c r="B1506" s="2" t="s">
        <v>84</v>
      </c>
      <c r="C1506" s="2" t="s">
        <v>565</v>
      </c>
      <c r="D1506" s="2" t="s">
        <v>45</v>
      </c>
      <c r="E1506" s="23">
        <v>3.6217627337962095</v>
      </c>
      <c r="F1506" s="23">
        <v>4.7219579238586453</v>
      </c>
      <c r="G1506" s="23">
        <v>7.517285738</v>
      </c>
      <c r="H1506" s="23">
        <v>7.3560732811391283</v>
      </c>
      <c r="I1506" s="23">
        <v>5.252654283</v>
      </c>
      <c r="J1506" s="7"/>
      <c r="K1506" s="7"/>
    </row>
    <row r="1507" spans="1:11" x14ac:dyDescent="0.25">
      <c r="A1507" s="5" t="s">
        <v>75</v>
      </c>
      <c r="B1507" s="2" t="s">
        <v>84</v>
      </c>
      <c r="C1507" s="2" t="s">
        <v>565</v>
      </c>
      <c r="D1507" s="2" t="s">
        <v>533</v>
      </c>
      <c r="E1507" s="23">
        <v>34.372318333060285</v>
      </c>
      <c r="F1507" s="23">
        <v>38.80403224006988</v>
      </c>
      <c r="G1507" s="23">
        <v>48.552869379999997</v>
      </c>
      <c r="H1507" s="23">
        <v>45.145936877760533</v>
      </c>
      <c r="I1507" s="23">
        <v>33.616072979999998</v>
      </c>
      <c r="J1507" s="7"/>
      <c r="K1507" s="7"/>
    </row>
    <row r="1508" spans="1:11" x14ac:dyDescent="0.25">
      <c r="A1508" s="2" t="s">
        <v>75</v>
      </c>
      <c r="B1508" s="2" t="s">
        <v>84</v>
      </c>
      <c r="C1508" s="2" t="s">
        <v>565</v>
      </c>
      <c r="D1508" s="2" t="s">
        <v>46</v>
      </c>
      <c r="E1508" s="9">
        <v>1.4900464084746623</v>
      </c>
      <c r="F1508" s="9">
        <v>1.7462036728101737</v>
      </c>
      <c r="G1508" s="9">
        <v>2.8045349229999998</v>
      </c>
      <c r="H1508" s="9">
        <v>2.6013742078172242</v>
      </c>
      <c r="I1508" s="9">
        <v>1.852493945</v>
      </c>
      <c r="J1508" s="7"/>
      <c r="K1508" s="7"/>
    </row>
    <row r="1509" spans="1:11" x14ac:dyDescent="0.25">
      <c r="A1509" s="2" t="s">
        <v>75</v>
      </c>
      <c r="B1509" s="2" t="s">
        <v>84</v>
      </c>
      <c r="C1509" s="2" t="s">
        <v>565</v>
      </c>
      <c r="D1509" s="2" t="s">
        <v>47</v>
      </c>
      <c r="E1509" s="9">
        <v>0.78255511354505902</v>
      </c>
      <c r="F1509" s="9">
        <v>0.74118128532638283</v>
      </c>
      <c r="G1509" s="9">
        <v>0.73394298800000002</v>
      </c>
      <c r="H1509" s="9">
        <v>0.74006675504308994</v>
      </c>
      <c r="I1509" s="9">
        <v>0.67891164900000001</v>
      </c>
      <c r="J1509" s="7"/>
      <c r="K1509" s="7"/>
    </row>
    <row r="1510" spans="1:11" x14ac:dyDescent="0.25">
      <c r="A1510" s="2" t="s">
        <v>75</v>
      </c>
      <c r="B1510" s="2" t="s">
        <v>84</v>
      </c>
      <c r="C1510" s="2" t="s">
        <v>565</v>
      </c>
      <c r="D1510" s="2" t="s">
        <v>48</v>
      </c>
      <c r="E1510" s="9">
        <v>3.5695901157526593</v>
      </c>
      <c r="F1510" s="9">
        <v>4.5599083765080888</v>
      </c>
      <c r="G1510" s="9">
        <v>7.2735889929999997</v>
      </c>
      <c r="H1510" s="9">
        <v>7.1197612313535084</v>
      </c>
      <c r="I1510" s="9">
        <v>5.1718120540000001</v>
      </c>
      <c r="J1510" s="7"/>
      <c r="K1510" s="7"/>
    </row>
    <row r="1511" spans="1:11" x14ac:dyDescent="0.25">
      <c r="A1511" s="2" t="s">
        <v>75</v>
      </c>
      <c r="B1511" s="2" t="s">
        <v>84</v>
      </c>
      <c r="C1511" s="2" t="s">
        <v>565</v>
      </c>
      <c r="D1511" s="2" t="s">
        <v>49</v>
      </c>
      <c r="E1511" s="23">
        <v>37.385741605488604</v>
      </c>
      <c r="F1511" s="23">
        <v>47.568938458848088</v>
      </c>
      <c r="G1511" s="23">
        <v>47.552203939999998</v>
      </c>
      <c r="H1511" s="23">
        <v>41.92976187515756</v>
      </c>
      <c r="I1511" s="23">
        <v>39.953705769999999</v>
      </c>
      <c r="J1511" s="7"/>
      <c r="K1511" s="7"/>
    </row>
    <row r="1512" spans="1:11" x14ac:dyDescent="0.25">
      <c r="A1512" s="2" t="s">
        <v>75</v>
      </c>
      <c r="B1512" s="2" t="s">
        <v>84</v>
      </c>
      <c r="C1512" s="2" t="s">
        <v>565</v>
      </c>
      <c r="D1512" s="2" t="s">
        <v>50</v>
      </c>
      <c r="E1512" s="9">
        <v>0.72335517634263868</v>
      </c>
      <c r="F1512" s="9">
        <v>0.52316480154263578</v>
      </c>
      <c r="G1512" s="9">
        <v>0.40066955900000001</v>
      </c>
      <c r="H1512" s="9">
        <v>0.35801410165717373</v>
      </c>
      <c r="I1512" s="9">
        <v>0.42426381699999999</v>
      </c>
      <c r="J1512" s="7"/>
      <c r="K1512" s="7"/>
    </row>
    <row r="1513" spans="1:11" x14ac:dyDescent="0.25">
      <c r="A1513" s="2" t="s">
        <v>75</v>
      </c>
      <c r="B1513" s="2" t="s">
        <v>84</v>
      </c>
      <c r="C1513" s="2" t="s">
        <v>565</v>
      </c>
      <c r="D1513" s="2" t="s">
        <v>51</v>
      </c>
      <c r="E1513" s="9">
        <v>28.267529777913374</v>
      </c>
      <c r="F1513" s="9">
        <v>19.204074587971981</v>
      </c>
      <c r="G1513" s="9">
        <v>15.81820155</v>
      </c>
      <c r="H1513" s="9">
        <v>16.172631465325285</v>
      </c>
      <c r="I1513" s="9">
        <v>19.157229019999999</v>
      </c>
      <c r="J1513" s="7"/>
      <c r="K1513" s="7"/>
    </row>
    <row r="1514" spans="1:11" x14ac:dyDescent="0.25">
      <c r="A1514" s="2" t="s">
        <v>75</v>
      </c>
      <c r="B1514" s="2" t="s">
        <v>84</v>
      </c>
      <c r="C1514" s="2" t="s">
        <v>565</v>
      </c>
      <c r="D1514" s="2" t="s">
        <v>52</v>
      </c>
      <c r="E1514" s="9">
        <v>2.3070611343155294</v>
      </c>
      <c r="F1514" s="9">
        <v>2.420529547214842</v>
      </c>
      <c r="G1514" s="9">
        <v>3.0703442650000001</v>
      </c>
      <c r="H1514" s="9">
        <v>2.7532982782085678</v>
      </c>
      <c r="I1514" s="9">
        <v>2.5276984750000002</v>
      </c>
      <c r="J1514" s="7"/>
      <c r="K1514" s="7"/>
    </row>
    <row r="1515" spans="1:11" x14ac:dyDescent="0.25">
      <c r="A1515" s="2" t="s">
        <v>75</v>
      </c>
      <c r="B1515" s="2" t="s">
        <v>84</v>
      </c>
      <c r="C1515" s="2" t="s">
        <v>565</v>
      </c>
      <c r="D1515" s="2" t="s">
        <v>82</v>
      </c>
      <c r="E1515" s="9">
        <f>+E1497/E1499</f>
        <v>17.428616825175745</v>
      </c>
      <c r="F1515" s="9">
        <f>+F1497/F1499</f>
        <v>25.148640161285275</v>
      </c>
      <c r="G1515" s="9">
        <f>+G1497/G1499</f>
        <v>47.160078764967459</v>
      </c>
      <c r="H1515" s="9">
        <f>+H1497/H1499</f>
        <v>56.558322881962837</v>
      </c>
      <c r="I1515" s="9">
        <f>+I1497/I1499</f>
        <v>49.452124362127087</v>
      </c>
      <c r="J1515" s="7"/>
      <c r="K1515" s="7"/>
    </row>
    <row r="1516" spans="1:11" x14ac:dyDescent="0.25">
      <c r="A1516" s="2" t="s">
        <v>75</v>
      </c>
      <c r="B1516" s="5" t="s">
        <v>84</v>
      </c>
      <c r="C1516" s="5" t="s">
        <v>565</v>
      </c>
      <c r="D1516" s="5" t="s">
        <v>53</v>
      </c>
      <c r="E1516" s="74"/>
      <c r="F1516" s="74"/>
      <c r="G1516" s="74"/>
      <c r="H1516" s="74"/>
      <c r="I1516" s="74"/>
      <c r="J1516" s="7"/>
      <c r="K1516" s="7"/>
    </row>
    <row r="1517" spans="1:11" x14ac:dyDescent="0.25">
      <c r="A1517" s="2" t="s">
        <v>75</v>
      </c>
      <c r="B1517" s="2" t="s">
        <v>84</v>
      </c>
      <c r="C1517" s="2" t="s">
        <v>565</v>
      </c>
      <c r="D1517" s="2" t="s">
        <v>54</v>
      </c>
      <c r="E1517" s="9">
        <v>9.8225718999245082</v>
      </c>
      <c r="F1517" s="9">
        <v>5.0989133200881716</v>
      </c>
      <c r="G1517" s="9">
        <v>8.4347489580000001</v>
      </c>
      <c r="H1517" s="9">
        <v>7.0259884629517471</v>
      </c>
      <c r="I1517" s="9">
        <v>7.197058309</v>
      </c>
      <c r="J1517" s="7"/>
      <c r="K1517" s="7"/>
    </row>
    <row r="1518" spans="1:11" x14ac:dyDescent="0.25">
      <c r="A1518" s="5" t="s">
        <v>75</v>
      </c>
      <c r="B1518" s="2" t="s">
        <v>84</v>
      </c>
      <c r="C1518" s="2" t="s">
        <v>565</v>
      </c>
      <c r="D1518" s="2" t="s">
        <v>55</v>
      </c>
      <c r="E1518" s="9">
        <v>32.587565057467494</v>
      </c>
      <c r="F1518" s="9">
        <v>49.78705386047065</v>
      </c>
      <c r="G1518" s="9">
        <v>52.202219339999999</v>
      </c>
      <c r="H1518" s="9">
        <v>47.936969841480916</v>
      </c>
      <c r="I1518" s="9">
        <v>54.026926609999997</v>
      </c>
      <c r="J1518" s="7"/>
      <c r="K1518" s="7"/>
    </row>
    <row r="1519" spans="1:11" x14ac:dyDescent="0.25">
      <c r="A1519" s="2" t="s">
        <v>75</v>
      </c>
      <c r="B1519" s="2" t="s">
        <v>84</v>
      </c>
      <c r="C1519" s="2" t="s">
        <v>565</v>
      </c>
      <c r="D1519" s="2" t="s">
        <v>56</v>
      </c>
      <c r="E1519" s="9">
        <v>39.836968648083726</v>
      </c>
      <c r="F1519" s="9">
        <v>38.624556350011936</v>
      </c>
      <c r="G1519" s="9">
        <v>31.926902030000001</v>
      </c>
      <c r="H1519" s="9">
        <v>38.81926056090618</v>
      </c>
      <c r="I1519" s="9">
        <v>34.139477800000002</v>
      </c>
      <c r="J1519" s="7"/>
      <c r="K1519" s="7"/>
    </row>
    <row r="1520" spans="1:11" x14ac:dyDescent="0.25">
      <c r="A1520" s="2" t="s">
        <v>75</v>
      </c>
      <c r="B1520" s="2" t="s">
        <v>84</v>
      </c>
      <c r="C1520" s="2" t="s">
        <v>565</v>
      </c>
      <c r="D1520" s="2" t="s">
        <v>57</v>
      </c>
      <c r="E1520" s="9">
        <v>76.505956316526877</v>
      </c>
      <c r="F1520" s="9">
        <v>64.347471079714254</v>
      </c>
      <c r="G1520" s="9">
        <v>73.618654000000006</v>
      </c>
      <c r="H1520" s="9">
        <v>66.243538068635957</v>
      </c>
      <c r="I1520" s="9">
        <v>68.715288450000003</v>
      </c>
      <c r="J1520" s="7"/>
      <c r="K1520" s="7"/>
    </row>
    <row r="1521" spans="1:14" x14ac:dyDescent="0.25">
      <c r="A1521" s="2" t="s">
        <v>75</v>
      </c>
      <c r="B1521" s="2" t="s">
        <v>84</v>
      </c>
      <c r="C1521" s="2" t="s">
        <v>565</v>
      </c>
      <c r="D1521" s="2" t="s">
        <v>58</v>
      </c>
      <c r="E1521" s="9">
        <v>95.451441098904581</v>
      </c>
      <c r="F1521" s="9">
        <v>95.525692389015418</v>
      </c>
      <c r="G1521" s="9">
        <v>93.861193869999994</v>
      </c>
      <c r="H1521" s="9">
        <v>93.670434056249874</v>
      </c>
      <c r="I1521" s="9">
        <v>94.190084600000006</v>
      </c>
      <c r="J1521" s="7"/>
      <c r="K1521" s="7"/>
    </row>
    <row r="1522" spans="1:14" x14ac:dyDescent="0.25">
      <c r="A1522" s="2" t="s">
        <v>75</v>
      </c>
      <c r="B1522" s="2" t="s">
        <v>84</v>
      </c>
      <c r="C1522" s="2" t="s">
        <v>565</v>
      </c>
      <c r="D1522" s="2" t="s">
        <v>59</v>
      </c>
      <c r="E1522" s="9">
        <v>53.389817343916683</v>
      </c>
      <c r="F1522" s="9">
        <v>61.387267005711514</v>
      </c>
      <c r="G1522" s="9">
        <v>44.736826540000003</v>
      </c>
      <c r="H1522" s="9">
        <v>60.210437479034255</v>
      </c>
      <c r="I1522" s="9">
        <v>51.055021850000003</v>
      </c>
      <c r="J1522" s="7"/>
      <c r="K1522" s="7"/>
    </row>
    <row r="1523" spans="1:14" x14ac:dyDescent="0.25">
      <c r="A1523" s="2" t="s">
        <v>75</v>
      </c>
      <c r="B1523" s="2" t="s">
        <v>84</v>
      </c>
      <c r="C1523" s="2" t="s">
        <v>565</v>
      </c>
      <c r="D1523" s="2" t="s">
        <v>60</v>
      </c>
      <c r="E1523" s="23">
        <v>46.369671328813894</v>
      </c>
      <c r="F1523" s="23">
        <v>45.6176272107475</v>
      </c>
      <c r="G1523" s="23">
        <v>38.228882130000002</v>
      </c>
      <c r="H1523" s="23">
        <v>47.060421599778735</v>
      </c>
      <c r="I1523" s="23">
        <v>40.246083669999997</v>
      </c>
      <c r="J1523" s="7"/>
      <c r="K1523" s="7"/>
    </row>
    <row r="1524" spans="1:14" x14ac:dyDescent="0.25">
      <c r="A1524" s="2" t="s">
        <v>75</v>
      </c>
      <c r="B1524" s="5" t="s">
        <v>84</v>
      </c>
      <c r="C1524" s="5" t="s">
        <v>565</v>
      </c>
      <c r="D1524" s="5" t="s">
        <v>61</v>
      </c>
      <c r="E1524" s="74"/>
      <c r="F1524" s="74"/>
      <c r="G1524" s="74"/>
      <c r="H1524" s="74"/>
      <c r="I1524" s="74"/>
      <c r="J1524" s="7"/>
      <c r="K1524" s="7"/>
    </row>
    <row r="1525" spans="1:14" x14ac:dyDescent="0.25">
      <c r="A1525" s="2" t="s">
        <v>75</v>
      </c>
      <c r="B1525" s="2" t="s">
        <v>84</v>
      </c>
      <c r="C1525" s="2" t="s">
        <v>565</v>
      </c>
      <c r="D1525" s="2" t="s">
        <v>62</v>
      </c>
      <c r="E1525" s="9">
        <v>1.8589513193473954</v>
      </c>
      <c r="F1525" s="9">
        <v>1.3385977291855318</v>
      </c>
      <c r="G1525" s="9">
        <v>1.7075330710000001</v>
      </c>
      <c r="H1525" s="9">
        <v>1.6219342185332966</v>
      </c>
      <c r="I1525" s="9">
        <v>1.8394552319999999</v>
      </c>
      <c r="J1525" s="7"/>
      <c r="K1525" s="7"/>
    </row>
    <row r="1526" spans="1:14" x14ac:dyDescent="0.25">
      <c r="A1526" s="2" t="s">
        <v>75</v>
      </c>
      <c r="B1526" s="2" t="s">
        <v>84</v>
      </c>
      <c r="C1526" s="2" t="s">
        <v>565</v>
      </c>
      <c r="D1526" s="2" t="s">
        <v>63</v>
      </c>
      <c r="E1526" s="9">
        <v>2.4712628906925631</v>
      </c>
      <c r="F1526" s="9">
        <v>2.2191694341609902</v>
      </c>
      <c r="G1526" s="9">
        <v>3.059839786</v>
      </c>
      <c r="H1526" s="9">
        <v>2.6733095191784257</v>
      </c>
      <c r="I1526" s="9">
        <v>2.6883058370000001</v>
      </c>
      <c r="J1526" s="7"/>
      <c r="K1526" s="7"/>
    </row>
    <row r="1527" spans="1:14" x14ac:dyDescent="0.25">
      <c r="A1527" s="2" t="s">
        <v>75</v>
      </c>
      <c r="B1527" s="2" t="s">
        <v>84</v>
      </c>
      <c r="C1527" s="2" t="s">
        <v>565</v>
      </c>
      <c r="D1527" s="2" t="s">
        <v>534</v>
      </c>
      <c r="E1527" s="9">
        <v>17.515830362062577</v>
      </c>
      <c r="F1527" s="9">
        <v>11.750107109265176</v>
      </c>
      <c r="G1527" s="9">
        <v>9.7359025609999996</v>
      </c>
      <c r="H1527" s="9">
        <v>11.22701697316929</v>
      </c>
      <c r="I1527" s="9">
        <v>11.710386890000001</v>
      </c>
      <c r="J1527" s="7"/>
      <c r="K1527" s="7"/>
      <c r="L1527" s="7"/>
      <c r="M1527" s="7"/>
      <c r="N1527" s="7"/>
    </row>
    <row r="1528" spans="1:14" x14ac:dyDescent="0.25">
      <c r="A1528" s="2" t="s">
        <v>75</v>
      </c>
      <c r="B1528" s="2" t="s">
        <v>84</v>
      </c>
      <c r="C1528" s="2" t="s">
        <v>565</v>
      </c>
      <c r="D1528" s="2" t="s">
        <v>65</v>
      </c>
      <c r="E1528" s="9">
        <v>5.1685652032176987</v>
      </c>
      <c r="F1528" s="9">
        <v>18.486197054954491</v>
      </c>
      <c r="G1528" s="9">
        <v>24.182321730000002</v>
      </c>
      <c r="H1528" s="9">
        <v>22.162631204030191</v>
      </c>
      <c r="I1528" s="9">
        <v>8.5717158490000003</v>
      </c>
      <c r="J1528" s="7"/>
      <c r="K1528" s="7"/>
    </row>
    <row r="1529" spans="1:14" x14ac:dyDescent="0.25">
      <c r="A1529" s="5" t="s">
        <v>75</v>
      </c>
      <c r="B1529" s="2" t="s">
        <v>84</v>
      </c>
      <c r="C1529" s="2" t="s">
        <v>565</v>
      </c>
      <c r="D1529" s="2" t="s">
        <v>66</v>
      </c>
      <c r="E1529" s="9">
        <v>132.93854793142867</v>
      </c>
      <c r="F1529" s="9">
        <v>165.78314648055181</v>
      </c>
      <c r="G1529" s="9">
        <v>179.19651680000001</v>
      </c>
      <c r="H1529" s="9">
        <v>164.82231453232919</v>
      </c>
      <c r="I1529" s="9">
        <v>146.14684779999999</v>
      </c>
      <c r="J1529" s="7"/>
      <c r="K1529" s="7"/>
    </row>
    <row r="1530" spans="1:14" x14ac:dyDescent="0.25">
      <c r="A1530" s="2" t="s">
        <v>75</v>
      </c>
      <c r="B1530" s="5" t="s">
        <v>84</v>
      </c>
      <c r="C1530" s="5" t="s">
        <v>565</v>
      </c>
      <c r="D1530" s="5" t="s">
        <v>67</v>
      </c>
      <c r="E1530" s="74"/>
      <c r="F1530" s="74"/>
      <c r="G1530" s="74"/>
      <c r="H1530" s="74"/>
      <c r="I1530" s="74"/>
      <c r="J1530" s="7"/>
      <c r="K1530" s="7"/>
    </row>
    <row r="1531" spans="1:14" x14ac:dyDescent="0.25">
      <c r="A1531" s="2" t="s">
        <v>75</v>
      </c>
      <c r="B1531" s="2" t="s">
        <v>84</v>
      </c>
      <c r="C1531" s="2" t="s">
        <v>565</v>
      </c>
      <c r="D1531" s="2" t="s">
        <v>535</v>
      </c>
      <c r="E1531" s="23">
        <v>4.3350186450516279</v>
      </c>
      <c r="F1531" s="23">
        <v>4.5000572672625658</v>
      </c>
      <c r="G1531" s="23">
        <v>5.7762495989999998</v>
      </c>
      <c r="H1531" s="23">
        <v>5.7621446972312009</v>
      </c>
      <c r="I1531" s="23">
        <v>5.5107387059999997</v>
      </c>
      <c r="J1531" s="7"/>
      <c r="K1531" s="7"/>
    </row>
    <row r="1532" spans="1:14" x14ac:dyDescent="0.25">
      <c r="A1532" s="2" t="str">
        <f t="shared" ref="A1532:C1532" si="68">A1531</f>
        <v>Local Banks</v>
      </c>
      <c r="B1532" s="2" t="str">
        <f t="shared" si="68"/>
        <v>Private Sector Banks</v>
      </c>
      <c r="C1532" s="2" t="str">
        <f t="shared" si="68"/>
        <v>MEEZAN BANK LTD.</v>
      </c>
      <c r="D1532" s="2" t="s">
        <v>540</v>
      </c>
      <c r="E1532" s="23"/>
      <c r="F1532" s="23"/>
      <c r="G1532" s="9">
        <f>G1503/SUM(G1467:G1469)</f>
        <v>7.6508211134492177</v>
      </c>
      <c r="H1532" s="9">
        <f>H1503/SUM(H1467:H1469)</f>
        <v>8.4088984674201708</v>
      </c>
      <c r="I1532" s="9">
        <f>I1503/SUM(I1467:I1469)</f>
        <v>6.9322323300285786</v>
      </c>
      <c r="J1532" s="7"/>
      <c r="K1532" s="7"/>
    </row>
    <row r="1533" spans="1:14" x14ac:dyDescent="0.25">
      <c r="A1533" s="2" t="s">
        <v>75</v>
      </c>
      <c r="B1533" s="2" t="s">
        <v>84</v>
      </c>
      <c r="C1533" s="2" t="s">
        <v>565</v>
      </c>
      <c r="D1533" s="2" t="s">
        <v>538</v>
      </c>
      <c r="E1533" s="9">
        <f>+SUM(E1467:E1469)/E1499</f>
        <v>50.705386399300281</v>
      </c>
      <c r="F1533" s="9">
        <f t="shared" ref="F1533:I1533" si="69">+SUM(F1467:F1469)/F1499</f>
        <v>64.809347661855227</v>
      </c>
      <c r="G1533" s="9">
        <f t="shared" si="69"/>
        <v>97.131393819701202</v>
      </c>
      <c r="H1533" s="9">
        <f t="shared" si="69"/>
        <v>125.27887733308773</v>
      </c>
      <c r="I1533" s="9">
        <f t="shared" si="69"/>
        <v>147.10857032605398</v>
      </c>
      <c r="J1533" s="7"/>
      <c r="K1533" s="7"/>
    </row>
    <row r="1534" spans="1:14" x14ac:dyDescent="0.25">
      <c r="A1534" s="2" t="s">
        <v>75</v>
      </c>
      <c r="B1534" s="2" t="s">
        <v>84</v>
      </c>
      <c r="C1534" s="2" t="s">
        <v>565</v>
      </c>
      <c r="D1534" s="2" t="s">
        <v>539</v>
      </c>
      <c r="E1534" s="9">
        <v>17.648356923183599</v>
      </c>
      <c r="F1534" s="9">
        <v>14.299256044547523</v>
      </c>
      <c r="G1534" s="9">
        <v>12.74506109</v>
      </c>
      <c r="H1534" s="9">
        <v>11.496333665565009</v>
      </c>
      <c r="I1534" s="9">
        <v>12.46934252</v>
      </c>
      <c r="J1534" s="7"/>
      <c r="K1534" s="7"/>
    </row>
    <row r="1535" spans="1:14" x14ac:dyDescent="0.25">
      <c r="A1535" s="2" t="s">
        <v>75</v>
      </c>
      <c r="B1535" s="5" t="s">
        <v>84</v>
      </c>
      <c r="C1535" s="5" t="s">
        <v>565</v>
      </c>
      <c r="D1535" s="5" t="s">
        <v>68</v>
      </c>
      <c r="E1535" s="74"/>
      <c r="F1535" s="74"/>
      <c r="G1535" s="74"/>
      <c r="H1535" s="74"/>
      <c r="I1535" s="74"/>
      <c r="J1535" s="7"/>
      <c r="K1535" s="7"/>
    </row>
    <row r="1536" spans="1:14" x14ac:dyDescent="0.25">
      <c r="A1536" s="5" t="s">
        <v>75</v>
      </c>
      <c r="B1536" s="2" t="s">
        <v>84</v>
      </c>
      <c r="C1536" s="2" t="s">
        <v>565</v>
      </c>
      <c r="D1536" s="2" t="s">
        <v>83</v>
      </c>
      <c r="E1536" s="9">
        <v>8.2724572817565427</v>
      </c>
      <c r="F1536" s="9">
        <v>14.177539521416966</v>
      </c>
      <c r="G1536" s="9">
        <v>5.1633712589999998</v>
      </c>
      <c r="H1536" s="9">
        <v>3.5586850389533686</v>
      </c>
      <c r="I1536" s="9">
        <v>9.8976154199999993</v>
      </c>
      <c r="J1536" s="7"/>
      <c r="K1536" s="7"/>
    </row>
    <row r="1537" spans="1:14" x14ac:dyDescent="0.25">
      <c r="A1537" s="2" t="s">
        <v>75</v>
      </c>
      <c r="B1537" s="5" t="s">
        <v>84</v>
      </c>
      <c r="C1537" s="5" t="s">
        <v>566</v>
      </c>
      <c r="D1537" s="5" t="s">
        <v>9</v>
      </c>
      <c r="E1537" s="19">
        <f>SUM(E1538:E1541)</f>
        <v>22511202</v>
      </c>
      <c r="F1537" s="19">
        <f t="shared" ref="F1537:I1537" si="70">SUM(F1538:F1541)</f>
        <v>26450401</v>
      </c>
      <c r="G1537" s="19">
        <f t="shared" si="70"/>
        <v>36465918</v>
      </c>
      <c r="H1537" s="19">
        <f t="shared" si="70"/>
        <v>48309276</v>
      </c>
      <c r="I1537" s="19">
        <f t="shared" si="70"/>
        <v>48613908</v>
      </c>
      <c r="J1537" s="3"/>
      <c r="K1537" s="3"/>
      <c r="L1537" s="3"/>
      <c r="M1537" s="3"/>
      <c r="N1537" s="3"/>
    </row>
    <row r="1538" spans="1:14" x14ac:dyDescent="0.25">
      <c r="A1538" s="2" t="s">
        <v>75</v>
      </c>
      <c r="B1538" s="2" t="s">
        <v>84</v>
      </c>
      <c r="C1538" s="2" t="s">
        <v>566</v>
      </c>
      <c r="D1538" s="2" t="s">
        <v>76</v>
      </c>
      <c r="E1538" s="23">
        <v>11007991</v>
      </c>
      <c r="F1538" s="23">
        <v>11007991</v>
      </c>
      <c r="G1538" s="23">
        <v>11007991</v>
      </c>
      <c r="H1538" s="23">
        <v>11007991</v>
      </c>
      <c r="I1538" s="23">
        <v>11007991</v>
      </c>
      <c r="J1538" s="7"/>
      <c r="K1538" s="7"/>
    </row>
    <row r="1539" spans="1:14" x14ac:dyDescent="0.25">
      <c r="A1539" s="2" t="s">
        <v>75</v>
      </c>
      <c r="B1539" s="2" t="s">
        <v>84</v>
      </c>
      <c r="C1539" s="2" t="s">
        <v>566</v>
      </c>
      <c r="D1539" s="2" t="s">
        <v>11</v>
      </c>
      <c r="E1539" s="9">
        <v>1703164</v>
      </c>
      <c r="F1539" s="9">
        <v>2591091</v>
      </c>
      <c r="G1539" s="9">
        <v>4800111</v>
      </c>
      <c r="H1539" s="9">
        <v>7166819</v>
      </c>
      <c r="I1539" s="9">
        <v>8367375</v>
      </c>
      <c r="J1539" s="7"/>
      <c r="K1539" s="7"/>
    </row>
    <row r="1540" spans="1:14" x14ac:dyDescent="0.25">
      <c r="A1540" s="2" t="s">
        <v>75</v>
      </c>
      <c r="B1540" s="2" t="s">
        <v>84</v>
      </c>
      <c r="C1540" s="2" t="s">
        <v>566</v>
      </c>
      <c r="D1540" s="2" t="s">
        <v>12</v>
      </c>
      <c r="E1540" s="9">
        <v>6335710</v>
      </c>
      <c r="F1540" s="9">
        <v>10083032</v>
      </c>
      <c r="G1540" s="9">
        <v>15995726</v>
      </c>
      <c r="H1540" s="9">
        <v>22738397</v>
      </c>
      <c r="I1540" s="9">
        <v>24922982</v>
      </c>
      <c r="J1540" s="7"/>
      <c r="K1540" s="7"/>
    </row>
    <row r="1541" spans="1:14" x14ac:dyDescent="0.25">
      <c r="A1541" s="2" t="s">
        <v>75</v>
      </c>
      <c r="B1541" s="2" t="s">
        <v>84</v>
      </c>
      <c r="C1541" s="2" t="s">
        <v>566</v>
      </c>
      <c r="D1541" s="2" t="s">
        <v>13</v>
      </c>
      <c r="E1541" s="9">
        <v>3464337</v>
      </c>
      <c r="F1541" s="9">
        <v>2768287</v>
      </c>
      <c r="G1541" s="9">
        <v>4662090</v>
      </c>
      <c r="H1541" s="9">
        <v>7396069</v>
      </c>
      <c r="I1541" s="9">
        <v>4315560</v>
      </c>
      <c r="J1541" s="7"/>
      <c r="K1541" s="7"/>
    </row>
    <row r="1542" spans="1:14" x14ac:dyDescent="0.25">
      <c r="A1542" s="2" t="s">
        <v>75</v>
      </c>
      <c r="B1542" s="5" t="s">
        <v>84</v>
      </c>
      <c r="C1542" s="5" t="s">
        <v>566</v>
      </c>
      <c r="D1542" s="5" t="s">
        <v>14</v>
      </c>
      <c r="E1542" s="22">
        <v>385878972</v>
      </c>
      <c r="F1542" s="22">
        <v>460788711</v>
      </c>
      <c r="G1542" s="22">
        <v>618399978</v>
      </c>
      <c r="H1542" s="22">
        <v>689524749</v>
      </c>
      <c r="I1542" s="22">
        <v>722728970</v>
      </c>
      <c r="J1542" s="7"/>
      <c r="K1542" s="7"/>
    </row>
    <row r="1543" spans="1:14" x14ac:dyDescent="0.25">
      <c r="A1543" s="2" t="s">
        <v>75</v>
      </c>
      <c r="B1543" s="2" t="s">
        <v>84</v>
      </c>
      <c r="C1543" s="2" t="s">
        <v>566</v>
      </c>
      <c r="D1543" s="2" t="s">
        <v>15</v>
      </c>
      <c r="E1543" s="9">
        <v>3484210</v>
      </c>
      <c r="F1543" s="9">
        <v>3530929</v>
      </c>
      <c r="G1543" s="9">
        <v>5125177</v>
      </c>
      <c r="H1543" s="9">
        <v>13773529</v>
      </c>
      <c r="I1543" s="9">
        <v>9895158</v>
      </c>
      <c r="J1543" s="7"/>
      <c r="K1543" s="7"/>
    </row>
    <row r="1544" spans="1:14" x14ac:dyDescent="0.25">
      <c r="A1544" s="2" t="s">
        <v>75</v>
      </c>
      <c r="B1544" s="2" t="s">
        <v>84</v>
      </c>
      <c r="C1544" s="2" t="s">
        <v>566</v>
      </c>
      <c r="D1544" s="2" t="s">
        <v>16</v>
      </c>
      <c r="E1544" s="20">
        <v>21193332</v>
      </c>
      <c r="F1544" s="20">
        <v>21052256</v>
      </c>
      <c r="G1544" s="20">
        <v>60659056</v>
      </c>
      <c r="H1544" s="20">
        <v>87662161</v>
      </c>
      <c r="I1544" s="20">
        <v>14613108</v>
      </c>
      <c r="J1544" s="7"/>
      <c r="K1544" s="7"/>
    </row>
    <row r="1545" spans="1:14" x14ac:dyDescent="0.25">
      <c r="A1545" s="2" t="s">
        <v>75</v>
      </c>
      <c r="B1545" s="2" t="s">
        <v>84</v>
      </c>
      <c r="C1545" s="2" t="s">
        <v>566</v>
      </c>
      <c r="D1545" s="2" t="s">
        <v>17</v>
      </c>
      <c r="E1545" s="20">
        <v>344787956</v>
      </c>
      <c r="F1545" s="20">
        <v>415911942</v>
      </c>
      <c r="G1545" s="20">
        <v>522540925</v>
      </c>
      <c r="H1545" s="20">
        <v>559177932</v>
      </c>
      <c r="I1545" s="20">
        <v>660183339</v>
      </c>
      <c r="J1545" s="7"/>
      <c r="K1545" s="7"/>
    </row>
    <row r="1546" spans="1:14" x14ac:dyDescent="0.25">
      <c r="A1546" s="2" t="s">
        <v>75</v>
      </c>
      <c r="B1546" s="2" t="s">
        <v>84</v>
      </c>
      <c r="C1546" s="2" t="s">
        <v>566</v>
      </c>
      <c r="D1546" s="2" t="s">
        <v>18</v>
      </c>
      <c r="E1546" s="20">
        <v>16413474</v>
      </c>
      <c r="F1546" s="20">
        <v>20293584</v>
      </c>
      <c r="G1546" s="20">
        <v>30074820</v>
      </c>
      <c r="H1546" s="20">
        <v>28911127</v>
      </c>
      <c r="I1546" s="20">
        <v>38037365</v>
      </c>
      <c r="J1546" s="7"/>
      <c r="K1546" s="7"/>
    </row>
    <row r="1547" spans="1:14" x14ac:dyDescent="0.25">
      <c r="A1547" s="2" t="s">
        <v>75</v>
      </c>
      <c r="B1547" s="5" t="s">
        <v>84</v>
      </c>
      <c r="C1547" s="5" t="s">
        <v>566</v>
      </c>
      <c r="D1547" s="5" t="s">
        <v>19</v>
      </c>
      <c r="E1547" s="19">
        <v>408390174</v>
      </c>
      <c r="F1547" s="19">
        <v>487239112</v>
      </c>
      <c r="G1547" s="19">
        <v>654865896</v>
      </c>
      <c r="H1547" s="19">
        <v>737834025</v>
      </c>
      <c r="I1547" s="19">
        <v>771342878</v>
      </c>
      <c r="J1547" s="7"/>
      <c r="K1547" s="7"/>
    </row>
    <row r="1548" spans="1:14" x14ac:dyDescent="0.25">
      <c r="A1548" s="5" t="s">
        <v>75</v>
      </c>
      <c r="B1548" s="2" t="s">
        <v>84</v>
      </c>
      <c r="C1548" s="2" t="s">
        <v>566</v>
      </c>
      <c r="D1548" s="2" t="s">
        <v>20</v>
      </c>
      <c r="E1548" s="20">
        <v>24552347</v>
      </c>
      <c r="F1548" s="20">
        <v>39972702</v>
      </c>
      <c r="G1548" s="20">
        <v>41287071</v>
      </c>
      <c r="H1548" s="20">
        <v>41093952</v>
      </c>
      <c r="I1548" s="20">
        <v>71821007</v>
      </c>
      <c r="J1548" s="7"/>
      <c r="K1548" s="7"/>
    </row>
    <row r="1549" spans="1:14" x14ac:dyDescent="0.25">
      <c r="A1549" s="2" t="s">
        <v>75</v>
      </c>
      <c r="B1549" s="2" t="s">
        <v>84</v>
      </c>
      <c r="C1549" s="2" t="s">
        <v>566</v>
      </c>
      <c r="D1549" s="2" t="s">
        <v>21</v>
      </c>
      <c r="E1549" s="20">
        <v>3691953</v>
      </c>
      <c r="F1549" s="20">
        <v>2045955</v>
      </c>
      <c r="G1549" s="20">
        <v>1373974</v>
      </c>
      <c r="H1549" s="20">
        <v>982664</v>
      </c>
      <c r="I1549" s="20">
        <v>1067562</v>
      </c>
      <c r="J1549" s="7"/>
      <c r="K1549" s="7"/>
    </row>
    <row r="1550" spans="1:14" x14ac:dyDescent="0.25">
      <c r="A1550" s="2" t="s">
        <v>75</v>
      </c>
      <c r="B1550" s="2" t="s">
        <v>84</v>
      </c>
      <c r="C1550" s="2" t="s">
        <v>566</v>
      </c>
      <c r="D1550" s="2" t="s">
        <v>22</v>
      </c>
      <c r="E1550" s="20">
        <v>34945365</v>
      </c>
      <c r="F1550" s="20">
        <v>23878183</v>
      </c>
      <c r="G1550" s="20">
        <v>16502138</v>
      </c>
      <c r="H1550" s="20">
        <v>4257928</v>
      </c>
      <c r="I1550" s="20">
        <v>18999952</v>
      </c>
      <c r="J1550" s="7"/>
      <c r="K1550" s="7"/>
    </row>
    <row r="1551" spans="1:14" x14ac:dyDescent="0.25">
      <c r="A1551" s="2" t="s">
        <v>75</v>
      </c>
      <c r="B1551" s="2" t="s">
        <v>84</v>
      </c>
      <c r="C1551" s="2" t="s">
        <v>566</v>
      </c>
      <c r="D1551" s="2" t="s">
        <v>23</v>
      </c>
      <c r="E1551" s="20">
        <v>124838317</v>
      </c>
      <c r="F1551" s="20">
        <v>179741488</v>
      </c>
      <c r="G1551" s="20">
        <v>314083872</v>
      </c>
      <c r="H1551" s="20">
        <v>345051553</v>
      </c>
      <c r="I1551" s="20">
        <v>322887104</v>
      </c>
      <c r="J1551" s="7"/>
      <c r="K1551" s="7"/>
    </row>
    <row r="1552" spans="1:14" x14ac:dyDescent="0.25">
      <c r="A1552" s="2" t="s">
        <v>75</v>
      </c>
      <c r="B1552" s="2" t="s">
        <v>84</v>
      </c>
      <c r="C1552" s="2" t="s">
        <v>566</v>
      </c>
      <c r="D1552" s="2" t="s">
        <v>24</v>
      </c>
      <c r="E1552" s="20">
        <v>196378073</v>
      </c>
      <c r="F1552" s="20">
        <v>220340922</v>
      </c>
      <c r="G1552" s="20">
        <v>254034915</v>
      </c>
      <c r="H1552" s="20">
        <v>327184810</v>
      </c>
      <c r="I1552" s="20">
        <v>322205175</v>
      </c>
      <c r="J1552" s="7"/>
      <c r="K1552" s="7"/>
    </row>
    <row r="1553" spans="1:11" x14ac:dyDescent="0.25">
      <c r="A1553" s="2" t="s">
        <v>75</v>
      </c>
      <c r="B1553" s="2" t="s">
        <v>84</v>
      </c>
      <c r="C1553" s="2" t="s">
        <v>566</v>
      </c>
      <c r="D1553" s="2" t="s">
        <v>25</v>
      </c>
      <c r="E1553" s="20">
        <v>17076678</v>
      </c>
      <c r="F1553" s="20">
        <v>19872534</v>
      </c>
      <c r="G1553" s="20">
        <v>22890642</v>
      </c>
      <c r="H1553" s="20">
        <v>19037947</v>
      </c>
      <c r="I1553" s="20">
        <v>21984604</v>
      </c>
      <c r="J1553" s="7"/>
      <c r="K1553" s="7"/>
    </row>
    <row r="1554" spans="1:11" x14ac:dyDescent="0.25">
      <c r="A1554" s="2" t="s">
        <v>75</v>
      </c>
      <c r="B1554" s="2" t="s">
        <v>84</v>
      </c>
      <c r="C1554" s="2" t="s">
        <v>566</v>
      </c>
      <c r="D1554" s="2" t="s">
        <v>26</v>
      </c>
      <c r="E1554" s="20">
        <v>15201834</v>
      </c>
      <c r="F1554" s="20">
        <v>19012480</v>
      </c>
      <c r="G1554" s="20">
        <v>23840627</v>
      </c>
      <c r="H1554" s="20">
        <v>31087560</v>
      </c>
      <c r="I1554" s="20">
        <v>30454566</v>
      </c>
      <c r="J1554" s="7"/>
      <c r="K1554" s="7"/>
    </row>
    <row r="1555" spans="1:11" x14ac:dyDescent="0.25">
      <c r="A1555" s="2" t="s">
        <v>75</v>
      </c>
      <c r="B1555" s="2" t="s">
        <v>84</v>
      </c>
      <c r="C1555" s="2" t="s">
        <v>566</v>
      </c>
      <c r="D1555" s="2" t="s">
        <v>27</v>
      </c>
      <c r="E1555" s="20">
        <v>181176239</v>
      </c>
      <c r="F1555" s="20">
        <v>201328442</v>
      </c>
      <c r="G1555" s="20">
        <v>230194288</v>
      </c>
      <c r="H1555" s="20">
        <v>296097250</v>
      </c>
      <c r="I1555" s="20">
        <v>291750609</v>
      </c>
      <c r="J1555" s="7"/>
      <c r="K1555" s="7"/>
    </row>
    <row r="1556" spans="1:11" x14ac:dyDescent="0.25">
      <c r="A1556" s="5" t="s">
        <v>75</v>
      </c>
      <c r="B1556" s="2" t="s">
        <v>84</v>
      </c>
      <c r="C1556" s="2" t="s">
        <v>566</v>
      </c>
      <c r="D1556" s="2" t="s">
        <v>491</v>
      </c>
      <c r="E1556" s="20">
        <v>13617439</v>
      </c>
      <c r="F1556" s="20">
        <v>14189370</v>
      </c>
      <c r="G1556" s="20">
        <v>12573302</v>
      </c>
      <c r="H1556" s="20">
        <v>15102917</v>
      </c>
      <c r="I1556" s="20">
        <v>25405457</v>
      </c>
      <c r="J1556" s="7"/>
      <c r="K1556" s="7"/>
    </row>
    <row r="1557" spans="1:11" x14ac:dyDescent="0.25">
      <c r="A1557" s="2" t="s">
        <v>75</v>
      </c>
      <c r="B1557" s="2" t="s">
        <v>84</v>
      </c>
      <c r="C1557" s="2" t="s">
        <v>566</v>
      </c>
      <c r="D1557" s="2" t="s">
        <v>28</v>
      </c>
      <c r="E1557" s="20">
        <v>25568514</v>
      </c>
      <c r="F1557" s="20">
        <v>26082972</v>
      </c>
      <c r="G1557" s="20">
        <v>38851251</v>
      </c>
      <c r="H1557" s="20">
        <v>35247761</v>
      </c>
      <c r="I1557" s="20">
        <v>39411187</v>
      </c>
      <c r="J1557" s="7"/>
      <c r="K1557" s="7"/>
    </row>
    <row r="1558" spans="1:11" x14ac:dyDescent="0.25">
      <c r="A1558" s="2" t="s">
        <v>75</v>
      </c>
      <c r="B1558" s="5" t="s">
        <v>84</v>
      </c>
      <c r="C1558" s="5" t="s">
        <v>566</v>
      </c>
      <c r="D1558" s="5" t="s">
        <v>29</v>
      </c>
      <c r="E1558" s="19"/>
      <c r="F1558" s="19"/>
      <c r="G1558" s="19"/>
      <c r="H1558" s="19"/>
      <c r="I1558" s="19"/>
      <c r="J1558" s="7"/>
      <c r="K1558" s="7"/>
    </row>
    <row r="1559" spans="1:11" x14ac:dyDescent="0.25">
      <c r="A1559" s="2" t="s">
        <v>75</v>
      </c>
      <c r="B1559" s="2" t="s">
        <v>84</v>
      </c>
      <c r="C1559" s="2" t="s">
        <v>566</v>
      </c>
      <c r="D1559" s="2" t="s">
        <v>30</v>
      </c>
      <c r="E1559" s="20">
        <v>23235371</v>
      </c>
      <c r="F1559" s="20">
        <v>46345194</v>
      </c>
      <c r="G1559" s="20">
        <v>92756237</v>
      </c>
      <c r="H1559" s="20">
        <v>112800697</v>
      </c>
      <c r="I1559" s="20">
        <v>74234782</v>
      </c>
      <c r="J1559" s="7"/>
      <c r="K1559" s="7"/>
    </row>
    <row r="1560" spans="1:11" x14ac:dyDescent="0.25">
      <c r="A1560" s="2" t="s">
        <v>75</v>
      </c>
      <c r="B1560" s="2" t="s">
        <v>84</v>
      </c>
      <c r="C1560" s="2" t="s">
        <v>566</v>
      </c>
      <c r="D1560" s="2" t="s">
        <v>31</v>
      </c>
      <c r="E1560" s="20">
        <v>12303231</v>
      </c>
      <c r="F1560" s="20">
        <v>25942829</v>
      </c>
      <c r="G1560" s="20">
        <v>52572505</v>
      </c>
      <c r="H1560" s="20">
        <v>66414069</v>
      </c>
      <c r="I1560" s="20">
        <v>38583707</v>
      </c>
      <c r="J1560" s="7"/>
      <c r="K1560" s="7"/>
    </row>
    <row r="1561" spans="1:11" x14ac:dyDescent="0.25">
      <c r="A1561" s="2" t="s">
        <v>75</v>
      </c>
      <c r="B1561" s="2" t="s">
        <v>84</v>
      </c>
      <c r="C1561" s="2" t="s">
        <v>566</v>
      </c>
      <c r="D1561" s="2" t="s">
        <v>32</v>
      </c>
      <c r="E1561" s="20">
        <v>10932140</v>
      </c>
      <c r="F1561" s="20">
        <v>20402365</v>
      </c>
      <c r="G1561" s="20">
        <v>40183732</v>
      </c>
      <c r="H1561" s="20">
        <v>46386628</v>
      </c>
      <c r="I1561" s="20">
        <v>35651075</v>
      </c>
      <c r="J1561" s="7"/>
      <c r="K1561" s="7"/>
    </row>
    <row r="1562" spans="1:11" x14ac:dyDescent="0.25">
      <c r="A1562" s="5" t="s">
        <v>75</v>
      </c>
      <c r="B1562" s="2" t="s">
        <v>84</v>
      </c>
      <c r="C1562" s="2" t="s">
        <v>566</v>
      </c>
      <c r="D1562" s="2" t="s">
        <v>33</v>
      </c>
      <c r="E1562" s="20">
        <v>31888</v>
      </c>
      <c r="F1562" s="20">
        <v>3812494</v>
      </c>
      <c r="G1562" s="20">
        <v>6391455</v>
      </c>
      <c r="H1562" s="20">
        <v>2733556</v>
      </c>
      <c r="I1562" s="20">
        <v>-631655</v>
      </c>
      <c r="J1562" s="7"/>
      <c r="K1562" s="7"/>
    </row>
    <row r="1563" spans="1:11" x14ac:dyDescent="0.25">
      <c r="A1563" s="2" t="s">
        <v>75</v>
      </c>
      <c r="B1563" s="2" t="s">
        <v>84</v>
      </c>
      <c r="C1563" s="2" t="s">
        <v>566</v>
      </c>
      <c r="D1563" s="2" t="s">
        <v>34</v>
      </c>
      <c r="E1563" s="20">
        <v>10900252</v>
      </c>
      <c r="F1563" s="20">
        <v>16589871</v>
      </c>
      <c r="G1563" s="20">
        <v>33792277</v>
      </c>
      <c r="H1563" s="20">
        <v>43653072</v>
      </c>
      <c r="I1563" s="20">
        <v>36282730</v>
      </c>
      <c r="J1563" s="7"/>
      <c r="K1563" s="7"/>
    </row>
    <row r="1564" spans="1:11" x14ac:dyDescent="0.25">
      <c r="A1564" s="2" t="s">
        <v>75</v>
      </c>
      <c r="B1564" s="2" t="s">
        <v>84</v>
      </c>
      <c r="C1564" s="2" t="s">
        <v>566</v>
      </c>
      <c r="D1564" s="2" t="s">
        <v>35</v>
      </c>
      <c r="E1564" s="20">
        <v>2119486</v>
      </c>
      <c r="F1564" s="20">
        <v>3598856</v>
      </c>
      <c r="G1564" s="20">
        <v>3310597</v>
      </c>
      <c r="H1564" s="20">
        <v>4590534</v>
      </c>
      <c r="I1564" s="20">
        <v>9514742</v>
      </c>
      <c r="J1564" s="7"/>
      <c r="K1564" s="7"/>
    </row>
    <row r="1565" spans="1:11" x14ac:dyDescent="0.25">
      <c r="A1565" s="2" t="s">
        <v>75</v>
      </c>
      <c r="B1565" s="2" t="s">
        <v>84</v>
      </c>
      <c r="C1565" s="2" t="s">
        <v>566</v>
      </c>
      <c r="D1565" s="2" t="s">
        <v>36</v>
      </c>
      <c r="E1565" s="20">
        <v>9622832</v>
      </c>
      <c r="F1565" s="20">
        <v>11960615</v>
      </c>
      <c r="G1565" s="20">
        <v>16579477</v>
      </c>
      <c r="H1565" s="20">
        <v>22713905</v>
      </c>
      <c r="I1565" s="20">
        <v>31833967</v>
      </c>
      <c r="J1565" s="7"/>
      <c r="K1565" s="7"/>
    </row>
    <row r="1566" spans="1:11" x14ac:dyDescent="0.25">
      <c r="A1566" s="2" t="s">
        <v>75</v>
      </c>
      <c r="B1566" s="2" t="s">
        <v>84</v>
      </c>
      <c r="C1566" s="2" t="s">
        <v>566</v>
      </c>
      <c r="D1566" s="2" t="s">
        <v>37</v>
      </c>
      <c r="E1566" s="20">
        <v>9549614</v>
      </c>
      <c r="F1566" s="20">
        <v>11773169</v>
      </c>
      <c r="G1566" s="20">
        <v>16159656</v>
      </c>
      <c r="H1566" s="20">
        <v>22159072</v>
      </c>
      <c r="I1566" s="20">
        <v>31427228</v>
      </c>
      <c r="J1566" s="7"/>
      <c r="K1566" s="7"/>
    </row>
    <row r="1567" spans="1:11" x14ac:dyDescent="0.25">
      <c r="A1567" s="5" t="s">
        <v>75</v>
      </c>
      <c r="B1567" s="2" t="s">
        <v>84</v>
      </c>
      <c r="C1567" s="2" t="s">
        <v>566</v>
      </c>
      <c r="D1567" s="2" t="s">
        <v>38</v>
      </c>
      <c r="E1567" s="20">
        <v>3396906</v>
      </c>
      <c r="F1567" s="20">
        <v>8228112</v>
      </c>
      <c r="G1567" s="20">
        <v>20523397</v>
      </c>
      <c r="H1567" s="20">
        <v>25529701</v>
      </c>
      <c r="I1567" s="20">
        <v>13963505</v>
      </c>
      <c r="J1567" s="7"/>
      <c r="K1567" s="7"/>
    </row>
    <row r="1568" spans="1:11" x14ac:dyDescent="0.25">
      <c r="A1568" s="2" t="s">
        <v>75</v>
      </c>
      <c r="B1568" s="2" t="s">
        <v>84</v>
      </c>
      <c r="C1568" s="2" t="s">
        <v>566</v>
      </c>
      <c r="D1568" s="2" t="s">
        <v>39</v>
      </c>
      <c r="E1568" s="20">
        <v>2131350</v>
      </c>
      <c r="F1568" s="20">
        <v>4439635</v>
      </c>
      <c r="G1568" s="20">
        <v>11045099</v>
      </c>
      <c r="H1568" s="20">
        <v>11833541</v>
      </c>
      <c r="I1568" s="20">
        <v>6002782</v>
      </c>
      <c r="J1568" s="7"/>
      <c r="K1568" s="7"/>
    </row>
    <row r="1569" spans="1:11" x14ac:dyDescent="0.25">
      <c r="A1569" s="5" t="s">
        <v>75</v>
      </c>
      <c r="B1569" s="5" t="s">
        <v>84</v>
      </c>
      <c r="C1569" s="5" t="s">
        <v>566</v>
      </c>
      <c r="D1569" s="5" t="s">
        <v>40</v>
      </c>
      <c r="E1569" s="19"/>
      <c r="F1569" s="19"/>
      <c r="G1569" s="19"/>
      <c r="H1569" s="19"/>
      <c r="I1569" s="19"/>
      <c r="J1569" s="7"/>
      <c r="K1569" s="7"/>
    </row>
    <row r="1570" spans="1:11" x14ac:dyDescent="0.25">
      <c r="A1570" s="2" t="s">
        <v>75</v>
      </c>
      <c r="B1570" s="2" t="s">
        <v>84</v>
      </c>
      <c r="C1570" s="2" t="s">
        <v>566</v>
      </c>
      <c r="D1570" s="2" t="s">
        <v>77</v>
      </c>
      <c r="E1570" s="20">
        <v>1108703</v>
      </c>
      <c r="F1570" s="20">
        <v>1108703</v>
      </c>
      <c r="G1570" s="20">
        <v>1108703</v>
      </c>
      <c r="H1570" s="20">
        <v>1108703</v>
      </c>
      <c r="I1570" s="20">
        <v>1108703</v>
      </c>
      <c r="J1570" s="7"/>
      <c r="K1570" s="7"/>
    </row>
    <row r="1571" spans="1:11" x14ac:dyDescent="0.25">
      <c r="A1571" s="2" t="s">
        <v>75</v>
      </c>
      <c r="B1571" s="2" t="s">
        <v>84</v>
      </c>
      <c r="C1571" s="2" t="s">
        <v>566</v>
      </c>
      <c r="D1571" s="2" t="s">
        <v>78</v>
      </c>
      <c r="E1571" s="23">
        <v>0</v>
      </c>
      <c r="F1571" s="23">
        <v>10</v>
      </c>
      <c r="G1571" s="23">
        <v>27.5</v>
      </c>
      <c r="H1571" s="23">
        <v>27.5</v>
      </c>
      <c r="I1571" s="23">
        <v>27.5</v>
      </c>
      <c r="J1571" s="7"/>
      <c r="K1571" s="7"/>
    </row>
    <row r="1572" spans="1:11" x14ac:dyDescent="0.25">
      <c r="A1572" s="2" t="s">
        <v>75</v>
      </c>
      <c r="B1572" s="2" t="s">
        <v>84</v>
      </c>
      <c r="C1572" s="2" t="s">
        <v>566</v>
      </c>
      <c r="D1572" s="2" t="s">
        <v>79</v>
      </c>
      <c r="E1572" s="23">
        <v>0</v>
      </c>
      <c r="F1572" s="23">
        <v>0</v>
      </c>
      <c r="G1572" s="23">
        <v>0</v>
      </c>
      <c r="H1572" s="23">
        <v>0</v>
      </c>
      <c r="I1572" s="23">
        <v>0</v>
      </c>
      <c r="J1572" s="7"/>
      <c r="K1572" s="7"/>
    </row>
    <row r="1573" spans="1:11" x14ac:dyDescent="0.25">
      <c r="A1573" s="2" t="s">
        <v>75</v>
      </c>
      <c r="B1573" s="2" t="s">
        <v>84</v>
      </c>
      <c r="C1573" s="2" t="s">
        <v>566</v>
      </c>
      <c r="D1573" s="2" t="s">
        <v>80</v>
      </c>
      <c r="E1573" s="20">
        <v>26330721</v>
      </c>
      <c r="F1573" s="20">
        <v>70942572</v>
      </c>
      <c r="G1573" s="20">
        <v>141688927</v>
      </c>
      <c r="H1573" s="20">
        <v>37004436</v>
      </c>
      <c r="I1573" s="20">
        <v>29828669</v>
      </c>
      <c r="J1573" s="7"/>
      <c r="K1573" s="7"/>
    </row>
    <row r="1574" spans="1:11" x14ac:dyDescent="0.25">
      <c r="A1574" s="2" t="str">
        <f t="shared" ref="A1574:B1574" si="71">A1573</f>
        <v>Local Banks</v>
      </c>
      <c r="B1574" s="2" t="str">
        <f t="shared" si="71"/>
        <v>Private Sector Banks</v>
      </c>
      <c r="C1574" s="2" t="s">
        <v>566</v>
      </c>
      <c r="D1574" s="2" t="s">
        <v>81</v>
      </c>
      <c r="E1574" s="20"/>
      <c r="F1574" s="20"/>
      <c r="G1574" s="9">
        <v>257605181</v>
      </c>
      <c r="H1574" s="9">
        <v>496160000</v>
      </c>
      <c r="I1574" s="9">
        <v>282066197</v>
      </c>
      <c r="J1574" s="7"/>
      <c r="K1574" s="7"/>
    </row>
    <row r="1575" spans="1:11" x14ac:dyDescent="0.25">
      <c r="A1575" s="5" t="s">
        <v>75</v>
      </c>
      <c r="B1575" s="5" t="s">
        <v>84</v>
      </c>
      <c r="C1575" s="5" t="s">
        <v>566</v>
      </c>
      <c r="D1575" s="5" t="s">
        <v>43</v>
      </c>
      <c r="E1575" s="22"/>
      <c r="F1575" s="22"/>
      <c r="G1575" s="22"/>
      <c r="H1575" s="22"/>
      <c r="I1575" s="22"/>
      <c r="J1575" s="7"/>
      <c r="K1575" s="7"/>
    </row>
    <row r="1576" spans="1:11" x14ac:dyDescent="0.25">
      <c r="A1576" s="2" t="s">
        <v>75</v>
      </c>
      <c r="B1576" s="2" t="s">
        <v>84</v>
      </c>
      <c r="C1576" s="2" t="s">
        <v>566</v>
      </c>
      <c r="D1576" s="2" t="s">
        <v>211</v>
      </c>
      <c r="E1576" s="23">
        <v>47.049560775250804</v>
      </c>
      <c r="F1576" s="23">
        <v>44.022612139675154</v>
      </c>
      <c r="G1576" s="23">
        <v>43.321865250000002</v>
      </c>
      <c r="H1576" s="23">
        <v>41.122643063100931</v>
      </c>
      <c r="I1576" s="23">
        <v>48.024758800000001</v>
      </c>
      <c r="J1576" s="7"/>
      <c r="K1576" s="7"/>
    </row>
    <row r="1577" spans="1:11" x14ac:dyDescent="0.25">
      <c r="A1577" s="2" t="s">
        <v>75</v>
      </c>
      <c r="B1577" s="2" t="s">
        <v>84</v>
      </c>
      <c r="C1577" s="2" t="s">
        <v>566</v>
      </c>
      <c r="D1577" s="2" t="s">
        <v>45</v>
      </c>
      <c r="E1577" s="23">
        <v>2.6768861485878941</v>
      </c>
      <c r="F1577" s="23">
        <v>4.1873413889646853</v>
      </c>
      <c r="G1577" s="23">
        <v>6.1361772300000004</v>
      </c>
      <c r="H1577" s="23">
        <v>6.2868648541926486</v>
      </c>
      <c r="I1577" s="23">
        <v>4.6219490729999997</v>
      </c>
      <c r="J1577" s="7"/>
      <c r="K1577" s="7"/>
    </row>
    <row r="1578" spans="1:11" x14ac:dyDescent="0.25">
      <c r="A1578" s="2" t="s">
        <v>75</v>
      </c>
      <c r="B1578" s="2" t="s">
        <v>84</v>
      </c>
      <c r="C1578" s="2" t="s">
        <v>566</v>
      </c>
      <c r="D1578" s="2" t="s">
        <v>533</v>
      </c>
      <c r="E1578" s="23">
        <v>11.190030485331839</v>
      </c>
      <c r="F1578" s="23">
        <v>18.746785020965611</v>
      </c>
      <c r="G1578" s="23">
        <v>34.728835160000003</v>
      </c>
      <c r="H1578" s="23">
        <v>28.923523399180123</v>
      </c>
      <c r="I1578" s="23">
        <v>13.550803289999999</v>
      </c>
      <c r="J1578" s="7"/>
      <c r="K1578" s="7"/>
    </row>
    <row r="1579" spans="1:11" x14ac:dyDescent="0.25">
      <c r="A1579" s="2" t="s">
        <v>75</v>
      </c>
      <c r="B1579" s="2" t="s">
        <v>84</v>
      </c>
      <c r="C1579" s="2" t="s">
        <v>566</v>
      </c>
      <c r="D1579" s="2" t="s">
        <v>46</v>
      </c>
      <c r="E1579" s="9">
        <v>0.52189061728013075</v>
      </c>
      <c r="F1579" s="9">
        <v>0.91118198245135951</v>
      </c>
      <c r="G1579" s="9">
        <v>1.686619973</v>
      </c>
      <c r="H1579" s="9">
        <v>1.6038215369642244</v>
      </c>
      <c r="I1579" s="9">
        <v>0.77822485600000002</v>
      </c>
      <c r="J1579" s="7"/>
      <c r="K1579" s="7"/>
    </row>
    <row r="1580" spans="1:11" x14ac:dyDescent="0.25">
      <c r="A1580" s="5" t="s">
        <v>75</v>
      </c>
      <c r="B1580" s="2" t="s">
        <v>84</v>
      </c>
      <c r="C1580" s="2" t="s">
        <v>566</v>
      </c>
      <c r="D1580" s="2" t="s">
        <v>47</v>
      </c>
      <c r="E1580" s="9">
        <v>0.51898555228216636</v>
      </c>
      <c r="F1580" s="9">
        <v>0.73862214903634416</v>
      </c>
      <c r="G1580" s="9">
        <v>0.50553815999999996</v>
      </c>
      <c r="H1580" s="9">
        <v>0.62216350079545324</v>
      </c>
      <c r="I1580" s="9">
        <v>1.2335295070000001</v>
      </c>
      <c r="J1580" s="7"/>
      <c r="K1580" s="7"/>
    </row>
    <row r="1581" spans="1:11" x14ac:dyDescent="0.25">
      <c r="A1581" s="2" t="s">
        <v>75</v>
      </c>
      <c r="B1581" s="2" t="s">
        <v>84</v>
      </c>
      <c r="C1581" s="2" t="s">
        <v>566</v>
      </c>
      <c r="D1581" s="2" t="s">
        <v>48</v>
      </c>
      <c r="E1581" s="9">
        <v>2.6690779293823068</v>
      </c>
      <c r="F1581" s="9">
        <v>3.4048725956958892</v>
      </c>
      <c r="G1581" s="9">
        <v>5.1601827499999997</v>
      </c>
      <c r="H1581" s="9">
        <v>5.9163809909688023</v>
      </c>
      <c r="I1581" s="9">
        <v>4.7038393730000001</v>
      </c>
      <c r="J1581" s="7"/>
      <c r="K1581" s="7"/>
    </row>
    <row r="1582" spans="1:11" x14ac:dyDescent="0.25">
      <c r="A1582" s="2" t="s">
        <v>75</v>
      </c>
      <c r="B1582" s="2" t="s">
        <v>84</v>
      </c>
      <c r="C1582" s="2" t="s">
        <v>566</v>
      </c>
      <c r="D1582" s="2" t="s">
        <v>49</v>
      </c>
      <c r="E1582" s="23">
        <v>52.950439224749196</v>
      </c>
      <c r="F1582" s="23">
        <v>55.977387860324846</v>
      </c>
      <c r="G1582" s="23">
        <v>56.678134749999998</v>
      </c>
      <c r="H1582" s="23">
        <v>58.877356936899069</v>
      </c>
      <c r="I1582" s="23">
        <v>51.975241199999999</v>
      </c>
      <c r="J1582" s="7"/>
      <c r="K1582" s="7"/>
    </row>
    <row r="1583" spans="1:11" x14ac:dyDescent="0.25">
      <c r="A1583" s="2" t="s">
        <v>75</v>
      </c>
      <c r="B1583" s="2" t="s">
        <v>84</v>
      </c>
      <c r="C1583" s="2" t="s">
        <v>566</v>
      </c>
      <c r="D1583" s="2" t="s">
        <v>50</v>
      </c>
      <c r="E1583" s="9">
        <v>2.811268254111241</v>
      </c>
      <c r="F1583" s="9">
        <v>1.4308469549272056</v>
      </c>
      <c r="G1583" s="9">
        <v>0.787377255</v>
      </c>
      <c r="H1583" s="9">
        <v>0.86797224926371053</v>
      </c>
      <c r="I1583" s="9">
        <v>2.2506690119999999</v>
      </c>
      <c r="J1583" s="7"/>
      <c r="K1583" s="7"/>
    </row>
    <row r="1584" spans="1:11" x14ac:dyDescent="0.25">
      <c r="A1584" s="2" t="s">
        <v>75</v>
      </c>
      <c r="B1584" s="2" t="s">
        <v>84</v>
      </c>
      <c r="C1584" s="2" t="s">
        <v>566</v>
      </c>
      <c r="D1584" s="2" t="s">
        <v>51</v>
      </c>
      <c r="E1584" s="9">
        <v>37.952617914587329</v>
      </c>
      <c r="F1584" s="9">
        <v>23.948027843156492</v>
      </c>
      <c r="G1584" s="9">
        <v>17.258273549999998</v>
      </c>
      <c r="H1584" s="9">
        <v>19.348894126512736</v>
      </c>
      <c r="I1584" s="9">
        <v>38.010922899999997</v>
      </c>
      <c r="J1584" s="7"/>
      <c r="K1584" s="7"/>
    </row>
    <row r="1585" spans="1:14" x14ac:dyDescent="0.25">
      <c r="A1585" s="2" t="s">
        <v>75</v>
      </c>
      <c r="B1585" s="2" t="s">
        <v>84</v>
      </c>
      <c r="C1585" s="2" t="s">
        <v>566</v>
      </c>
      <c r="D1585" s="2" t="s">
        <v>52</v>
      </c>
      <c r="E1585" s="9">
        <v>4.5056273077529179</v>
      </c>
      <c r="F1585" s="9">
        <v>3.2713642890963128</v>
      </c>
      <c r="G1585" s="9">
        <v>4.8811909150000004</v>
      </c>
      <c r="H1585" s="9">
        <v>4.8271229447380195</v>
      </c>
      <c r="I1585" s="9">
        <v>3.3030036969999998</v>
      </c>
      <c r="J1585" s="7"/>
      <c r="K1585" s="7"/>
    </row>
    <row r="1586" spans="1:14" x14ac:dyDescent="0.25">
      <c r="A1586" s="2" t="s">
        <v>75</v>
      </c>
      <c r="B1586" s="2" t="s">
        <v>84</v>
      </c>
      <c r="C1586" s="2" t="s">
        <v>566</v>
      </c>
      <c r="D1586" s="2" t="s">
        <v>82</v>
      </c>
      <c r="E1586" s="9">
        <f>+E1568/E1570</f>
        <v>1.9223813771587162</v>
      </c>
      <c r="F1586" s="9">
        <f>+F1568/F1570</f>
        <v>4.0043501280324847</v>
      </c>
      <c r="G1586" s="9">
        <f>+G1568/G1570</f>
        <v>9.9621801330022564</v>
      </c>
      <c r="H1586" s="9">
        <f>+H1568/H1570</f>
        <v>10.673319184668934</v>
      </c>
      <c r="I1586" s="9">
        <f>+I1568/I1570</f>
        <v>5.4142380781868544</v>
      </c>
      <c r="J1586" s="7"/>
      <c r="K1586" s="7"/>
    </row>
    <row r="1587" spans="1:14" x14ac:dyDescent="0.25">
      <c r="A1587" s="2" t="s">
        <v>75</v>
      </c>
      <c r="B1587" s="5" t="s">
        <v>84</v>
      </c>
      <c r="C1587" s="5" t="s">
        <v>566</v>
      </c>
      <c r="D1587" s="5" t="s">
        <v>53</v>
      </c>
      <c r="E1587" s="74"/>
      <c r="F1587" s="74"/>
      <c r="G1587" s="74"/>
      <c r="H1587" s="74"/>
      <c r="I1587" s="74"/>
      <c r="J1587" s="7"/>
      <c r="K1587" s="7"/>
    </row>
    <row r="1588" spans="1:14" x14ac:dyDescent="0.25">
      <c r="A1588" s="2" t="s">
        <v>75</v>
      </c>
      <c r="B1588" s="2" t="s">
        <v>84</v>
      </c>
      <c r="C1588" s="2" t="s">
        <v>566</v>
      </c>
      <c r="D1588" s="2" t="s">
        <v>54</v>
      </c>
      <c r="E1588" s="9">
        <v>6.9160087088677118</v>
      </c>
      <c r="F1588" s="9">
        <v>8.6238267752199658</v>
      </c>
      <c r="G1588" s="9">
        <v>6.5144704070000001</v>
      </c>
      <c r="H1588" s="9">
        <v>5.7027210150683958</v>
      </c>
      <c r="I1588" s="9">
        <v>9.4495678999999999</v>
      </c>
      <c r="J1588" s="7"/>
      <c r="K1588" s="7"/>
    </row>
    <row r="1589" spans="1:14" x14ac:dyDescent="0.25">
      <c r="A1589" s="2" t="s">
        <v>75</v>
      </c>
      <c r="B1589" s="2" t="s">
        <v>84</v>
      </c>
      <c r="C1589" s="2" t="s">
        <v>566</v>
      </c>
      <c r="D1589" s="2" t="s">
        <v>55</v>
      </c>
      <c r="E1589" s="9">
        <v>30.568393890887297</v>
      </c>
      <c r="F1589" s="9">
        <v>36.889790571656732</v>
      </c>
      <c r="G1589" s="9">
        <v>47.961555779999998</v>
      </c>
      <c r="H1589" s="9">
        <v>46.76547045929469</v>
      </c>
      <c r="I1589" s="9">
        <v>41.860385729999997</v>
      </c>
      <c r="J1589" s="7"/>
      <c r="K1589" s="7"/>
    </row>
    <row r="1590" spans="1:14" x14ac:dyDescent="0.25">
      <c r="A1590" s="2" t="s">
        <v>75</v>
      </c>
      <c r="B1590" s="2" t="s">
        <v>84</v>
      </c>
      <c r="C1590" s="2" t="s">
        <v>566</v>
      </c>
      <c r="D1590" s="2" t="s">
        <v>56</v>
      </c>
      <c r="E1590" s="9">
        <v>44.363515709856429</v>
      </c>
      <c r="F1590" s="9">
        <v>41.320254684316062</v>
      </c>
      <c r="G1590" s="9">
        <v>35.15136296</v>
      </c>
      <c r="H1590" s="9">
        <v>40.130603898349634</v>
      </c>
      <c r="I1590" s="9">
        <v>37.823725000000003</v>
      </c>
      <c r="J1590" s="7"/>
      <c r="K1590" s="7"/>
    </row>
    <row r="1591" spans="1:14" x14ac:dyDescent="0.25">
      <c r="A1591" s="5" t="s">
        <v>75</v>
      </c>
      <c r="B1591" s="2" t="s">
        <v>84</v>
      </c>
      <c r="C1591" s="2" t="s">
        <v>566</v>
      </c>
      <c r="D1591" s="2" t="s">
        <v>57</v>
      </c>
      <c r="E1591" s="9">
        <v>84.426114522530114</v>
      </c>
      <c r="F1591" s="9">
        <v>85.36095148289327</v>
      </c>
      <c r="G1591" s="9">
        <v>79.793577310000003</v>
      </c>
      <c r="H1591" s="9">
        <v>75.786411720440782</v>
      </c>
      <c r="I1591" s="9">
        <v>85.588829279999999</v>
      </c>
      <c r="J1591" s="7"/>
      <c r="K1591" s="7"/>
    </row>
    <row r="1592" spans="1:14" x14ac:dyDescent="0.25">
      <c r="A1592" s="2" t="s">
        <v>75</v>
      </c>
      <c r="B1592" s="2" t="s">
        <v>84</v>
      </c>
      <c r="C1592" s="2" t="s">
        <v>566</v>
      </c>
      <c r="D1592" s="2" t="s">
        <v>58</v>
      </c>
      <c r="E1592" s="9">
        <v>94.487819875901323</v>
      </c>
      <c r="F1592" s="9">
        <v>94.571371560992418</v>
      </c>
      <c r="G1592" s="9">
        <v>94.431544200000005</v>
      </c>
      <c r="H1592" s="9">
        <v>93.452555132571987</v>
      </c>
      <c r="I1592" s="9">
        <v>93.697496999999998</v>
      </c>
      <c r="J1592" s="7"/>
      <c r="K1592" s="7"/>
    </row>
    <row r="1593" spans="1:14" x14ac:dyDescent="0.25">
      <c r="A1593" s="2" t="s">
        <v>75</v>
      </c>
      <c r="B1593" s="2" t="s">
        <v>84</v>
      </c>
      <c r="C1593" s="2" t="s">
        <v>566</v>
      </c>
      <c r="D1593" s="2" t="s">
        <v>59</v>
      </c>
      <c r="E1593" s="9">
        <v>56.956187007877965</v>
      </c>
      <c r="F1593" s="9">
        <v>52.977782013289726</v>
      </c>
      <c r="G1593" s="9">
        <v>48.615314679999997</v>
      </c>
      <c r="H1593" s="9">
        <v>58.511752928046526</v>
      </c>
      <c r="I1593" s="9">
        <v>48.80540843</v>
      </c>
      <c r="J1593" s="7"/>
      <c r="K1593" s="7"/>
    </row>
    <row r="1594" spans="1:14" x14ac:dyDescent="0.25">
      <c r="A1594" s="2" t="s">
        <v>75</v>
      </c>
      <c r="B1594" s="2" t="s">
        <v>84</v>
      </c>
      <c r="C1594" s="2" t="s">
        <v>566</v>
      </c>
      <c r="D1594" s="2" t="s">
        <v>60</v>
      </c>
      <c r="E1594" s="23">
        <v>53.657954501761303</v>
      </c>
      <c r="F1594" s="23">
        <v>50.425394805457266</v>
      </c>
      <c r="G1594" s="23">
        <v>43.558800290000001</v>
      </c>
      <c r="H1594" s="23">
        <v>50.582023832588867</v>
      </c>
      <c r="I1594" s="23">
        <v>47.748499039999999</v>
      </c>
      <c r="J1594" s="7"/>
      <c r="K1594" s="7"/>
    </row>
    <row r="1595" spans="1:14" x14ac:dyDescent="0.25">
      <c r="A1595" s="2" t="s">
        <v>75</v>
      </c>
      <c r="B1595" s="5" t="s">
        <v>84</v>
      </c>
      <c r="C1595" s="5" t="s">
        <v>566</v>
      </c>
      <c r="D1595" s="5" t="s">
        <v>61</v>
      </c>
      <c r="E1595" s="74"/>
      <c r="F1595" s="74"/>
      <c r="G1595" s="74"/>
      <c r="H1595" s="74"/>
      <c r="I1595" s="74"/>
      <c r="J1595" s="7"/>
      <c r="K1595" s="7"/>
    </row>
    <row r="1596" spans="1:14" x14ac:dyDescent="0.25">
      <c r="A1596" s="2" t="s">
        <v>75</v>
      </c>
      <c r="B1596" s="2" t="s">
        <v>84</v>
      </c>
      <c r="C1596" s="2" t="s">
        <v>566</v>
      </c>
      <c r="D1596" s="2" t="s">
        <v>62</v>
      </c>
      <c r="E1596" s="9">
        <v>8.6958170732228339</v>
      </c>
      <c r="F1596" s="9">
        <v>9.0189937573193966</v>
      </c>
      <c r="G1596" s="9">
        <v>9.0108251460000002</v>
      </c>
      <c r="H1596" s="9">
        <v>5.8187135888123898</v>
      </c>
      <c r="I1596" s="9">
        <v>6.8231691190000001</v>
      </c>
      <c r="J1596" s="7"/>
      <c r="K1596" s="7"/>
    </row>
    <row r="1597" spans="1:14" x14ac:dyDescent="0.25">
      <c r="A1597" s="2" t="s">
        <v>75</v>
      </c>
      <c r="B1597" s="2" t="s">
        <v>84</v>
      </c>
      <c r="C1597" s="2" t="s">
        <v>566</v>
      </c>
      <c r="D1597" s="2" t="s">
        <v>63</v>
      </c>
      <c r="E1597" s="9">
        <v>7.74110559685551</v>
      </c>
      <c r="F1597" s="9">
        <v>8.6286649921524798</v>
      </c>
      <c r="G1597" s="9">
        <v>9.3847835839999991</v>
      </c>
      <c r="H1597" s="9">
        <v>9.5015291204992067</v>
      </c>
      <c r="I1597" s="9">
        <v>9.4519170900000002</v>
      </c>
      <c r="J1597" s="7"/>
      <c r="K1597" s="7"/>
    </row>
    <row r="1598" spans="1:14" x14ac:dyDescent="0.25">
      <c r="A1598" s="2" t="s">
        <v>75</v>
      </c>
      <c r="B1598" s="2" t="s">
        <v>84</v>
      </c>
      <c r="C1598" s="2" t="s">
        <v>566</v>
      </c>
      <c r="D1598" s="2" t="s">
        <v>534</v>
      </c>
      <c r="E1598" s="9">
        <v>89.656108761205587</v>
      </c>
      <c r="F1598" s="9">
        <v>83.913682705859785</v>
      </c>
      <c r="G1598" s="9">
        <v>71.974486839999997</v>
      </c>
      <c r="H1598" s="9">
        <v>46.532521882237198</v>
      </c>
      <c r="I1598" s="9">
        <v>49.628496300000002</v>
      </c>
      <c r="J1598" s="7"/>
      <c r="K1598" s="7"/>
    </row>
    <row r="1599" spans="1:14" x14ac:dyDescent="0.25">
      <c r="A1599" s="2" t="s">
        <v>75</v>
      </c>
      <c r="B1599" s="2" t="s">
        <v>84</v>
      </c>
      <c r="C1599" s="2" t="s">
        <v>566</v>
      </c>
      <c r="D1599" s="2" t="s">
        <v>65</v>
      </c>
      <c r="E1599" s="9">
        <v>0.20976416398179326</v>
      </c>
      <c r="F1599" s="9">
        <v>20.052586511596594</v>
      </c>
      <c r="G1599" s="9">
        <v>26.80908938</v>
      </c>
      <c r="H1599" s="9">
        <v>8.7930863663793488</v>
      </c>
      <c r="I1599" s="9">
        <v>-2.074089646</v>
      </c>
      <c r="J1599" s="7"/>
      <c r="K1599" s="7"/>
    </row>
    <row r="1600" spans="1:14" x14ac:dyDescent="0.25">
      <c r="A1600" s="2" t="s">
        <v>75</v>
      </c>
      <c r="B1600" s="2" t="s">
        <v>84</v>
      </c>
      <c r="C1600" s="2" t="s">
        <v>566</v>
      </c>
      <c r="D1600" s="2" t="s">
        <v>66</v>
      </c>
      <c r="E1600" s="9">
        <v>89.021026220673605</v>
      </c>
      <c r="F1600" s="9">
        <v>95.672147296363917</v>
      </c>
      <c r="G1600" s="9">
        <v>104.150102</v>
      </c>
      <c r="H1600" s="9">
        <v>163.29260712827912</v>
      </c>
      <c r="I1600" s="9">
        <v>138.52678900000001</v>
      </c>
      <c r="J1600" s="7"/>
      <c r="K1600" s="7"/>
      <c r="L1600" s="7"/>
      <c r="M1600" s="7"/>
      <c r="N1600" s="7"/>
    </row>
    <row r="1601" spans="1:14" x14ac:dyDescent="0.25">
      <c r="A1601" s="2" t="s">
        <v>75</v>
      </c>
      <c r="B1601" s="5" t="s">
        <v>84</v>
      </c>
      <c r="C1601" s="5" t="s">
        <v>566</v>
      </c>
      <c r="D1601" s="5" t="s">
        <v>67</v>
      </c>
      <c r="E1601" s="74"/>
      <c r="F1601" s="74"/>
      <c r="G1601" s="74"/>
      <c r="H1601" s="74"/>
      <c r="I1601" s="74"/>
      <c r="J1601" s="7"/>
      <c r="K1601" s="7"/>
    </row>
    <row r="1602" spans="1:14" x14ac:dyDescent="0.25">
      <c r="A1602" s="5" t="s">
        <v>75</v>
      </c>
      <c r="B1602" s="2" t="s">
        <v>84</v>
      </c>
      <c r="C1602" s="2" t="s">
        <v>566</v>
      </c>
      <c r="D1602" s="2" t="s">
        <v>535</v>
      </c>
      <c r="E1602" s="23">
        <v>4.6638891463632524</v>
      </c>
      <c r="F1602" s="23">
        <v>4.8604706430053586</v>
      </c>
      <c r="G1602" s="23">
        <v>4.8565405820000001</v>
      </c>
      <c r="H1602" s="23">
        <v>5.5450420573922434</v>
      </c>
      <c r="I1602" s="23">
        <v>5.7430164020000003</v>
      </c>
      <c r="J1602" s="7"/>
      <c r="K1602" s="7"/>
    </row>
    <row r="1603" spans="1:14" x14ac:dyDescent="0.25">
      <c r="A1603" s="5" t="str">
        <f t="shared" ref="A1603:C1603" si="72">A1602</f>
        <v>Local Banks</v>
      </c>
      <c r="B1603" s="2" t="str">
        <f t="shared" si="72"/>
        <v>Private Sector Banks</v>
      </c>
      <c r="C1603" s="2" t="str">
        <f t="shared" si="72"/>
        <v>BANKISLAMI PAKISTAN LTD.</v>
      </c>
      <c r="D1603" s="2" t="s">
        <v>540</v>
      </c>
      <c r="E1603" s="23"/>
      <c r="F1603" s="23"/>
      <c r="G1603" s="9">
        <f>G1574/SUM(G1538:G1540)</f>
        <v>8.0998168207927677</v>
      </c>
      <c r="H1603" s="9">
        <f>H1574/SUM(H1538:H1540)</f>
        <v>12.127135377092293</v>
      </c>
      <c r="I1603" s="9">
        <f>I1574/SUM(I1538:I1540)</f>
        <v>6.3674202252418084</v>
      </c>
      <c r="J1603" s="7"/>
      <c r="K1603" s="7"/>
    </row>
    <row r="1604" spans="1:14" x14ac:dyDescent="0.25">
      <c r="A1604" s="2" t="s">
        <v>75</v>
      </c>
      <c r="B1604" s="2" t="s">
        <v>84</v>
      </c>
      <c r="C1604" s="2" t="s">
        <v>566</v>
      </c>
      <c r="D1604" s="2" t="s">
        <v>538</v>
      </c>
      <c r="E1604" s="9">
        <f>+SUM(E1538:E1540)/E1570</f>
        <v>17.179411438410465</v>
      </c>
      <c r="F1604" s="9">
        <f t="shared" ref="F1604:I1604" si="73">+SUM(F1538:F1540)/F1570</f>
        <v>21.360196553991464</v>
      </c>
      <c r="G1604" s="9">
        <f t="shared" si="73"/>
        <v>28.685615534548027</v>
      </c>
      <c r="H1604" s="9">
        <f t="shared" si="73"/>
        <v>36.901863709216983</v>
      </c>
      <c r="I1604" s="9">
        <f t="shared" si="73"/>
        <v>39.955107905363292</v>
      </c>
      <c r="J1604" s="7"/>
      <c r="K1604" s="7"/>
    </row>
    <row r="1605" spans="1:14" x14ac:dyDescent="0.25">
      <c r="A1605" s="2" t="s">
        <v>75</v>
      </c>
      <c r="B1605" s="2" t="s">
        <v>84</v>
      </c>
      <c r="C1605" s="2" t="s">
        <v>566</v>
      </c>
      <c r="D1605" s="2" t="s">
        <v>539</v>
      </c>
      <c r="E1605" s="9">
        <v>18.102084306262473</v>
      </c>
      <c r="F1605" s="9">
        <v>17.562281053118824</v>
      </c>
      <c r="G1605" s="9">
        <v>16.430126739999999</v>
      </c>
      <c r="H1605" s="9">
        <v>13.667418738403958</v>
      </c>
      <c r="I1605" s="9">
        <v>14.903114199999999</v>
      </c>
      <c r="J1605" s="7"/>
      <c r="K1605" s="7"/>
    </row>
    <row r="1606" spans="1:14" x14ac:dyDescent="0.25">
      <c r="A1606" s="2" t="s">
        <v>75</v>
      </c>
      <c r="B1606" s="5" t="s">
        <v>84</v>
      </c>
      <c r="C1606" s="5" t="s">
        <v>566</v>
      </c>
      <c r="D1606" s="5" t="s">
        <v>68</v>
      </c>
      <c r="E1606" s="74"/>
      <c r="F1606" s="74"/>
      <c r="G1606" s="74"/>
      <c r="H1606" s="74"/>
      <c r="I1606" s="74"/>
      <c r="J1606" s="7"/>
      <c r="K1606" s="7"/>
    </row>
    <row r="1607" spans="1:14" x14ac:dyDescent="0.25">
      <c r="A1607" s="2" t="s">
        <v>75</v>
      </c>
      <c r="B1607" s="2" t="s">
        <v>84</v>
      </c>
      <c r="C1607" s="2" t="s">
        <v>566</v>
      </c>
      <c r="D1607" s="2" t="s">
        <v>83</v>
      </c>
      <c r="E1607" s="9">
        <v>12.354010838201139</v>
      </c>
      <c r="F1607" s="9">
        <v>15.979370376168312</v>
      </c>
      <c r="G1607" s="9">
        <v>12.82821702</v>
      </c>
      <c r="H1607" s="9">
        <v>3.127080558558085</v>
      </c>
      <c r="I1607" s="9">
        <v>4.9691408079999997</v>
      </c>
      <c r="J1607" s="7"/>
      <c r="K1607" s="7"/>
    </row>
    <row r="1608" spans="1:14" x14ac:dyDescent="0.25">
      <c r="A1608" s="2" t="s">
        <v>75</v>
      </c>
      <c r="B1608" s="5" t="s">
        <v>84</v>
      </c>
      <c r="C1608" s="5" t="s">
        <v>567</v>
      </c>
      <c r="D1608" s="5" t="s">
        <v>9</v>
      </c>
      <c r="E1608" s="19">
        <f>SUM(E1609:E1612)</f>
        <v>13414714</v>
      </c>
      <c r="F1608" s="19">
        <f t="shared" ref="F1608:I1608" si="74">SUM(F1609:F1612)</f>
        <v>14604729</v>
      </c>
      <c r="G1608" s="19">
        <f t="shared" si="74"/>
        <v>18253157</v>
      </c>
      <c r="H1608" s="19">
        <f t="shared" si="74"/>
        <v>21618413</v>
      </c>
      <c r="I1608" s="19">
        <f t="shared" si="74"/>
        <v>22052856</v>
      </c>
      <c r="J1608" s="3"/>
      <c r="K1608" s="3"/>
      <c r="L1608" s="3"/>
      <c r="M1608" s="3"/>
      <c r="N1608" s="3"/>
    </row>
    <row r="1609" spans="1:14" x14ac:dyDescent="0.25">
      <c r="A1609" s="5" t="s">
        <v>75</v>
      </c>
      <c r="B1609" s="2" t="s">
        <v>84</v>
      </c>
      <c r="C1609" s="2" t="s">
        <v>567</v>
      </c>
      <c r="D1609" s="2" t="s">
        <v>76</v>
      </c>
      <c r="E1609" s="23">
        <v>14500490</v>
      </c>
      <c r="F1609" s="23">
        <v>14500490</v>
      </c>
      <c r="G1609" s="23">
        <v>14500490</v>
      </c>
      <c r="H1609" s="23">
        <v>14500490</v>
      </c>
      <c r="I1609" s="23">
        <v>14500490</v>
      </c>
      <c r="J1609" s="7"/>
      <c r="K1609" s="7"/>
    </row>
    <row r="1610" spans="1:14" x14ac:dyDescent="0.25">
      <c r="A1610" s="2" t="s">
        <v>75</v>
      </c>
      <c r="B1610" s="2" t="s">
        <v>84</v>
      </c>
      <c r="C1610" s="2" t="s">
        <v>567</v>
      </c>
      <c r="D1610" s="2" t="s">
        <v>11</v>
      </c>
      <c r="E1610" s="9">
        <v>458341</v>
      </c>
      <c r="F1610" s="9">
        <v>760280.2</v>
      </c>
      <c r="G1610" s="9">
        <v>1381115</v>
      </c>
      <c r="H1610" s="9">
        <v>2187858</v>
      </c>
      <c r="I1610" s="9">
        <v>2561694</v>
      </c>
      <c r="J1610" s="7"/>
      <c r="K1610" s="7"/>
    </row>
    <row r="1611" spans="1:14" x14ac:dyDescent="0.25">
      <c r="A1611" s="2" t="s">
        <v>75</v>
      </c>
      <c r="B1611" s="2" t="s">
        <v>84</v>
      </c>
      <c r="C1611" s="2" t="s">
        <v>567</v>
      </c>
      <c r="D1611" s="2" t="s">
        <v>12</v>
      </c>
      <c r="E1611" s="9">
        <v>-2025221</v>
      </c>
      <c r="F1611" s="9">
        <v>-832452.2</v>
      </c>
      <c r="G1611" s="9">
        <v>1578469</v>
      </c>
      <c r="H1611" s="9">
        <v>3702132</v>
      </c>
      <c r="I1611" s="9">
        <v>4616793</v>
      </c>
      <c r="J1611" s="7"/>
      <c r="K1611" s="7"/>
    </row>
    <row r="1612" spans="1:14" x14ac:dyDescent="0.25">
      <c r="A1612" s="2" t="s">
        <v>75</v>
      </c>
      <c r="B1612" s="2" t="s">
        <v>84</v>
      </c>
      <c r="C1612" s="2" t="s">
        <v>567</v>
      </c>
      <c r="D1612" s="2" t="s">
        <v>13</v>
      </c>
      <c r="E1612" s="9">
        <v>481104</v>
      </c>
      <c r="F1612" s="9">
        <v>176411</v>
      </c>
      <c r="G1612" s="9">
        <v>793083</v>
      </c>
      <c r="H1612" s="9">
        <v>1227933</v>
      </c>
      <c r="I1612" s="9">
        <v>373879</v>
      </c>
      <c r="J1612" s="7"/>
      <c r="K1612" s="7"/>
    </row>
    <row r="1613" spans="1:14" x14ac:dyDescent="0.25">
      <c r="A1613" s="2" t="s">
        <v>75</v>
      </c>
      <c r="B1613" s="5" t="s">
        <v>84</v>
      </c>
      <c r="C1613" s="5" t="s">
        <v>567</v>
      </c>
      <c r="D1613" s="5" t="s">
        <v>14</v>
      </c>
      <c r="E1613" s="22">
        <v>204702683</v>
      </c>
      <c r="F1613" s="22">
        <v>219063041</v>
      </c>
      <c r="G1613" s="22">
        <v>237120492</v>
      </c>
      <c r="H1613" s="22">
        <v>251642540</v>
      </c>
      <c r="I1613" s="22">
        <v>289870273</v>
      </c>
      <c r="J1613" s="7"/>
      <c r="K1613" s="7"/>
    </row>
    <row r="1614" spans="1:14" x14ac:dyDescent="0.25">
      <c r="A1614" s="2" t="s">
        <v>75</v>
      </c>
      <c r="B1614" s="2" t="s">
        <v>84</v>
      </c>
      <c r="C1614" s="2" t="s">
        <v>567</v>
      </c>
      <c r="D1614" s="2" t="s">
        <v>15</v>
      </c>
      <c r="E1614" s="9">
        <v>3978696</v>
      </c>
      <c r="F1614" s="9">
        <v>5376942</v>
      </c>
      <c r="G1614" s="9">
        <v>5646089</v>
      </c>
      <c r="H1614" s="9">
        <v>7282964</v>
      </c>
      <c r="I1614" s="9">
        <v>8546764</v>
      </c>
      <c r="J1614" s="7"/>
      <c r="K1614" s="7"/>
    </row>
    <row r="1615" spans="1:14" x14ac:dyDescent="0.25">
      <c r="A1615" s="2" t="s">
        <v>75</v>
      </c>
      <c r="B1615" s="2" t="s">
        <v>84</v>
      </c>
      <c r="C1615" s="2" t="s">
        <v>567</v>
      </c>
      <c r="D1615" s="2" t="s">
        <v>16</v>
      </c>
      <c r="E1615" s="20">
        <v>8968534</v>
      </c>
      <c r="F1615" s="20">
        <v>12950001</v>
      </c>
      <c r="G1615" s="20">
        <v>7649661</v>
      </c>
      <c r="H1615" s="20">
        <v>6144594</v>
      </c>
      <c r="I1615" s="20">
        <v>4377721</v>
      </c>
      <c r="J1615" s="7"/>
      <c r="K1615" s="7"/>
    </row>
    <row r="1616" spans="1:14" x14ac:dyDescent="0.25">
      <c r="A1616" s="2" t="s">
        <v>75</v>
      </c>
      <c r="B1616" s="2" t="s">
        <v>84</v>
      </c>
      <c r="C1616" s="2" t="s">
        <v>567</v>
      </c>
      <c r="D1616" s="2" t="s">
        <v>17</v>
      </c>
      <c r="E1616" s="20">
        <v>178917138</v>
      </c>
      <c r="F1616" s="20">
        <v>185049169</v>
      </c>
      <c r="G1616" s="20">
        <v>207337745</v>
      </c>
      <c r="H1616" s="20">
        <v>223402080</v>
      </c>
      <c r="I1616" s="20">
        <v>259643089</v>
      </c>
      <c r="J1616" s="7"/>
      <c r="K1616" s="7"/>
    </row>
    <row r="1617" spans="1:11" x14ac:dyDescent="0.25">
      <c r="A1617" s="2" t="s">
        <v>75</v>
      </c>
      <c r="B1617" s="2" t="s">
        <v>84</v>
      </c>
      <c r="C1617" s="2" t="s">
        <v>567</v>
      </c>
      <c r="D1617" s="2" t="s">
        <v>18</v>
      </c>
      <c r="E1617" s="20">
        <v>12838315</v>
      </c>
      <c r="F1617" s="20">
        <v>15686929</v>
      </c>
      <c r="G1617" s="20">
        <v>16486997</v>
      </c>
      <c r="H1617" s="20">
        <v>14812902</v>
      </c>
      <c r="I1617" s="20">
        <v>17302699</v>
      </c>
      <c r="J1617" s="7"/>
      <c r="K1617" s="7"/>
    </row>
    <row r="1618" spans="1:11" x14ac:dyDescent="0.25">
      <c r="A1618" s="2" t="s">
        <v>75</v>
      </c>
      <c r="B1618" s="5" t="s">
        <v>84</v>
      </c>
      <c r="C1618" s="5" t="s">
        <v>567</v>
      </c>
      <c r="D1618" s="5" t="s">
        <v>19</v>
      </c>
      <c r="E1618" s="19">
        <v>218117397</v>
      </c>
      <c r="F1618" s="19">
        <v>233667770</v>
      </c>
      <c r="G1618" s="19">
        <v>255373649</v>
      </c>
      <c r="H1618" s="19">
        <v>273260953</v>
      </c>
      <c r="I1618" s="19">
        <v>311923129</v>
      </c>
      <c r="J1618" s="7"/>
      <c r="K1618" s="7"/>
    </row>
    <row r="1619" spans="1:11" x14ac:dyDescent="0.25">
      <c r="A1619" s="2" t="s">
        <v>75</v>
      </c>
      <c r="B1619" s="2" t="s">
        <v>84</v>
      </c>
      <c r="C1619" s="2" t="s">
        <v>567</v>
      </c>
      <c r="D1619" s="2" t="s">
        <v>20</v>
      </c>
      <c r="E1619" s="20">
        <v>17608396</v>
      </c>
      <c r="F1619" s="20">
        <v>16569661</v>
      </c>
      <c r="G1619" s="20">
        <v>21877439</v>
      </c>
      <c r="H1619" s="20">
        <v>18834915</v>
      </c>
      <c r="I1619" s="20">
        <v>25614941</v>
      </c>
      <c r="J1619" s="7"/>
      <c r="K1619" s="7"/>
    </row>
    <row r="1620" spans="1:11" x14ac:dyDescent="0.25">
      <c r="A1620" s="2" t="s">
        <v>75</v>
      </c>
      <c r="B1620" s="2" t="s">
        <v>84</v>
      </c>
      <c r="C1620" s="2" t="s">
        <v>567</v>
      </c>
      <c r="D1620" s="2" t="s">
        <v>21</v>
      </c>
      <c r="E1620" s="20">
        <v>9763588</v>
      </c>
      <c r="F1620" s="20">
        <v>1939954</v>
      </c>
      <c r="G1620" s="20">
        <v>1683007</v>
      </c>
      <c r="H1620" s="20">
        <v>1800742</v>
      </c>
      <c r="I1620" s="20">
        <v>1724589</v>
      </c>
      <c r="J1620" s="7"/>
      <c r="K1620" s="7"/>
    </row>
    <row r="1621" spans="1:11" x14ac:dyDescent="0.25">
      <c r="A1621" s="5" t="s">
        <v>75</v>
      </c>
      <c r="B1621" s="2" t="s">
        <v>84</v>
      </c>
      <c r="C1621" s="2" t="s">
        <v>567</v>
      </c>
      <c r="D1621" s="2" t="s">
        <v>22</v>
      </c>
      <c r="E1621" s="20">
        <v>403122</v>
      </c>
      <c r="F1621" s="20">
        <v>0</v>
      </c>
      <c r="G1621" s="20">
        <v>8098788</v>
      </c>
      <c r="H1621" s="20">
        <v>1398776</v>
      </c>
      <c r="I1621" s="20">
        <v>15996408</v>
      </c>
      <c r="J1621" s="7"/>
      <c r="K1621" s="7"/>
    </row>
    <row r="1622" spans="1:11" x14ac:dyDescent="0.25">
      <c r="A1622" s="2" t="s">
        <v>75</v>
      </c>
      <c r="B1622" s="2" t="s">
        <v>84</v>
      </c>
      <c r="C1622" s="2" t="s">
        <v>567</v>
      </c>
      <c r="D1622" s="2" t="s">
        <v>23</v>
      </c>
      <c r="E1622" s="20">
        <v>76552495</v>
      </c>
      <c r="F1622" s="20">
        <v>109899905</v>
      </c>
      <c r="G1622" s="20">
        <v>122881484</v>
      </c>
      <c r="H1622" s="20">
        <v>126851952</v>
      </c>
      <c r="I1622" s="20">
        <v>103674169</v>
      </c>
      <c r="J1622" s="7"/>
      <c r="K1622" s="7"/>
    </row>
    <row r="1623" spans="1:11" x14ac:dyDescent="0.25">
      <c r="A1623" s="2" t="s">
        <v>75</v>
      </c>
      <c r="B1623" s="2" t="s">
        <v>84</v>
      </c>
      <c r="C1623" s="2" t="s">
        <v>567</v>
      </c>
      <c r="D1623" s="2" t="s">
        <v>24</v>
      </c>
      <c r="E1623" s="20">
        <v>105622841</v>
      </c>
      <c r="F1623" s="20">
        <v>96193502</v>
      </c>
      <c r="G1623" s="20">
        <v>91363465</v>
      </c>
      <c r="H1623" s="20">
        <v>115040023</v>
      </c>
      <c r="I1623" s="20">
        <v>148193245</v>
      </c>
      <c r="J1623" s="7"/>
      <c r="K1623" s="7"/>
    </row>
    <row r="1624" spans="1:11" x14ac:dyDescent="0.25">
      <c r="A1624" s="2" t="s">
        <v>75</v>
      </c>
      <c r="B1624" s="2" t="s">
        <v>84</v>
      </c>
      <c r="C1624" s="2" t="s">
        <v>567</v>
      </c>
      <c r="D1624" s="2" t="s">
        <v>25</v>
      </c>
      <c r="E1624" s="20">
        <v>12225857</v>
      </c>
      <c r="F1624" s="20">
        <v>11732122</v>
      </c>
      <c r="G1624" s="20">
        <v>12724278</v>
      </c>
      <c r="H1624" s="20">
        <v>13265599</v>
      </c>
      <c r="I1624" s="20">
        <v>11728033</v>
      </c>
      <c r="J1624" s="7"/>
      <c r="K1624" s="7"/>
    </row>
    <row r="1625" spans="1:11" x14ac:dyDescent="0.25">
      <c r="A1625" s="2" t="s">
        <v>75</v>
      </c>
      <c r="B1625" s="2" t="s">
        <v>84</v>
      </c>
      <c r="C1625" s="2" t="s">
        <v>567</v>
      </c>
      <c r="D1625" s="2" t="s">
        <v>26</v>
      </c>
      <c r="E1625" s="20">
        <v>9420688</v>
      </c>
      <c r="F1625" s="20">
        <v>10136453</v>
      </c>
      <c r="G1625" s="20">
        <v>11607576</v>
      </c>
      <c r="H1625" s="20">
        <v>13601204</v>
      </c>
      <c r="I1625" s="20">
        <v>12226816</v>
      </c>
      <c r="J1625" s="7"/>
      <c r="K1625" s="7"/>
    </row>
    <row r="1626" spans="1:11" x14ac:dyDescent="0.25">
      <c r="A1626" s="2" t="s">
        <v>75</v>
      </c>
      <c r="B1626" s="2" t="s">
        <v>84</v>
      </c>
      <c r="C1626" s="2" t="s">
        <v>567</v>
      </c>
      <c r="D1626" s="2" t="s">
        <v>27</v>
      </c>
      <c r="E1626" s="20">
        <v>96202153</v>
      </c>
      <c r="F1626" s="20">
        <v>86057049</v>
      </c>
      <c r="G1626" s="20">
        <v>79755889</v>
      </c>
      <c r="H1626" s="20">
        <v>101438819</v>
      </c>
      <c r="I1626" s="20">
        <v>135966429</v>
      </c>
      <c r="J1626" s="7"/>
      <c r="K1626" s="7"/>
    </row>
    <row r="1627" spans="1:11" x14ac:dyDescent="0.25">
      <c r="A1627" s="2" t="s">
        <v>75</v>
      </c>
      <c r="B1627" s="2" t="s">
        <v>84</v>
      </c>
      <c r="C1627" s="2" t="s">
        <v>567</v>
      </c>
      <c r="D1627" s="2" t="s">
        <v>491</v>
      </c>
      <c r="E1627" s="20">
        <v>4193422</v>
      </c>
      <c r="F1627" s="20">
        <v>3975501</v>
      </c>
      <c r="G1627" s="20">
        <v>2726266</v>
      </c>
      <c r="H1627" s="20">
        <v>2792479</v>
      </c>
      <c r="I1627" s="20">
        <v>3621690</v>
      </c>
      <c r="J1627" s="7"/>
      <c r="K1627" s="7"/>
    </row>
    <row r="1628" spans="1:11" x14ac:dyDescent="0.25">
      <c r="A1628" s="2" t="s">
        <v>75</v>
      </c>
      <c r="B1628" s="2" t="s">
        <v>84</v>
      </c>
      <c r="C1628" s="2" t="s">
        <v>567</v>
      </c>
      <c r="D1628" s="2" t="s">
        <v>28</v>
      </c>
      <c r="E1628" s="20">
        <v>13394221</v>
      </c>
      <c r="F1628" s="20">
        <v>15225700</v>
      </c>
      <c r="G1628" s="20">
        <v>18350776</v>
      </c>
      <c r="H1628" s="20">
        <v>20143270</v>
      </c>
      <c r="I1628" s="20">
        <v>25324903</v>
      </c>
      <c r="J1628" s="7"/>
      <c r="K1628" s="7"/>
    </row>
    <row r="1629" spans="1:11" x14ac:dyDescent="0.25">
      <c r="A1629" s="5" t="s">
        <v>75</v>
      </c>
      <c r="B1629" s="5" t="s">
        <v>84</v>
      </c>
      <c r="C1629" s="5" t="s">
        <v>567</v>
      </c>
      <c r="D1629" s="5" t="s">
        <v>29</v>
      </c>
      <c r="E1629" s="19"/>
      <c r="F1629" s="19"/>
      <c r="G1629" s="19"/>
      <c r="H1629" s="19"/>
      <c r="I1629" s="19"/>
      <c r="J1629" s="7"/>
      <c r="K1629" s="7"/>
    </row>
    <row r="1630" spans="1:11" x14ac:dyDescent="0.25">
      <c r="A1630" s="2" t="s">
        <v>75</v>
      </c>
      <c r="B1630" s="2" t="s">
        <v>84</v>
      </c>
      <c r="C1630" s="2" t="s">
        <v>567</v>
      </c>
      <c r="D1630" s="2" t="s">
        <v>30</v>
      </c>
      <c r="E1630" s="20">
        <v>13743663</v>
      </c>
      <c r="F1630" s="20">
        <v>24793256</v>
      </c>
      <c r="G1630" s="20">
        <v>36501713</v>
      </c>
      <c r="H1630" s="20">
        <v>40097052</v>
      </c>
      <c r="I1630" s="20">
        <v>28571521</v>
      </c>
      <c r="J1630" s="7"/>
      <c r="K1630" s="7"/>
    </row>
    <row r="1631" spans="1:11" x14ac:dyDescent="0.25">
      <c r="A1631" s="2" t="s">
        <v>75</v>
      </c>
      <c r="B1631" s="2" t="s">
        <v>84</v>
      </c>
      <c r="C1631" s="2" t="s">
        <v>567</v>
      </c>
      <c r="D1631" s="2" t="s">
        <v>31</v>
      </c>
      <c r="E1631" s="20">
        <v>7214112</v>
      </c>
      <c r="F1631" s="20">
        <v>16347091</v>
      </c>
      <c r="G1631" s="20">
        <v>23139120</v>
      </c>
      <c r="H1631" s="20">
        <v>24152866</v>
      </c>
      <c r="I1631" s="20">
        <v>16613156</v>
      </c>
      <c r="J1631" s="7"/>
      <c r="K1631" s="7"/>
    </row>
    <row r="1632" spans="1:11" x14ac:dyDescent="0.25">
      <c r="A1632" s="2" t="s">
        <v>75</v>
      </c>
      <c r="B1632" s="2" t="s">
        <v>84</v>
      </c>
      <c r="C1632" s="2" t="s">
        <v>567</v>
      </c>
      <c r="D1632" s="2" t="s">
        <v>32</v>
      </c>
      <c r="E1632" s="20">
        <v>6529551</v>
      </c>
      <c r="F1632" s="20">
        <v>8446165</v>
      </c>
      <c r="G1632" s="20">
        <v>13362593</v>
      </c>
      <c r="H1632" s="20">
        <v>15944186</v>
      </c>
      <c r="I1632" s="20">
        <v>11958365</v>
      </c>
      <c r="J1632" s="7"/>
      <c r="K1632" s="7"/>
    </row>
    <row r="1633" spans="1:11" x14ac:dyDescent="0.25">
      <c r="A1633" s="2" t="s">
        <v>75</v>
      </c>
      <c r="B1633" s="2" t="s">
        <v>84</v>
      </c>
      <c r="C1633" s="2" t="s">
        <v>567</v>
      </c>
      <c r="D1633" s="2" t="s">
        <v>33</v>
      </c>
      <c r="E1633" s="20">
        <v>2208291</v>
      </c>
      <c r="F1633" s="20">
        <v>1056618</v>
      </c>
      <c r="G1633" s="20">
        <v>1566728</v>
      </c>
      <c r="H1633" s="20">
        <v>159526</v>
      </c>
      <c r="I1633" s="20">
        <v>-725722</v>
      </c>
      <c r="J1633" s="7"/>
      <c r="K1633" s="7"/>
    </row>
    <row r="1634" spans="1:11" x14ac:dyDescent="0.25">
      <c r="A1634" s="2" t="s">
        <v>75</v>
      </c>
      <c r="B1634" s="2" t="s">
        <v>84</v>
      </c>
      <c r="C1634" s="2" t="s">
        <v>567</v>
      </c>
      <c r="D1634" s="2" t="s">
        <v>34</v>
      </c>
      <c r="E1634" s="20">
        <v>4321260</v>
      </c>
      <c r="F1634" s="20">
        <v>7389547</v>
      </c>
      <c r="G1634" s="20">
        <v>11795865</v>
      </c>
      <c r="H1634" s="20">
        <v>15784660</v>
      </c>
      <c r="I1634" s="20">
        <v>12684087</v>
      </c>
      <c r="J1634" s="7"/>
      <c r="K1634" s="7"/>
    </row>
    <row r="1635" spans="1:11" x14ac:dyDescent="0.25">
      <c r="A1635" s="5" t="s">
        <v>75</v>
      </c>
      <c r="B1635" s="2" t="s">
        <v>84</v>
      </c>
      <c r="C1635" s="2" t="s">
        <v>567</v>
      </c>
      <c r="D1635" s="2" t="s">
        <v>35</v>
      </c>
      <c r="E1635" s="20">
        <v>1981939</v>
      </c>
      <c r="F1635" s="20">
        <v>1790979</v>
      </c>
      <c r="G1635" s="20">
        <v>2117235</v>
      </c>
      <c r="H1635" s="20">
        <v>2484001</v>
      </c>
      <c r="I1635" s="20">
        <v>2567639</v>
      </c>
      <c r="J1635" s="7"/>
      <c r="K1635" s="7"/>
    </row>
    <row r="1636" spans="1:11" x14ac:dyDescent="0.25">
      <c r="A1636" s="2" t="s">
        <v>75</v>
      </c>
      <c r="B1636" s="2" t="s">
        <v>84</v>
      </c>
      <c r="C1636" s="2" t="s">
        <v>567</v>
      </c>
      <c r="D1636" s="2" t="s">
        <v>36</v>
      </c>
      <c r="E1636" s="20">
        <v>5629465</v>
      </c>
      <c r="F1636" s="20">
        <v>6544917</v>
      </c>
      <c r="G1636" s="20">
        <v>7788822</v>
      </c>
      <c r="H1636" s="20">
        <v>9890569</v>
      </c>
      <c r="I1636" s="20">
        <v>11149652</v>
      </c>
      <c r="J1636" s="7"/>
      <c r="K1636" s="7"/>
    </row>
    <row r="1637" spans="1:11" x14ac:dyDescent="0.25">
      <c r="A1637" s="2" t="s">
        <v>75</v>
      </c>
      <c r="B1637" s="2" t="s">
        <v>84</v>
      </c>
      <c r="C1637" s="2" t="s">
        <v>567</v>
      </c>
      <c r="D1637" s="2" t="s">
        <v>37</v>
      </c>
      <c r="E1637" s="20">
        <v>5629106</v>
      </c>
      <c r="F1637" s="20">
        <v>6488393</v>
      </c>
      <c r="G1637" s="20">
        <v>7646407</v>
      </c>
      <c r="H1637" s="20">
        <v>9694395</v>
      </c>
      <c r="I1637" s="20">
        <v>11048622</v>
      </c>
      <c r="J1637" s="7"/>
      <c r="K1637" s="7"/>
    </row>
    <row r="1638" spans="1:11" x14ac:dyDescent="0.25">
      <c r="A1638" s="2" t="s">
        <v>75</v>
      </c>
      <c r="B1638" s="2" t="s">
        <v>84</v>
      </c>
      <c r="C1638" s="2" t="s">
        <v>567</v>
      </c>
      <c r="D1638" s="2" t="s">
        <v>38</v>
      </c>
      <c r="E1638" s="20">
        <v>673734</v>
      </c>
      <c r="F1638" s="20">
        <v>2635609</v>
      </c>
      <c r="G1638" s="20">
        <v>6124278</v>
      </c>
      <c r="H1638" s="20">
        <v>8378092</v>
      </c>
      <c r="I1638" s="20">
        <v>4102074</v>
      </c>
      <c r="J1638" s="7"/>
      <c r="K1638" s="7"/>
    </row>
    <row r="1639" spans="1:11" x14ac:dyDescent="0.25">
      <c r="A1639" s="2" t="s">
        <v>75</v>
      </c>
      <c r="B1639" s="2" t="s">
        <v>84</v>
      </c>
      <c r="C1639" s="2" t="s">
        <v>567</v>
      </c>
      <c r="D1639" s="2" t="s">
        <v>39</v>
      </c>
      <c r="E1639" s="20">
        <v>630551</v>
      </c>
      <c r="F1639" s="20">
        <v>1509695</v>
      </c>
      <c r="G1639" s="20">
        <v>3104176</v>
      </c>
      <c r="H1639" s="20">
        <v>4033714</v>
      </c>
      <c r="I1639" s="20">
        <v>1869182</v>
      </c>
      <c r="J1639" s="7"/>
      <c r="K1639" s="7"/>
    </row>
    <row r="1640" spans="1:11" x14ac:dyDescent="0.25">
      <c r="A1640" s="5" t="s">
        <v>75</v>
      </c>
      <c r="B1640" s="5" t="s">
        <v>84</v>
      </c>
      <c r="C1640" s="5" t="s">
        <v>567</v>
      </c>
      <c r="D1640" s="5" t="s">
        <v>40</v>
      </c>
      <c r="E1640" s="19"/>
      <c r="F1640" s="19"/>
      <c r="G1640" s="19"/>
      <c r="H1640" s="19"/>
      <c r="I1640" s="19"/>
      <c r="J1640" s="7"/>
      <c r="K1640" s="7"/>
    </row>
    <row r="1641" spans="1:11" x14ac:dyDescent="0.25">
      <c r="A1641" s="2" t="s">
        <v>75</v>
      </c>
      <c r="B1641" s="2" t="s">
        <v>84</v>
      </c>
      <c r="C1641" s="2" t="s">
        <v>567</v>
      </c>
      <c r="D1641" s="2" t="s">
        <v>77</v>
      </c>
      <c r="E1641" s="20">
        <v>1373963</v>
      </c>
      <c r="F1641" s="20">
        <v>1373963</v>
      </c>
      <c r="G1641" s="20">
        <v>1450049</v>
      </c>
      <c r="H1641" s="20">
        <v>1450049</v>
      </c>
      <c r="I1641" s="20">
        <v>1450049</v>
      </c>
      <c r="J1641" s="7"/>
      <c r="K1641" s="7"/>
    </row>
    <row r="1642" spans="1:11" x14ac:dyDescent="0.25">
      <c r="A1642" s="5" t="s">
        <v>75</v>
      </c>
      <c r="B1642" s="2" t="s">
        <v>84</v>
      </c>
      <c r="C1642" s="2" t="s">
        <v>567</v>
      </c>
      <c r="D1642" s="2" t="s">
        <v>78</v>
      </c>
      <c r="E1642" s="23">
        <v>0</v>
      </c>
      <c r="F1642" s="23">
        <v>0</v>
      </c>
      <c r="G1642" s="23">
        <v>0</v>
      </c>
      <c r="H1642" s="23">
        <v>0</v>
      </c>
      <c r="I1642" s="23">
        <v>0</v>
      </c>
      <c r="J1642" s="7"/>
      <c r="K1642" s="7"/>
    </row>
    <row r="1643" spans="1:11" x14ac:dyDescent="0.25">
      <c r="A1643" s="2" t="s">
        <v>75</v>
      </c>
      <c r="B1643" s="2" t="s">
        <v>84</v>
      </c>
      <c r="C1643" s="2" t="s">
        <v>567</v>
      </c>
      <c r="D1643" s="2" t="s">
        <v>79</v>
      </c>
      <c r="E1643" s="23">
        <v>0</v>
      </c>
      <c r="F1643" s="23">
        <v>0</v>
      </c>
      <c r="G1643" s="23">
        <v>0</v>
      </c>
      <c r="H1643" s="23">
        <v>0</v>
      </c>
      <c r="I1643" s="23">
        <v>0</v>
      </c>
      <c r="J1643" s="7"/>
      <c r="K1643" s="7"/>
    </row>
    <row r="1644" spans="1:11" x14ac:dyDescent="0.25">
      <c r="A1644" s="2" t="s">
        <v>75</v>
      </c>
      <c r="B1644" s="2" t="s">
        <v>84</v>
      </c>
      <c r="C1644" s="2" t="s">
        <v>567</v>
      </c>
      <c r="D1644" s="2" t="s">
        <v>80</v>
      </c>
      <c r="E1644" s="20">
        <v>15351761</v>
      </c>
      <c r="F1644" s="20">
        <v>31913419</v>
      </c>
      <c r="G1644" s="20">
        <v>8126960</v>
      </c>
      <c r="H1644" s="20">
        <v>2887399</v>
      </c>
      <c r="I1644" s="20">
        <v>-11912821</v>
      </c>
      <c r="J1644" s="7"/>
      <c r="K1644" s="7"/>
    </row>
    <row r="1645" spans="1:11" x14ac:dyDescent="0.25">
      <c r="A1645" s="2" t="str">
        <f t="shared" ref="A1645:B1645" si="75">A1644</f>
        <v>Local Banks</v>
      </c>
      <c r="B1645" s="2" t="str">
        <f t="shared" si="75"/>
        <v>Private Sector Banks</v>
      </c>
      <c r="C1645" s="2" t="s">
        <v>567</v>
      </c>
      <c r="D1645" s="2" t="s">
        <v>81</v>
      </c>
      <c r="E1645" s="20"/>
      <c r="F1645" s="20"/>
      <c r="G1645" s="9">
        <v>56849530</v>
      </c>
      <c r="H1645" s="9">
        <v>45485636</v>
      </c>
      <c r="I1645" s="9">
        <v>57361043.000000007</v>
      </c>
      <c r="J1645" s="7"/>
      <c r="K1645" s="7"/>
    </row>
    <row r="1646" spans="1:11" x14ac:dyDescent="0.25">
      <c r="A1646" s="2" t="s">
        <v>75</v>
      </c>
      <c r="B1646" s="5" t="s">
        <v>84</v>
      </c>
      <c r="C1646" s="5" t="s">
        <v>567</v>
      </c>
      <c r="D1646" s="5" t="s">
        <v>43</v>
      </c>
      <c r="E1646" s="22"/>
      <c r="F1646" s="22"/>
      <c r="G1646" s="22"/>
      <c r="H1646" s="22"/>
      <c r="I1646" s="22"/>
      <c r="J1646" s="7"/>
      <c r="K1646" s="7"/>
    </row>
    <row r="1647" spans="1:11" x14ac:dyDescent="0.25">
      <c r="A1647" s="2" t="s">
        <v>75</v>
      </c>
      <c r="B1647" s="2" t="s">
        <v>84</v>
      </c>
      <c r="C1647" s="2" t="s">
        <v>567</v>
      </c>
      <c r="D1647" s="2" t="s">
        <v>211</v>
      </c>
      <c r="E1647" s="23">
        <v>47.509539487398662</v>
      </c>
      <c r="F1647" s="23">
        <v>34.06638079322861</v>
      </c>
      <c r="G1647" s="23">
        <v>36.60812576</v>
      </c>
      <c r="H1647" s="23">
        <v>39.763985641637696</v>
      </c>
      <c r="I1647" s="23">
        <v>41.854142099999997</v>
      </c>
      <c r="J1647" s="7"/>
      <c r="K1647" s="7"/>
    </row>
    <row r="1648" spans="1:11" x14ac:dyDescent="0.25">
      <c r="A1648" s="5" t="s">
        <v>75</v>
      </c>
      <c r="B1648" s="2" t="s">
        <v>84</v>
      </c>
      <c r="C1648" s="2" t="s">
        <v>567</v>
      </c>
      <c r="D1648" s="2" t="s">
        <v>45</v>
      </c>
      <c r="E1648" s="23">
        <v>2.9935947750192526</v>
      </c>
      <c r="F1648" s="23">
        <v>3.614604187817601</v>
      </c>
      <c r="G1648" s="23">
        <v>5.2325653220000001</v>
      </c>
      <c r="H1648" s="23">
        <v>5.8347838668336927</v>
      </c>
      <c r="I1648" s="23">
        <v>3.8337538609999999</v>
      </c>
      <c r="J1648" s="7"/>
      <c r="K1648" s="7"/>
    </row>
    <row r="1649" spans="1:11" x14ac:dyDescent="0.25">
      <c r="A1649" s="2" t="s">
        <v>75</v>
      </c>
      <c r="B1649" s="2" t="s">
        <v>84</v>
      </c>
      <c r="C1649" s="2" t="s">
        <v>567</v>
      </c>
      <c r="D1649" s="2" t="s">
        <v>533</v>
      </c>
      <c r="E1649" s="23">
        <v>4.875290038898652</v>
      </c>
      <c r="F1649" s="23">
        <v>10.463416456443502</v>
      </c>
      <c r="G1649" s="23">
        <v>17.778710449999998</v>
      </c>
      <c r="H1649" s="23">
        <v>19.782339601618009</v>
      </c>
      <c r="I1649" s="23">
        <v>8.6220950369999994</v>
      </c>
      <c r="J1649" s="7"/>
      <c r="K1649" s="7"/>
    </row>
    <row r="1650" spans="1:11" x14ac:dyDescent="0.25">
      <c r="A1650" s="2" t="s">
        <v>75</v>
      </c>
      <c r="B1650" s="2" t="s">
        <v>84</v>
      </c>
      <c r="C1650" s="2" t="s">
        <v>567</v>
      </c>
      <c r="D1650" s="2" t="s">
        <v>46</v>
      </c>
      <c r="E1650" s="9">
        <v>0.28908789884375891</v>
      </c>
      <c r="F1650" s="9">
        <v>0.64608610763906382</v>
      </c>
      <c r="G1650" s="9">
        <v>1.2155427990000001</v>
      </c>
      <c r="H1650" s="9">
        <v>1.4761399152406527</v>
      </c>
      <c r="I1650" s="9">
        <v>0.59924443800000005</v>
      </c>
      <c r="J1650" s="7"/>
      <c r="K1650" s="7"/>
    </row>
    <row r="1651" spans="1:11" x14ac:dyDescent="0.25">
      <c r="A1651" s="2" t="s">
        <v>75</v>
      </c>
      <c r="B1651" s="2" t="s">
        <v>84</v>
      </c>
      <c r="C1651" s="2" t="s">
        <v>567</v>
      </c>
      <c r="D1651" s="2" t="s">
        <v>47</v>
      </c>
      <c r="E1651" s="9">
        <v>0.9086570018071507</v>
      </c>
      <c r="F1651" s="9">
        <v>0.76646385592672883</v>
      </c>
      <c r="G1651" s="9">
        <v>0.82907340200000001</v>
      </c>
      <c r="H1651" s="9">
        <v>0.90902156811258727</v>
      </c>
      <c r="I1651" s="9">
        <v>0.82316403000000005</v>
      </c>
      <c r="J1651" s="7"/>
      <c r="K1651" s="7"/>
    </row>
    <row r="1652" spans="1:11" x14ac:dyDescent="0.25">
      <c r="A1652" s="2" t="s">
        <v>75</v>
      </c>
      <c r="B1652" s="2" t="s">
        <v>84</v>
      </c>
      <c r="C1652" s="2" t="s">
        <v>567</v>
      </c>
      <c r="D1652" s="2" t="s">
        <v>48</v>
      </c>
      <c r="E1652" s="9">
        <v>1.9811624654589106</v>
      </c>
      <c r="F1652" s="9">
        <v>3.1624160233993761</v>
      </c>
      <c r="G1652" s="9">
        <v>4.619061147</v>
      </c>
      <c r="H1652" s="9">
        <v>5.7764052370848606</v>
      </c>
      <c r="I1652" s="9">
        <v>4.0664143890000002</v>
      </c>
      <c r="J1652" s="7"/>
      <c r="K1652" s="7"/>
    </row>
    <row r="1653" spans="1:11" x14ac:dyDescent="0.25">
      <c r="A1653" s="5" t="s">
        <v>75</v>
      </c>
      <c r="B1653" s="2" t="s">
        <v>84</v>
      </c>
      <c r="C1653" s="2" t="s">
        <v>567</v>
      </c>
      <c r="D1653" s="2" t="s">
        <v>49</v>
      </c>
      <c r="E1653" s="23">
        <v>52.490460512601338</v>
      </c>
      <c r="F1653" s="23">
        <v>65.933619206771397</v>
      </c>
      <c r="G1653" s="23">
        <v>63.39187424</v>
      </c>
      <c r="H1653" s="23">
        <v>60.236014358362304</v>
      </c>
      <c r="I1653" s="23">
        <v>58.145857900000003</v>
      </c>
      <c r="J1653" s="7"/>
      <c r="K1653" s="7"/>
    </row>
    <row r="1654" spans="1:11" x14ac:dyDescent="0.25">
      <c r="A1654" s="2" t="s">
        <v>75</v>
      </c>
      <c r="B1654" s="2" t="s">
        <v>84</v>
      </c>
      <c r="C1654" s="2" t="s">
        <v>567</v>
      </c>
      <c r="D1654" s="2" t="s">
        <v>50</v>
      </c>
      <c r="E1654" s="9">
        <v>8.3550867256216836</v>
      </c>
      <c r="F1654" s="9">
        <v>2.4618192607477059</v>
      </c>
      <c r="G1654" s="9">
        <v>1.2485401540000001</v>
      </c>
      <c r="H1654" s="9">
        <v>1.1571125024647617</v>
      </c>
      <c r="I1654" s="9">
        <v>2.6934233760000001</v>
      </c>
      <c r="J1654" s="7"/>
      <c r="K1654" s="7"/>
    </row>
    <row r="1655" spans="1:11" x14ac:dyDescent="0.25">
      <c r="A1655" s="2" t="s">
        <v>75</v>
      </c>
      <c r="B1655" s="2" t="s">
        <v>84</v>
      </c>
      <c r="C1655" s="2" t="s">
        <v>567</v>
      </c>
      <c r="D1655" s="2" t="s">
        <v>51</v>
      </c>
      <c r="E1655" s="9">
        <v>35.798089001616603</v>
      </c>
      <c r="F1655" s="9">
        <v>24.619542371634918</v>
      </c>
      <c r="G1655" s="9">
        <v>20.168395060000002</v>
      </c>
      <c r="H1655" s="9">
        <v>23.22762896445985</v>
      </c>
      <c r="I1655" s="9">
        <v>35.805885580000002</v>
      </c>
      <c r="J1655" s="7"/>
      <c r="K1655" s="7"/>
    </row>
    <row r="1656" spans="1:11" x14ac:dyDescent="0.25">
      <c r="A1656" s="2" t="s">
        <v>75</v>
      </c>
      <c r="B1656" s="2" t="s">
        <v>84</v>
      </c>
      <c r="C1656" s="2" t="s">
        <v>567</v>
      </c>
      <c r="D1656" s="2" t="s">
        <v>52</v>
      </c>
      <c r="E1656" s="9">
        <v>2.8402014390957544</v>
      </c>
      <c r="F1656" s="9">
        <v>3.6228191396995721</v>
      </c>
      <c r="G1656" s="9">
        <v>3.611506044</v>
      </c>
      <c r="H1656" s="9">
        <v>3.9027339360974493</v>
      </c>
      <c r="I1656" s="9">
        <v>4.3030278009999998</v>
      </c>
      <c r="J1656" s="7"/>
      <c r="K1656" s="7"/>
    </row>
    <row r="1657" spans="1:11" x14ac:dyDescent="0.25">
      <c r="A1657" s="2" t="s">
        <v>75</v>
      </c>
      <c r="B1657" s="2" t="s">
        <v>84</v>
      </c>
      <c r="C1657" s="2" t="s">
        <v>567</v>
      </c>
      <c r="D1657" s="2" t="s">
        <v>82</v>
      </c>
      <c r="E1657" s="9">
        <f>+E1639/E1641</f>
        <v>0.45892866110659458</v>
      </c>
      <c r="F1657" s="9">
        <f>+F1639/F1641</f>
        <v>1.0987886864493439</v>
      </c>
      <c r="G1657" s="9">
        <f>+G1639/G1641</f>
        <v>2.1407386922786746</v>
      </c>
      <c r="H1657" s="9">
        <f>+H1639/H1641</f>
        <v>2.7817777192356949</v>
      </c>
      <c r="I1657" s="9">
        <f>+I1639/I1641</f>
        <v>1.2890474735681345</v>
      </c>
      <c r="J1657" s="7"/>
      <c r="K1657" s="7"/>
    </row>
    <row r="1658" spans="1:11" x14ac:dyDescent="0.25">
      <c r="A1658" s="2" t="s">
        <v>75</v>
      </c>
      <c r="B1658" s="5" t="s">
        <v>84</v>
      </c>
      <c r="C1658" s="5" t="s">
        <v>567</v>
      </c>
      <c r="D1658" s="5" t="s">
        <v>53</v>
      </c>
      <c r="E1658" s="74"/>
      <c r="F1658" s="74"/>
      <c r="G1658" s="74"/>
      <c r="H1658" s="74"/>
      <c r="I1658" s="74"/>
      <c r="J1658" s="7"/>
      <c r="K1658" s="7"/>
    </row>
    <row r="1659" spans="1:11" x14ac:dyDescent="0.25">
      <c r="A1659" s="2" t="s">
        <v>75</v>
      </c>
      <c r="B1659" s="2" t="s">
        <v>84</v>
      </c>
      <c r="C1659" s="2" t="s">
        <v>567</v>
      </c>
      <c r="D1659" s="2" t="s">
        <v>54</v>
      </c>
      <c r="E1659" s="9">
        <v>12.549197989924664</v>
      </c>
      <c r="F1659" s="9">
        <v>7.9213384884017168</v>
      </c>
      <c r="G1659" s="9">
        <v>9.2258720079999996</v>
      </c>
      <c r="H1659" s="9">
        <v>7.5516303275133492</v>
      </c>
      <c r="I1659" s="9">
        <v>8.7648293630000005</v>
      </c>
      <c r="J1659" s="7"/>
      <c r="K1659" s="7"/>
    </row>
    <row r="1660" spans="1:11" x14ac:dyDescent="0.25">
      <c r="A1660" s="2" t="s">
        <v>75</v>
      </c>
      <c r="B1660" s="2" t="s">
        <v>84</v>
      </c>
      <c r="C1660" s="2" t="s">
        <v>567</v>
      </c>
      <c r="D1660" s="2" t="s">
        <v>55</v>
      </c>
      <c r="E1660" s="9">
        <v>35.096923057448734</v>
      </c>
      <c r="F1660" s="9">
        <v>47.032547535331894</v>
      </c>
      <c r="G1660" s="9">
        <v>48.118309969999999</v>
      </c>
      <c r="H1660" s="9">
        <v>46.42154343946828</v>
      </c>
      <c r="I1660" s="9">
        <v>33.237089320000003</v>
      </c>
      <c r="J1660" s="7"/>
      <c r="K1660" s="7"/>
    </row>
    <row r="1661" spans="1:11" x14ac:dyDescent="0.25">
      <c r="A1661" s="2" t="s">
        <v>75</v>
      </c>
      <c r="B1661" s="2" t="s">
        <v>84</v>
      </c>
      <c r="C1661" s="2" t="s">
        <v>567</v>
      </c>
      <c r="D1661" s="2" t="s">
        <v>56</v>
      </c>
      <c r="E1661" s="9">
        <v>44.105676265703828</v>
      </c>
      <c r="F1661" s="9">
        <v>36.82880570135967</v>
      </c>
      <c r="G1661" s="9">
        <v>31.231056649999999</v>
      </c>
      <c r="H1661" s="9">
        <v>37.12159307297739</v>
      </c>
      <c r="I1661" s="9">
        <v>43.58972335</v>
      </c>
      <c r="J1661" s="7"/>
      <c r="K1661" s="7"/>
    </row>
    <row r="1662" spans="1:11" x14ac:dyDescent="0.25">
      <c r="A1662" s="2" t="s">
        <v>75</v>
      </c>
      <c r="B1662" s="2" t="s">
        <v>84</v>
      </c>
      <c r="C1662" s="2" t="s">
        <v>567</v>
      </c>
      <c r="D1662" s="2" t="s">
        <v>57</v>
      </c>
      <c r="E1662" s="9">
        <v>82.027908117755501</v>
      </c>
      <c r="F1662" s="9">
        <v>79.193278987512912</v>
      </c>
      <c r="G1662" s="9">
        <v>81.189952770000005</v>
      </c>
      <c r="H1662" s="9">
        <v>81.754117281439761</v>
      </c>
      <c r="I1662" s="9">
        <v>83.239447429999998</v>
      </c>
      <c r="J1662" s="7"/>
      <c r="K1662" s="7"/>
    </row>
    <row r="1663" spans="1:11" x14ac:dyDescent="0.25">
      <c r="A1663" s="2" t="s">
        <v>75</v>
      </c>
      <c r="B1663" s="2" t="s">
        <v>84</v>
      </c>
      <c r="C1663" s="2" t="s">
        <v>567</v>
      </c>
      <c r="D1663" s="2" t="s">
        <v>58</v>
      </c>
      <c r="E1663" s="9">
        <v>93.849773477720348</v>
      </c>
      <c r="F1663" s="9">
        <v>93.749788856203836</v>
      </c>
      <c r="G1663" s="9">
        <v>92.852372560000006</v>
      </c>
      <c r="H1663" s="9">
        <v>92.08872955954304</v>
      </c>
      <c r="I1663" s="9">
        <v>92.930035020000005</v>
      </c>
      <c r="J1663" s="7"/>
      <c r="K1663" s="7"/>
    </row>
    <row r="1664" spans="1:11" x14ac:dyDescent="0.25">
      <c r="A1664" s="5" t="s">
        <v>75</v>
      </c>
      <c r="B1664" s="2" t="s">
        <v>84</v>
      </c>
      <c r="C1664" s="2" t="s">
        <v>567</v>
      </c>
      <c r="D1664" s="2" t="s">
        <v>59</v>
      </c>
      <c r="E1664" s="9">
        <v>59.034501770311124</v>
      </c>
      <c r="F1664" s="9">
        <v>51.982671697380063</v>
      </c>
      <c r="G1664" s="9">
        <v>44.06504228</v>
      </c>
      <c r="H1664" s="9">
        <v>51.494606943677518</v>
      </c>
      <c r="I1664" s="9">
        <v>57.075751779999997</v>
      </c>
      <c r="J1664" s="7"/>
      <c r="K1664" s="7"/>
    </row>
    <row r="1665" spans="1:14" x14ac:dyDescent="0.25">
      <c r="A1665" s="2" t="s">
        <v>75</v>
      </c>
      <c r="B1665" s="2" t="s">
        <v>84</v>
      </c>
      <c r="C1665" s="2" t="s">
        <v>567</v>
      </c>
      <c r="D1665" s="2" t="s">
        <v>60</v>
      </c>
      <c r="E1665" s="23">
        <v>56.216549072459344</v>
      </c>
      <c r="F1665" s="23">
        <v>48.582780422766419</v>
      </c>
      <c r="G1665" s="23">
        <v>42.497124229999997</v>
      </c>
      <c r="H1665" s="23">
        <v>50.116179422403654</v>
      </c>
      <c r="I1665" s="23">
        <v>56.129380480000002</v>
      </c>
      <c r="J1665" s="7"/>
      <c r="K1665" s="7"/>
    </row>
    <row r="1666" spans="1:14" x14ac:dyDescent="0.25">
      <c r="A1666" s="2" t="s">
        <v>75</v>
      </c>
      <c r="B1666" s="5" t="s">
        <v>84</v>
      </c>
      <c r="C1666" s="5" t="s">
        <v>567</v>
      </c>
      <c r="D1666" s="5" t="s">
        <v>61</v>
      </c>
      <c r="E1666" s="74"/>
      <c r="F1666" s="74"/>
      <c r="G1666" s="74"/>
      <c r="H1666" s="74"/>
      <c r="I1666" s="74"/>
      <c r="J1666" s="7"/>
      <c r="K1666" s="7"/>
    </row>
    <row r="1667" spans="1:14" x14ac:dyDescent="0.25">
      <c r="A1667" s="2" t="s">
        <v>75</v>
      </c>
      <c r="B1667" s="2" t="s">
        <v>84</v>
      </c>
      <c r="C1667" s="2" t="s">
        <v>567</v>
      </c>
      <c r="D1667" s="2" t="s">
        <v>62</v>
      </c>
      <c r="E1667" s="9">
        <v>11.575012453982373</v>
      </c>
      <c r="F1667" s="9">
        <v>12.196376840506337</v>
      </c>
      <c r="G1667" s="9">
        <v>13.92709657</v>
      </c>
      <c r="H1667" s="9">
        <v>11.531290288424229</v>
      </c>
      <c r="I1667" s="9">
        <v>7.9140132200000002</v>
      </c>
      <c r="J1667" s="7"/>
      <c r="K1667" s="7"/>
    </row>
    <row r="1668" spans="1:14" x14ac:dyDescent="0.25">
      <c r="A1668" s="2" t="s">
        <v>75</v>
      </c>
      <c r="B1668" s="2" t="s">
        <v>84</v>
      </c>
      <c r="C1668" s="2" t="s">
        <v>567</v>
      </c>
      <c r="D1668" s="2" t="s">
        <v>63</v>
      </c>
      <c r="E1668" s="9">
        <v>8.9191768662992121</v>
      </c>
      <c r="F1668" s="9">
        <v>10.537565208926482</v>
      </c>
      <c r="G1668" s="9">
        <v>12.70483338</v>
      </c>
      <c r="H1668" s="9">
        <v>11.8230191939374</v>
      </c>
      <c r="I1668" s="9">
        <v>8.2505892900000006</v>
      </c>
      <c r="J1668" s="7"/>
      <c r="K1668" s="7"/>
    </row>
    <row r="1669" spans="1:14" x14ac:dyDescent="0.25">
      <c r="A1669" s="2" t="s">
        <v>75</v>
      </c>
      <c r="B1669" s="2" t="s">
        <v>84</v>
      </c>
      <c r="C1669" s="2" t="s">
        <v>567</v>
      </c>
      <c r="D1669" s="2" t="s">
        <v>534</v>
      </c>
      <c r="E1669" s="9">
        <v>94.527800049638117</v>
      </c>
      <c r="F1669" s="9">
        <v>81.313164847073651</v>
      </c>
      <c r="G1669" s="9">
        <v>72.876426530000003</v>
      </c>
      <c r="H1669" s="9">
        <v>65.057806388079143</v>
      </c>
      <c r="I1669" s="9">
        <v>54.09864589</v>
      </c>
      <c r="J1669" s="7"/>
      <c r="K1669" s="7"/>
    </row>
    <row r="1670" spans="1:14" x14ac:dyDescent="0.25">
      <c r="A1670" s="2" t="s">
        <v>75</v>
      </c>
      <c r="B1670" s="2" t="s">
        <v>84</v>
      </c>
      <c r="C1670" s="2" t="s">
        <v>567</v>
      </c>
      <c r="D1670" s="2" t="s">
        <v>65</v>
      </c>
      <c r="E1670" s="9">
        <v>23.440867588439399</v>
      </c>
      <c r="F1670" s="9">
        <v>10.423942181747401</v>
      </c>
      <c r="G1670" s="9">
        <v>13.49746062</v>
      </c>
      <c r="H1670" s="9">
        <v>1.1728814596119579</v>
      </c>
      <c r="I1670" s="9">
        <v>-5.9354945719999996</v>
      </c>
      <c r="J1670" s="7"/>
      <c r="K1670" s="7"/>
    </row>
    <row r="1671" spans="1:14" x14ac:dyDescent="0.25">
      <c r="A1671" s="2" t="s">
        <v>75</v>
      </c>
      <c r="B1671" s="2" t="s">
        <v>84</v>
      </c>
      <c r="C1671" s="2" t="s">
        <v>567</v>
      </c>
      <c r="D1671" s="2" t="s">
        <v>66</v>
      </c>
      <c r="E1671" s="9">
        <v>77.055440776053572</v>
      </c>
      <c r="F1671" s="9">
        <v>86.399144161644415</v>
      </c>
      <c r="G1671" s="9">
        <v>91.223847829999997</v>
      </c>
      <c r="H1671" s="9">
        <v>102.52988952854673</v>
      </c>
      <c r="I1671" s="9">
        <v>104.2529127</v>
      </c>
      <c r="J1671" s="7"/>
      <c r="K1671" s="7"/>
    </row>
    <row r="1672" spans="1:14" x14ac:dyDescent="0.25">
      <c r="A1672" s="2" t="s">
        <v>75</v>
      </c>
      <c r="B1672" s="5" t="s">
        <v>84</v>
      </c>
      <c r="C1672" s="5" t="s">
        <v>567</v>
      </c>
      <c r="D1672" s="5" t="s">
        <v>67</v>
      </c>
      <c r="E1672" s="74"/>
      <c r="F1672" s="74"/>
      <c r="G1672" s="74"/>
      <c r="H1672" s="74"/>
      <c r="I1672" s="74"/>
      <c r="J1672" s="7"/>
      <c r="K1672" s="7"/>
    </row>
    <row r="1673" spans="1:14" x14ac:dyDescent="0.25">
      <c r="A1673" s="2" t="s">
        <v>75</v>
      </c>
      <c r="B1673" s="2" t="s">
        <v>84</v>
      </c>
      <c r="C1673" s="2" t="s">
        <v>567</v>
      </c>
      <c r="D1673" s="2" t="s">
        <v>535</v>
      </c>
      <c r="E1673" s="23">
        <v>5.9296553956216522</v>
      </c>
      <c r="F1673" s="23">
        <v>6.1747146386512783</v>
      </c>
      <c r="G1673" s="23">
        <v>6.837069552</v>
      </c>
      <c r="H1673" s="23">
        <v>7.461907665966458</v>
      </c>
      <c r="I1673" s="23">
        <v>6.9501024400000002</v>
      </c>
      <c r="J1673" s="7"/>
      <c r="K1673" s="7"/>
      <c r="L1673" s="7"/>
      <c r="M1673" s="7"/>
      <c r="N1673" s="7"/>
    </row>
    <row r="1674" spans="1:14" x14ac:dyDescent="0.25">
      <c r="A1674" s="2" t="str">
        <f t="shared" ref="A1674:C1674" si="76">A1673</f>
        <v>Local Banks</v>
      </c>
      <c r="B1674" s="2" t="str">
        <f t="shared" si="76"/>
        <v>Private Sector Banks</v>
      </c>
      <c r="C1674" s="2" t="str">
        <f t="shared" si="76"/>
        <v>ALBARAKA BANK (PAKISTAN) LTD.</v>
      </c>
      <c r="D1674" s="2" t="s">
        <v>540</v>
      </c>
      <c r="E1674" s="23"/>
      <c r="F1674" s="23"/>
      <c r="G1674" s="9">
        <f>G1645/SUM(G1609:G1611)</f>
        <v>3.2559730273766307</v>
      </c>
      <c r="H1674" s="9">
        <f>H1645/SUM(H1609:H1611)</f>
        <v>2.230729046103868</v>
      </c>
      <c r="I1674" s="9">
        <f>I1645/SUM(I1609:I1611)</f>
        <v>2.6459294181639663</v>
      </c>
      <c r="J1674" s="7"/>
      <c r="K1674" s="7"/>
      <c r="L1674" s="7"/>
      <c r="M1674" s="7"/>
      <c r="N1674" s="7"/>
    </row>
    <row r="1675" spans="1:14" x14ac:dyDescent="0.25">
      <c r="A1675" s="2" t="s">
        <v>75</v>
      </c>
      <c r="B1675" s="2" t="s">
        <v>84</v>
      </c>
      <c r="C1675" s="2" t="s">
        <v>567</v>
      </c>
      <c r="D1675" s="2" t="s">
        <v>538</v>
      </c>
      <c r="E1675" s="9">
        <f>+SUM(E1609:E1611)/E1641</f>
        <v>9.41336120404989</v>
      </c>
      <c r="F1675" s="9">
        <f t="shared" ref="F1675:I1675" si="77">+SUM(F1609:F1611)/F1641</f>
        <v>10.501242027623743</v>
      </c>
      <c r="G1675" s="9">
        <f t="shared" si="77"/>
        <v>12.041023441276812</v>
      </c>
      <c r="H1675" s="9">
        <f t="shared" si="77"/>
        <v>14.061924803920419</v>
      </c>
      <c r="I1675" s="9">
        <f t="shared" si="77"/>
        <v>14.950513396443844</v>
      </c>
      <c r="J1675" s="7"/>
      <c r="K1675" s="7"/>
    </row>
    <row r="1676" spans="1:14" x14ac:dyDescent="0.25">
      <c r="A1676" s="5" t="s">
        <v>75</v>
      </c>
      <c r="B1676" s="2" t="s">
        <v>84</v>
      </c>
      <c r="C1676" s="2" t="s">
        <v>567</v>
      </c>
      <c r="D1676" s="2" t="s">
        <v>539</v>
      </c>
      <c r="E1676" s="9">
        <v>13.833503407014748</v>
      </c>
      <c r="F1676" s="9">
        <v>12.825415200857092</v>
      </c>
      <c r="G1676" s="9">
        <v>11.8749637</v>
      </c>
      <c r="H1676" s="9">
        <v>10.956195244055069</v>
      </c>
      <c r="I1676" s="9">
        <v>11.97672238</v>
      </c>
      <c r="J1676" s="7"/>
      <c r="K1676" s="7"/>
    </row>
    <row r="1677" spans="1:14" x14ac:dyDescent="0.25">
      <c r="A1677" s="2" t="s">
        <v>75</v>
      </c>
      <c r="B1677" s="5" t="s">
        <v>84</v>
      </c>
      <c r="C1677" s="5" t="s">
        <v>567</v>
      </c>
      <c r="D1677" s="5" t="s">
        <v>68</v>
      </c>
      <c r="E1677" s="74"/>
      <c r="F1677" s="74"/>
      <c r="G1677" s="74"/>
      <c r="H1677" s="74"/>
      <c r="I1677" s="74"/>
      <c r="J1677" s="7"/>
      <c r="K1677" s="7"/>
    </row>
    <row r="1678" spans="1:14" x14ac:dyDescent="0.25">
      <c r="A1678" s="2" t="s">
        <v>75</v>
      </c>
      <c r="B1678" s="2" t="s">
        <v>84</v>
      </c>
      <c r="C1678" s="2" t="s">
        <v>567</v>
      </c>
      <c r="D1678" s="2" t="s">
        <v>83</v>
      </c>
      <c r="E1678" s="9">
        <v>24.346581006135903</v>
      </c>
      <c r="F1678" s="9">
        <v>21.138984364391483</v>
      </c>
      <c r="G1678" s="9">
        <v>2.6180732020000002</v>
      </c>
      <c r="H1678" s="9">
        <v>0.71581649070806708</v>
      </c>
      <c r="I1678" s="9">
        <v>-6.3732803980000003</v>
      </c>
      <c r="J1678" s="7"/>
      <c r="K1678" s="7"/>
    </row>
    <row r="1679" spans="1:14" x14ac:dyDescent="0.25">
      <c r="A1679" s="2" t="s">
        <v>75</v>
      </c>
      <c r="B1679" s="5" t="s">
        <v>84</v>
      </c>
      <c r="C1679" s="5" t="s">
        <v>85</v>
      </c>
      <c r="D1679" s="5" t="s">
        <v>9</v>
      </c>
      <c r="E1679" s="19">
        <f>SUM(E1680:E1683)</f>
        <v>-14403149</v>
      </c>
      <c r="F1679" s="19">
        <f t="shared" ref="F1679:I1679" si="78">SUM(F1680:F1683)</f>
        <v>-17648892</v>
      </c>
      <c r="G1679" s="19">
        <f t="shared" si="78"/>
        <v>-12812566</v>
      </c>
      <c r="H1679" s="19">
        <f t="shared" si="78"/>
        <v>8312858</v>
      </c>
      <c r="I1679" s="19">
        <f t="shared" si="78"/>
        <v>23706791</v>
      </c>
      <c r="J1679" s="3"/>
      <c r="K1679" s="3"/>
      <c r="L1679" s="3"/>
      <c r="M1679" s="3"/>
      <c r="N1679" s="3"/>
    </row>
    <row r="1680" spans="1:14" x14ac:dyDescent="0.25">
      <c r="A1680" s="2" t="s">
        <v>75</v>
      </c>
      <c r="B1680" s="2" t="s">
        <v>84</v>
      </c>
      <c r="C1680" s="2" t="s">
        <v>85</v>
      </c>
      <c r="D1680" s="2" t="s">
        <v>76</v>
      </c>
      <c r="E1680" s="23">
        <v>20500194</v>
      </c>
      <c r="F1680" s="23">
        <v>20500194</v>
      </c>
      <c r="G1680" s="23">
        <v>30500208</v>
      </c>
      <c r="H1680" s="23">
        <v>10000000</v>
      </c>
      <c r="I1680" s="23">
        <v>10000000</v>
      </c>
      <c r="J1680" s="7"/>
      <c r="K1680" s="7"/>
    </row>
    <row r="1681" spans="1:11" x14ac:dyDescent="0.25">
      <c r="A1681" s="2" t="s">
        <v>75</v>
      </c>
      <c r="B1681" s="2" t="s">
        <v>84</v>
      </c>
      <c r="C1681" s="2" t="s">
        <v>85</v>
      </c>
      <c r="D1681" s="2" t="s">
        <v>11</v>
      </c>
      <c r="E1681" s="9">
        <v>-425043</v>
      </c>
      <c r="F1681" s="9">
        <v>-425043</v>
      </c>
      <c r="G1681" s="9">
        <v>-425043</v>
      </c>
      <c r="H1681" s="9">
        <v>154162</v>
      </c>
      <c r="I1681" s="9">
        <v>1913138</v>
      </c>
      <c r="J1681" s="7"/>
      <c r="K1681" s="7"/>
    </row>
    <row r="1682" spans="1:11" x14ac:dyDescent="0.25">
      <c r="A1682" s="5" t="s">
        <v>75</v>
      </c>
      <c r="B1682" s="2" t="s">
        <v>84</v>
      </c>
      <c r="C1682" s="2" t="s">
        <v>85</v>
      </c>
      <c r="D1682" s="2" t="s">
        <v>12</v>
      </c>
      <c r="E1682" s="9">
        <v>-38776353</v>
      </c>
      <c r="F1682" s="9">
        <v>-41721679</v>
      </c>
      <c r="G1682" s="9">
        <v>-46858568</v>
      </c>
      <c r="H1682" s="9">
        <v>-6132049</v>
      </c>
      <c r="I1682" s="9">
        <v>2710431</v>
      </c>
      <c r="J1682" s="7"/>
      <c r="K1682" s="7"/>
    </row>
    <row r="1683" spans="1:11" x14ac:dyDescent="0.25">
      <c r="A1683" s="2" t="s">
        <v>75</v>
      </c>
      <c r="B1683" s="2" t="s">
        <v>84</v>
      </c>
      <c r="C1683" s="2" t="s">
        <v>85</v>
      </c>
      <c r="D1683" s="2" t="s">
        <v>13</v>
      </c>
      <c r="E1683" s="9">
        <v>4298053</v>
      </c>
      <c r="F1683" s="9">
        <v>3997636</v>
      </c>
      <c r="G1683" s="9">
        <v>3970837</v>
      </c>
      <c r="H1683" s="9">
        <v>4290745</v>
      </c>
      <c r="I1683" s="9">
        <v>9083222</v>
      </c>
      <c r="J1683" s="7"/>
      <c r="K1683" s="7"/>
    </row>
    <row r="1684" spans="1:11" x14ac:dyDescent="0.25">
      <c r="A1684" s="2" t="s">
        <v>75</v>
      </c>
      <c r="B1684" s="5" t="s">
        <v>84</v>
      </c>
      <c r="C1684" s="5" t="s">
        <v>85</v>
      </c>
      <c r="D1684" s="5" t="s">
        <v>14</v>
      </c>
      <c r="E1684" s="22">
        <v>126419161</v>
      </c>
      <c r="F1684" s="22">
        <v>158365620</v>
      </c>
      <c r="G1684" s="22">
        <v>301436833</v>
      </c>
      <c r="H1684" s="22">
        <v>289910453</v>
      </c>
      <c r="I1684" s="22">
        <v>189939493</v>
      </c>
      <c r="J1684" s="7"/>
      <c r="K1684" s="7"/>
    </row>
    <row r="1685" spans="1:11" x14ac:dyDescent="0.25">
      <c r="A1685" s="2" t="s">
        <v>75</v>
      </c>
      <c r="B1685" s="2" t="s">
        <v>84</v>
      </c>
      <c r="C1685" s="2" t="s">
        <v>85</v>
      </c>
      <c r="D1685" s="2" t="s">
        <v>15</v>
      </c>
      <c r="E1685" s="9">
        <v>2071048</v>
      </c>
      <c r="F1685" s="9">
        <v>1993587</v>
      </c>
      <c r="G1685" s="9">
        <v>2162537</v>
      </c>
      <c r="H1685" s="9">
        <v>1900496</v>
      </c>
      <c r="I1685" s="9">
        <v>2749628</v>
      </c>
      <c r="J1685" s="7"/>
      <c r="K1685" s="7"/>
    </row>
    <row r="1686" spans="1:11" x14ac:dyDescent="0.25">
      <c r="A1686" s="2" t="s">
        <v>75</v>
      </c>
      <c r="B1686" s="2" t="s">
        <v>84</v>
      </c>
      <c r="C1686" s="2" t="s">
        <v>85</v>
      </c>
      <c r="D1686" s="2" t="s">
        <v>16</v>
      </c>
      <c r="E1686" s="20">
        <v>6922040</v>
      </c>
      <c r="F1686" s="20">
        <v>25388560</v>
      </c>
      <c r="G1686" s="20">
        <v>130369330</v>
      </c>
      <c r="H1686" s="20">
        <v>89892925</v>
      </c>
      <c r="I1686" s="20">
        <v>7404522</v>
      </c>
      <c r="J1686" s="7"/>
      <c r="K1686" s="7"/>
    </row>
    <row r="1687" spans="1:11" x14ac:dyDescent="0.25">
      <c r="A1687" s="2" t="s">
        <v>75</v>
      </c>
      <c r="B1687" s="2" t="s">
        <v>84</v>
      </c>
      <c r="C1687" s="2" t="s">
        <v>85</v>
      </c>
      <c r="D1687" s="2" t="s">
        <v>17</v>
      </c>
      <c r="E1687" s="20">
        <v>109483658</v>
      </c>
      <c r="F1687" s="20">
        <v>121919068</v>
      </c>
      <c r="G1687" s="20">
        <v>156960280</v>
      </c>
      <c r="H1687" s="20">
        <v>186014625</v>
      </c>
      <c r="I1687" s="20">
        <v>169172356</v>
      </c>
      <c r="J1687" s="7"/>
      <c r="K1687" s="7"/>
    </row>
    <row r="1688" spans="1:11" x14ac:dyDescent="0.25">
      <c r="A1688" s="2" t="s">
        <v>75</v>
      </c>
      <c r="B1688" s="2" t="s">
        <v>84</v>
      </c>
      <c r="C1688" s="2" t="s">
        <v>85</v>
      </c>
      <c r="D1688" s="2" t="s">
        <v>18</v>
      </c>
      <c r="E1688" s="20">
        <v>7942415</v>
      </c>
      <c r="F1688" s="20">
        <v>9064405</v>
      </c>
      <c r="G1688" s="20">
        <v>11944686</v>
      </c>
      <c r="H1688" s="20">
        <v>12102407</v>
      </c>
      <c r="I1688" s="20">
        <v>10612987</v>
      </c>
      <c r="J1688" s="7"/>
      <c r="K1688" s="7"/>
    </row>
    <row r="1689" spans="1:11" x14ac:dyDescent="0.25">
      <c r="A1689" s="2" t="s">
        <v>75</v>
      </c>
      <c r="B1689" s="5" t="s">
        <v>84</v>
      </c>
      <c r="C1689" s="5" t="s">
        <v>85</v>
      </c>
      <c r="D1689" s="5" t="s">
        <v>19</v>
      </c>
      <c r="E1689" s="19">
        <v>112016012</v>
      </c>
      <c r="F1689" s="19">
        <v>140716728</v>
      </c>
      <c r="G1689" s="19">
        <v>288624267</v>
      </c>
      <c r="H1689" s="19">
        <v>298223311</v>
      </c>
      <c r="I1689" s="19">
        <v>213646284</v>
      </c>
      <c r="J1689" s="7"/>
      <c r="K1689" s="7"/>
    </row>
    <row r="1690" spans="1:11" x14ac:dyDescent="0.25">
      <c r="A1690" s="2" t="s">
        <v>75</v>
      </c>
      <c r="B1690" s="2" t="s">
        <v>84</v>
      </c>
      <c r="C1690" s="2" t="s">
        <v>85</v>
      </c>
      <c r="D1690" s="2" t="s">
        <v>20</v>
      </c>
      <c r="E1690" s="20">
        <v>14415006</v>
      </c>
      <c r="F1690" s="20">
        <v>13372145</v>
      </c>
      <c r="G1690" s="20">
        <v>14463417</v>
      </c>
      <c r="H1690" s="20">
        <v>18352205</v>
      </c>
      <c r="I1690" s="20">
        <v>12915786</v>
      </c>
      <c r="J1690" s="7"/>
      <c r="K1690" s="7"/>
    </row>
    <row r="1691" spans="1:11" x14ac:dyDescent="0.25">
      <c r="A1691" s="2" t="s">
        <v>75</v>
      </c>
      <c r="B1691" s="2" t="s">
        <v>84</v>
      </c>
      <c r="C1691" s="2" t="s">
        <v>85</v>
      </c>
      <c r="D1691" s="2" t="s">
        <v>21</v>
      </c>
      <c r="E1691" s="20">
        <v>1092288</v>
      </c>
      <c r="F1691" s="20">
        <v>1363429</v>
      </c>
      <c r="G1691" s="20">
        <v>601877</v>
      </c>
      <c r="H1691" s="20">
        <v>1472869</v>
      </c>
      <c r="I1691" s="20">
        <v>2760766</v>
      </c>
      <c r="J1691" s="7"/>
      <c r="K1691" s="7"/>
    </row>
    <row r="1692" spans="1:11" x14ac:dyDescent="0.25">
      <c r="A1692" s="2" t="s">
        <v>75</v>
      </c>
      <c r="B1692" s="2" t="s">
        <v>84</v>
      </c>
      <c r="C1692" s="2" t="s">
        <v>85</v>
      </c>
      <c r="D1692" s="2" t="s">
        <v>22</v>
      </c>
      <c r="E1692" s="20">
        <v>298931</v>
      </c>
      <c r="F1692" s="20">
        <v>10141557</v>
      </c>
      <c r="G1692" s="20">
        <v>0</v>
      </c>
      <c r="H1692" s="20">
        <v>9697187</v>
      </c>
      <c r="I1692" s="20">
        <v>14199796</v>
      </c>
      <c r="J1692" s="7"/>
      <c r="K1692" s="7"/>
    </row>
    <row r="1693" spans="1:11" x14ac:dyDescent="0.25">
      <c r="A1693" s="2" t="s">
        <v>75</v>
      </c>
      <c r="B1693" s="2" t="s">
        <v>84</v>
      </c>
      <c r="C1693" s="2" t="s">
        <v>85</v>
      </c>
      <c r="D1693" s="2" t="s">
        <v>23</v>
      </c>
      <c r="E1693" s="20">
        <v>31133345</v>
      </c>
      <c r="F1693" s="20">
        <v>51446799</v>
      </c>
      <c r="G1693" s="20">
        <v>179899952</v>
      </c>
      <c r="H1693" s="20">
        <v>175012164</v>
      </c>
      <c r="I1693" s="20">
        <v>86281902</v>
      </c>
      <c r="J1693" s="7"/>
      <c r="K1693" s="7"/>
    </row>
    <row r="1694" spans="1:11" x14ac:dyDescent="0.25">
      <c r="A1694" s="5" t="s">
        <v>75</v>
      </c>
      <c r="B1694" s="2" t="s">
        <v>84</v>
      </c>
      <c r="C1694" s="2" t="s">
        <v>85</v>
      </c>
      <c r="D1694" s="2" t="s">
        <v>24</v>
      </c>
      <c r="E1694" s="20">
        <v>59807717</v>
      </c>
      <c r="F1694" s="20">
        <v>54834944</v>
      </c>
      <c r="G1694" s="20">
        <v>52951644</v>
      </c>
      <c r="H1694" s="20">
        <v>48872041</v>
      </c>
      <c r="I1694" s="20">
        <v>40064066</v>
      </c>
      <c r="J1694" s="7"/>
      <c r="K1694" s="7"/>
    </row>
    <row r="1695" spans="1:11" x14ac:dyDescent="0.25">
      <c r="A1695" s="2" t="s">
        <v>75</v>
      </c>
      <c r="B1695" s="2" t="s">
        <v>84</v>
      </c>
      <c r="C1695" s="2" t="s">
        <v>85</v>
      </c>
      <c r="D1695" s="2" t="s">
        <v>25</v>
      </c>
      <c r="E1695" s="20">
        <v>37012348</v>
      </c>
      <c r="F1695" s="20">
        <v>36068068</v>
      </c>
      <c r="G1695" s="20">
        <v>36274352</v>
      </c>
      <c r="H1695" s="20">
        <v>34187684</v>
      </c>
      <c r="I1695" s="20">
        <v>16622621</v>
      </c>
      <c r="J1695" s="7"/>
      <c r="K1695" s="7"/>
    </row>
    <row r="1696" spans="1:11" x14ac:dyDescent="0.25">
      <c r="A1696" s="2" t="s">
        <v>75</v>
      </c>
      <c r="B1696" s="2" t="s">
        <v>84</v>
      </c>
      <c r="C1696" s="2" t="s">
        <v>85</v>
      </c>
      <c r="D1696" s="2" t="s">
        <v>26</v>
      </c>
      <c r="E1696" s="20">
        <v>32763989</v>
      </c>
      <c r="F1696" s="20">
        <v>33242421</v>
      </c>
      <c r="G1696" s="20">
        <v>34216495</v>
      </c>
      <c r="H1696" s="20">
        <v>33253123</v>
      </c>
      <c r="I1696" s="20">
        <v>13937130</v>
      </c>
      <c r="J1696" s="7"/>
      <c r="K1696" s="7"/>
    </row>
    <row r="1697" spans="1:11" x14ac:dyDescent="0.25">
      <c r="A1697" s="2" t="s">
        <v>75</v>
      </c>
      <c r="B1697" s="2" t="s">
        <v>84</v>
      </c>
      <c r="C1697" s="2" t="s">
        <v>85</v>
      </c>
      <c r="D1697" s="2" t="s">
        <v>27</v>
      </c>
      <c r="E1697" s="20">
        <v>27043728</v>
      </c>
      <c r="F1697" s="20">
        <v>21592523</v>
      </c>
      <c r="G1697" s="20">
        <v>18735149</v>
      </c>
      <c r="H1697" s="20">
        <v>15618918</v>
      </c>
      <c r="I1697" s="20">
        <v>26126936</v>
      </c>
      <c r="J1697" s="7"/>
      <c r="K1697" s="7"/>
    </row>
    <row r="1698" spans="1:11" x14ac:dyDescent="0.25">
      <c r="A1698" s="2" t="s">
        <v>75</v>
      </c>
      <c r="B1698" s="2" t="s">
        <v>84</v>
      </c>
      <c r="C1698" s="2" t="s">
        <v>85</v>
      </c>
      <c r="D1698" s="2" t="s">
        <v>491</v>
      </c>
      <c r="E1698" s="20">
        <v>10917257</v>
      </c>
      <c r="F1698" s="20">
        <v>10650623</v>
      </c>
      <c r="G1698" s="20">
        <v>7210016</v>
      </c>
      <c r="H1698" s="20">
        <v>7026158</v>
      </c>
      <c r="I1698" s="20">
        <v>7717465</v>
      </c>
      <c r="J1698" s="7"/>
      <c r="K1698" s="7"/>
    </row>
    <row r="1699" spans="1:11" x14ac:dyDescent="0.25">
      <c r="A1699" s="2" t="s">
        <v>75</v>
      </c>
      <c r="B1699" s="2" t="s">
        <v>84</v>
      </c>
      <c r="C1699" s="2" t="s">
        <v>85</v>
      </c>
      <c r="D1699" s="2" t="s">
        <v>28</v>
      </c>
      <c r="E1699" s="20">
        <v>27115457</v>
      </c>
      <c r="F1699" s="20">
        <v>32149652</v>
      </c>
      <c r="G1699" s="20">
        <v>67713856</v>
      </c>
      <c r="H1699" s="20">
        <v>71043810</v>
      </c>
      <c r="I1699" s="20">
        <v>63643633</v>
      </c>
      <c r="J1699" s="7"/>
      <c r="K1699" s="7"/>
    </row>
    <row r="1700" spans="1:11" x14ac:dyDescent="0.25">
      <c r="A1700" s="2" t="s">
        <v>75</v>
      </c>
      <c r="B1700" s="5" t="s">
        <v>84</v>
      </c>
      <c r="C1700" s="5" t="s">
        <v>85</v>
      </c>
      <c r="D1700" s="5" t="s">
        <v>29</v>
      </c>
      <c r="E1700" s="19"/>
      <c r="F1700" s="19"/>
      <c r="G1700" s="19"/>
      <c r="H1700" s="19"/>
      <c r="I1700" s="19"/>
      <c r="J1700" s="7"/>
      <c r="K1700" s="7"/>
    </row>
    <row r="1701" spans="1:11" x14ac:dyDescent="0.25">
      <c r="A1701" s="2" t="s">
        <v>75</v>
      </c>
      <c r="B1701" s="2" t="s">
        <v>84</v>
      </c>
      <c r="C1701" s="2" t="s">
        <v>85</v>
      </c>
      <c r="D1701" s="2" t="s">
        <v>30</v>
      </c>
      <c r="E1701" s="20">
        <v>4565026</v>
      </c>
      <c r="F1701" s="20">
        <v>8140810</v>
      </c>
      <c r="G1701" s="20">
        <v>31700037</v>
      </c>
      <c r="H1701" s="20">
        <v>38923020</v>
      </c>
      <c r="I1701" s="20">
        <v>18612699</v>
      </c>
      <c r="J1701" s="7"/>
      <c r="K1701" s="7"/>
    </row>
    <row r="1702" spans="1:11" x14ac:dyDescent="0.25">
      <c r="A1702" s="5" t="s">
        <v>75</v>
      </c>
      <c r="B1702" s="2" t="s">
        <v>84</v>
      </c>
      <c r="C1702" s="2" t="s">
        <v>85</v>
      </c>
      <c r="D1702" s="2" t="s">
        <v>31</v>
      </c>
      <c r="E1702" s="20">
        <v>5676758</v>
      </c>
      <c r="F1702" s="20">
        <v>10404148</v>
      </c>
      <c r="G1702" s="20">
        <v>34286621</v>
      </c>
      <c r="H1702" s="20">
        <v>43009125</v>
      </c>
      <c r="I1702" s="20">
        <v>19468349</v>
      </c>
      <c r="J1702" s="7"/>
      <c r="K1702" s="7"/>
    </row>
    <row r="1703" spans="1:11" x14ac:dyDescent="0.25">
      <c r="A1703" s="2" t="s">
        <v>75</v>
      </c>
      <c r="B1703" s="2" t="s">
        <v>84</v>
      </c>
      <c r="C1703" s="2" t="s">
        <v>85</v>
      </c>
      <c r="D1703" s="2" t="s">
        <v>32</v>
      </c>
      <c r="E1703" s="20">
        <v>-1111732</v>
      </c>
      <c r="F1703" s="20">
        <v>-2263338</v>
      </c>
      <c r="G1703" s="20">
        <v>-2586584</v>
      </c>
      <c r="H1703" s="20">
        <v>-4086105</v>
      </c>
      <c r="I1703" s="20">
        <v>-855650</v>
      </c>
      <c r="J1703" s="7"/>
      <c r="K1703" s="7"/>
    </row>
    <row r="1704" spans="1:11" x14ac:dyDescent="0.25">
      <c r="A1704" s="2" t="s">
        <v>75</v>
      </c>
      <c r="B1704" s="2" t="s">
        <v>84</v>
      </c>
      <c r="C1704" s="2" t="s">
        <v>85</v>
      </c>
      <c r="D1704" s="2" t="s">
        <v>33</v>
      </c>
      <c r="E1704" s="20">
        <v>-308387</v>
      </c>
      <c r="F1704" s="20">
        <v>584115</v>
      </c>
      <c r="G1704" s="20">
        <v>-1145472</v>
      </c>
      <c r="H1704" s="20">
        <v>-1415507</v>
      </c>
      <c r="I1704" s="20">
        <v>-21028978</v>
      </c>
      <c r="J1704" s="7"/>
      <c r="K1704" s="7"/>
    </row>
    <row r="1705" spans="1:11" x14ac:dyDescent="0.25">
      <c r="A1705" s="2" t="s">
        <v>75</v>
      </c>
      <c r="B1705" s="2" t="s">
        <v>84</v>
      </c>
      <c r="C1705" s="2" t="s">
        <v>85</v>
      </c>
      <c r="D1705" s="2" t="s">
        <v>34</v>
      </c>
      <c r="E1705" s="20">
        <v>-803345</v>
      </c>
      <c r="F1705" s="20">
        <v>-2847453</v>
      </c>
      <c r="G1705" s="20">
        <v>-1441112</v>
      </c>
      <c r="H1705" s="20">
        <v>-2670598</v>
      </c>
      <c r="I1705" s="20">
        <v>20173328</v>
      </c>
      <c r="J1705" s="7"/>
      <c r="K1705" s="7"/>
    </row>
    <row r="1706" spans="1:11" x14ac:dyDescent="0.25">
      <c r="A1706" s="2" t="s">
        <v>75</v>
      </c>
      <c r="B1706" s="2" t="s">
        <v>84</v>
      </c>
      <c r="C1706" s="2" t="s">
        <v>85</v>
      </c>
      <c r="D1706" s="2" t="s">
        <v>35</v>
      </c>
      <c r="E1706" s="20">
        <v>1309443</v>
      </c>
      <c r="F1706" s="20">
        <v>1396677</v>
      </c>
      <c r="G1706" s="20">
        <v>1197237</v>
      </c>
      <c r="H1706" s="20">
        <v>3487653</v>
      </c>
      <c r="I1706" s="20">
        <v>7754419</v>
      </c>
      <c r="J1706" s="7"/>
      <c r="K1706" s="7"/>
    </row>
    <row r="1707" spans="1:11" x14ac:dyDescent="0.25">
      <c r="A1707" s="2" t="s">
        <v>75</v>
      </c>
      <c r="B1707" s="2" t="s">
        <v>84</v>
      </c>
      <c r="C1707" s="2" t="s">
        <v>85</v>
      </c>
      <c r="D1707" s="2" t="s">
        <v>36</v>
      </c>
      <c r="E1707" s="20">
        <v>5440078</v>
      </c>
      <c r="F1707" s="20">
        <v>5845391</v>
      </c>
      <c r="G1707" s="20">
        <v>7146955</v>
      </c>
      <c r="H1707" s="20">
        <v>8086394</v>
      </c>
      <c r="I1707" s="20">
        <v>8847574</v>
      </c>
      <c r="J1707" s="7"/>
      <c r="K1707" s="7"/>
    </row>
    <row r="1708" spans="1:11" x14ac:dyDescent="0.25">
      <c r="A1708" s="5" t="s">
        <v>75</v>
      </c>
      <c r="B1708" s="2" t="s">
        <v>84</v>
      </c>
      <c r="C1708" s="2" t="s">
        <v>85</v>
      </c>
      <c r="D1708" s="2" t="s">
        <v>37</v>
      </c>
      <c r="E1708" s="20">
        <v>5435691</v>
      </c>
      <c r="F1708" s="20">
        <v>5843690</v>
      </c>
      <c r="G1708" s="20">
        <v>7146413</v>
      </c>
      <c r="H1708" s="20">
        <v>8085622</v>
      </c>
      <c r="I1708" s="20">
        <v>8465102</v>
      </c>
      <c r="J1708" s="7"/>
      <c r="K1708" s="7"/>
    </row>
    <row r="1709" spans="1:11" x14ac:dyDescent="0.25">
      <c r="A1709" s="2" t="s">
        <v>75</v>
      </c>
      <c r="B1709" s="2" t="s">
        <v>84</v>
      </c>
      <c r="C1709" s="2" t="s">
        <v>85</v>
      </c>
      <c r="D1709" s="2" t="s">
        <v>38</v>
      </c>
      <c r="E1709" s="20">
        <v>-4933980</v>
      </c>
      <c r="F1709" s="20">
        <v>-7296167</v>
      </c>
      <c r="G1709" s="20">
        <v>-7390830</v>
      </c>
      <c r="H1709" s="20">
        <v>-7269339</v>
      </c>
      <c r="I1709" s="20">
        <v>19080173</v>
      </c>
      <c r="J1709" s="7"/>
      <c r="K1709" s="7"/>
    </row>
    <row r="1710" spans="1:11" x14ac:dyDescent="0.25">
      <c r="A1710" s="2" t="s">
        <v>75</v>
      </c>
      <c r="B1710" s="2" t="s">
        <v>84</v>
      </c>
      <c r="C1710" s="2" t="s">
        <v>85</v>
      </c>
      <c r="D1710" s="2" t="s">
        <v>39</v>
      </c>
      <c r="E1710" s="20">
        <v>-2886924</v>
      </c>
      <c r="F1710" s="20">
        <v>-3166888</v>
      </c>
      <c r="G1710" s="20">
        <v>-5318616</v>
      </c>
      <c r="H1710" s="20">
        <v>-5220848</v>
      </c>
      <c r="I1710" s="20">
        <v>8794880</v>
      </c>
      <c r="J1710" s="7"/>
      <c r="K1710" s="7"/>
    </row>
    <row r="1711" spans="1:11" x14ac:dyDescent="0.25">
      <c r="A1711" s="2" t="s">
        <v>75</v>
      </c>
      <c r="B1711" s="5" t="s">
        <v>84</v>
      </c>
      <c r="C1711" s="5" t="s">
        <v>85</v>
      </c>
      <c r="D1711" s="5" t="s">
        <v>40</v>
      </c>
      <c r="E1711" s="19"/>
      <c r="F1711" s="19"/>
      <c r="G1711" s="19"/>
      <c r="H1711" s="19"/>
      <c r="I1711" s="19"/>
      <c r="J1711" s="7"/>
      <c r="K1711" s="7"/>
    </row>
    <row r="1712" spans="1:11" x14ac:dyDescent="0.25">
      <c r="A1712" s="2" t="s">
        <v>75</v>
      </c>
      <c r="B1712" s="2" t="s">
        <v>84</v>
      </c>
      <c r="C1712" s="2" t="s">
        <v>85</v>
      </c>
      <c r="D1712" s="2" t="s">
        <v>77</v>
      </c>
      <c r="E1712" s="20">
        <v>2638151</v>
      </c>
      <c r="F1712" s="20">
        <v>2638151</v>
      </c>
      <c r="G1712" s="20">
        <v>3050020.8</v>
      </c>
      <c r="H1712" s="20">
        <v>1000000</v>
      </c>
      <c r="I1712" s="20">
        <v>1000000</v>
      </c>
      <c r="J1712" s="7"/>
      <c r="K1712" s="7"/>
    </row>
    <row r="1713" spans="1:11" x14ac:dyDescent="0.25">
      <c r="A1713" s="5" t="s">
        <v>75</v>
      </c>
      <c r="B1713" s="2" t="s">
        <v>84</v>
      </c>
      <c r="C1713" s="2" t="s">
        <v>85</v>
      </c>
      <c r="D1713" s="2" t="s">
        <v>78</v>
      </c>
      <c r="E1713" s="23">
        <v>0</v>
      </c>
      <c r="F1713" s="23">
        <v>0</v>
      </c>
      <c r="G1713" s="23">
        <v>0</v>
      </c>
      <c r="H1713" s="23">
        <v>0</v>
      </c>
      <c r="I1713" s="23">
        <v>0</v>
      </c>
      <c r="J1713" s="7"/>
      <c r="K1713" s="7"/>
    </row>
    <row r="1714" spans="1:11" x14ac:dyDescent="0.25">
      <c r="A1714" s="2" t="s">
        <v>75</v>
      </c>
      <c r="B1714" s="2" t="s">
        <v>84</v>
      </c>
      <c r="C1714" s="2" t="s">
        <v>85</v>
      </c>
      <c r="D1714" s="2" t="s">
        <v>79</v>
      </c>
      <c r="E1714" s="23">
        <v>0</v>
      </c>
      <c r="F1714" s="23">
        <v>0</v>
      </c>
      <c r="G1714" s="23">
        <v>0</v>
      </c>
      <c r="H1714" s="23">
        <v>0</v>
      </c>
      <c r="I1714" s="23">
        <v>0</v>
      </c>
      <c r="J1714" s="7"/>
      <c r="K1714" s="7"/>
    </row>
    <row r="1715" spans="1:11" x14ac:dyDescent="0.25">
      <c r="A1715" s="5" t="s">
        <v>75</v>
      </c>
      <c r="B1715" s="2" t="s">
        <v>84</v>
      </c>
      <c r="C1715" s="2" t="s">
        <v>85</v>
      </c>
      <c r="D1715" s="2" t="s">
        <v>80</v>
      </c>
      <c r="E1715" s="20">
        <v>6850552</v>
      </c>
      <c r="F1715" s="20">
        <v>19798110</v>
      </c>
      <c r="G1715" s="20">
        <v>117475967</v>
      </c>
      <c r="H1715" s="20">
        <v>-1352619</v>
      </c>
      <c r="I1715" s="20">
        <v>-98359171</v>
      </c>
      <c r="J1715" s="7"/>
      <c r="K1715" s="7"/>
    </row>
    <row r="1716" spans="1:11" x14ac:dyDescent="0.25">
      <c r="A1716" s="5" t="str">
        <f t="shared" ref="A1716:B1716" si="79">A1715</f>
        <v>Local Banks</v>
      </c>
      <c r="B1716" s="2" t="str">
        <f t="shared" si="79"/>
        <v>Private Sector Banks</v>
      </c>
      <c r="C1716" s="2" t="s">
        <v>85</v>
      </c>
      <c r="D1716" s="2" t="s">
        <v>81</v>
      </c>
      <c r="E1716" s="20"/>
      <c r="F1716" s="20"/>
      <c r="G1716" s="9">
        <v>183678618</v>
      </c>
      <c r="H1716" s="9">
        <v>154800956</v>
      </c>
      <c r="I1716" s="9">
        <v>44478325</v>
      </c>
      <c r="J1716" s="7"/>
      <c r="K1716" s="7"/>
    </row>
    <row r="1717" spans="1:11" x14ac:dyDescent="0.25">
      <c r="A1717" s="2" t="s">
        <v>75</v>
      </c>
      <c r="B1717" s="5" t="s">
        <v>84</v>
      </c>
      <c r="C1717" s="5" t="s">
        <v>85</v>
      </c>
      <c r="D1717" s="5" t="s">
        <v>43</v>
      </c>
      <c r="E1717" s="22"/>
      <c r="F1717" s="22"/>
      <c r="G1717" s="22"/>
      <c r="H1717" s="22"/>
      <c r="I1717" s="22"/>
      <c r="J1717" s="7"/>
      <c r="K1717" s="7"/>
    </row>
    <row r="1718" spans="1:11" x14ac:dyDescent="0.25">
      <c r="A1718" s="2" t="s">
        <v>75</v>
      </c>
      <c r="B1718" s="2" t="s">
        <v>84</v>
      </c>
      <c r="C1718" s="2" t="s">
        <v>85</v>
      </c>
      <c r="D1718" s="2" t="s">
        <v>211</v>
      </c>
      <c r="E1718" s="23">
        <v>-24.353245739999998</v>
      </c>
      <c r="F1718" s="23">
        <v>-27.802368560376671</v>
      </c>
      <c r="G1718" s="23">
        <v>-8.1595614540000003</v>
      </c>
      <c r="H1718" s="23">
        <v>-10.49791357</v>
      </c>
      <c r="I1718" s="23">
        <v>-4.5971301640000002</v>
      </c>
      <c r="J1718" s="7"/>
      <c r="K1718" s="7"/>
    </row>
    <row r="1719" spans="1:11" x14ac:dyDescent="0.25">
      <c r="A1719" s="2" t="s">
        <v>75</v>
      </c>
      <c r="B1719" s="2" t="s">
        <v>84</v>
      </c>
      <c r="C1719" s="2" t="s">
        <v>85</v>
      </c>
      <c r="D1719" s="2" t="s">
        <v>45</v>
      </c>
      <c r="E1719" s="23">
        <v>-0.99247596900000001</v>
      </c>
      <c r="F1719" s="23">
        <v>-1.6084356367353851</v>
      </c>
      <c r="G1719" s="23">
        <v>-0.89617689700000003</v>
      </c>
      <c r="H1719" s="23">
        <v>-1.370149431</v>
      </c>
      <c r="I1719" s="23">
        <v>-0.40049842400000002</v>
      </c>
      <c r="J1719" s="7"/>
      <c r="K1719" s="7"/>
    </row>
    <row r="1720" spans="1:11" x14ac:dyDescent="0.25">
      <c r="A1720" s="2" t="s">
        <v>75</v>
      </c>
      <c r="B1720" s="2" t="s">
        <v>84</v>
      </c>
      <c r="C1720" s="2" t="s">
        <v>85</v>
      </c>
      <c r="D1720" s="2" t="s">
        <v>533</v>
      </c>
      <c r="E1720" s="23">
        <v>15.437103989358546</v>
      </c>
      <c r="F1720" s="23">
        <v>14.630004405325417</v>
      </c>
      <c r="G1720" s="23">
        <v>31.689735389999999</v>
      </c>
      <c r="H1720" s="23">
        <v>-129.8036132</v>
      </c>
      <c r="I1720" s="23">
        <v>60.14181627</v>
      </c>
      <c r="J1720" s="7"/>
      <c r="K1720" s="7"/>
    </row>
    <row r="1721" spans="1:11" x14ac:dyDescent="0.25">
      <c r="A1721" s="5" t="s">
        <v>75</v>
      </c>
      <c r="B1721" s="2" t="s">
        <v>84</v>
      </c>
      <c r="C1721" s="2" t="s">
        <v>85</v>
      </c>
      <c r="D1721" s="2" t="s">
        <v>46</v>
      </c>
      <c r="E1721" s="9">
        <v>-2.5772422609999999</v>
      </c>
      <c r="F1721" s="9">
        <v>-2.2505412433978709</v>
      </c>
      <c r="G1721" s="9">
        <v>-1.842747339</v>
      </c>
      <c r="H1721" s="9">
        <v>-1.750650539</v>
      </c>
      <c r="I1721" s="9">
        <v>4.1165611850000001</v>
      </c>
      <c r="J1721" s="7"/>
      <c r="K1721" s="7"/>
    </row>
    <row r="1722" spans="1:11" x14ac:dyDescent="0.25">
      <c r="A1722" s="2" t="s">
        <v>75</v>
      </c>
      <c r="B1722" s="2" t="s">
        <v>84</v>
      </c>
      <c r="C1722" s="2" t="s">
        <v>85</v>
      </c>
      <c r="D1722" s="2" t="s">
        <v>47</v>
      </c>
      <c r="E1722" s="9">
        <v>1.1689784135503771</v>
      </c>
      <c r="F1722" s="9">
        <v>0.99254510806988061</v>
      </c>
      <c r="G1722" s="9">
        <v>0.41480815599999998</v>
      </c>
      <c r="H1722" s="9">
        <v>1.1694769896777117</v>
      </c>
      <c r="I1722" s="9">
        <v>3.6295595010000001</v>
      </c>
      <c r="J1722" s="7"/>
      <c r="K1722" s="7"/>
    </row>
    <row r="1723" spans="1:11" x14ac:dyDescent="0.25">
      <c r="A1723" s="2" t="s">
        <v>75</v>
      </c>
      <c r="B1723" s="2" t="s">
        <v>84</v>
      </c>
      <c r="C1723" s="2" t="s">
        <v>85</v>
      </c>
      <c r="D1723" s="2" t="s">
        <v>48</v>
      </c>
      <c r="E1723" s="9">
        <v>-0.71716979199999997</v>
      </c>
      <c r="F1723" s="9">
        <v>-2.0235355387171881</v>
      </c>
      <c r="G1723" s="9">
        <v>-0.49930382299999998</v>
      </c>
      <c r="H1723" s="9">
        <v>-0.89550276600000001</v>
      </c>
      <c r="I1723" s="9">
        <v>9.4423959180000008</v>
      </c>
      <c r="J1723" s="7"/>
      <c r="K1723" s="7"/>
    </row>
    <row r="1724" spans="1:11" x14ac:dyDescent="0.25">
      <c r="A1724" s="2" t="s">
        <v>75</v>
      </c>
      <c r="B1724" s="2" t="s">
        <v>84</v>
      </c>
      <c r="C1724" s="2" t="s">
        <v>85</v>
      </c>
      <c r="D1724" s="2" t="s">
        <v>49</v>
      </c>
      <c r="E1724" s="23">
        <v>124.35324574274057</v>
      </c>
      <c r="F1724" s="23">
        <v>127.80236856037666</v>
      </c>
      <c r="G1724" s="23">
        <v>108.1595615</v>
      </c>
      <c r="H1724" s="23">
        <v>110.4979135740238</v>
      </c>
      <c r="I1724" s="23">
        <v>104.5971302</v>
      </c>
      <c r="J1724" s="7"/>
      <c r="K1724" s="7"/>
    </row>
    <row r="1725" spans="1:11" x14ac:dyDescent="0.25">
      <c r="A1725" s="2" t="s">
        <v>75</v>
      </c>
      <c r="B1725" s="2" t="s">
        <v>84</v>
      </c>
      <c r="C1725" s="2" t="s">
        <v>85</v>
      </c>
      <c r="D1725" s="2" t="s">
        <v>50</v>
      </c>
      <c r="E1725" s="9">
        <v>-1.101684847</v>
      </c>
      <c r="F1725" s="9">
        <v>-0.80092602047074857</v>
      </c>
      <c r="G1725" s="9">
        <v>-0.96692969500000003</v>
      </c>
      <c r="H1725" s="9">
        <v>-1.1122912279999999</v>
      </c>
      <c r="I1725" s="9">
        <v>0.44365960399999999</v>
      </c>
      <c r="J1725" s="7"/>
      <c r="K1725" s="7"/>
    </row>
    <row r="1726" spans="1:11" x14ac:dyDescent="0.25">
      <c r="A1726" s="5" t="s">
        <v>75</v>
      </c>
      <c r="B1726" s="2" t="s">
        <v>84</v>
      </c>
      <c r="C1726" s="2" t="s">
        <v>85</v>
      </c>
      <c r="D1726" s="2" t="s">
        <v>51</v>
      </c>
      <c r="E1726" s="9">
        <v>92.605442296146251</v>
      </c>
      <c r="F1726" s="9">
        <v>61.288586815373904</v>
      </c>
      <c r="G1726" s="9">
        <v>21.725067549999999</v>
      </c>
      <c r="H1726" s="9">
        <v>19.066884413741796</v>
      </c>
      <c r="I1726" s="9">
        <v>33.555332059999998</v>
      </c>
      <c r="J1726" s="7"/>
      <c r="K1726" s="7"/>
    </row>
    <row r="1727" spans="1:11" x14ac:dyDescent="0.25">
      <c r="A1727" s="2" t="s">
        <v>75</v>
      </c>
      <c r="B1727" s="2" t="s">
        <v>84</v>
      </c>
      <c r="C1727" s="2" t="s">
        <v>85</v>
      </c>
      <c r="D1727" s="2" t="s">
        <v>52</v>
      </c>
      <c r="E1727" s="9">
        <v>4.1511474726276747</v>
      </c>
      <c r="F1727" s="9">
        <v>4.1839952974094938</v>
      </c>
      <c r="G1727" s="9">
        <v>5.9690879920000004</v>
      </c>
      <c r="H1727" s="9">
        <v>2.3183562126163353</v>
      </c>
      <c r="I1727" s="9">
        <v>1.0916487749999999</v>
      </c>
      <c r="J1727" s="7"/>
      <c r="K1727" s="7"/>
    </row>
    <row r="1728" spans="1:11" x14ac:dyDescent="0.25">
      <c r="A1728" s="2" t="s">
        <v>75</v>
      </c>
      <c r="B1728" s="2" t="s">
        <v>84</v>
      </c>
      <c r="C1728" s="2" t="s">
        <v>85</v>
      </c>
      <c r="D1728" s="2" t="s">
        <v>82</v>
      </c>
      <c r="E1728" s="9">
        <f>+E1710/E1712</f>
        <v>-1.0942982414577482</v>
      </c>
      <c r="F1728" s="9">
        <f>+F1710/F1712</f>
        <v>-1.2004195362585386</v>
      </c>
      <c r="G1728" s="9">
        <f>+G1710/G1712</f>
        <v>-1.7437966324688672</v>
      </c>
      <c r="H1728" s="9">
        <f>+H1710/H1712</f>
        <v>-5.2208480000000002</v>
      </c>
      <c r="I1728" s="9">
        <f>+I1710/I1712</f>
        <v>8.7948799999999991</v>
      </c>
      <c r="J1728" s="7"/>
      <c r="K1728" s="7"/>
    </row>
    <row r="1729" spans="1:11" x14ac:dyDescent="0.25">
      <c r="A1729" s="2" t="s">
        <v>75</v>
      </c>
      <c r="B1729" s="5" t="s">
        <v>84</v>
      </c>
      <c r="C1729" s="5" t="s">
        <v>85</v>
      </c>
      <c r="D1729" s="5" t="s">
        <v>53</v>
      </c>
      <c r="E1729" s="74"/>
      <c r="F1729" s="74"/>
      <c r="G1729" s="74"/>
      <c r="H1729" s="74"/>
      <c r="I1729" s="74"/>
      <c r="J1729" s="7"/>
      <c r="K1729" s="7"/>
    </row>
    <row r="1730" spans="1:11" x14ac:dyDescent="0.25">
      <c r="A1730" s="2" t="s">
        <v>75</v>
      </c>
      <c r="B1730" s="2" t="s">
        <v>84</v>
      </c>
      <c r="C1730" s="2" t="s">
        <v>85</v>
      </c>
      <c r="D1730" s="2" t="s">
        <v>54</v>
      </c>
      <c r="E1730" s="9">
        <v>13.843819042584734</v>
      </c>
      <c r="F1730" s="9">
        <v>10.471799770671188</v>
      </c>
      <c r="G1730" s="9">
        <v>5.2196906920000004</v>
      </c>
      <c r="H1730" s="9">
        <v>6.6477278162873059</v>
      </c>
      <c r="I1730" s="9">
        <v>7.3376197830000001</v>
      </c>
      <c r="J1730" s="7"/>
      <c r="K1730" s="7"/>
    </row>
    <row r="1731" spans="1:11" x14ac:dyDescent="0.25">
      <c r="A1731" s="2" t="s">
        <v>75</v>
      </c>
      <c r="B1731" s="2" t="s">
        <v>84</v>
      </c>
      <c r="C1731" s="2" t="s">
        <v>85</v>
      </c>
      <c r="D1731" s="2" t="s">
        <v>55</v>
      </c>
      <c r="E1731" s="9">
        <v>27.793655964113416</v>
      </c>
      <c r="F1731" s="9">
        <v>36.560542396920994</v>
      </c>
      <c r="G1731" s="9">
        <v>62.330154659999998</v>
      </c>
      <c r="H1731" s="9">
        <v>58.684937610393575</v>
      </c>
      <c r="I1731" s="9">
        <v>40.385397949999998</v>
      </c>
      <c r="J1731" s="7"/>
      <c r="K1731" s="7"/>
    </row>
    <row r="1732" spans="1:11" x14ac:dyDescent="0.25">
      <c r="A1732" s="2" t="s">
        <v>75</v>
      </c>
      <c r="B1732" s="2" t="s">
        <v>84</v>
      </c>
      <c r="C1732" s="2" t="s">
        <v>85</v>
      </c>
      <c r="D1732" s="2" t="s">
        <v>56</v>
      </c>
      <c r="E1732" s="9">
        <v>24.142734165540549</v>
      </c>
      <c r="F1732" s="9">
        <v>15.344673875589262</v>
      </c>
      <c r="G1732" s="9">
        <v>6.4911898069999996</v>
      </c>
      <c r="H1732" s="9">
        <v>5.2373229804292531</v>
      </c>
      <c r="I1732" s="9">
        <v>12.22906175</v>
      </c>
      <c r="J1732" s="7"/>
      <c r="K1732" s="7"/>
    </row>
    <row r="1733" spans="1:11" x14ac:dyDescent="0.25">
      <c r="A1733" s="2" t="s">
        <v>75</v>
      </c>
      <c r="B1733" s="2" t="s">
        <v>84</v>
      </c>
      <c r="C1733" s="2" t="s">
        <v>85</v>
      </c>
      <c r="D1733" s="2" t="s">
        <v>57</v>
      </c>
      <c r="E1733" s="9">
        <v>97.739292843241017</v>
      </c>
      <c r="F1733" s="9">
        <v>86.641488707724932</v>
      </c>
      <c r="G1733" s="9">
        <v>54.382218659999999</v>
      </c>
      <c r="H1733" s="9">
        <v>62.37427395472784</v>
      </c>
      <c r="I1733" s="9">
        <v>79.183383320000004</v>
      </c>
      <c r="J1733" s="7"/>
      <c r="K1733" s="7"/>
    </row>
    <row r="1734" spans="1:11" x14ac:dyDescent="0.25">
      <c r="A1734" s="2" t="s">
        <v>75</v>
      </c>
      <c r="B1734" s="2" t="s">
        <v>84</v>
      </c>
      <c r="C1734" s="2" t="s">
        <v>85</v>
      </c>
      <c r="D1734" s="2" t="s">
        <v>58</v>
      </c>
      <c r="E1734" s="9">
        <v>112.8581162128857</v>
      </c>
      <c r="F1734" s="9">
        <v>112.54214211120656</v>
      </c>
      <c r="G1734" s="9">
        <v>104.43918530000001</v>
      </c>
      <c r="H1734" s="9">
        <v>97.212539163311746</v>
      </c>
      <c r="I1734" s="9">
        <v>88.903719480000007</v>
      </c>
      <c r="J1734" s="7"/>
      <c r="K1734" s="7"/>
    </row>
    <row r="1735" spans="1:11" x14ac:dyDescent="0.25">
      <c r="A1735" s="2" t="s">
        <v>75</v>
      </c>
      <c r="B1735" s="2" t="s">
        <v>84</v>
      </c>
      <c r="C1735" s="2" t="s">
        <v>85</v>
      </c>
      <c r="D1735" s="2" t="s">
        <v>59</v>
      </c>
      <c r="E1735" s="9">
        <v>54.627072288724591</v>
      </c>
      <c r="F1735" s="9">
        <v>44.976511795513396</v>
      </c>
      <c r="G1735" s="9">
        <v>33.735696699999998</v>
      </c>
      <c r="H1735" s="9">
        <v>26.27322502195728</v>
      </c>
      <c r="I1735" s="9">
        <v>23.682395249999999</v>
      </c>
      <c r="J1735" s="7"/>
      <c r="K1735" s="7"/>
    </row>
    <row r="1736" spans="1:11" x14ac:dyDescent="0.25">
      <c r="A1736" s="2" t="s">
        <v>75</v>
      </c>
      <c r="B1736" s="2" t="s">
        <v>84</v>
      </c>
      <c r="C1736" s="2" t="s">
        <v>85</v>
      </c>
      <c r="D1736" s="2" t="s">
        <v>60</v>
      </c>
      <c r="E1736" s="23">
        <v>51.378685088078761</v>
      </c>
      <c r="F1736" s="23">
        <v>37.224782412489866</v>
      </c>
      <c r="G1736" s="23">
        <v>18.428885210000001</v>
      </c>
      <c r="H1736" s="23">
        <v>17.713194510262586</v>
      </c>
      <c r="I1736" s="23">
        <v>22.68930477</v>
      </c>
      <c r="J1736" s="7"/>
      <c r="K1736" s="7"/>
    </row>
    <row r="1737" spans="1:11" x14ac:dyDescent="0.25">
      <c r="A1737" s="5" t="s">
        <v>75</v>
      </c>
      <c r="B1737" s="5" t="s">
        <v>84</v>
      </c>
      <c r="C1737" s="5" t="s">
        <v>85</v>
      </c>
      <c r="D1737" s="5" t="s">
        <v>61</v>
      </c>
      <c r="E1737" s="74"/>
      <c r="F1737" s="74"/>
      <c r="G1737" s="74"/>
      <c r="H1737" s="74"/>
      <c r="I1737" s="74"/>
      <c r="J1737" s="7"/>
      <c r="K1737" s="7"/>
    </row>
    <row r="1738" spans="1:11" x14ac:dyDescent="0.25">
      <c r="A1738" s="2" t="s">
        <v>75</v>
      </c>
      <c r="B1738" s="2" t="s">
        <v>84</v>
      </c>
      <c r="C1738" s="2" t="s">
        <v>85</v>
      </c>
      <c r="D1738" s="2" t="s">
        <v>62</v>
      </c>
      <c r="E1738" s="9">
        <v>61.885572391937316</v>
      </c>
      <c r="F1738" s="9">
        <v>65.775699524741015</v>
      </c>
      <c r="G1738" s="9">
        <v>68.504675700000007</v>
      </c>
      <c r="H1738" s="9">
        <v>69.953460711820895</v>
      </c>
      <c r="I1738" s="9">
        <v>41.490099880000002</v>
      </c>
      <c r="J1738" s="7"/>
      <c r="K1738" s="7"/>
    </row>
    <row r="1739" spans="1:11" x14ac:dyDescent="0.25">
      <c r="A1739" s="2" t="s">
        <v>75</v>
      </c>
      <c r="B1739" s="2" t="s">
        <v>84</v>
      </c>
      <c r="C1739" s="2" t="s">
        <v>85</v>
      </c>
      <c r="D1739" s="2" t="s">
        <v>63</v>
      </c>
      <c r="E1739" s="9">
        <v>54.782209794097305</v>
      </c>
      <c r="F1739" s="9">
        <v>60.622695265267346</v>
      </c>
      <c r="G1739" s="9">
        <v>64.618380880000004</v>
      </c>
      <c r="H1739" s="9">
        <v>68.041199670789283</v>
      </c>
      <c r="I1739" s="9">
        <v>34.787108230000001</v>
      </c>
      <c r="J1739" s="7"/>
      <c r="K1739" s="7"/>
    </row>
    <row r="1740" spans="1:11" x14ac:dyDescent="0.25">
      <c r="A1740" s="2" t="s">
        <v>75</v>
      </c>
      <c r="B1740" s="2" t="s">
        <v>84</v>
      </c>
      <c r="C1740" s="2" t="s">
        <v>85</v>
      </c>
      <c r="D1740" s="2" t="s">
        <v>534</v>
      </c>
      <c r="E1740" s="9">
        <v>-197.9142731</v>
      </c>
      <c r="F1740" s="9">
        <v>-166.62287827405854</v>
      </c>
      <c r="G1740" s="9">
        <v>-216.1322826</v>
      </c>
      <c r="H1740" s="9">
        <v>849.9931255039329</v>
      </c>
      <c r="I1740" s="9">
        <v>113.6700692</v>
      </c>
      <c r="J1740" s="7"/>
      <c r="K1740" s="7"/>
    </row>
    <row r="1741" spans="1:11" x14ac:dyDescent="0.25">
      <c r="A1741" s="2" t="s">
        <v>75</v>
      </c>
      <c r="B1741" s="2" t="s">
        <v>84</v>
      </c>
      <c r="C1741" s="2" t="s">
        <v>85</v>
      </c>
      <c r="D1741" s="2" t="s">
        <v>65</v>
      </c>
      <c r="E1741" s="9">
        <v>-0.94123765000000004</v>
      </c>
      <c r="F1741" s="9">
        <v>1.7571373637317209</v>
      </c>
      <c r="G1741" s="9">
        <v>-3.3477186950000002</v>
      </c>
      <c r="H1741" s="9">
        <v>-4.2567640940000002</v>
      </c>
      <c r="I1741" s="9">
        <v>-150.8845652</v>
      </c>
      <c r="J1741" s="7"/>
      <c r="K1741" s="7"/>
    </row>
    <row r="1742" spans="1:11" x14ac:dyDescent="0.25">
      <c r="A1742" s="2" t="s">
        <v>75</v>
      </c>
      <c r="B1742" s="2" t="s">
        <v>84</v>
      </c>
      <c r="C1742" s="2" t="s">
        <v>85</v>
      </c>
      <c r="D1742" s="2" t="s">
        <v>66</v>
      </c>
      <c r="E1742" s="9">
        <v>88.521779272149928</v>
      </c>
      <c r="F1742" s="9">
        <v>92.165793299491398</v>
      </c>
      <c r="G1742" s="9">
        <v>94.326964129999993</v>
      </c>
      <c r="H1742" s="9">
        <v>97.266381074541343</v>
      </c>
      <c r="I1742" s="9">
        <v>83.844358839999998</v>
      </c>
      <c r="J1742" s="7"/>
      <c r="K1742" s="7"/>
    </row>
    <row r="1743" spans="1:11" x14ac:dyDescent="0.25">
      <c r="A1743" s="2" t="s">
        <v>75</v>
      </c>
      <c r="B1743" s="5" t="s">
        <v>84</v>
      </c>
      <c r="C1743" s="5" t="s">
        <v>85</v>
      </c>
      <c r="D1743" s="5" t="s">
        <v>67</v>
      </c>
      <c r="E1743" s="74"/>
      <c r="F1743" s="74"/>
      <c r="G1743" s="74"/>
      <c r="H1743" s="74"/>
      <c r="I1743" s="74"/>
      <c r="J1743" s="7"/>
      <c r="K1743" s="7"/>
    </row>
    <row r="1744" spans="1:11" x14ac:dyDescent="0.25">
      <c r="A1744" s="2" t="s">
        <v>75</v>
      </c>
      <c r="B1744" s="2" t="s">
        <v>84</v>
      </c>
      <c r="C1744" s="2" t="s">
        <v>85</v>
      </c>
      <c r="D1744" s="2" t="s">
        <v>535</v>
      </c>
      <c r="E1744" s="23">
        <v>-16.69511498</v>
      </c>
      <c r="F1744" s="23">
        <v>-15.38305239729565</v>
      </c>
      <c r="G1744" s="23">
        <v>-5.8149660020000002</v>
      </c>
      <c r="H1744" s="23">
        <v>1.348691685607367</v>
      </c>
      <c r="I1744" s="23">
        <v>6.8447570100000004</v>
      </c>
      <c r="J1744" s="7"/>
      <c r="K1744" s="7"/>
    </row>
    <row r="1745" spans="1:14" x14ac:dyDescent="0.25">
      <c r="A1745" s="2" t="str">
        <f t="shared" ref="A1745:C1745" si="80">A1744</f>
        <v>Local Banks</v>
      </c>
      <c r="B1745" s="2" t="str">
        <f t="shared" si="80"/>
        <v>Private Sector Banks</v>
      </c>
      <c r="C1745" s="2" t="str">
        <f t="shared" si="80"/>
        <v>Bank Makramah Limited</v>
      </c>
      <c r="D1745" s="2" t="s">
        <v>540</v>
      </c>
      <c r="E1745" s="23"/>
      <c r="F1745" s="23"/>
      <c r="G1745" s="9">
        <f>G1716/SUM(G1680:G1682)</f>
        <v>-10.944062893562169</v>
      </c>
      <c r="H1745" s="9">
        <f>H1716/SUM(H1680:H1682)</f>
        <v>38.487470640432029</v>
      </c>
      <c r="I1745" s="9">
        <f>I1716/SUM(I1680:I1682)</f>
        <v>3.0415505954804876</v>
      </c>
      <c r="J1745" s="7"/>
      <c r="K1745" s="7"/>
    </row>
    <row r="1746" spans="1:14" x14ac:dyDescent="0.25">
      <c r="A1746" s="2" t="s">
        <v>75</v>
      </c>
      <c r="B1746" s="2" t="s">
        <v>84</v>
      </c>
      <c r="C1746" s="2" t="s">
        <v>85</v>
      </c>
      <c r="D1746" s="2" t="s">
        <v>538</v>
      </c>
      <c r="E1746" s="9">
        <f>+SUM(E1680:E1682)/E1712</f>
        <v>-7.0887534489117572</v>
      </c>
      <c r="F1746" s="9">
        <f t="shared" ref="F1746:I1746" si="81">+SUM(F1680:F1682)/F1712</f>
        <v>-8.205189164683901</v>
      </c>
      <c r="G1746" s="9">
        <f t="shared" si="81"/>
        <v>-5.5027175552376564</v>
      </c>
      <c r="H1746" s="9">
        <f t="shared" si="81"/>
        <v>4.022113</v>
      </c>
      <c r="I1746" s="9">
        <f t="shared" si="81"/>
        <v>14.623569</v>
      </c>
      <c r="J1746" s="7"/>
      <c r="K1746" s="7"/>
    </row>
    <row r="1747" spans="1:14" x14ac:dyDescent="0.25">
      <c r="A1747" s="2" t="s">
        <v>75</v>
      </c>
      <c r="B1747" s="2" t="s">
        <v>84</v>
      </c>
      <c r="C1747" s="2" t="s">
        <v>85</v>
      </c>
      <c r="D1747" s="2" t="s">
        <v>539</v>
      </c>
      <c r="E1747" s="9">
        <v>-5.8543647620000003</v>
      </c>
      <c r="F1747" s="9">
        <v>-5.6322689717260896</v>
      </c>
      <c r="G1747" s="9">
        <v>-9.3521129179999996</v>
      </c>
      <c r="H1747" s="9">
        <v>46.247985822377444</v>
      </c>
      <c r="I1747" s="9">
        <v>11.568472509999999</v>
      </c>
      <c r="J1747" s="7"/>
      <c r="K1747" s="7"/>
      <c r="L1747" s="7"/>
      <c r="M1747" s="7"/>
      <c r="N1747" s="7"/>
    </row>
    <row r="1748" spans="1:14" x14ac:dyDescent="0.25">
      <c r="A1748" s="2" t="s">
        <v>75</v>
      </c>
      <c r="B1748" s="5" t="s">
        <v>84</v>
      </c>
      <c r="C1748" s="5" t="s">
        <v>85</v>
      </c>
      <c r="D1748" s="5" t="s">
        <v>68</v>
      </c>
      <c r="E1748" s="74"/>
      <c r="F1748" s="74"/>
      <c r="G1748" s="74"/>
      <c r="H1748" s="74"/>
      <c r="I1748" s="74"/>
      <c r="J1748" s="7"/>
      <c r="K1748" s="7"/>
    </row>
    <row r="1749" spans="1:14" x14ac:dyDescent="0.25">
      <c r="A1749" s="5" t="s">
        <v>75</v>
      </c>
      <c r="B1749" s="2" t="s">
        <v>84</v>
      </c>
      <c r="C1749" s="2" t="s">
        <v>85</v>
      </c>
      <c r="D1749" s="2" t="s">
        <v>83</v>
      </c>
      <c r="E1749" s="9">
        <v>-2.3729589</v>
      </c>
      <c r="F1749" s="9">
        <v>-6.2515977830602152</v>
      </c>
      <c r="G1749" s="9">
        <v>-22.087694809999999</v>
      </c>
      <c r="H1749" s="9">
        <v>0.25908032564824718</v>
      </c>
      <c r="I1749" s="9">
        <v>-11.183685390000001</v>
      </c>
      <c r="J1749" s="7"/>
      <c r="K1749" s="7"/>
    </row>
    <row r="1750" spans="1:14" x14ac:dyDescent="0.25">
      <c r="A1750" s="2" t="s">
        <v>75</v>
      </c>
      <c r="B1750" s="5" t="s">
        <v>84</v>
      </c>
      <c r="C1750" s="5" t="s">
        <v>568</v>
      </c>
      <c r="D1750" s="5" t="s">
        <v>9</v>
      </c>
      <c r="E1750" s="19">
        <f>SUM(E1751:E1754)</f>
        <v>21635541</v>
      </c>
      <c r="F1750" s="19">
        <f t="shared" ref="F1750:I1750" si="82">SUM(F1751:F1754)</f>
        <v>21146191</v>
      </c>
      <c r="G1750" s="19">
        <f t="shared" si="82"/>
        <v>28613166</v>
      </c>
      <c r="H1750" s="19">
        <f t="shared" si="82"/>
        <v>30809746</v>
      </c>
      <c r="I1750" s="19">
        <f t="shared" si="82"/>
        <v>36786866</v>
      </c>
      <c r="J1750" s="3"/>
      <c r="K1750" s="3"/>
      <c r="L1750" s="3"/>
      <c r="M1750" s="3"/>
      <c r="N1750" s="3"/>
    </row>
    <row r="1751" spans="1:14" x14ac:dyDescent="0.25">
      <c r="A1751" s="2" t="s">
        <v>75</v>
      </c>
      <c r="B1751" s="2" t="s">
        <v>84</v>
      </c>
      <c r="C1751" s="2" t="s">
        <v>568</v>
      </c>
      <c r="D1751" s="2" t="s">
        <v>76</v>
      </c>
      <c r="E1751" s="23">
        <v>11024636</v>
      </c>
      <c r="F1751" s="23">
        <v>11024636</v>
      </c>
      <c r="G1751" s="23">
        <v>11024636</v>
      </c>
      <c r="H1751" s="23">
        <v>11024636</v>
      </c>
      <c r="I1751" s="23">
        <v>11024636</v>
      </c>
      <c r="J1751" s="7"/>
      <c r="K1751" s="7"/>
    </row>
    <row r="1752" spans="1:14" x14ac:dyDescent="0.25">
      <c r="A1752" s="2" t="s">
        <v>75</v>
      </c>
      <c r="B1752" s="2" t="s">
        <v>84</v>
      </c>
      <c r="C1752" s="2" t="s">
        <v>568</v>
      </c>
      <c r="D1752" s="2" t="s">
        <v>11</v>
      </c>
      <c r="E1752" s="9">
        <v>3541315</v>
      </c>
      <c r="F1752" s="9">
        <v>3917964</v>
      </c>
      <c r="G1752" s="9">
        <v>5133056</v>
      </c>
      <c r="H1752" s="9">
        <v>6313315</v>
      </c>
      <c r="I1752" s="9">
        <v>7224862</v>
      </c>
      <c r="J1752" s="7"/>
      <c r="K1752" s="7"/>
    </row>
    <row r="1753" spans="1:14" x14ac:dyDescent="0.25">
      <c r="A1753" s="2" t="s">
        <v>75</v>
      </c>
      <c r="B1753" s="2" t="s">
        <v>84</v>
      </c>
      <c r="C1753" s="2" t="s">
        <v>568</v>
      </c>
      <c r="D1753" s="2" t="s">
        <v>12</v>
      </c>
      <c r="E1753" s="9">
        <v>7081754</v>
      </c>
      <c r="F1753" s="9">
        <v>6987795</v>
      </c>
      <c r="G1753" s="9">
        <v>10794392</v>
      </c>
      <c r="H1753" s="9">
        <v>9185171</v>
      </c>
      <c r="I1753" s="9">
        <v>10969367</v>
      </c>
      <c r="J1753" s="7"/>
      <c r="K1753" s="7"/>
    </row>
    <row r="1754" spans="1:14" x14ac:dyDescent="0.25">
      <c r="A1754" s="2" t="s">
        <v>75</v>
      </c>
      <c r="B1754" s="2" t="s">
        <v>84</v>
      </c>
      <c r="C1754" s="2" t="s">
        <v>568</v>
      </c>
      <c r="D1754" s="2" t="s">
        <v>13</v>
      </c>
      <c r="E1754" s="9">
        <v>-12164</v>
      </c>
      <c r="F1754" s="9">
        <v>-784204</v>
      </c>
      <c r="G1754" s="9">
        <v>1661082</v>
      </c>
      <c r="H1754" s="9">
        <v>4286624</v>
      </c>
      <c r="I1754" s="9">
        <v>7568001</v>
      </c>
      <c r="J1754" s="7"/>
      <c r="K1754" s="7"/>
    </row>
    <row r="1755" spans="1:14" x14ac:dyDescent="0.25">
      <c r="A1755" s="5" t="s">
        <v>75</v>
      </c>
      <c r="B1755" s="5" t="s">
        <v>84</v>
      </c>
      <c r="C1755" s="5" t="s">
        <v>568</v>
      </c>
      <c r="D1755" s="5" t="s">
        <v>14</v>
      </c>
      <c r="E1755" s="22">
        <v>557853008</v>
      </c>
      <c r="F1755" s="22">
        <v>558613640</v>
      </c>
      <c r="G1755" s="22">
        <v>629948506</v>
      </c>
      <c r="H1755" s="22">
        <v>708689606</v>
      </c>
      <c r="I1755" s="22">
        <v>815689754</v>
      </c>
      <c r="J1755" s="7"/>
      <c r="K1755" s="7"/>
    </row>
    <row r="1756" spans="1:14" x14ac:dyDescent="0.25">
      <c r="A1756" s="2" t="s">
        <v>75</v>
      </c>
      <c r="B1756" s="2" t="s">
        <v>84</v>
      </c>
      <c r="C1756" s="2" t="s">
        <v>568</v>
      </c>
      <c r="D1756" s="2" t="s">
        <v>15</v>
      </c>
      <c r="E1756" s="9">
        <v>6900897</v>
      </c>
      <c r="F1756" s="9">
        <v>7386191</v>
      </c>
      <c r="G1756" s="9">
        <v>8737971</v>
      </c>
      <c r="H1756" s="9">
        <v>14762474</v>
      </c>
      <c r="I1756" s="9">
        <v>17082793</v>
      </c>
      <c r="J1756" s="7"/>
      <c r="K1756" s="7"/>
    </row>
    <row r="1757" spans="1:14" x14ac:dyDescent="0.25">
      <c r="A1757" s="2" t="s">
        <v>75</v>
      </c>
      <c r="B1757" s="2" t="s">
        <v>84</v>
      </c>
      <c r="C1757" s="2" t="s">
        <v>568</v>
      </c>
      <c r="D1757" s="2" t="s">
        <v>16</v>
      </c>
      <c r="E1757" s="20">
        <v>124584868</v>
      </c>
      <c r="F1757" s="20">
        <v>115728198</v>
      </c>
      <c r="G1757" s="20">
        <v>68741646</v>
      </c>
      <c r="H1757" s="20">
        <v>109372567</v>
      </c>
      <c r="I1757" s="20">
        <v>61644422</v>
      </c>
      <c r="J1757" s="7"/>
      <c r="K1757" s="7"/>
    </row>
    <row r="1758" spans="1:14" x14ac:dyDescent="0.25">
      <c r="A1758" s="2" t="s">
        <v>75</v>
      </c>
      <c r="B1758" s="2" t="s">
        <v>84</v>
      </c>
      <c r="C1758" s="2" t="s">
        <v>568</v>
      </c>
      <c r="D1758" s="2" t="s">
        <v>17</v>
      </c>
      <c r="E1758" s="20">
        <v>403036554</v>
      </c>
      <c r="F1758" s="20">
        <v>409642613</v>
      </c>
      <c r="G1758" s="20">
        <v>517868984</v>
      </c>
      <c r="H1758" s="20">
        <v>543145882</v>
      </c>
      <c r="I1758" s="20">
        <v>689106187</v>
      </c>
      <c r="J1758" s="7"/>
      <c r="K1758" s="7"/>
    </row>
    <row r="1759" spans="1:14" x14ac:dyDescent="0.25">
      <c r="A1759" s="2" t="s">
        <v>75</v>
      </c>
      <c r="B1759" s="2" t="s">
        <v>84</v>
      </c>
      <c r="C1759" s="2" t="s">
        <v>568</v>
      </c>
      <c r="D1759" s="2" t="s">
        <v>18</v>
      </c>
      <c r="E1759" s="20">
        <v>23330689</v>
      </c>
      <c r="F1759" s="20">
        <v>25856638</v>
      </c>
      <c r="G1759" s="20">
        <v>34599905</v>
      </c>
      <c r="H1759" s="20">
        <v>41408683</v>
      </c>
      <c r="I1759" s="20">
        <v>47856352</v>
      </c>
      <c r="J1759" s="7"/>
      <c r="K1759" s="7"/>
    </row>
    <row r="1760" spans="1:14" x14ac:dyDescent="0.25">
      <c r="A1760" s="2" t="s">
        <v>75</v>
      </c>
      <c r="B1760" s="5" t="s">
        <v>84</v>
      </c>
      <c r="C1760" s="5" t="s">
        <v>568</v>
      </c>
      <c r="D1760" s="5" t="s">
        <v>19</v>
      </c>
      <c r="E1760" s="19">
        <v>579488549</v>
      </c>
      <c r="F1760" s="19">
        <v>579759831</v>
      </c>
      <c r="G1760" s="19">
        <v>658561672</v>
      </c>
      <c r="H1760" s="19">
        <v>739499352</v>
      </c>
      <c r="I1760" s="19">
        <v>852476620</v>
      </c>
      <c r="J1760" s="7"/>
      <c r="K1760" s="7"/>
    </row>
    <row r="1761" spans="1:11" x14ac:dyDescent="0.25">
      <c r="A1761" s="2" t="s">
        <v>75</v>
      </c>
      <c r="B1761" s="2" t="s">
        <v>84</v>
      </c>
      <c r="C1761" s="2" t="s">
        <v>568</v>
      </c>
      <c r="D1761" s="2" t="s">
        <v>20</v>
      </c>
      <c r="E1761" s="20">
        <v>35196898</v>
      </c>
      <c r="F1761" s="20">
        <v>27420328</v>
      </c>
      <c r="G1761" s="20">
        <v>44206702</v>
      </c>
      <c r="H1761" s="20">
        <v>45899687</v>
      </c>
      <c r="I1761" s="20">
        <v>60332835</v>
      </c>
      <c r="J1761" s="7"/>
      <c r="K1761" s="7"/>
    </row>
    <row r="1762" spans="1:11" x14ac:dyDescent="0.25">
      <c r="A1762" s="2" t="s">
        <v>75</v>
      </c>
      <c r="B1762" s="2" t="s">
        <v>84</v>
      </c>
      <c r="C1762" s="2" t="s">
        <v>568</v>
      </c>
      <c r="D1762" s="2" t="s">
        <v>21</v>
      </c>
      <c r="E1762" s="20">
        <v>2427478</v>
      </c>
      <c r="F1762" s="20">
        <v>1939303</v>
      </c>
      <c r="G1762" s="20">
        <v>1458642</v>
      </c>
      <c r="H1762" s="20">
        <v>3375508</v>
      </c>
      <c r="I1762" s="20">
        <v>2513518</v>
      </c>
      <c r="J1762" s="7"/>
      <c r="K1762" s="7"/>
    </row>
    <row r="1763" spans="1:11" x14ac:dyDescent="0.25">
      <c r="A1763" s="2" t="s">
        <v>75</v>
      </c>
      <c r="B1763" s="2" t="s">
        <v>84</v>
      </c>
      <c r="C1763" s="2" t="s">
        <v>568</v>
      </c>
      <c r="D1763" s="2" t="s">
        <v>22</v>
      </c>
      <c r="E1763" s="20">
        <v>22113121</v>
      </c>
      <c r="F1763" s="20">
        <v>52338662</v>
      </c>
      <c r="G1763" s="20">
        <v>0</v>
      </c>
      <c r="H1763" s="20">
        <v>8598419</v>
      </c>
      <c r="I1763" s="20">
        <v>30597679</v>
      </c>
      <c r="J1763" s="7"/>
      <c r="K1763" s="7"/>
    </row>
    <row r="1764" spans="1:11" x14ac:dyDescent="0.25">
      <c r="A1764" s="2" t="s">
        <v>75</v>
      </c>
      <c r="B1764" s="2" t="s">
        <v>84</v>
      </c>
      <c r="C1764" s="2" t="s">
        <v>568</v>
      </c>
      <c r="D1764" s="2" t="s">
        <v>23</v>
      </c>
      <c r="E1764" s="20">
        <v>327425187</v>
      </c>
      <c r="F1764" s="20">
        <v>258007046</v>
      </c>
      <c r="G1764" s="20">
        <v>310340877</v>
      </c>
      <c r="H1764" s="20">
        <v>384305619</v>
      </c>
      <c r="I1764" s="20">
        <v>479247393</v>
      </c>
      <c r="J1764" s="7"/>
      <c r="K1764" s="7"/>
    </row>
    <row r="1765" spans="1:11" x14ac:dyDescent="0.25">
      <c r="A1765" s="2" t="s">
        <v>75</v>
      </c>
      <c r="B1765" s="2" t="s">
        <v>84</v>
      </c>
      <c r="C1765" s="2" t="s">
        <v>568</v>
      </c>
      <c r="D1765" s="2" t="s">
        <v>24</v>
      </c>
      <c r="E1765" s="20">
        <v>173442442</v>
      </c>
      <c r="F1765" s="20">
        <v>215774392</v>
      </c>
      <c r="G1765" s="20">
        <v>214209579</v>
      </c>
      <c r="H1765" s="20">
        <v>249849710</v>
      </c>
      <c r="I1765" s="20">
        <v>221639529</v>
      </c>
      <c r="J1765" s="7"/>
      <c r="K1765" s="7"/>
    </row>
    <row r="1766" spans="1:11" x14ac:dyDescent="0.25">
      <c r="A1766" s="2" t="s">
        <v>75</v>
      </c>
      <c r="B1766" s="2" t="s">
        <v>84</v>
      </c>
      <c r="C1766" s="2" t="s">
        <v>568</v>
      </c>
      <c r="D1766" s="2" t="s">
        <v>25</v>
      </c>
      <c r="E1766" s="20">
        <v>10314024</v>
      </c>
      <c r="F1766" s="20">
        <v>10168635</v>
      </c>
      <c r="G1766" s="20">
        <v>10496508</v>
      </c>
      <c r="H1766" s="20">
        <v>7882882</v>
      </c>
      <c r="I1766" s="20">
        <v>7558878</v>
      </c>
      <c r="J1766" s="7"/>
      <c r="K1766" s="7"/>
    </row>
    <row r="1767" spans="1:11" x14ac:dyDescent="0.25">
      <c r="A1767" s="5" t="s">
        <v>75</v>
      </c>
      <c r="B1767" s="2" t="s">
        <v>84</v>
      </c>
      <c r="C1767" s="2" t="s">
        <v>568</v>
      </c>
      <c r="D1767" s="2" t="s">
        <v>26</v>
      </c>
      <c r="E1767" s="20">
        <v>7947646</v>
      </c>
      <c r="F1767" s="20">
        <v>7340232</v>
      </c>
      <c r="G1767" s="20">
        <v>8455870</v>
      </c>
      <c r="H1767" s="20">
        <v>8111618</v>
      </c>
      <c r="I1767" s="20">
        <v>7315080</v>
      </c>
      <c r="J1767" s="7"/>
      <c r="K1767" s="7"/>
    </row>
    <row r="1768" spans="1:11" x14ac:dyDescent="0.25">
      <c r="A1768" s="2" t="s">
        <v>75</v>
      </c>
      <c r="B1768" s="2" t="s">
        <v>84</v>
      </c>
      <c r="C1768" s="2" t="s">
        <v>568</v>
      </c>
      <c r="D1768" s="2" t="s">
        <v>27</v>
      </c>
      <c r="E1768" s="20">
        <v>165494796</v>
      </c>
      <c r="F1768" s="20">
        <v>208434160</v>
      </c>
      <c r="G1768" s="20">
        <v>205753709</v>
      </c>
      <c r="H1768" s="20">
        <v>241738092</v>
      </c>
      <c r="I1768" s="20">
        <v>214324449</v>
      </c>
      <c r="J1768" s="7"/>
      <c r="K1768" s="7"/>
    </row>
    <row r="1769" spans="1:11" x14ac:dyDescent="0.25">
      <c r="A1769" s="2" t="s">
        <v>75</v>
      </c>
      <c r="B1769" s="2" t="s">
        <v>84</v>
      </c>
      <c r="C1769" s="2" t="s">
        <v>568</v>
      </c>
      <c r="D1769" s="2" t="s">
        <v>491</v>
      </c>
      <c r="E1769" s="20">
        <v>11145057</v>
      </c>
      <c r="F1769" s="20">
        <v>12592776</v>
      </c>
      <c r="G1769" s="20">
        <v>12944973</v>
      </c>
      <c r="H1769" s="20">
        <v>15634706</v>
      </c>
      <c r="I1769" s="20">
        <v>18834797</v>
      </c>
      <c r="J1769" s="7"/>
      <c r="K1769" s="7"/>
    </row>
    <row r="1770" spans="1:11" x14ac:dyDescent="0.25">
      <c r="A1770" s="2" t="s">
        <v>75</v>
      </c>
      <c r="B1770" s="2" t="s">
        <v>84</v>
      </c>
      <c r="C1770" s="2" t="s">
        <v>568</v>
      </c>
      <c r="D1770" s="2" t="s">
        <v>28</v>
      </c>
      <c r="E1770" s="20">
        <v>15686012</v>
      </c>
      <c r="F1770" s="20">
        <v>19027556</v>
      </c>
      <c r="G1770" s="20">
        <v>83856769</v>
      </c>
      <c r="H1770" s="20">
        <v>39947321</v>
      </c>
      <c r="I1770" s="20">
        <v>46625949</v>
      </c>
      <c r="J1770" s="7"/>
      <c r="K1770" s="7"/>
    </row>
    <row r="1771" spans="1:11" x14ac:dyDescent="0.25">
      <c r="A1771" s="2" t="s">
        <v>75</v>
      </c>
      <c r="B1771" s="5" t="s">
        <v>84</v>
      </c>
      <c r="C1771" s="5" t="s">
        <v>568</v>
      </c>
      <c r="D1771" s="5" t="s">
        <v>29</v>
      </c>
      <c r="E1771" s="19"/>
      <c r="F1771" s="19"/>
      <c r="G1771" s="19"/>
      <c r="H1771" s="19"/>
      <c r="I1771" s="19"/>
      <c r="J1771" s="7"/>
      <c r="K1771" s="7"/>
    </row>
    <row r="1772" spans="1:11" x14ac:dyDescent="0.25">
      <c r="A1772" s="2" t="s">
        <v>75</v>
      </c>
      <c r="B1772" s="2" t="s">
        <v>84</v>
      </c>
      <c r="C1772" s="2" t="s">
        <v>568</v>
      </c>
      <c r="D1772" s="2" t="s">
        <v>30</v>
      </c>
      <c r="E1772" s="20">
        <v>37133146</v>
      </c>
      <c r="F1772" s="20">
        <v>63056613</v>
      </c>
      <c r="G1772" s="20">
        <v>98033321</v>
      </c>
      <c r="H1772" s="20">
        <v>114093160</v>
      </c>
      <c r="I1772" s="20">
        <v>84375456</v>
      </c>
      <c r="J1772" s="7"/>
      <c r="K1772" s="7"/>
    </row>
    <row r="1773" spans="1:11" x14ac:dyDescent="0.25">
      <c r="A1773" s="2" t="s">
        <v>75</v>
      </c>
      <c r="B1773" s="2" t="s">
        <v>84</v>
      </c>
      <c r="C1773" s="2" t="s">
        <v>568</v>
      </c>
      <c r="D1773" s="2" t="s">
        <v>31</v>
      </c>
      <c r="E1773" s="20">
        <v>26195612</v>
      </c>
      <c r="F1773" s="20">
        <v>51789857</v>
      </c>
      <c r="G1773" s="20">
        <v>75274756</v>
      </c>
      <c r="H1773" s="20">
        <v>89145629</v>
      </c>
      <c r="I1773" s="20">
        <v>57333001</v>
      </c>
      <c r="J1773" s="7"/>
      <c r="K1773" s="7"/>
    </row>
    <row r="1774" spans="1:11" x14ac:dyDescent="0.25">
      <c r="A1774" s="2" t="s">
        <v>75</v>
      </c>
      <c r="B1774" s="2" t="s">
        <v>84</v>
      </c>
      <c r="C1774" s="2" t="s">
        <v>568</v>
      </c>
      <c r="D1774" s="2" t="s">
        <v>32</v>
      </c>
      <c r="E1774" s="20">
        <v>10937534</v>
      </c>
      <c r="F1774" s="20">
        <v>11266756</v>
      </c>
      <c r="G1774" s="20">
        <v>22758565</v>
      </c>
      <c r="H1774" s="20">
        <v>24947531</v>
      </c>
      <c r="I1774" s="20">
        <v>27042455</v>
      </c>
      <c r="J1774" s="7"/>
      <c r="K1774" s="7"/>
    </row>
    <row r="1775" spans="1:11" x14ac:dyDescent="0.25">
      <c r="A1775" s="5" t="s">
        <v>75</v>
      </c>
      <c r="B1775" s="2" t="s">
        <v>84</v>
      </c>
      <c r="C1775" s="2" t="s">
        <v>568</v>
      </c>
      <c r="D1775" s="2" t="s">
        <v>33</v>
      </c>
      <c r="E1775" s="20">
        <v>-111956</v>
      </c>
      <c r="F1775" s="20">
        <v>-374569</v>
      </c>
      <c r="G1775" s="20">
        <v>1389282</v>
      </c>
      <c r="H1775" s="20">
        <v>-460770</v>
      </c>
      <c r="I1775" s="20">
        <v>-654420</v>
      </c>
      <c r="J1775" s="7"/>
      <c r="K1775" s="7"/>
    </row>
    <row r="1776" spans="1:11" x14ac:dyDescent="0.25">
      <c r="A1776" s="2" t="s">
        <v>75</v>
      </c>
      <c r="B1776" s="2" t="s">
        <v>84</v>
      </c>
      <c r="C1776" s="2" t="s">
        <v>568</v>
      </c>
      <c r="D1776" s="2" t="s">
        <v>34</v>
      </c>
      <c r="E1776" s="20">
        <v>11049490</v>
      </c>
      <c r="F1776" s="20">
        <v>11641325</v>
      </c>
      <c r="G1776" s="20">
        <v>21369283</v>
      </c>
      <c r="H1776" s="20">
        <v>25408301</v>
      </c>
      <c r="I1776" s="20">
        <v>27696875</v>
      </c>
      <c r="J1776" s="7"/>
      <c r="K1776" s="7"/>
    </row>
    <row r="1777" spans="1:11" x14ac:dyDescent="0.25">
      <c r="A1777" s="2" t="s">
        <v>75</v>
      </c>
      <c r="B1777" s="2" t="s">
        <v>84</v>
      </c>
      <c r="C1777" s="2" t="s">
        <v>568</v>
      </c>
      <c r="D1777" s="2" t="s">
        <v>35</v>
      </c>
      <c r="E1777" s="20">
        <v>4290235</v>
      </c>
      <c r="F1777" s="20">
        <v>5157452</v>
      </c>
      <c r="G1777" s="20">
        <v>6458908</v>
      </c>
      <c r="H1777" s="20">
        <v>6754713</v>
      </c>
      <c r="I1777" s="20">
        <v>8133452</v>
      </c>
      <c r="J1777" s="7"/>
      <c r="K1777" s="7"/>
    </row>
    <row r="1778" spans="1:11" x14ac:dyDescent="0.25">
      <c r="A1778" s="2" t="s">
        <v>75</v>
      </c>
      <c r="B1778" s="2" t="s">
        <v>84</v>
      </c>
      <c r="C1778" s="2" t="s">
        <v>568</v>
      </c>
      <c r="D1778" s="2" t="s">
        <v>36</v>
      </c>
      <c r="E1778" s="20">
        <v>10190506</v>
      </c>
      <c r="F1778" s="20">
        <v>12244756</v>
      </c>
      <c r="G1778" s="20">
        <v>15471076</v>
      </c>
      <c r="H1778" s="20">
        <v>19524846</v>
      </c>
      <c r="I1778" s="20">
        <v>24223968</v>
      </c>
      <c r="J1778" s="7"/>
      <c r="K1778" s="7"/>
    </row>
    <row r="1779" spans="1:11" x14ac:dyDescent="0.25">
      <c r="A1779" s="2" t="s">
        <v>75</v>
      </c>
      <c r="B1779" s="2" t="s">
        <v>84</v>
      </c>
      <c r="C1779" s="2" t="s">
        <v>568</v>
      </c>
      <c r="D1779" s="2" t="s">
        <v>37</v>
      </c>
      <c r="E1779" s="20">
        <v>10038717</v>
      </c>
      <c r="F1779" s="20">
        <v>12119039</v>
      </c>
      <c r="G1779" s="20">
        <v>15153572</v>
      </c>
      <c r="H1779" s="20">
        <v>19204120</v>
      </c>
      <c r="I1779" s="20">
        <v>23622059</v>
      </c>
      <c r="J1779" s="7"/>
      <c r="K1779" s="7"/>
    </row>
    <row r="1780" spans="1:11" x14ac:dyDescent="0.25">
      <c r="A1780" s="2" t="s">
        <v>75</v>
      </c>
      <c r="B1780" s="2" t="s">
        <v>84</v>
      </c>
      <c r="C1780" s="2" t="s">
        <v>568</v>
      </c>
      <c r="D1780" s="2" t="s">
        <v>38</v>
      </c>
      <c r="E1780" s="20">
        <v>5149219</v>
      </c>
      <c r="F1780" s="20">
        <v>4554021</v>
      </c>
      <c r="G1780" s="20">
        <v>12357115</v>
      </c>
      <c r="H1780" s="20">
        <v>12638168</v>
      </c>
      <c r="I1780" s="20">
        <v>11606359</v>
      </c>
      <c r="J1780" s="7"/>
      <c r="K1780" s="7"/>
    </row>
    <row r="1781" spans="1:11" x14ac:dyDescent="0.25">
      <c r="A1781" s="5" t="s">
        <v>75</v>
      </c>
      <c r="B1781" s="2" t="s">
        <v>84</v>
      </c>
      <c r="C1781" s="2" t="s">
        <v>568</v>
      </c>
      <c r="D1781" s="2" t="s">
        <v>39</v>
      </c>
      <c r="E1781" s="20">
        <v>2854147</v>
      </c>
      <c r="F1781" s="20">
        <v>1883243</v>
      </c>
      <c r="G1781" s="20">
        <v>6075460</v>
      </c>
      <c r="H1781" s="20">
        <v>5901294</v>
      </c>
      <c r="I1781" s="20">
        <v>4557734</v>
      </c>
      <c r="J1781" s="7"/>
      <c r="K1781" s="7"/>
    </row>
    <row r="1782" spans="1:11" x14ac:dyDescent="0.25">
      <c r="A1782" s="2" t="s">
        <v>75</v>
      </c>
      <c r="B1782" s="5" t="s">
        <v>84</v>
      </c>
      <c r="C1782" s="5" t="s">
        <v>568</v>
      </c>
      <c r="D1782" s="5" t="s">
        <v>40</v>
      </c>
      <c r="E1782" s="19"/>
      <c r="F1782" s="19"/>
      <c r="G1782" s="19"/>
      <c r="H1782" s="19"/>
      <c r="I1782" s="19"/>
      <c r="J1782" s="7"/>
      <c r="K1782" s="7"/>
    </row>
    <row r="1783" spans="1:11" x14ac:dyDescent="0.25">
      <c r="A1783" s="2" t="s">
        <v>75</v>
      </c>
      <c r="B1783" s="2" t="s">
        <v>84</v>
      </c>
      <c r="C1783" s="2" t="s">
        <v>568</v>
      </c>
      <c r="D1783" s="2" t="s">
        <v>77</v>
      </c>
      <c r="E1783" s="20">
        <v>1102463</v>
      </c>
      <c r="F1783" s="20">
        <v>1102463</v>
      </c>
      <c r="G1783" s="20">
        <v>1102463.6000000001</v>
      </c>
      <c r="H1783" s="20">
        <v>1102463.6000000001</v>
      </c>
      <c r="I1783" s="20">
        <v>1102463.6000000001</v>
      </c>
      <c r="J1783" s="7"/>
      <c r="K1783" s="7"/>
    </row>
    <row r="1784" spans="1:11" x14ac:dyDescent="0.25">
      <c r="A1784" s="2" t="s">
        <v>75</v>
      </c>
      <c r="B1784" s="2" t="s">
        <v>84</v>
      </c>
      <c r="C1784" s="2" t="s">
        <v>568</v>
      </c>
      <c r="D1784" s="2" t="s">
        <v>78</v>
      </c>
      <c r="E1784" s="23">
        <v>15</v>
      </c>
      <c r="F1784" s="23">
        <v>10</v>
      </c>
      <c r="G1784" s="23">
        <v>30</v>
      </c>
      <c r="H1784" s="23">
        <v>30</v>
      </c>
      <c r="I1784" s="23">
        <v>15</v>
      </c>
      <c r="J1784" s="7"/>
      <c r="K1784" s="7"/>
    </row>
    <row r="1785" spans="1:11" x14ac:dyDescent="0.25">
      <c r="A1785" s="2" t="s">
        <v>75</v>
      </c>
      <c r="B1785" s="2" t="s">
        <v>84</v>
      </c>
      <c r="C1785" s="2" t="s">
        <v>568</v>
      </c>
      <c r="D1785" s="2" t="s">
        <v>79</v>
      </c>
      <c r="E1785" s="23">
        <v>0</v>
      </c>
      <c r="F1785" s="23">
        <v>0</v>
      </c>
      <c r="G1785" s="23">
        <v>0</v>
      </c>
      <c r="H1785" s="23">
        <v>0</v>
      </c>
      <c r="I1785" s="23">
        <v>0</v>
      </c>
      <c r="J1785" s="7"/>
      <c r="K1785" s="7"/>
    </row>
    <row r="1786" spans="1:11" x14ac:dyDescent="0.25">
      <c r="A1786" s="5" t="s">
        <v>75</v>
      </c>
      <c r="B1786" s="2" t="s">
        <v>84</v>
      </c>
      <c r="C1786" s="2" t="s">
        <v>568</v>
      </c>
      <c r="D1786" s="2" t="s">
        <v>80</v>
      </c>
      <c r="E1786" s="20">
        <v>68714477</v>
      </c>
      <c r="F1786" s="20">
        <v>-53169037</v>
      </c>
      <c r="G1786" s="20">
        <v>72659043</v>
      </c>
      <c r="H1786" s="20">
        <v>72017205</v>
      </c>
      <c r="I1786" s="20">
        <v>122789184</v>
      </c>
      <c r="J1786" s="7"/>
      <c r="K1786" s="7"/>
    </row>
    <row r="1787" spans="1:11" x14ac:dyDescent="0.25">
      <c r="A1787" s="5" t="str">
        <f t="shared" ref="A1787:B1787" si="83">A1786</f>
        <v>Local Banks</v>
      </c>
      <c r="B1787" s="2" t="str">
        <f t="shared" si="83"/>
        <v>Private Sector Banks</v>
      </c>
      <c r="C1787" s="2" t="s">
        <v>568</v>
      </c>
      <c r="D1787" s="2" t="s">
        <v>81</v>
      </c>
      <c r="E1787" s="20"/>
      <c r="F1787" s="20"/>
      <c r="G1787" s="9">
        <v>269272808</v>
      </c>
      <c r="H1787" s="9">
        <v>318763738</v>
      </c>
      <c r="I1787" s="9">
        <v>433210925.00000006</v>
      </c>
      <c r="J1787" s="7"/>
      <c r="K1787" s="7"/>
    </row>
    <row r="1788" spans="1:11" x14ac:dyDescent="0.25">
      <c r="A1788" s="2" t="s">
        <v>75</v>
      </c>
      <c r="B1788" s="5" t="s">
        <v>84</v>
      </c>
      <c r="C1788" s="5" t="s">
        <v>568</v>
      </c>
      <c r="D1788" s="5" t="s">
        <v>43</v>
      </c>
      <c r="E1788" s="22"/>
      <c r="F1788" s="22"/>
      <c r="G1788" s="22"/>
      <c r="H1788" s="22"/>
      <c r="I1788" s="22"/>
      <c r="J1788" s="7"/>
      <c r="K1788" s="7"/>
    </row>
    <row r="1789" spans="1:11" x14ac:dyDescent="0.25">
      <c r="A1789" s="5" t="s">
        <v>75</v>
      </c>
      <c r="B1789" s="2" t="s">
        <v>84</v>
      </c>
      <c r="C1789" s="2" t="s">
        <v>568</v>
      </c>
      <c r="D1789" s="2" t="s">
        <v>211</v>
      </c>
      <c r="E1789" s="23">
        <v>29.4549080220674</v>
      </c>
      <c r="F1789" s="23">
        <v>17.867683441861999</v>
      </c>
      <c r="G1789" s="23">
        <v>23.215132130000001</v>
      </c>
      <c r="H1789" s="23">
        <v>21.865930437898292</v>
      </c>
      <c r="I1789" s="23">
        <v>32.050143820000002</v>
      </c>
      <c r="J1789" s="7"/>
      <c r="K1789" s="7"/>
    </row>
    <row r="1790" spans="1:11" x14ac:dyDescent="0.25">
      <c r="A1790" s="2" t="s">
        <v>75</v>
      </c>
      <c r="B1790" s="2" t="s">
        <v>84</v>
      </c>
      <c r="C1790" s="2" t="s">
        <v>568</v>
      </c>
      <c r="D1790" s="2" t="s">
        <v>45</v>
      </c>
      <c r="E1790" s="23">
        <v>1.8874460968856868</v>
      </c>
      <c r="F1790" s="23">
        <v>1.9433488485337991</v>
      </c>
      <c r="G1790" s="23">
        <v>3.455798594</v>
      </c>
      <c r="H1790" s="23">
        <v>3.3735703665633503</v>
      </c>
      <c r="I1790" s="23">
        <v>3.1722224830000001</v>
      </c>
      <c r="J1790" s="7"/>
      <c r="K1790" s="7"/>
    </row>
    <row r="1791" spans="1:11" x14ac:dyDescent="0.25">
      <c r="A1791" s="2" t="s">
        <v>75</v>
      </c>
      <c r="B1791" s="2" t="s">
        <v>84</v>
      </c>
      <c r="C1791" s="2" t="s">
        <v>568</v>
      </c>
      <c r="D1791" s="2" t="s">
        <v>533</v>
      </c>
      <c r="E1791" s="23">
        <v>13.184524641295694</v>
      </c>
      <c r="F1791" s="23">
        <v>8.5873647054692821</v>
      </c>
      <c r="G1791" s="23">
        <v>22.541707720000002</v>
      </c>
      <c r="H1791" s="23">
        <v>22.249620538637949</v>
      </c>
      <c r="I1791" s="23">
        <v>15.59860042</v>
      </c>
      <c r="J1791" s="7"/>
      <c r="K1791" s="7"/>
    </row>
    <row r="1792" spans="1:11" x14ac:dyDescent="0.25">
      <c r="A1792" s="2" t="s">
        <v>75</v>
      </c>
      <c r="B1792" s="2" t="s">
        <v>84</v>
      </c>
      <c r="C1792" s="2" t="s">
        <v>568</v>
      </c>
      <c r="D1792" s="2" t="s">
        <v>46</v>
      </c>
      <c r="E1792" s="9">
        <v>0.49252862803333841</v>
      </c>
      <c r="F1792" s="9">
        <v>0.32483157668093082</v>
      </c>
      <c r="G1792" s="9">
        <v>0.92253470800000004</v>
      </c>
      <c r="H1792" s="9">
        <v>0.79801205829859878</v>
      </c>
      <c r="I1792" s="9">
        <v>0.53464621700000003</v>
      </c>
      <c r="J1792" s="7"/>
      <c r="K1792" s="7"/>
    </row>
    <row r="1793" spans="1:11" x14ac:dyDescent="0.25">
      <c r="A1793" s="2" t="s">
        <v>75</v>
      </c>
      <c r="B1793" s="2" t="s">
        <v>84</v>
      </c>
      <c r="C1793" s="2" t="s">
        <v>568</v>
      </c>
      <c r="D1793" s="2" t="s">
        <v>47</v>
      </c>
      <c r="E1793" s="9">
        <v>0.74034853793116107</v>
      </c>
      <c r="F1793" s="9">
        <v>0.8895842250926832</v>
      </c>
      <c r="G1793" s="9">
        <v>0.980759779</v>
      </c>
      <c r="H1793" s="9">
        <v>0.91341702757840959</v>
      </c>
      <c r="I1793" s="9">
        <v>0.95409678200000003</v>
      </c>
      <c r="J1793" s="7"/>
      <c r="K1793" s="7"/>
    </row>
    <row r="1794" spans="1:11" x14ac:dyDescent="0.25">
      <c r="A1794" s="5" t="s">
        <v>75</v>
      </c>
      <c r="B1794" s="2" t="s">
        <v>84</v>
      </c>
      <c r="C1794" s="2" t="s">
        <v>568</v>
      </c>
      <c r="D1794" s="2" t="s">
        <v>48</v>
      </c>
      <c r="E1794" s="9">
        <v>1.9067658919348207</v>
      </c>
      <c r="F1794" s="9">
        <v>2.0079564636136373</v>
      </c>
      <c r="G1794" s="9">
        <v>3.2448415860000002</v>
      </c>
      <c r="H1794" s="9">
        <v>3.4358787375921866</v>
      </c>
      <c r="I1794" s="9">
        <v>3.248989398</v>
      </c>
      <c r="J1794" s="7"/>
      <c r="K1794" s="7"/>
    </row>
    <row r="1795" spans="1:11" x14ac:dyDescent="0.25">
      <c r="A1795" s="2" t="s">
        <v>75</v>
      </c>
      <c r="B1795" s="2" t="s">
        <v>84</v>
      </c>
      <c r="C1795" s="2" t="s">
        <v>568</v>
      </c>
      <c r="D1795" s="2" t="s">
        <v>49</v>
      </c>
      <c r="E1795" s="23">
        <v>70.5450919779326</v>
      </c>
      <c r="F1795" s="23">
        <v>82.132316558138001</v>
      </c>
      <c r="G1795" s="23">
        <v>76.784867869999999</v>
      </c>
      <c r="H1795" s="23">
        <v>78.134069562101701</v>
      </c>
      <c r="I1795" s="23">
        <v>67.949856179999998</v>
      </c>
      <c r="J1795" s="7"/>
      <c r="K1795" s="7"/>
    </row>
    <row r="1796" spans="1:11" x14ac:dyDescent="0.25">
      <c r="A1796" s="2" t="s">
        <v>75</v>
      </c>
      <c r="B1796" s="2" t="s">
        <v>84</v>
      </c>
      <c r="C1796" s="2" t="s">
        <v>568</v>
      </c>
      <c r="D1796" s="2" t="s">
        <v>50</v>
      </c>
      <c r="E1796" s="9">
        <v>1.949561088778706</v>
      </c>
      <c r="F1796" s="9">
        <v>2.6611732796137741</v>
      </c>
      <c r="G1796" s="9">
        <v>1.2263033889999999</v>
      </c>
      <c r="H1796" s="9">
        <v>1.5195335273276949</v>
      </c>
      <c r="I1796" s="9">
        <v>2.035268683</v>
      </c>
      <c r="J1796" s="7"/>
      <c r="K1796" s="7"/>
    </row>
    <row r="1797" spans="1:11" x14ac:dyDescent="0.25">
      <c r="A1797" s="2" t="s">
        <v>75</v>
      </c>
      <c r="B1797" s="2" t="s">
        <v>84</v>
      </c>
      <c r="C1797" s="2" t="s">
        <v>568</v>
      </c>
      <c r="D1797" s="2" t="s">
        <v>51</v>
      </c>
      <c r="E1797" s="9">
        <v>24.600855251289122</v>
      </c>
      <c r="F1797" s="9">
        <v>17.95048572460826</v>
      </c>
      <c r="G1797" s="9">
        <v>14.805958439999999</v>
      </c>
      <c r="H1797" s="9">
        <v>16.156549151676007</v>
      </c>
      <c r="I1797" s="9">
        <v>26.18555177</v>
      </c>
      <c r="J1797" s="7"/>
      <c r="K1797" s="7"/>
    </row>
    <row r="1798" spans="1:11" x14ac:dyDescent="0.25">
      <c r="A1798" s="2" t="s">
        <v>75</v>
      </c>
      <c r="B1798" s="2" t="s">
        <v>84</v>
      </c>
      <c r="C1798" s="2" t="s">
        <v>568</v>
      </c>
      <c r="D1798" s="2" t="s">
        <v>52</v>
      </c>
      <c r="E1798" s="9">
        <v>2.3398990964364423</v>
      </c>
      <c r="F1798" s="9">
        <v>2.3498113021701412</v>
      </c>
      <c r="G1798" s="9">
        <v>2.3461507730000002</v>
      </c>
      <c r="H1798" s="9">
        <v>2.8430697203567346</v>
      </c>
      <c r="I1798" s="9">
        <v>2.9043091419999998</v>
      </c>
      <c r="J1798" s="7"/>
      <c r="K1798" s="7"/>
    </row>
    <row r="1799" spans="1:11" x14ac:dyDescent="0.25">
      <c r="A1799" s="5" t="s">
        <v>75</v>
      </c>
      <c r="B1799" s="2" t="s">
        <v>84</v>
      </c>
      <c r="C1799" s="2" t="s">
        <v>568</v>
      </c>
      <c r="D1799" s="2" t="s">
        <v>82</v>
      </c>
      <c r="E1799" s="9">
        <f>+E1781/E1783</f>
        <v>2.5888823479790251</v>
      </c>
      <c r="F1799" s="9">
        <f>+F1781/F1783</f>
        <v>1.7082142439247394</v>
      </c>
      <c r="G1799" s="9">
        <f>+G1781/G1783</f>
        <v>5.5108032591733638</v>
      </c>
      <c r="H1799" s="9">
        <f>+H1781/H1783</f>
        <v>5.3528243472165427</v>
      </c>
      <c r="I1799" s="9">
        <f>+I1781/I1783</f>
        <v>4.1341355850660282</v>
      </c>
      <c r="J1799" s="7"/>
      <c r="K1799" s="7"/>
    </row>
    <row r="1800" spans="1:11" x14ac:dyDescent="0.25">
      <c r="A1800" s="2" t="s">
        <v>75</v>
      </c>
      <c r="B1800" s="5" t="s">
        <v>84</v>
      </c>
      <c r="C1800" s="5" t="s">
        <v>568</v>
      </c>
      <c r="D1800" s="5" t="s">
        <v>53</v>
      </c>
      <c r="E1800" s="74"/>
      <c r="F1800" s="74"/>
      <c r="G1800" s="74"/>
      <c r="H1800" s="74"/>
      <c r="I1800" s="74"/>
      <c r="J1800" s="7"/>
      <c r="K1800" s="7"/>
    </row>
    <row r="1801" spans="1:11" x14ac:dyDescent="0.25">
      <c r="A1801" s="2" t="s">
        <v>75</v>
      </c>
      <c r="B1801" s="2" t="s">
        <v>84</v>
      </c>
      <c r="C1801" s="2" t="s">
        <v>568</v>
      </c>
      <c r="D1801" s="2" t="s">
        <v>54</v>
      </c>
      <c r="E1801" s="9">
        <v>6.4926867088101856</v>
      </c>
      <c r="F1801" s="9">
        <v>5.0641023110136789</v>
      </c>
      <c r="G1801" s="9">
        <v>6.9341029010000002</v>
      </c>
      <c r="H1801" s="9">
        <v>6.6633182120759988</v>
      </c>
      <c r="I1801" s="9">
        <v>7.372208401</v>
      </c>
      <c r="J1801" s="7"/>
      <c r="K1801" s="7"/>
    </row>
    <row r="1802" spans="1:11" x14ac:dyDescent="0.25">
      <c r="A1802" s="2" t="s">
        <v>75</v>
      </c>
      <c r="B1802" s="2" t="s">
        <v>84</v>
      </c>
      <c r="C1802" s="2" t="s">
        <v>568</v>
      </c>
      <c r="D1802" s="2" t="s">
        <v>55</v>
      </c>
      <c r="E1802" s="9">
        <v>56.502442984425564</v>
      </c>
      <c r="F1802" s="9">
        <v>44.502401202059133</v>
      </c>
      <c r="G1802" s="9">
        <v>47.12404171</v>
      </c>
      <c r="H1802" s="9">
        <v>51.968351014863366</v>
      </c>
      <c r="I1802" s="9">
        <v>56.21824479</v>
      </c>
      <c r="J1802" s="7"/>
      <c r="K1802" s="7"/>
    </row>
    <row r="1803" spans="1:11" x14ac:dyDescent="0.25">
      <c r="A1803" s="2" t="s">
        <v>75</v>
      </c>
      <c r="B1803" s="2" t="s">
        <v>84</v>
      </c>
      <c r="C1803" s="2" t="s">
        <v>568</v>
      </c>
      <c r="D1803" s="2" t="s">
        <v>56</v>
      </c>
      <c r="E1803" s="9">
        <v>28.558768984406626</v>
      </c>
      <c r="F1803" s="9">
        <v>35.951811225086409</v>
      </c>
      <c r="G1803" s="9">
        <v>31.24289155</v>
      </c>
      <c r="H1803" s="9">
        <v>32.689425804932959</v>
      </c>
      <c r="I1803" s="9">
        <v>25.141387340000001</v>
      </c>
      <c r="J1803" s="7"/>
      <c r="K1803" s="7"/>
    </row>
    <row r="1804" spans="1:11" x14ac:dyDescent="0.25">
      <c r="A1804" s="2" t="s">
        <v>75</v>
      </c>
      <c r="B1804" s="2" t="s">
        <v>84</v>
      </c>
      <c r="C1804" s="2" t="s">
        <v>568</v>
      </c>
      <c r="D1804" s="2" t="s">
        <v>57</v>
      </c>
      <c r="E1804" s="9">
        <v>69.550391409028521</v>
      </c>
      <c r="F1804" s="9">
        <v>70.657294813513914</v>
      </c>
      <c r="G1804" s="9">
        <v>78.636368619999999</v>
      </c>
      <c r="H1804" s="9">
        <v>73.447783359247623</v>
      </c>
      <c r="I1804" s="9">
        <v>80.835787260000004</v>
      </c>
      <c r="J1804" s="7"/>
      <c r="K1804" s="7"/>
    </row>
    <row r="1805" spans="1:11" x14ac:dyDescent="0.25">
      <c r="A1805" s="2" t="s">
        <v>75</v>
      </c>
      <c r="B1805" s="2" t="s">
        <v>84</v>
      </c>
      <c r="C1805" s="2" t="s">
        <v>568</v>
      </c>
      <c r="D1805" s="2" t="s">
        <v>58</v>
      </c>
      <c r="E1805" s="9">
        <v>96.266442013852455</v>
      </c>
      <c r="F1805" s="9">
        <v>96.352594666048873</v>
      </c>
      <c r="G1805" s="9">
        <v>95.655203270000001</v>
      </c>
      <c r="H1805" s="9">
        <v>95.833702096333951</v>
      </c>
      <c r="I1805" s="9">
        <v>95.684706750000004</v>
      </c>
      <c r="J1805" s="7"/>
      <c r="K1805" s="7"/>
    </row>
    <row r="1806" spans="1:11" x14ac:dyDescent="0.25">
      <c r="A1806" s="2" t="s">
        <v>75</v>
      </c>
      <c r="B1806" s="2" t="s">
        <v>84</v>
      </c>
      <c r="C1806" s="2" t="s">
        <v>568</v>
      </c>
      <c r="D1806" s="2" t="s">
        <v>59</v>
      </c>
      <c r="E1806" s="9">
        <v>43.03392341926385</v>
      </c>
      <c r="F1806" s="9">
        <v>52.673814967584924</v>
      </c>
      <c r="G1806" s="9">
        <v>41.363662550000001</v>
      </c>
      <c r="H1806" s="9">
        <v>46.000479480759459</v>
      </c>
      <c r="I1806" s="9">
        <v>32.163334650000003</v>
      </c>
      <c r="J1806" s="7"/>
      <c r="K1806" s="7"/>
    </row>
    <row r="1807" spans="1:11" x14ac:dyDescent="0.25">
      <c r="A1807" s="2" t="s">
        <v>75</v>
      </c>
      <c r="B1807" s="2" t="s">
        <v>84</v>
      </c>
      <c r="C1807" s="2" t="s">
        <v>568</v>
      </c>
      <c r="D1807" s="2" t="s">
        <v>60</v>
      </c>
      <c r="E1807" s="23">
        <v>32.87251706773953</v>
      </c>
      <c r="F1807" s="23">
        <v>41.070875557264259</v>
      </c>
      <c r="G1807" s="23">
        <v>36.516484370000001</v>
      </c>
      <c r="H1807" s="23">
        <v>38.290060669227145</v>
      </c>
      <c r="I1807" s="23">
        <v>29.52239084</v>
      </c>
      <c r="J1807" s="7"/>
      <c r="K1807" s="7"/>
    </row>
    <row r="1808" spans="1:11" x14ac:dyDescent="0.25">
      <c r="A1808" s="2" t="s">
        <v>75</v>
      </c>
      <c r="B1808" s="5" t="s">
        <v>84</v>
      </c>
      <c r="C1808" s="5" t="s">
        <v>568</v>
      </c>
      <c r="D1808" s="5" t="s">
        <v>61</v>
      </c>
      <c r="E1808" s="74"/>
      <c r="F1808" s="74"/>
      <c r="G1808" s="74"/>
      <c r="H1808" s="74"/>
      <c r="I1808" s="74"/>
      <c r="J1808" s="7"/>
      <c r="K1808" s="7"/>
    </row>
    <row r="1809" spans="1:14" x14ac:dyDescent="0.25">
      <c r="A1809" s="2" t="s">
        <v>75</v>
      </c>
      <c r="B1809" s="2" t="s">
        <v>84</v>
      </c>
      <c r="C1809" s="2" t="s">
        <v>568</v>
      </c>
      <c r="D1809" s="2" t="s">
        <v>62</v>
      </c>
      <c r="E1809" s="9">
        <v>5.9466552021909376</v>
      </c>
      <c r="F1809" s="9">
        <v>4.7126236370069341</v>
      </c>
      <c r="G1809" s="9">
        <v>4.9001114000000001</v>
      </c>
      <c r="H1809" s="9">
        <v>3.1550494895511387</v>
      </c>
      <c r="I1809" s="9">
        <v>3.4104376749999998</v>
      </c>
      <c r="J1809" s="7"/>
      <c r="K1809" s="7"/>
    </row>
    <row r="1810" spans="1:14" x14ac:dyDescent="0.25">
      <c r="A1810" s="5" t="s">
        <v>75</v>
      </c>
      <c r="B1810" s="2" t="s">
        <v>84</v>
      </c>
      <c r="C1810" s="2" t="s">
        <v>568</v>
      </c>
      <c r="D1810" s="2" t="s">
        <v>63</v>
      </c>
      <c r="E1810" s="9">
        <v>4.582295952682677</v>
      </c>
      <c r="F1810" s="9">
        <v>3.4018086817271627</v>
      </c>
      <c r="G1810" s="9">
        <v>3.9474751970000002</v>
      </c>
      <c r="H1810" s="9">
        <v>3.2465989254099994</v>
      </c>
      <c r="I1810" s="9">
        <v>3.3004401479999999</v>
      </c>
      <c r="J1810" s="7"/>
      <c r="K1810" s="7"/>
    </row>
    <row r="1811" spans="1:14" x14ac:dyDescent="0.25">
      <c r="A1811" s="2" t="s">
        <v>75</v>
      </c>
      <c r="B1811" s="2" t="s">
        <v>84</v>
      </c>
      <c r="C1811" s="2" t="s">
        <v>568</v>
      </c>
      <c r="D1811" s="2" t="s">
        <v>534</v>
      </c>
      <c r="E1811" s="9">
        <v>47.644884296048936</v>
      </c>
      <c r="F1811" s="9">
        <v>46.367769481580247</v>
      </c>
      <c r="G1811" s="9">
        <v>38.94507007</v>
      </c>
      <c r="H1811" s="9">
        <v>29.720792295869241</v>
      </c>
      <c r="I1811" s="9">
        <v>25.869854969999999</v>
      </c>
      <c r="J1811" s="7"/>
      <c r="K1811" s="7"/>
    </row>
    <row r="1812" spans="1:14" x14ac:dyDescent="0.25">
      <c r="A1812" s="2" t="s">
        <v>75</v>
      </c>
      <c r="B1812" s="2" t="s">
        <v>84</v>
      </c>
      <c r="C1812" s="2" t="s">
        <v>568</v>
      </c>
      <c r="D1812" s="2" t="s">
        <v>65</v>
      </c>
      <c r="E1812" s="9">
        <v>-1.4086686799999999</v>
      </c>
      <c r="F1812" s="9">
        <v>-5.1029585985838049</v>
      </c>
      <c r="G1812" s="9">
        <v>16.429793740000001</v>
      </c>
      <c r="H1812" s="9">
        <v>-5.6803710430000001</v>
      </c>
      <c r="I1812" s="9">
        <v>-8.9461769390000008</v>
      </c>
      <c r="J1812" s="7"/>
      <c r="K1812" s="7"/>
    </row>
    <row r="1813" spans="1:14" x14ac:dyDescent="0.25">
      <c r="A1813" s="2" t="s">
        <v>75</v>
      </c>
      <c r="B1813" s="2" t="s">
        <v>84</v>
      </c>
      <c r="C1813" s="2" t="s">
        <v>568</v>
      </c>
      <c r="D1813" s="2" t="s">
        <v>66</v>
      </c>
      <c r="E1813" s="9">
        <v>77.056694845775027</v>
      </c>
      <c r="F1813" s="9">
        <v>72.185027783965111</v>
      </c>
      <c r="G1813" s="9">
        <v>80.558886819999998</v>
      </c>
      <c r="H1813" s="9">
        <v>102.90167986784529</v>
      </c>
      <c r="I1813" s="9">
        <v>96.774680050000001</v>
      </c>
      <c r="J1813" s="7"/>
      <c r="K1813" s="7"/>
    </row>
    <row r="1814" spans="1:14" x14ac:dyDescent="0.25">
      <c r="A1814" s="2" t="s">
        <v>75</v>
      </c>
      <c r="B1814" s="5" t="s">
        <v>84</v>
      </c>
      <c r="C1814" s="5" t="s">
        <v>568</v>
      </c>
      <c r="D1814" s="5" t="s">
        <v>67</v>
      </c>
      <c r="E1814" s="74"/>
      <c r="F1814" s="74"/>
      <c r="G1814" s="74"/>
      <c r="H1814" s="74"/>
      <c r="I1814" s="74"/>
      <c r="J1814" s="7"/>
      <c r="K1814" s="7"/>
    </row>
    <row r="1815" spans="1:14" x14ac:dyDescent="0.25">
      <c r="A1815" s="2" t="s">
        <v>75</v>
      </c>
      <c r="B1815" s="2" t="s">
        <v>84</v>
      </c>
      <c r="C1815" s="2" t="s">
        <v>568</v>
      </c>
      <c r="D1815" s="2" t="s">
        <v>535</v>
      </c>
      <c r="E1815" s="23">
        <v>3.7356570785318488</v>
      </c>
      <c r="F1815" s="23">
        <v>3.7826689307145185</v>
      </c>
      <c r="G1815" s="23">
        <v>4.0925679620000004</v>
      </c>
      <c r="H1815" s="23">
        <v>3.586632216548582</v>
      </c>
      <c r="I1815" s="23">
        <v>3.427526845</v>
      </c>
      <c r="J1815" s="7"/>
      <c r="K1815" s="7"/>
    </row>
    <row r="1816" spans="1:14" x14ac:dyDescent="0.25">
      <c r="A1816" s="2" t="str">
        <f t="shared" ref="A1816:C1816" si="84">A1815</f>
        <v>Local Banks</v>
      </c>
      <c r="B1816" s="2" t="str">
        <f t="shared" si="84"/>
        <v>Private Sector Banks</v>
      </c>
      <c r="C1816" s="2" t="str">
        <f t="shared" si="84"/>
        <v>SONERI BANK LTD.</v>
      </c>
      <c r="D1816" s="2" t="s">
        <v>540</v>
      </c>
      <c r="E1816" s="23"/>
      <c r="F1816" s="23"/>
      <c r="G1816" s="9">
        <f>G1787/SUM(G1751:G1753)</f>
        <v>9.990797297900972</v>
      </c>
      <c r="H1816" s="9">
        <f>H1787/SUM(H1751:H1753)</f>
        <v>12.018333965360489</v>
      </c>
      <c r="I1816" s="9">
        <f>I1787/SUM(I1751:I1753)</f>
        <v>14.82641180620808</v>
      </c>
      <c r="J1816" s="7"/>
      <c r="K1816" s="7"/>
    </row>
    <row r="1817" spans="1:14" x14ac:dyDescent="0.25">
      <c r="A1817" s="2" t="s">
        <v>75</v>
      </c>
      <c r="B1817" s="2" t="s">
        <v>84</v>
      </c>
      <c r="C1817" s="2" t="s">
        <v>568</v>
      </c>
      <c r="D1817" s="2" t="s">
        <v>538</v>
      </c>
      <c r="E1817" s="9">
        <f>+SUM(E1751:E1753)/E1783</f>
        <v>19.635765554036734</v>
      </c>
      <c r="F1817" s="9">
        <f t="shared" ref="F1817:I1817" si="85">+SUM(F1751:F1753)/F1783</f>
        <v>19.892182322672053</v>
      </c>
      <c r="G1817" s="9">
        <f t="shared" si="85"/>
        <v>24.447141837608061</v>
      </c>
      <c r="H1817" s="9">
        <f t="shared" si="85"/>
        <v>24.058047812190804</v>
      </c>
      <c r="I1817" s="9">
        <f t="shared" si="85"/>
        <v>26.503246909920652</v>
      </c>
      <c r="J1817" s="7"/>
      <c r="K1817" s="7"/>
    </row>
    <row r="1818" spans="1:14" x14ac:dyDescent="0.25">
      <c r="A1818" s="2" t="s">
        <v>75</v>
      </c>
      <c r="B1818" s="2" t="s">
        <v>84</v>
      </c>
      <c r="C1818" s="2" t="s">
        <v>568</v>
      </c>
      <c r="D1818" s="2" t="s">
        <v>539</v>
      </c>
      <c r="E1818" s="9">
        <v>18.617980705114007</v>
      </c>
      <c r="F1818" s="9">
        <v>18.6792172690004</v>
      </c>
      <c r="G1818" s="9">
        <v>19.214431950000002</v>
      </c>
      <c r="H1818" s="9">
        <v>20.478203206998028</v>
      </c>
      <c r="I1818" s="9">
        <v>23.58429005</v>
      </c>
      <c r="J1818" s="7"/>
      <c r="K1818" s="7"/>
    </row>
    <row r="1819" spans="1:14" x14ac:dyDescent="0.25">
      <c r="A1819" s="2" t="s">
        <v>75</v>
      </c>
      <c r="B1819" s="5" t="s">
        <v>84</v>
      </c>
      <c r="C1819" s="5" t="s">
        <v>568</v>
      </c>
      <c r="D1819" s="5" t="s">
        <v>68</v>
      </c>
      <c r="E1819" s="74"/>
      <c r="F1819" s="74"/>
      <c r="G1819" s="74"/>
      <c r="H1819" s="74"/>
      <c r="I1819" s="74"/>
      <c r="J1819" s="7"/>
      <c r="K1819" s="7"/>
    </row>
    <row r="1820" spans="1:14" x14ac:dyDescent="0.25">
      <c r="A1820" s="2" t="s">
        <v>75</v>
      </c>
      <c r="B1820" s="2" t="s">
        <v>84</v>
      </c>
      <c r="C1820" s="2" t="s">
        <v>568</v>
      </c>
      <c r="D1820" s="2" t="s">
        <v>83</v>
      </c>
      <c r="E1820" s="9">
        <v>24.075311117472225</v>
      </c>
      <c r="F1820" s="9">
        <v>-28.23270124991836</v>
      </c>
      <c r="G1820" s="9">
        <v>11.959430729999999</v>
      </c>
      <c r="H1820" s="9">
        <v>12.203629407380822</v>
      </c>
      <c r="I1820" s="9">
        <v>26.940840340000001</v>
      </c>
      <c r="J1820" s="7"/>
      <c r="K1820" s="7"/>
      <c r="L1820" s="7"/>
      <c r="M1820" s="7"/>
      <c r="N1820" s="7"/>
    </row>
    <row r="1821" spans="1:14" x14ac:dyDescent="0.25">
      <c r="A1821" s="2" t="s">
        <v>75</v>
      </c>
      <c r="B1821" s="5" t="s">
        <v>84</v>
      </c>
      <c r="C1821" s="5" t="s">
        <v>569</v>
      </c>
      <c r="D1821" s="5" t="s">
        <v>9</v>
      </c>
      <c r="E1821" s="19">
        <f>SUM(E1822:E1825)</f>
        <v>204642547</v>
      </c>
      <c r="F1821" s="19">
        <f t="shared" ref="F1821:I1821" si="86">SUM(F1822:F1825)</f>
        <v>209020256</v>
      </c>
      <c r="G1821" s="19">
        <f t="shared" si="86"/>
        <v>252500531</v>
      </c>
      <c r="H1821" s="19">
        <f t="shared" si="86"/>
        <v>316222251</v>
      </c>
      <c r="I1821" s="19">
        <f t="shared" si="86"/>
        <v>498731566</v>
      </c>
      <c r="J1821" s="3"/>
      <c r="K1821" s="3"/>
      <c r="L1821" s="3"/>
      <c r="M1821" s="3"/>
      <c r="N1821" s="3"/>
    </row>
    <row r="1822" spans="1:14" x14ac:dyDescent="0.25">
      <c r="A1822" s="5" t="s">
        <v>75</v>
      </c>
      <c r="B1822" s="2" t="s">
        <v>84</v>
      </c>
      <c r="C1822" s="2" t="s">
        <v>569</v>
      </c>
      <c r="D1822" s="2" t="s">
        <v>76</v>
      </c>
      <c r="E1822" s="23">
        <v>12241797</v>
      </c>
      <c r="F1822" s="23">
        <v>12241797</v>
      </c>
      <c r="G1822" s="23">
        <v>12241797</v>
      </c>
      <c r="H1822" s="23">
        <v>12241797</v>
      </c>
      <c r="I1822" s="23">
        <v>12521239</v>
      </c>
      <c r="J1822" s="7"/>
      <c r="K1822" s="7"/>
    </row>
    <row r="1823" spans="1:14" x14ac:dyDescent="0.25">
      <c r="A1823" s="2" t="s">
        <v>75</v>
      </c>
      <c r="B1823" s="2" t="s">
        <v>84</v>
      </c>
      <c r="C1823" s="2" t="s">
        <v>569</v>
      </c>
      <c r="D1823" s="2" t="s">
        <v>11</v>
      </c>
      <c r="E1823" s="9">
        <v>69718467</v>
      </c>
      <c r="F1823" s="9">
        <v>86254373</v>
      </c>
      <c r="G1823" s="9">
        <v>107800978</v>
      </c>
      <c r="H1823" s="9">
        <v>114734831</v>
      </c>
      <c r="I1823" s="9">
        <v>138517698</v>
      </c>
      <c r="J1823" s="7"/>
      <c r="K1823" s="7"/>
    </row>
    <row r="1824" spans="1:14" x14ac:dyDescent="0.25">
      <c r="A1824" s="2" t="s">
        <v>75</v>
      </c>
      <c r="B1824" s="2" t="s">
        <v>84</v>
      </c>
      <c r="C1824" s="2" t="s">
        <v>569</v>
      </c>
      <c r="D1824" s="2" t="s">
        <v>12</v>
      </c>
      <c r="E1824" s="9">
        <v>84625954</v>
      </c>
      <c r="F1824" s="9">
        <v>91438152</v>
      </c>
      <c r="G1824" s="9">
        <v>90492296</v>
      </c>
      <c r="H1824" s="9">
        <v>111955818</v>
      </c>
      <c r="I1824" s="9">
        <v>174666915</v>
      </c>
      <c r="J1824" s="7"/>
      <c r="K1824" s="7"/>
    </row>
    <row r="1825" spans="1:11" x14ac:dyDescent="0.25">
      <c r="A1825" s="2" t="s">
        <v>75</v>
      </c>
      <c r="B1825" s="2" t="s">
        <v>84</v>
      </c>
      <c r="C1825" s="2" t="s">
        <v>569</v>
      </c>
      <c r="D1825" s="2" t="s">
        <v>13</v>
      </c>
      <c r="E1825" s="9">
        <v>38056329</v>
      </c>
      <c r="F1825" s="9">
        <v>19085934</v>
      </c>
      <c r="G1825" s="9">
        <v>41965460</v>
      </c>
      <c r="H1825" s="9">
        <v>77289805</v>
      </c>
      <c r="I1825" s="9">
        <v>173025714</v>
      </c>
      <c r="J1825" s="7"/>
      <c r="K1825" s="7"/>
    </row>
    <row r="1826" spans="1:11" x14ac:dyDescent="0.25">
      <c r="A1826" s="2" t="s">
        <v>75</v>
      </c>
      <c r="B1826" s="5" t="s">
        <v>84</v>
      </c>
      <c r="C1826" s="5" t="s">
        <v>569</v>
      </c>
      <c r="D1826" s="5" t="s">
        <v>14</v>
      </c>
      <c r="E1826" s="22">
        <v>2413523360</v>
      </c>
      <c r="F1826" s="22">
        <v>2549732853</v>
      </c>
      <c r="G1826" s="22">
        <v>5322496971</v>
      </c>
      <c r="H1826" s="22">
        <v>7746909883</v>
      </c>
      <c r="I1826" s="22">
        <v>12121461879</v>
      </c>
      <c r="J1826" s="7"/>
      <c r="K1826" s="7"/>
    </row>
    <row r="1827" spans="1:11" x14ac:dyDescent="0.25">
      <c r="A1827" s="2" t="s">
        <v>75</v>
      </c>
      <c r="B1827" s="2" t="s">
        <v>84</v>
      </c>
      <c r="C1827" s="2" t="s">
        <v>569</v>
      </c>
      <c r="D1827" s="2" t="s">
        <v>15</v>
      </c>
      <c r="E1827" s="9">
        <v>26792970</v>
      </c>
      <c r="F1827" s="9">
        <v>33021738</v>
      </c>
      <c r="G1827" s="9">
        <v>21651784</v>
      </c>
      <c r="H1827" s="9">
        <v>44221818</v>
      </c>
      <c r="I1827" s="9">
        <v>58631844</v>
      </c>
      <c r="J1827" s="7"/>
      <c r="K1827" s="7"/>
    </row>
    <row r="1828" spans="1:11" x14ac:dyDescent="0.25">
      <c r="A1828" s="5" t="s">
        <v>75</v>
      </c>
      <c r="B1828" s="2" t="s">
        <v>84</v>
      </c>
      <c r="C1828" s="2" t="s">
        <v>569</v>
      </c>
      <c r="D1828" s="2" t="s">
        <v>16</v>
      </c>
      <c r="E1828" s="20">
        <v>563284750</v>
      </c>
      <c r="F1828" s="20">
        <v>564518588</v>
      </c>
      <c r="G1828" s="20">
        <v>2815470554</v>
      </c>
      <c r="H1828" s="20">
        <v>4855373516</v>
      </c>
      <c r="I1828" s="20">
        <v>6530014720</v>
      </c>
      <c r="J1828" s="7"/>
      <c r="K1828" s="7"/>
    </row>
    <row r="1829" spans="1:11" x14ac:dyDescent="0.25">
      <c r="A1829" s="2" t="s">
        <v>75</v>
      </c>
      <c r="B1829" s="2" t="s">
        <v>84</v>
      </c>
      <c r="C1829" s="2" t="s">
        <v>569</v>
      </c>
      <c r="D1829" s="2" t="s">
        <v>17</v>
      </c>
      <c r="E1829" s="20">
        <v>1750943765</v>
      </c>
      <c r="F1829" s="20">
        <v>1841819093</v>
      </c>
      <c r="G1829" s="20">
        <v>2350540823</v>
      </c>
      <c r="H1829" s="20">
        <v>2640211489</v>
      </c>
      <c r="I1829" s="20">
        <v>5168424418</v>
      </c>
      <c r="J1829" s="7"/>
      <c r="K1829" s="7"/>
    </row>
    <row r="1830" spans="1:11" x14ac:dyDescent="0.25">
      <c r="A1830" s="2" t="s">
        <v>75</v>
      </c>
      <c r="B1830" s="2" t="s">
        <v>84</v>
      </c>
      <c r="C1830" s="2" t="s">
        <v>569</v>
      </c>
      <c r="D1830" s="2" t="s">
        <v>18</v>
      </c>
      <c r="E1830" s="20">
        <v>72501875</v>
      </c>
      <c r="F1830" s="20">
        <v>110373434</v>
      </c>
      <c r="G1830" s="20">
        <v>134833810</v>
      </c>
      <c r="H1830" s="20">
        <v>207103060</v>
      </c>
      <c r="I1830" s="20">
        <v>364390897</v>
      </c>
      <c r="J1830" s="7"/>
      <c r="K1830" s="7"/>
    </row>
    <row r="1831" spans="1:11" x14ac:dyDescent="0.25">
      <c r="A1831" s="2" t="s">
        <v>75</v>
      </c>
      <c r="B1831" s="5" t="s">
        <v>84</v>
      </c>
      <c r="C1831" s="5" t="s">
        <v>569</v>
      </c>
      <c r="D1831" s="5" t="s">
        <v>19</v>
      </c>
      <c r="E1831" s="19">
        <v>2618165907</v>
      </c>
      <c r="F1831" s="19">
        <v>2758753109</v>
      </c>
      <c r="G1831" s="19">
        <v>5574997502</v>
      </c>
      <c r="H1831" s="19">
        <v>8063132134</v>
      </c>
      <c r="I1831" s="19">
        <v>12620193445</v>
      </c>
      <c r="J1831" s="7"/>
      <c r="K1831" s="7"/>
    </row>
    <row r="1832" spans="1:11" x14ac:dyDescent="0.25">
      <c r="A1832" s="2" t="s">
        <v>75</v>
      </c>
      <c r="B1832" s="2" t="s">
        <v>84</v>
      </c>
      <c r="C1832" s="2" t="s">
        <v>569</v>
      </c>
      <c r="D1832" s="2" t="s">
        <v>20</v>
      </c>
      <c r="E1832" s="20">
        <v>267937282</v>
      </c>
      <c r="F1832" s="20">
        <v>143004094</v>
      </c>
      <c r="G1832" s="20">
        <v>277330217</v>
      </c>
      <c r="H1832" s="20">
        <v>309745911</v>
      </c>
      <c r="I1832" s="20">
        <v>547646979</v>
      </c>
      <c r="J1832" s="7"/>
      <c r="K1832" s="7"/>
    </row>
    <row r="1833" spans="1:11" x14ac:dyDescent="0.25">
      <c r="A1833" s="2" t="s">
        <v>75</v>
      </c>
      <c r="B1833" s="2" t="s">
        <v>84</v>
      </c>
      <c r="C1833" s="2" t="s">
        <v>569</v>
      </c>
      <c r="D1833" s="2" t="s">
        <v>21</v>
      </c>
      <c r="E1833" s="20">
        <v>23363057</v>
      </c>
      <c r="F1833" s="20">
        <v>15692567</v>
      </c>
      <c r="G1833" s="20">
        <v>30700751</v>
      </c>
      <c r="H1833" s="20">
        <v>59968246</v>
      </c>
      <c r="I1833" s="20">
        <v>57179677</v>
      </c>
      <c r="J1833" s="7"/>
      <c r="K1833" s="7"/>
    </row>
    <row r="1834" spans="1:11" x14ac:dyDescent="0.25">
      <c r="A1834" s="2" t="s">
        <v>75</v>
      </c>
      <c r="B1834" s="2" t="s">
        <v>84</v>
      </c>
      <c r="C1834" s="2" t="s">
        <v>569</v>
      </c>
      <c r="D1834" s="2" t="s">
        <v>22</v>
      </c>
      <c r="E1834" s="20">
        <v>51701076</v>
      </c>
      <c r="F1834" s="20">
        <v>85296480</v>
      </c>
      <c r="G1834" s="20">
        <v>34447852</v>
      </c>
      <c r="H1834" s="20">
        <v>18492483</v>
      </c>
      <c r="I1834" s="20">
        <v>31574547</v>
      </c>
      <c r="J1834" s="7"/>
      <c r="K1834" s="7"/>
    </row>
    <row r="1835" spans="1:11" x14ac:dyDescent="0.25">
      <c r="A1835" s="2" t="s">
        <v>75</v>
      </c>
      <c r="B1835" s="2" t="s">
        <v>84</v>
      </c>
      <c r="C1835" s="2" t="s">
        <v>569</v>
      </c>
      <c r="D1835" s="2" t="s">
        <v>23</v>
      </c>
      <c r="E1835" s="20">
        <v>1496542453</v>
      </c>
      <c r="F1835" s="20">
        <v>1415193829</v>
      </c>
      <c r="G1835" s="20">
        <v>4385216671</v>
      </c>
      <c r="H1835" s="20">
        <v>5886894503</v>
      </c>
      <c r="I1835" s="20">
        <v>9951054650</v>
      </c>
      <c r="J1835" s="7"/>
      <c r="K1835" s="7"/>
    </row>
    <row r="1836" spans="1:11" x14ac:dyDescent="0.25">
      <c r="A1836" s="2" t="s">
        <v>75</v>
      </c>
      <c r="B1836" s="2" t="s">
        <v>84</v>
      </c>
      <c r="C1836" s="2" t="s">
        <v>569</v>
      </c>
      <c r="D1836" s="2" t="s">
        <v>24</v>
      </c>
      <c r="E1836" s="20">
        <v>728285575</v>
      </c>
      <c r="F1836" s="20">
        <v>1013767417</v>
      </c>
      <c r="G1836" s="20">
        <v>717067671</v>
      </c>
      <c r="H1836" s="20">
        <v>1565127361</v>
      </c>
      <c r="I1836" s="20">
        <v>1492430211</v>
      </c>
      <c r="J1836" s="7"/>
      <c r="K1836" s="7"/>
    </row>
    <row r="1837" spans="1:11" x14ac:dyDescent="0.25">
      <c r="A1837" s="2" t="s">
        <v>75</v>
      </c>
      <c r="B1837" s="2" t="s">
        <v>84</v>
      </c>
      <c r="C1837" s="2" t="s">
        <v>569</v>
      </c>
      <c r="D1837" s="2" t="s">
        <v>25</v>
      </c>
      <c r="E1837" s="20">
        <v>86013024</v>
      </c>
      <c r="F1837" s="20">
        <v>93338842</v>
      </c>
      <c r="G1837" s="20">
        <v>105540520</v>
      </c>
      <c r="H1837" s="20">
        <v>115991950</v>
      </c>
      <c r="I1837" s="20">
        <v>111952622</v>
      </c>
      <c r="J1837" s="7"/>
      <c r="K1837" s="7"/>
    </row>
    <row r="1838" spans="1:11" x14ac:dyDescent="0.25">
      <c r="A1838" s="2" t="s">
        <v>75</v>
      </c>
      <c r="B1838" s="2" t="s">
        <v>84</v>
      </c>
      <c r="C1838" s="2" t="s">
        <v>569</v>
      </c>
      <c r="D1838" s="2" t="s">
        <v>26</v>
      </c>
      <c r="E1838" s="20">
        <v>82097118</v>
      </c>
      <c r="F1838" s="20">
        <v>91930322</v>
      </c>
      <c r="G1838" s="20">
        <v>103502145</v>
      </c>
      <c r="H1838" s="20">
        <v>121645417</v>
      </c>
      <c r="I1838" s="20">
        <v>123063816</v>
      </c>
      <c r="J1838" s="7"/>
      <c r="K1838" s="7"/>
    </row>
    <row r="1839" spans="1:11" x14ac:dyDescent="0.25">
      <c r="A1839" s="2" t="s">
        <v>75</v>
      </c>
      <c r="B1839" s="2" t="s">
        <v>84</v>
      </c>
      <c r="C1839" s="2" t="s">
        <v>569</v>
      </c>
      <c r="D1839" s="2" t="s">
        <v>27</v>
      </c>
      <c r="E1839" s="20">
        <v>646188457</v>
      </c>
      <c r="F1839" s="20">
        <v>921837095</v>
      </c>
      <c r="G1839" s="20">
        <v>613565526</v>
      </c>
      <c r="H1839" s="20">
        <v>1443481944</v>
      </c>
      <c r="I1839" s="20">
        <v>1369366395</v>
      </c>
      <c r="J1839" s="7"/>
      <c r="K1839" s="7"/>
    </row>
    <row r="1840" spans="1:11" x14ac:dyDescent="0.25">
      <c r="A1840" s="5" t="s">
        <v>75</v>
      </c>
      <c r="B1840" s="2" t="s">
        <v>84</v>
      </c>
      <c r="C1840" s="2" t="s">
        <v>569</v>
      </c>
      <c r="D1840" s="2" t="s">
        <v>491</v>
      </c>
      <c r="E1840" s="20">
        <v>68537653</v>
      </c>
      <c r="F1840" s="20">
        <v>70816984</v>
      </c>
      <c r="G1840" s="20">
        <v>65087643</v>
      </c>
      <c r="H1840" s="20">
        <v>85246731</v>
      </c>
      <c r="I1840" s="20">
        <v>120546171</v>
      </c>
      <c r="J1840" s="7"/>
      <c r="K1840" s="7"/>
    </row>
    <row r="1841" spans="1:11" x14ac:dyDescent="0.25">
      <c r="A1841" s="2" t="s">
        <v>75</v>
      </c>
      <c r="B1841" s="2" t="s">
        <v>84</v>
      </c>
      <c r="C1841" s="2" t="s">
        <v>569</v>
      </c>
      <c r="D1841" s="2" t="s">
        <v>28</v>
      </c>
      <c r="E1841" s="20">
        <v>63895929</v>
      </c>
      <c r="F1841" s="20">
        <v>106912060</v>
      </c>
      <c r="G1841" s="20">
        <v>168648842</v>
      </c>
      <c r="H1841" s="20">
        <v>259302316</v>
      </c>
      <c r="I1841" s="20">
        <v>542825026</v>
      </c>
      <c r="J1841" s="7"/>
      <c r="K1841" s="7"/>
    </row>
    <row r="1842" spans="1:11" x14ac:dyDescent="0.25">
      <c r="A1842" s="2" t="s">
        <v>75</v>
      </c>
      <c r="B1842" s="5" t="s">
        <v>84</v>
      </c>
      <c r="C1842" s="5" t="s">
        <v>569</v>
      </c>
      <c r="D1842" s="5" t="s">
        <v>29</v>
      </c>
      <c r="E1842" s="19"/>
      <c r="F1842" s="19"/>
      <c r="G1842" s="19"/>
      <c r="H1842" s="19"/>
      <c r="I1842" s="19"/>
      <c r="J1842" s="7"/>
      <c r="K1842" s="7"/>
    </row>
    <row r="1843" spans="1:11" x14ac:dyDescent="0.25">
      <c r="A1843" s="2" t="s">
        <v>75</v>
      </c>
      <c r="B1843" s="2" t="s">
        <v>84</v>
      </c>
      <c r="C1843" s="2" t="s">
        <v>569</v>
      </c>
      <c r="D1843" s="2" t="s">
        <v>30</v>
      </c>
      <c r="E1843" s="20">
        <v>147974155</v>
      </c>
      <c r="F1843" s="20">
        <v>250678678</v>
      </c>
      <c r="G1843" s="20">
        <v>521374426</v>
      </c>
      <c r="H1843" s="20">
        <v>1084582857</v>
      </c>
      <c r="I1843" s="20">
        <v>1184817602</v>
      </c>
      <c r="J1843" s="7"/>
      <c r="K1843" s="7"/>
    </row>
    <row r="1844" spans="1:11" x14ac:dyDescent="0.25">
      <c r="A1844" s="2" t="s">
        <v>75</v>
      </c>
      <c r="B1844" s="2" t="s">
        <v>84</v>
      </c>
      <c r="C1844" s="2" t="s">
        <v>569</v>
      </c>
      <c r="D1844" s="2" t="s">
        <v>31</v>
      </c>
      <c r="E1844" s="20">
        <v>76215631</v>
      </c>
      <c r="F1844" s="20">
        <v>147469357</v>
      </c>
      <c r="G1844" s="20">
        <v>378490304</v>
      </c>
      <c r="H1844" s="20">
        <v>911168032</v>
      </c>
      <c r="I1844" s="20">
        <v>823256142</v>
      </c>
      <c r="J1844" s="7"/>
      <c r="K1844" s="7"/>
    </row>
    <row r="1845" spans="1:11" x14ac:dyDescent="0.25">
      <c r="A1845" s="2" t="s">
        <v>75</v>
      </c>
      <c r="B1845" s="2" t="s">
        <v>84</v>
      </c>
      <c r="C1845" s="2" t="s">
        <v>569</v>
      </c>
      <c r="D1845" s="2" t="s">
        <v>32</v>
      </c>
      <c r="E1845" s="20">
        <v>71758524</v>
      </c>
      <c r="F1845" s="20">
        <v>103209321</v>
      </c>
      <c r="G1845" s="20">
        <v>142884122</v>
      </c>
      <c r="H1845" s="20">
        <v>173414825</v>
      </c>
      <c r="I1845" s="20">
        <v>361561460</v>
      </c>
      <c r="J1845" s="7"/>
      <c r="K1845" s="7"/>
    </row>
    <row r="1846" spans="1:11" x14ac:dyDescent="0.25">
      <c r="A1846" s="2" t="s">
        <v>75</v>
      </c>
      <c r="B1846" s="2" t="s">
        <v>84</v>
      </c>
      <c r="C1846" s="2" t="s">
        <v>569</v>
      </c>
      <c r="D1846" s="2" t="s">
        <v>33</v>
      </c>
      <c r="E1846" s="20">
        <v>-955407</v>
      </c>
      <c r="F1846" s="20">
        <v>15669346</v>
      </c>
      <c r="G1846" s="20">
        <v>1298463</v>
      </c>
      <c r="H1846" s="20">
        <v>12751775</v>
      </c>
      <c r="I1846" s="20">
        <v>-4653428</v>
      </c>
      <c r="J1846" s="7"/>
      <c r="K1846" s="7"/>
    </row>
    <row r="1847" spans="1:11" x14ac:dyDescent="0.25">
      <c r="A1847" s="2" t="s">
        <v>75</v>
      </c>
      <c r="B1847" s="2" t="s">
        <v>84</v>
      </c>
      <c r="C1847" s="2" t="s">
        <v>569</v>
      </c>
      <c r="D1847" s="2" t="s">
        <v>34</v>
      </c>
      <c r="E1847" s="20">
        <v>72713931</v>
      </c>
      <c r="F1847" s="20">
        <v>87539975</v>
      </c>
      <c r="G1847" s="20">
        <v>141585659</v>
      </c>
      <c r="H1847" s="20">
        <v>160663050</v>
      </c>
      <c r="I1847" s="20">
        <v>366214888</v>
      </c>
      <c r="J1847" s="7"/>
      <c r="K1847" s="7"/>
    </row>
    <row r="1848" spans="1:11" x14ac:dyDescent="0.25">
      <c r="A1848" s="5" t="s">
        <v>75</v>
      </c>
      <c r="B1848" s="2" t="s">
        <v>84</v>
      </c>
      <c r="C1848" s="2" t="s">
        <v>569</v>
      </c>
      <c r="D1848" s="2" t="s">
        <v>35</v>
      </c>
      <c r="E1848" s="20">
        <v>23379048</v>
      </c>
      <c r="F1848" s="20">
        <v>34442571</v>
      </c>
      <c r="G1848" s="20">
        <v>33209565</v>
      </c>
      <c r="H1848" s="20">
        <v>87494123</v>
      </c>
      <c r="I1848" s="20">
        <v>57998737</v>
      </c>
      <c r="J1848" s="7"/>
      <c r="K1848" s="7"/>
    </row>
    <row r="1849" spans="1:11" x14ac:dyDescent="0.25">
      <c r="A1849" s="2" t="s">
        <v>75</v>
      </c>
      <c r="B1849" s="2" t="s">
        <v>84</v>
      </c>
      <c r="C1849" s="2" t="s">
        <v>569</v>
      </c>
      <c r="D1849" s="2" t="s">
        <v>36</v>
      </c>
      <c r="E1849" s="20">
        <v>43965826</v>
      </c>
      <c r="F1849" s="20">
        <v>53672540</v>
      </c>
      <c r="G1849" s="20">
        <v>66677150</v>
      </c>
      <c r="H1849" s="20">
        <v>97965525</v>
      </c>
      <c r="I1849" s="20">
        <v>135943556</v>
      </c>
      <c r="J1849" s="7"/>
      <c r="K1849" s="7"/>
    </row>
    <row r="1850" spans="1:11" x14ac:dyDescent="0.25">
      <c r="A1850" s="2" t="s">
        <v>75</v>
      </c>
      <c r="B1850" s="2" t="s">
        <v>84</v>
      </c>
      <c r="C1850" s="2" t="s">
        <v>569</v>
      </c>
      <c r="D1850" s="2" t="s">
        <v>37</v>
      </c>
      <c r="E1850" s="20">
        <v>42745343</v>
      </c>
      <c r="F1850" s="20">
        <v>52284342</v>
      </c>
      <c r="G1850" s="20">
        <v>64305675</v>
      </c>
      <c r="H1850" s="20">
        <v>94784859</v>
      </c>
      <c r="I1850" s="20">
        <v>130188815</v>
      </c>
      <c r="J1850" s="7"/>
      <c r="K1850" s="7"/>
    </row>
    <row r="1851" spans="1:11" x14ac:dyDescent="0.25">
      <c r="A1851" s="2" t="s">
        <v>75</v>
      </c>
      <c r="B1851" s="2" t="s">
        <v>84</v>
      </c>
      <c r="C1851" s="2" t="s">
        <v>569</v>
      </c>
      <c r="D1851" s="2" t="s">
        <v>38</v>
      </c>
      <c r="E1851" s="20">
        <v>52127153</v>
      </c>
      <c r="F1851" s="20">
        <v>68310006</v>
      </c>
      <c r="G1851" s="20">
        <v>108118074</v>
      </c>
      <c r="H1851" s="20">
        <v>150191648</v>
      </c>
      <c r="I1851" s="20">
        <v>288270069</v>
      </c>
      <c r="J1851" s="7"/>
      <c r="K1851" s="7"/>
    </row>
    <row r="1852" spans="1:11" x14ac:dyDescent="0.25">
      <c r="A1852" s="2" t="s">
        <v>75</v>
      </c>
      <c r="B1852" s="2" t="s">
        <v>84</v>
      </c>
      <c r="C1852" s="2" t="s">
        <v>569</v>
      </c>
      <c r="D1852" s="2" t="s">
        <v>39</v>
      </c>
      <c r="E1852" s="20">
        <v>30882123</v>
      </c>
      <c r="F1852" s="20">
        <v>32062655</v>
      </c>
      <c r="G1852" s="20">
        <v>53180413</v>
      </c>
      <c r="H1852" s="20">
        <v>80527534</v>
      </c>
      <c r="I1852" s="20">
        <v>128008847</v>
      </c>
      <c r="J1852" s="7"/>
      <c r="K1852" s="7"/>
    </row>
    <row r="1853" spans="1:11" x14ac:dyDescent="0.25">
      <c r="A1853" s="2" t="s">
        <v>75</v>
      </c>
      <c r="B1853" s="5" t="s">
        <v>84</v>
      </c>
      <c r="C1853" s="5" t="s">
        <v>569</v>
      </c>
      <c r="D1853" s="5" t="s">
        <v>40</v>
      </c>
      <c r="E1853" s="19"/>
      <c r="F1853" s="19"/>
      <c r="G1853" s="19"/>
      <c r="H1853" s="19"/>
      <c r="I1853" s="19"/>
      <c r="J1853" s="7"/>
      <c r="K1853" s="7"/>
    </row>
    <row r="1854" spans="1:11" x14ac:dyDescent="0.25">
      <c r="A1854" s="5" t="s">
        <v>75</v>
      </c>
      <c r="B1854" s="2" t="s">
        <v>84</v>
      </c>
      <c r="C1854" s="2" t="s">
        <v>569</v>
      </c>
      <c r="D1854" s="2" t="s">
        <v>77</v>
      </c>
      <c r="E1854" s="20">
        <v>1224180</v>
      </c>
      <c r="F1854" s="20">
        <v>1224179.7</v>
      </c>
      <c r="G1854" s="20">
        <v>1224180</v>
      </c>
      <c r="H1854" s="20">
        <v>1224179.7</v>
      </c>
      <c r="I1854" s="20">
        <v>2504248</v>
      </c>
      <c r="J1854" s="7"/>
      <c r="K1854" s="7"/>
    </row>
    <row r="1855" spans="1:11" x14ac:dyDescent="0.25">
      <c r="A1855" s="2" t="s">
        <v>75</v>
      </c>
      <c r="B1855" s="2" t="s">
        <v>84</v>
      </c>
      <c r="C1855" s="2" t="s">
        <v>569</v>
      </c>
      <c r="D1855" s="2" t="s">
        <v>78</v>
      </c>
      <c r="E1855" s="23">
        <v>180</v>
      </c>
      <c r="F1855" s="23">
        <v>220</v>
      </c>
      <c r="G1855" s="23">
        <v>440</v>
      </c>
      <c r="H1855" s="23">
        <v>440</v>
      </c>
      <c r="I1855" s="23">
        <v>590</v>
      </c>
      <c r="J1855" s="7"/>
      <c r="K1855" s="7"/>
    </row>
    <row r="1856" spans="1:11" x14ac:dyDescent="0.25">
      <c r="A1856" s="2" t="s">
        <v>75</v>
      </c>
      <c r="B1856" s="2" t="s">
        <v>84</v>
      </c>
      <c r="C1856" s="2" t="s">
        <v>569</v>
      </c>
      <c r="D1856" s="2" t="s">
        <v>79</v>
      </c>
      <c r="E1856" s="23">
        <v>0</v>
      </c>
      <c r="F1856" s="23">
        <v>0</v>
      </c>
      <c r="G1856" s="23">
        <v>0</v>
      </c>
      <c r="H1856" s="23">
        <v>0</v>
      </c>
      <c r="I1856" s="23">
        <v>0</v>
      </c>
      <c r="J1856" s="7"/>
      <c r="K1856" s="7"/>
    </row>
    <row r="1857" spans="1:11" x14ac:dyDescent="0.25">
      <c r="A1857" s="2" t="s">
        <v>75</v>
      </c>
      <c r="B1857" s="2" t="s">
        <v>84</v>
      </c>
      <c r="C1857" s="2" t="s">
        <v>569</v>
      </c>
      <c r="D1857" s="2" t="s">
        <v>80</v>
      </c>
      <c r="E1857" s="20">
        <v>353041423</v>
      </c>
      <c r="F1857" s="20">
        <v>-110598014</v>
      </c>
      <c r="G1857" s="20">
        <v>3082153842</v>
      </c>
      <c r="H1857" s="20">
        <v>1615574528</v>
      </c>
      <c r="I1857" s="20">
        <v>4273864346</v>
      </c>
      <c r="J1857" s="7"/>
      <c r="K1857" s="7"/>
    </row>
    <row r="1858" spans="1:11" x14ac:dyDescent="0.25">
      <c r="A1858" s="2" t="str">
        <f t="shared" ref="A1858:B1858" si="87">A1857</f>
        <v>Local Banks</v>
      </c>
      <c r="B1858" s="2" t="str">
        <f t="shared" si="87"/>
        <v>Private Sector Banks</v>
      </c>
      <c r="C1858" s="2" t="s">
        <v>569</v>
      </c>
      <c r="D1858" s="2" t="s">
        <v>81</v>
      </c>
      <c r="E1858" s="20"/>
      <c r="F1858" s="20"/>
      <c r="G1858" s="9">
        <v>1315206507</v>
      </c>
      <c r="H1858" s="9">
        <v>1801574684</v>
      </c>
      <c r="I1858" s="9">
        <v>1741041355</v>
      </c>
      <c r="J1858" s="7"/>
      <c r="K1858" s="7"/>
    </row>
    <row r="1859" spans="1:11" x14ac:dyDescent="0.25">
      <c r="A1859" s="2" t="s">
        <v>75</v>
      </c>
      <c r="B1859" s="5" t="s">
        <v>84</v>
      </c>
      <c r="C1859" s="5" t="s">
        <v>569</v>
      </c>
      <c r="D1859" s="5" t="s">
        <v>43</v>
      </c>
      <c r="E1859" s="22"/>
      <c r="F1859" s="22"/>
      <c r="G1859" s="22"/>
      <c r="H1859" s="22"/>
      <c r="I1859" s="22"/>
      <c r="J1859" s="7"/>
      <c r="K1859" s="7"/>
    </row>
    <row r="1860" spans="1:11" x14ac:dyDescent="0.25">
      <c r="A1860" s="5" t="s">
        <v>75</v>
      </c>
      <c r="B1860" s="2" t="s">
        <v>84</v>
      </c>
      <c r="C1860" s="2" t="s">
        <v>569</v>
      </c>
      <c r="D1860" s="2" t="s">
        <v>211</v>
      </c>
      <c r="E1860" s="23">
        <v>48.493957610367836</v>
      </c>
      <c r="F1860" s="23">
        <v>41.171958390493828</v>
      </c>
      <c r="G1860" s="23">
        <v>27.405280139999999</v>
      </c>
      <c r="H1860" s="23">
        <v>15.98908039904599</v>
      </c>
      <c r="I1860" s="23">
        <v>30.51621274</v>
      </c>
      <c r="J1860" s="7"/>
      <c r="K1860" s="7"/>
    </row>
    <row r="1861" spans="1:11" x14ac:dyDescent="0.25">
      <c r="A1861" s="2" t="s">
        <v>75</v>
      </c>
      <c r="B1861" s="2" t="s">
        <v>84</v>
      </c>
      <c r="C1861" s="2" t="s">
        <v>569</v>
      </c>
      <c r="D1861" s="2" t="s">
        <v>45</v>
      </c>
      <c r="E1861" s="23">
        <v>2.7407936146500282</v>
      </c>
      <c r="F1861" s="23">
        <v>3.741158303122369</v>
      </c>
      <c r="G1861" s="23">
        <v>2.5629450409999999</v>
      </c>
      <c r="H1861" s="23">
        <v>2.1507129254245707</v>
      </c>
      <c r="I1861" s="23">
        <v>2.8649438819999999</v>
      </c>
      <c r="J1861" s="7"/>
      <c r="K1861" s="7"/>
    </row>
    <row r="1862" spans="1:11" x14ac:dyDescent="0.25">
      <c r="A1862" s="5" t="s">
        <v>75</v>
      </c>
      <c r="B1862" s="2" t="s">
        <v>84</v>
      </c>
      <c r="C1862" s="2" t="s">
        <v>569</v>
      </c>
      <c r="D1862" s="2" t="s">
        <v>533</v>
      </c>
      <c r="E1862" s="23">
        <v>18.538222051478471</v>
      </c>
      <c r="F1862" s="23">
        <v>16.880916867673868</v>
      </c>
      <c r="G1862" s="23">
        <v>25.2596457</v>
      </c>
      <c r="H1862" s="23">
        <v>33.703055130486547</v>
      </c>
      <c r="I1862" s="23">
        <v>39.301979439999997</v>
      </c>
      <c r="J1862" s="7"/>
      <c r="K1862" s="7"/>
    </row>
    <row r="1863" spans="1:11" x14ac:dyDescent="0.25">
      <c r="A1863" s="2" t="s">
        <v>75</v>
      </c>
      <c r="B1863" s="2" t="s">
        <v>84</v>
      </c>
      <c r="C1863" s="2" t="s">
        <v>569</v>
      </c>
      <c r="D1863" s="2" t="s">
        <v>46</v>
      </c>
      <c r="E1863" s="9">
        <v>1.1795326994913773</v>
      </c>
      <c r="F1863" s="9">
        <v>1.1622154550691981</v>
      </c>
      <c r="G1863" s="9">
        <v>0.95390918099999999</v>
      </c>
      <c r="H1863" s="9">
        <v>0.99871281608343787</v>
      </c>
      <c r="I1863" s="9">
        <v>1.0143176300000001</v>
      </c>
      <c r="J1863" s="7"/>
      <c r="K1863" s="7"/>
    </row>
    <row r="1864" spans="1:11" x14ac:dyDescent="0.25">
      <c r="A1864" s="2" t="s">
        <v>75</v>
      </c>
      <c r="B1864" s="2" t="s">
        <v>84</v>
      </c>
      <c r="C1864" s="2" t="s">
        <v>569</v>
      </c>
      <c r="D1864" s="2" t="s">
        <v>47</v>
      </c>
      <c r="E1864" s="9">
        <v>0.89295517665603763</v>
      </c>
      <c r="F1864" s="9">
        <v>1.2484832690405134</v>
      </c>
      <c r="G1864" s="9">
        <v>0.59568753100000005</v>
      </c>
      <c r="H1864" s="9">
        <v>1.0851133473437879</v>
      </c>
      <c r="I1864" s="9">
        <v>0.45957090299999998</v>
      </c>
      <c r="J1864" s="7"/>
      <c r="K1864" s="7"/>
    </row>
    <row r="1865" spans="1:11" x14ac:dyDescent="0.25">
      <c r="A1865" s="2" t="s">
        <v>75</v>
      </c>
      <c r="B1865" s="2" t="s">
        <v>84</v>
      </c>
      <c r="C1865" s="2" t="s">
        <v>569</v>
      </c>
      <c r="D1865" s="2" t="s">
        <v>48</v>
      </c>
      <c r="E1865" s="9">
        <v>2.7772850759988144</v>
      </c>
      <c r="F1865" s="9">
        <v>3.173171775118786</v>
      </c>
      <c r="G1865" s="9">
        <v>2.539654214</v>
      </c>
      <c r="H1865" s="9">
        <v>1.9925637745973219</v>
      </c>
      <c r="I1865" s="9">
        <v>2.9018167560000001</v>
      </c>
      <c r="J1865" s="7"/>
      <c r="K1865" s="7"/>
    </row>
    <row r="1866" spans="1:11" x14ac:dyDescent="0.25">
      <c r="A1866" s="2" t="s">
        <v>75</v>
      </c>
      <c r="B1866" s="2" t="s">
        <v>84</v>
      </c>
      <c r="C1866" s="2" t="s">
        <v>569</v>
      </c>
      <c r="D1866" s="2" t="s">
        <v>49</v>
      </c>
      <c r="E1866" s="23">
        <v>51.506042389632164</v>
      </c>
      <c r="F1866" s="23">
        <v>58.828041609506172</v>
      </c>
      <c r="G1866" s="23">
        <v>72.594719859999998</v>
      </c>
      <c r="H1866" s="23">
        <v>84.010919600954011</v>
      </c>
      <c r="I1866" s="23">
        <v>69.48378726</v>
      </c>
      <c r="J1866" s="7"/>
      <c r="K1866" s="7"/>
    </row>
    <row r="1867" spans="1:11" x14ac:dyDescent="0.25">
      <c r="A1867" s="5" t="s">
        <v>75</v>
      </c>
      <c r="B1867" s="2" t="s">
        <v>84</v>
      </c>
      <c r="C1867" s="2" t="s">
        <v>569</v>
      </c>
      <c r="D1867" s="2" t="s">
        <v>50</v>
      </c>
      <c r="E1867" s="9">
        <v>0.82002067137639378</v>
      </c>
      <c r="F1867" s="9">
        <v>0.76539800040421602</v>
      </c>
      <c r="G1867" s="9">
        <v>0.59477266500000003</v>
      </c>
      <c r="H1867" s="9">
        <v>0.63109274225421641</v>
      </c>
      <c r="I1867" s="9">
        <v>0.451620994</v>
      </c>
      <c r="J1867" s="7"/>
      <c r="K1867" s="7"/>
    </row>
    <row r="1868" spans="1:11" x14ac:dyDescent="0.25">
      <c r="A1868" s="2" t="s">
        <v>75</v>
      </c>
      <c r="B1868" s="2" t="s">
        <v>84</v>
      </c>
      <c r="C1868" s="2" t="s">
        <v>569</v>
      </c>
      <c r="D1868" s="2" t="s">
        <v>51</v>
      </c>
      <c r="E1868" s="9">
        <v>25.658012357084448</v>
      </c>
      <c r="F1868" s="9">
        <v>18.824461588971225</v>
      </c>
      <c r="G1868" s="9">
        <v>12.02291286</v>
      </c>
      <c r="H1868" s="9">
        <v>8.3582841973400068</v>
      </c>
      <c r="I1868" s="9">
        <v>10.93834638</v>
      </c>
      <c r="J1868" s="7"/>
      <c r="K1868" s="7"/>
    </row>
    <row r="1869" spans="1:11" x14ac:dyDescent="0.25">
      <c r="A1869" s="2" t="s">
        <v>75</v>
      </c>
      <c r="B1869" s="2" t="s">
        <v>84</v>
      </c>
      <c r="C1869" s="2" t="s">
        <v>569</v>
      </c>
      <c r="D1869" s="2" t="s">
        <v>52</v>
      </c>
      <c r="E1869" s="9">
        <v>1.8283611462707976</v>
      </c>
      <c r="F1869" s="9">
        <v>1.5180150750070314</v>
      </c>
      <c r="G1869" s="9">
        <v>1.9363600519999999</v>
      </c>
      <c r="H1869" s="9">
        <v>1.0833282939472404</v>
      </c>
      <c r="I1869" s="9">
        <v>2.2446836210000001</v>
      </c>
      <c r="J1869" s="7"/>
      <c r="K1869" s="7"/>
    </row>
    <row r="1870" spans="1:11" x14ac:dyDescent="0.25">
      <c r="A1870" s="2" t="s">
        <v>75</v>
      </c>
      <c r="B1870" s="2" t="s">
        <v>84</v>
      </c>
      <c r="C1870" s="2" t="s">
        <v>569</v>
      </c>
      <c r="D1870" s="2" t="s">
        <v>82</v>
      </c>
      <c r="E1870" s="9">
        <f>+E1852/E1854</f>
        <v>25.226782826054993</v>
      </c>
      <c r="F1870" s="9">
        <f>+F1852/F1854</f>
        <v>26.191134357153611</v>
      </c>
      <c r="G1870" s="9">
        <f>+G1852/G1854</f>
        <v>43.441661356989982</v>
      </c>
      <c r="H1870" s="9">
        <f>+H1852/H1854</f>
        <v>65.780811428256811</v>
      </c>
      <c r="I1870" s="9">
        <f>+I1852/I1854</f>
        <v>51.116681335075441</v>
      </c>
      <c r="J1870" s="7"/>
      <c r="K1870" s="7"/>
    </row>
    <row r="1871" spans="1:11" x14ac:dyDescent="0.25">
      <c r="A1871" s="2" t="s">
        <v>75</v>
      </c>
      <c r="B1871" s="5" t="s">
        <v>84</v>
      </c>
      <c r="C1871" s="5" t="s">
        <v>569</v>
      </c>
      <c r="D1871" s="5" t="s">
        <v>53</v>
      </c>
      <c r="E1871" s="74"/>
      <c r="F1871" s="74"/>
      <c r="G1871" s="74"/>
      <c r="H1871" s="74"/>
      <c r="I1871" s="74"/>
      <c r="J1871" s="7"/>
      <c r="K1871" s="7"/>
    </row>
    <row r="1872" spans="1:11" x14ac:dyDescent="0.25">
      <c r="A1872" s="5" t="s">
        <v>75</v>
      </c>
      <c r="B1872" s="2" t="s">
        <v>84</v>
      </c>
      <c r="C1872" s="2" t="s">
        <v>569</v>
      </c>
      <c r="D1872" s="2" t="s">
        <v>54</v>
      </c>
      <c r="E1872" s="9">
        <v>11.126122230114273</v>
      </c>
      <c r="F1872" s="9">
        <v>5.7524778307372628</v>
      </c>
      <c r="G1872" s="9">
        <v>5.5252216330000001</v>
      </c>
      <c r="H1872" s="9">
        <v>4.5852424449429217</v>
      </c>
      <c r="I1872" s="9">
        <v>4.7925307850000003</v>
      </c>
      <c r="J1872" s="7"/>
      <c r="K1872" s="7"/>
    </row>
    <row r="1873" spans="1:11" x14ac:dyDescent="0.25">
      <c r="A1873" s="2" t="s">
        <v>75</v>
      </c>
      <c r="B1873" s="2" t="s">
        <v>84</v>
      </c>
      <c r="C1873" s="2" t="s">
        <v>569</v>
      </c>
      <c r="D1873" s="2" t="s">
        <v>55</v>
      </c>
      <c r="E1873" s="9">
        <v>57.15995495162484</v>
      </c>
      <c r="F1873" s="9">
        <v>51.298313878945955</v>
      </c>
      <c r="G1873" s="9">
        <v>78.658630239999994</v>
      </c>
      <c r="H1873" s="9">
        <v>73.010021480072155</v>
      </c>
      <c r="I1873" s="9">
        <v>78.850254500000005</v>
      </c>
      <c r="J1873" s="7"/>
      <c r="K1873" s="7"/>
    </row>
    <row r="1874" spans="1:11" x14ac:dyDescent="0.25">
      <c r="A1874" s="2" t="s">
        <v>75</v>
      </c>
      <c r="B1874" s="2" t="s">
        <v>84</v>
      </c>
      <c r="C1874" s="2" t="s">
        <v>569</v>
      </c>
      <c r="D1874" s="2" t="s">
        <v>56</v>
      </c>
      <c r="E1874" s="9">
        <v>24.680959112343984</v>
      </c>
      <c r="F1874" s="9">
        <v>33.414990706948394</v>
      </c>
      <c r="G1874" s="9">
        <v>11.00566459</v>
      </c>
      <c r="H1874" s="9">
        <v>17.902248406834801</v>
      </c>
      <c r="I1874" s="9">
        <v>10.850597499999999</v>
      </c>
      <c r="J1874" s="7"/>
      <c r="K1874" s="7"/>
    </row>
    <row r="1875" spans="1:11" x14ac:dyDescent="0.25">
      <c r="A1875" s="2" t="s">
        <v>75</v>
      </c>
      <c r="B1875" s="2" t="s">
        <v>84</v>
      </c>
      <c r="C1875" s="2" t="s">
        <v>569</v>
      </c>
      <c r="D1875" s="2" t="s">
        <v>57</v>
      </c>
      <c r="E1875" s="9">
        <v>66.876730780071227</v>
      </c>
      <c r="F1875" s="9">
        <v>66.762737375495973</v>
      </c>
      <c r="G1875" s="9">
        <v>42.162186120000001</v>
      </c>
      <c r="H1875" s="9">
        <v>32.744241879243894</v>
      </c>
      <c r="I1875" s="9">
        <v>40.95360694</v>
      </c>
      <c r="J1875" s="7"/>
      <c r="K1875" s="7"/>
    </row>
    <row r="1876" spans="1:11" x14ac:dyDescent="0.25">
      <c r="A1876" s="2" t="s">
        <v>75</v>
      </c>
      <c r="B1876" s="2" t="s">
        <v>84</v>
      </c>
      <c r="C1876" s="2" t="s">
        <v>569</v>
      </c>
      <c r="D1876" s="2" t="s">
        <v>58</v>
      </c>
      <c r="E1876" s="9">
        <v>92.183744106786278</v>
      </c>
      <c r="F1876" s="9">
        <v>92.423379413036116</v>
      </c>
      <c r="G1876" s="9">
        <v>95.470840460000005</v>
      </c>
      <c r="H1876" s="9">
        <v>96.078171041417292</v>
      </c>
      <c r="I1876" s="9">
        <v>96.048146419999995</v>
      </c>
      <c r="J1876" s="7"/>
      <c r="K1876" s="7"/>
    </row>
    <row r="1877" spans="1:11" x14ac:dyDescent="0.25">
      <c r="A1877" s="2" t="s">
        <v>75</v>
      </c>
      <c r="B1877" s="2" t="s">
        <v>84</v>
      </c>
      <c r="C1877" s="2" t="s">
        <v>569</v>
      </c>
      <c r="D1877" s="2" t="s">
        <v>59</v>
      </c>
      <c r="E1877" s="9">
        <v>41.593887225727094</v>
      </c>
      <c r="F1877" s="9">
        <v>55.041639043319442</v>
      </c>
      <c r="G1877" s="9">
        <v>30.506497230000001</v>
      </c>
      <c r="H1877" s="9">
        <v>59.280378390929727</v>
      </c>
      <c r="I1877" s="9">
        <v>28.87592214</v>
      </c>
      <c r="J1877" s="7"/>
      <c r="K1877" s="7"/>
    </row>
    <row r="1878" spans="1:11" x14ac:dyDescent="0.25">
      <c r="A1878" s="2" t="s">
        <v>75</v>
      </c>
      <c r="B1878" s="2" t="s">
        <v>84</v>
      </c>
      <c r="C1878" s="2" t="s">
        <v>569</v>
      </c>
      <c r="D1878" s="2" t="s">
        <v>60</v>
      </c>
      <c r="E1878" s="23">
        <v>31.469907586027649</v>
      </c>
      <c r="F1878" s="23">
        <v>42.129058818490904</v>
      </c>
      <c r="G1878" s="23">
        <v>13.880489580000001</v>
      </c>
      <c r="H1878" s="23">
        <v>20.880656545899583</v>
      </c>
      <c r="I1878" s="23">
        <v>12.75751571</v>
      </c>
      <c r="J1878" s="7"/>
      <c r="K1878" s="7"/>
    </row>
    <row r="1879" spans="1:11" x14ac:dyDescent="0.25">
      <c r="A1879" s="2" t="s">
        <v>75</v>
      </c>
      <c r="B1879" s="5" t="s">
        <v>84</v>
      </c>
      <c r="C1879" s="5" t="s">
        <v>569</v>
      </c>
      <c r="D1879" s="5" t="s">
        <v>61</v>
      </c>
      <c r="E1879" s="74"/>
      <c r="F1879" s="74"/>
      <c r="G1879" s="74"/>
      <c r="H1879" s="74"/>
      <c r="I1879" s="74"/>
      <c r="J1879" s="7"/>
      <c r="K1879" s="7"/>
    </row>
    <row r="1880" spans="1:11" x14ac:dyDescent="0.25">
      <c r="A1880" s="2" t="s">
        <v>75</v>
      </c>
      <c r="B1880" s="2" t="s">
        <v>84</v>
      </c>
      <c r="C1880" s="2" t="s">
        <v>569</v>
      </c>
      <c r="D1880" s="2" t="s">
        <v>62</v>
      </c>
      <c r="E1880" s="9">
        <v>11.810342941366098</v>
      </c>
      <c r="F1880" s="9">
        <v>9.2071258589286469</v>
      </c>
      <c r="G1880" s="9">
        <v>14.718348669999999</v>
      </c>
      <c r="H1880" s="9">
        <v>7.4110230828684616</v>
      </c>
      <c r="I1880" s="9">
        <v>7.5013639620000001</v>
      </c>
      <c r="J1880" s="7"/>
      <c r="K1880" s="7"/>
    </row>
    <row r="1881" spans="1:11" x14ac:dyDescent="0.25">
      <c r="A1881" s="2" t="s">
        <v>75</v>
      </c>
      <c r="B1881" s="2" t="s">
        <v>84</v>
      </c>
      <c r="C1881" s="2" t="s">
        <v>569</v>
      </c>
      <c r="D1881" s="2" t="s">
        <v>63</v>
      </c>
      <c r="E1881" s="9">
        <v>11.272654686315873</v>
      </c>
      <c r="F1881" s="9">
        <v>9.0681866923722598</v>
      </c>
      <c r="G1881" s="9">
        <v>14.43408331</v>
      </c>
      <c r="H1881" s="9">
        <v>7.7722375846958309</v>
      </c>
      <c r="I1881" s="9">
        <v>8.2458673840000003</v>
      </c>
      <c r="J1881" s="7"/>
      <c r="K1881" s="7"/>
    </row>
    <row r="1882" spans="1:11" x14ac:dyDescent="0.25">
      <c r="A1882" s="2" t="s">
        <v>75</v>
      </c>
      <c r="B1882" s="2" t="s">
        <v>84</v>
      </c>
      <c r="C1882" s="2" t="s">
        <v>569</v>
      </c>
      <c r="D1882" s="2" t="s">
        <v>534</v>
      </c>
      <c r="E1882" s="9">
        <v>51.632737109140685</v>
      </c>
      <c r="F1882" s="9">
        <v>49.142693651756105</v>
      </c>
      <c r="G1882" s="9">
        <v>50.129662250000003</v>
      </c>
      <c r="H1882" s="9">
        <v>48.545918288552571</v>
      </c>
      <c r="I1882" s="9">
        <v>34.372309039999998</v>
      </c>
      <c r="J1882" s="7"/>
      <c r="K1882" s="7"/>
    </row>
    <row r="1883" spans="1:11" x14ac:dyDescent="0.25">
      <c r="A1883" s="5" t="s">
        <v>75</v>
      </c>
      <c r="B1883" s="2" t="s">
        <v>84</v>
      </c>
      <c r="C1883" s="2" t="s">
        <v>569</v>
      </c>
      <c r="D1883" s="2" t="s">
        <v>65</v>
      </c>
      <c r="E1883" s="9">
        <v>-1.1637521790000001</v>
      </c>
      <c r="F1883" s="9">
        <v>17.044807044187227</v>
      </c>
      <c r="G1883" s="9">
        <v>1.2545276240000001</v>
      </c>
      <c r="H1883" s="9">
        <v>10.482741820022698</v>
      </c>
      <c r="I1883" s="9">
        <v>-3.7813129409999999</v>
      </c>
      <c r="J1883" s="7"/>
      <c r="K1883" s="7"/>
    </row>
    <row r="1884" spans="1:11" x14ac:dyDescent="0.25">
      <c r="A1884" s="2" t="s">
        <v>75</v>
      </c>
      <c r="B1884" s="2" t="s">
        <v>84</v>
      </c>
      <c r="C1884" s="2" t="s">
        <v>569</v>
      </c>
      <c r="D1884" s="2" t="s">
        <v>66</v>
      </c>
      <c r="E1884" s="9">
        <v>95.447310398016</v>
      </c>
      <c r="F1884" s="9">
        <v>98.490960494238834</v>
      </c>
      <c r="G1884" s="9">
        <v>98.068632789999995</v>
      </c>
      <c r="H1884" s="9">
        <v>104.87401668822707</v>
      </c>
      <c r="I1884" s="9">
        <v>109.9249073</v>
      </c>
      <c r="J1884" s="7"/>
      <c r="K1884" s="7"/>
    </row>
    <row r="1885" spans="1:11" x14ac:dyDescent="0.25">
      <c r="A1885" s="2" t="s">
        <v>75</v>
      </c>
      <c r="B1885" s="5" t="s">
        <v>84</v>
      </c>
      <c r="C1885" s="5" t="s">
        <v>569</v>
      </c>
      <c r="D1885" s="5" t="s">
        <v>67</v>
      </c>
      <c r="E1885" s="74"/>
      <c r="F1885" s="74"/>
      <c r="G1885" s="74"/>
      <c r="H1885" s="74"/>
      <c r="I1885" s="74"/>
      <c r="J1885" s="7"/>
      <c r="K1885" s="7"/>
    </row>
    <row r="1886" spans="1:11" x14ac:dyDescent="0.25">
      <c r="A1886" s="2" t="s">
        <v>75</v>
      </c>
      <c r="B1886" s="2" t="s">
        <v>84</v>
      </c>
      <c r="C1886" s="2" t="s">
        <v>569</v>
      </c>
      <c r="D1886" s="2" t="s">
        <v>535</v>
      </c>
      <c r="E1886" s="23">
        <v>6.3627067159728314</v>
      </c>
      <c r="F1886" s="23">
        <v>6.8847886887873013</v>
      </c>
      <c r="G1886" s="23">
        <v>3.7764155220000002</v>
      </c>
      <c r="H1886" s="23">
        <v>2.963270873268812</v>
      </c>
      <c r="I1886" s="23">
        <v>2.580830899</v>
      </c>
      <c r="J1886" s="7"/>
      <c r="K1886" s="7"/>
    </row>
    <row r="1887" spans="1:11" x14ac:dyDescent="0.25">
      <c r="A1887" s="2" t="str">
        <f t="shared" ref="A1887:C1887" si="88">A1886</f>
        <v>Local Banks</v>
      </c>
      <c r="B1887" s="2" t="str">
        <f t="shared" si="88"/>
        <v>Private Sector Banks</v>
      </c>
      <c r="C1887" s="2" t="str">
        <f t="shared" si="88"/>
        <v>UNITED BANK LTD.</v>
      </c>
      <c r="D1887" s="2" t="s">
        <v>540</v>
      </c>
      <c r="E1887" s="23"/>
      <c r="F1887" s="23"/>
      <c r="G1887" s="9">
        <f>G1858/SUM(G1822:G1824)</f>
        <v>6.2469711139005435</v>
      </c>
      <c r="H1887" s="9">
        <f>H1858/SUM(H1822:H1824)</f>
        <v>7.5401006190678679</v>
      </c>
      <c r="I1887" s="9">
        <f>I1858/SUM(I1822:I1824)</f>
        <v>5.3454408151070005</v>
      </c>
      <c r="J1887" s="7"/>
      <c r="K1887" s="7"/>
    </row>
    <row r="1888" spans="1:11" x14ac:dyDescent="0.25">
      <c r="A1888" s="2" t="s">
        <v>75</v>
      </c>
      <c r="B1888" s="2" t="s">
        <v>84</v>
      </c>
      <c r="C1888" s="2" t="s">
        <v>569</v>
      </c>
      <c r="D1888" s="2" t="s">
        <v>538</v>
      </c>
      <c r="E1888" s="9">
        <f>+SUM(E1822:E1824)/E1854</f>
        <v>136.07983956607688</v>
      </c>
      <c r="F1888" s="9">
        <f t="shared" ref="F1888:I1888" si="89">+SUM(F1822:F1824)/F1854</f>
        <v>155.15232118291129</v>
      </c>
      <c r="G1888" s="9">
        <f t="shared" si="89"/>
        <v>171.98048571288535</v>
      </c>
      <c r="H1888" s="9">
        <f t="shared" si="89"/>
        <v>195.17759198261498</v>
      </c>
      <c r="I1888" s="9">
        <f t="shared" si="89"/>
        <v>130.06134057010328</v>
      </c>
      <c r="J1888" s="7"/>
      <c r="K1888" s="7"/>
    </row>
    <row r="1889" spans="1:14" x14ac:dyDescent="0.25">
      <c r="A1889" s="2" t="s">
        <v>75</v>
      </c>
      <c r="B1889" s="2" t="s">
        <v>84</v>
      </c>
      <c r="C1889" s="2" t="s">
        <v>569</v>
      </c>
      <c r="D1889" s="2" t="s">
        <v>539</v>
      </c>
      <c r="E1889" s="9">
        <v>10.510736038199751</v>
      </c>
      <c r="F1889" s="9">
        <v>9.6971367449849328</v>
      </c>
      <c r="G1889" s="9">
        <v>11.164604600000001</v>
      </c>
      <c r="H1889" s="9">
        <v>11.050033317785564</v>
      </c>
      <c r="I1889" s="9">
        <v>15.86838058</v>
      </c>
      <c r="J1889" s="7"/>
      <c r="K1889" s="7"/>
    </row>
    <row r="1890" spans="1:14" x14ac:dyDescent="0.25">
      <c r="A1890" s="2" t="s">
        <v>75</v>
      </c>
      <c r="B1890" s="5" t="s">
        <v>84</v>
      </c>
      <c r="C1890" s="5" t="s">
        <v>569</v>
      </c>
      <c r="D1890" s="5" t="s">
        <v>68</v>
      </c>
      <c r="E1890" s="74"/>
      <c r="F1890" s="74"/>
      <c r="G1890" s="74"/>
      <c r="H1890" s="74"/>
      <c r="I1890" s="74"/>
      <c r="J1890" s="7"/>
      <c r="K1890" s="7"/>
    </row>
    <row r="1891" spans="1:14" x14ac:dyDescent="0.25">
      <c r="A1891" s="2" t="s">
        <v>75</v>
      </c>
      <c r="B1891" s="2" t="s">
        <v>84</v>
      </c>
      <c r="C1891" s="2" t="s">
        <v>569</v>
      </c>
      <c r="D1891" s="2" t="s">
        <v>83</v>
      </c>
      <c r="E1891" s="9">
        <v>11.431902625347357</v>
      </c>
      <c r="F1891" s="9">
        <v>-3.4494340534182211</v>
      </c>
      <c r="G1891" s="9">
        <v>57.956560850000002</v>
      </c>
      <c r="H1891" s="9">
        <v>20.062386711109269</v>
      </c>
      <c r="I1891" s="9">
        <v>33.387257570000003</v>
      </c>
      <c r="J1891" s="7"/>
      <c r="K1891" s="7"/>
    </row>
    <row r="1892" spans="1:14" x14ac:dyDescent="0.25">
      <c r="A1892" s="2" t="s">
        <v>75</v>
      </c>
      <c r="B1892" s="5" t="s">
        <v>84</v>
      </c>
      <c r="C1892" s="5" t="s">
        <v>570</v>
      </c>
      <c r="D1892" s="5" t="s">
        <v>9</v>
      </c>
      <c r="E1892" s="19">
        <f>SUM(E1893:E1896)</f>
        <v>27567059</v>
      </c>
      <c r="F1892" s="19">
        <f t="shared" ref="F1892:I1892" si="90">SUM(F1893:F1896)</f>
        <v>30106817</v>
      </c>
      <c r="G1892" s="19">
        <f t="shared" si="90"/>
        <v>37164885</v>
      </c>
      <c r="H1892" s="19">
        <f t="shared" si="90"/>
        <v>44946559</v>
      </c>
      <c r="I1892" s="19">
        <f t="shared" si="90"/>
        <v>48177933</v>
      </c>
      <c r="J1892" s="3"/>
      <c r="K1892" s="3"/>
      <c r="L1892" s="3"/>
      <c r="M1892" s="3"/>
      <c r="N1892" s="3"/>
    </row>
    <row r="1893" spans="1:14" x14ac:dyDescent="0.25">
      <c r="A1893" s="2" t="s">
        <v>75</v>
      </c>
      <c r="B1893" s="2" t="s">
        <v>84</v>
      </c>
      <c r="C1893" s="2" t="s">
        <v>570</v>
      </c>
      <c r="D1893" s="2" t="s">
        <v>76</v>
      </c>
      <c r="E1893" s="23">
        <v>11652288</v>
      </c>
      <c r="F1893" s="23">
        <v>11652288</v>
      </c>
      <c r="G1893" s="23">
        <v>11652288</v>
      </c>
      <c r="H1893" s="23">
        <v>11652288</v>
      </c>
      <c r="I1893" s="23">
        <v>11652288</v>
      </c>
      <c r="J1893" s="7"/>
      <c r="K1893" s="7"/>
      <c r="L1893" s="7"/>
      <c r="M1893" s="7"/>
      <c r="N1893" s="7"/>
    </row>
    <row r="1894" spans="1:14" x14ac:dyDescent="0.25">
      <c r="A1894" s="2" t="s">
        <v>75</v>
      </c>
      <c r="B1894" s="2" t="s">
        <v>84</v>
      </c>
      <c r="C1894" s="2" t="s">
        <v>570</v>
      </c>
      <c r="D1894" s="2" t="s">
        <v>11</v>
      </c>
      <c r="E1894" s="9">
        <v>3092713</v>
      </c>
      <c r="F1894" s="9">
        <v>3875828</v>
      </c>
      <c r="G1894" s="9">
        <v>5219664</v>
      </c>
      <c r="H1894" s="9">
        <v>6553983</v>
      </c>
      <c r="I1894" s="9">
        <v>7371990</v>
      </c>
      <c r="J1894" s="7"/>
      <c r="K1894" s="7"/>
    </row>
    <row r="1895" spans="1:14" x14ac:dyDescent="0.25">
      <c r="A1895" s="5" t="s">
        <v>75</v>
      </c>
      <c r="B1895" s="2" t="s">
        <v>84</v>
      </c>
      <c r="C1895" s="2" t="s">
        <v>570</v>
      </c>
      <c r="D1895" s="2" t="s">
        <v>12</v>
      </c>
      <c r="E1895" s="9">
        <v>12138684</v>
      </c>
      <c r="F1895" s="9">
        <v>15252756</v>
      </c>
      <c r="G1895" s="9">
        <v>20607283</v>
      </c>
      <c r="H1895" s="9">
        <v>26088673</v>
      </c>
      <c r="I1895" s="9">
        <v>29369544</v>
      </c>
      <c r="J1895" s="7"/>
      <c r="K1895" s="7"/>
    </row>
    <row r="1896" spans="1:14" x14ac:dyDescent="0.25">
      <c r="A1896" s="2" t="s">
        <v>75</v>
      </c>
      <c r="B1896" s="2" t="s">
        <v>84</v>
      </c>
      <c r="C1896" s="2" t="s">
        <v>570</v>
      </c>
      <c r="D1896" s="2" t="s">
        <v>13</v>
      </c>
      <c r="E1896" s="9">
        <v>683374</v>
      </c>
      <c r="F1896" s="9">
        <v>-674055</v>
      </c>
      <c r="G1896" s="9">
        <v>-314350</v>
      </c>
      <c r="H1896" s="9">
        <v>651615</v>
      </c>
      <c r="I1896" s="9">
        <v>-215889</v>
      </c>
      <c r="J1896" s="7"/>
      <c r="K1896" s="7"/>
    </row>
    <row r="1897" spans="1:14" x14ac:dyDescent="0.25">
      <c r="A1897" s="2" t="s">
        <v>75</v>
      </c>
      <c r="B1897" s="5" t="s">
        <v>84</v>
      </c>
      <c r="C1897" s="5" t="s">
        <v>570</v>
      </c>
      <c r="D1897" s="5" t="s">
        <v>14</v>
      </c>
      <c r="E1897" s="19">
        <v>323907100</v>
      </c>
      <c r="F1897" s="19">
        <v>415283645</v>
      </c>
      <c r="G1897" s="19">
        <v>393827496</v>
      </c>
      <c r="H1897" s="19">
        <v>408205264</v>
      </c>
      <c r="I1897" s="19">
        <v>398931317</v>
      </c>
      <c r="J1897" s="7"/>
      <c r="K1897" s="7"/>
    </row>
    <row r="1898" spans="1:14" x14ac:dyDescent="0.25">
      <c r="A1898" s="2" t="s">
        <v>75</v>
      </c>
      <c r="B1898" s="2" t="s">
        <v>84</v>
      </c>
      <c r="C1898" s="2" t="s">
        <v>570</v>
      </c>
      <c r="D1898" s="2" t="s">
        <v>15</v>
      </c>
      <c r="E1898" s="9">
        <v>7449011</v>
      </c>
      <c r="F1898" s="9">
        <v>7207894</v>
      </c>
      <c r="G1898" s="9">
        <v>4395198</v>
      </c>
      <c r="H1898" s="9">
        <v>7103423</v>
      </c>
      <c r="I1898" s="9">
        <v>8026514</v>
      </c>
      <c r="J1898" s="7"/>
      <c r="K1898" s="7"/>
    </row>
    <row r="1899" spans="1:14" x14ac:dyDescent="0.25">
      <c r="A1899" s="2" t="s">
        <v>75</v>
      </c>
      <c r="B1899" s="2" t="s">
        <v>84</v>
      </c>
      <c r="C1899" s="2" t="s">
        <v>570</v>
      </c>
      <c r="D1899" s="2" t="s">
        <v>16</v>
      </c>
      <c r="E1899" s="20">
        <v>33545307</v>
      </c>
      <c r="F1899" s="20">
        <v>35875060</v>
      </c>
      <c r="G1899" s="20">
        <v>33908833</v>
      </c>
      <c r="H1899" s="20">
        <v>24008644</v>
      </c>
      <c r="I1899" s="20">
        <v>15942938</v>
      </c>
      <c r="J1899" s="7"/>
      <c r="K1899" s="7"/>
    </row>
    <row r="1900" spans="1:14" x14ac:dyDescent="0.25">
      <c r="A1900" s="2" t="s">
        <v>75</v>
      </c>
      <c r="B1900" s="2" t="s">
        <v>84</v>
      </c>
      <c r="C1900" s="2" t="s">
        <v>570</v>
      </c>
      <c r="D1900" s="2" t="s">
        <v>17</v>
      </c>
      <c r="E1900" s="20">
        <v>261573620</v>
      </c>
      <c r="F1900" s="20">
        <v>345811211</v>
      </c>
      <c r="G1900" s="20">
        <v>324876776</v>
      </c>
      <c r="H1900" s="20">
        <v>346872762</v>
      </c>
      <c r="I1900" s="20">
        <v>334680949</v>
      </c>
      <c r="J1900" s="7"/>
      <c r="K1900" s="7"/>
    </row>
    <row r="1901" spans="1:14" x14ac:dyDescent="0.25">
      <c r="A1901" s="5" t="s">
        <v>75</v>
      </c>
      <c r="B1901" s="2" t="s">
        <v>84</v>
      </c>
      <c r="C1901" s="2" t="s">
        <v>570</v>
      </c>
      <c r="D1901" s="2" t="s">
        <v>18</v>
      </c>
      <c r="E1901" s="20">
        <v>21339162</v>
      </c>
      <c r="F1901" s="20">
        <v>26389480</v>
      </c>
      <c r="G1901" s="20">
        <v>30646689</v>
      </c>
      <c r="H1901" s="20">
        <v>30220435</v>
      </c>
      <c r="I1901" s="20">
        <v>40280916</v>
      </c>
      <c r="J1901" s="7"/>
      <c r="K1901" s="7"/>
    </row>
    <row r="1902" spans="1:14" x14ac:dyDescent="0.25">
      <c r="A1902" s="2" t="s">
        <v>75</v>
      </c>
      <c r="B1902" s="5" t="s">
        <v>84</v>
      </c>
      <c r="C1902" s="5" t="s">
        <v>570</v>
      </c>
      <c r="D1902" s="5" t="s">
        <v>19</v>
      </c>
      <c r="E1902" s="19">
        <v>351474159</v>
      </c>
      <c r="F1902" s="19">
        <v>445390462</v>
      </c>
      <c r="G1902" s="19">
        <v>430992381</v>
      </c>
      <c r="H1902" s="19">
        <v>453151823</v>
      </c>
      <c r="I1902" s="19">
        <v>447109250</v>
      </c>
      <c r="J1902" s="7"/>
      <c r="K1902" s="7"/>
    </row>
    <row r="1903" spans="1:14" x14ac:dyDescent="0.25">
      <c r="A1903" s="2" t="s">
        <v>75</v>
      </c>
      <c r="B1903" s="2" t="s">
        <v>84</v>
      </c>
      <c r="C1903" s="2" t="s">
        <v>570</v>
      </c>
      <c r="D1903" s="2" t="s">
        <v>20</v>
      </c>
      <c r="E1903" s="20">
        <v>25761239</v>
      </c>
      <c r="F1903" s="20">
        <v>45632108</v>
      </c>
      <c r="G1903" s="20">
        <v>28901856</v>
      </c>
      <c r="H1903" s="20">
        <v>30433179</v>
      </c>
      <c r="I1903" s="20">
        <v>24941865</v>
      </c>
      <c r="J1903" s="7"/>
      <c r="K1903" s="7"/>
    </row>
    <row r="1904" spans="1:14" x14ac:dyDescent="0.25">
      <c r="A1904" s="2" t="s">
        <v>75</v>
      </c>
      <c r="B1904" s="2" t="s">
        <v>84</v>
      </c>
      <c r="C1904" s="2" t="s">
        <v>570</v>
      </c>
      <c r="D1904" s="2" t="s">
        <v>21</v>
      </c>
      <c r="E1904" s="20">
        <v>1363873</v>
      </c>
      <c r="F1904" s="20">
        <v>1146321</v>
      </c>
      <c r="G1904" s="20">
        <v>3985034</v>
      </c>
      <c r="H1904" s="20">
        <v>1354671</v>
      </c>
      <c r="I1904" s="20">
        <v>4599109</v>
      </c>
      <c r="J1904" s="7"/>
      <c r="K1904" s="7"/>
    </row>
    <row r="1905" spans="1:11" x14ac:dyDescent="0.25">
      <c r="A1905" s="2" t="s">
        <v>75</v>
      </c>
      <c r="B1905" s="2" t="s">
        <v>84</v>
      </c>
      <c r="C1905" s="2" t="s">
        <v>570</v>
      </c>
      <c r="D1905" s="2" t="s">
        <v>22</v>
      </c>
      <c r="E1905" s="20">
        <v>1031302</v>
      </c>
      <c r="F1905" s="20">
        <v>23500000</v>
      </c>
      <c r="G1905" s="20">
        <v>2900000</v>
      </c>
      <c r="H1905" s="20">
        <v>41494389</v>
      </c>
      <c r="I1905" s="20">
        <v>35206184</v>
      </c>
      <c r="J1905" s="7"/>
      <c r="K1905" s="7"/>
    </row>
    <row r="1906" spans="1:11" x14ac:dyDescent="0.25">
      <c r="A1906" s="2" t="s">
        <v>75</v>
      </c>
      <c r="B1906" s="2" t="s">
        <v>84</v>
      </c>
      <c r="C1906" s="2" t="s">
        <v>570</v>
      </c>
      <c r="D1906" s="2" t="s">
        <v>23</v>
      </c>
      <c r="E1906" s="20">
        <v>84861748</v>
      </c>
      <c r="F1906" s="20">
        <v>103361135</v>
      </c>
      <c r="G1906" s="20">
        <v>121361640</v>
      </c>
      <c r="H1906" s="20">
        <v>143838506</v>
      </c>
      <c r="I1906" s="20">
        <v>106409465</v>
      </c>
      <c r="J1906" s="7"/>
      <c r="K1906" s="7"/>
    </row>
    <row r="1907" spans="1:11" x14ac:dyDescent="0.25">
      <c r="A1907" s="2" t="s">
        <v>75</v>
      </c>
      <c r="B1907" s="2" t="s">
        <v>84</v>
      </c>
      <c r="C1907" s="2" t="s">
        <v>570</v>
      </c>
      <c r="D1907" s="2" t="s">
        <v>24</v>
      </c>
      <c r="E1907" s="20">
        <v>232313157</v>
      </c>
      <c r="F1907" s="20">
        <v>259282937</v>
      </c>
      <c r="G1907" s="20">
        <v>261768470</v>
      </c>
      <c r="H1907" s="20">
        <v>224548618</v>
      </c>
      <c r="I1907" s="20">
        <v>255826075</v>
      </c>
      <c r="J1907" s="7"/>
      <c r="K1907" s="7"/>
    </row>
    <row r="1908" spans="1:11" x14ac:dyDescent="0.25">
      <c r="A1908" s="2" t="s">
        <v>75</v>
      </c>
      <c r="B1908" s="2" t="s">
        <v>84</v>
      </c>
      <c r="C1908" s="2" t="s">
        <v>570</v>
      </c>
      <c r="D1908" s="2" t="s">
        <v>25</v>
      </c>
      <c r="E1908" s="20">
        <v>6537457</v>
      </c>
      <c r="F1908" s="20">
        <v>9815466</v>
      </c>
      <c r="G1908" s="20">
        <v>16044335</v>
      </c>
      <c r="H1908" s="20">
        <v>20911805</v>
      </c>
      <c r="I1908" s="20">
        <v>19377632</v>
      </c>
      <c r="J1908" s="7"/>
      <c r="K1908" s="7"/>
    </row>
    <row r="1909" spans="1:11" x14ac:dyDescent="0.25">
      <c r="A1909" s="2" t="s">
        <v>75</v>
      </c>
      <c r="B1909" s="2" t="s">
        <v>84</v>
      </c>
      <c r="C1909" s="2" t="s">
        <v>570</v>
      </c>
      <c r="D1909" s="2" t="s">
        <v>26</v>
      </c>
      <c r="E1909" s="20">
        <v>6948264</v>
      </c>
      <c r="F1909" s="20">
        <v>11514984</v>
      </c>
      <c r="G1909" s="20">
        <v>18700527</v>
      </c>
      <c r="H1909" s="20">
        <v>20678036</v>
      </c>
      <c r="I1909" s="20">
        <v>18542797</v>
      </c>
      <c r="J1909" s="7"/>
      <c r="K1909" s="7"/>
    </row>
    <row r="1910" spans="1:11" x14ac:dyDescent="0.25">
      <c r="A1910" s="2" t="s">
        <v>75</v>
      </c>
      <c r="B1910" s="2" t="s">
        <v>84</v>
      </c>
      <c r="C1910" s="2" t="s">
        <v>570</v>
      </c>
      <c r="D1910" s="2" t="s">
        <v>27</v>
      </c>
      <c r="E1910" s="20">
        <v>225364893</v>
      </c>
      <c r="F1910" s="20">
        <v>247767953</v>
      </c>
      <c r="G1910" s="20">
        <v>243067943</v>
      </c>
      <c r="H1910" s="20">
        <v>203870582</v>
      </c>
      <c r="I1910" s="20">
        <v>237283278</v>
      </c>
      <c r="J1910" s="7"/>
      <c r="K1910" s="7"/>
    </row>
    <row r="1911" spans="1:11" x14ac:dyDescent="0.25">
      <c r="A1911" s="2" t="s">
        <v>75</v>
      </c>
      <c r="B1911" s="2" t="s">
        <v>84</v>
      </c>
      <c r="C1911" s="2" t="s">
        <v>570</v>
      </c>
      <c r="D1911" s="2" t="s">
        <v>491</v>
      </c>
      <c r="E1911" s="20">
        <v>4281548</v>
      </c>
      <c r="F1911" s="20">
        <v>5336223</v>
      </c>
      <c r="G1911" s="20">
        <v>1789929</v>
      </c>
      <c r="H1911" s="20">
        <v>2180568</v>
      </c>
      <c r="I1911" s="20">
        <v>5173934</v>
      </c>
      <c r="J1911" s="7"/>
      <c r="K1911" s="7"/>
    </row>
    <row r="1912" spans="1:11" x14ac:dyDescent="0.25">
      <c r="A1912" s="2" t="s">
        <v>75</v>
      </c>
      <c r="B1912" s="2" t="s">
        <v>84</v>
      </c>
      <c r="C1912" s="2" t="s">
        <v>570</v>
      </c>
      <c r="D1912" s="2" t="s">
        <v>28</v>
      </c>
      <c r="E1912" s="20">
        <v>8809556</v>
      </c>
      <c r="F1912" s="20">
        <v>18646722</v>
      </c>
      <c r="G1912" s="20">
        <v>28985979</v>
      </c>
      <c r="H1912" s="20">
        <v>29979928</v>
      </c>
      <c r="I1912" s="20">
        <v>33495415</v>
      </c>
      <c r="J1912" s="7"/>
      <c r="K1912" s="7"/>
    </row>
    <row r="1913" spans="1:11" x14ac:dyDescent="0.25">
      <c r="A1913" s="5" t="s">
        <v>75</v>
      </c>
      <c r="B1913" s="5" t="s">
        <v>84</v>
      </c>
      <c r="C1913" s="5" t="s">
        <v>570</v>
      </c>
      <c r="D1913" s="5" t="s">
        <v>29</v>
      </c>
      <c r="E1913" s="19"/>
      <c r="F1913" s="19"/>
      <c r="G1913" s="19"/>
      <c r="H1913" s="19"/>
      <c r="I1913" s="19"/>
      <c r="J1913" s="7"/>
      <c r="K1913" s="7"/>
    </row>
    <row r="1914" spans="1:11" x14ac:dyDescent="0.25">
      <c r="A1914" s="2" t="s">
        <v>75</v>
      </c>
      <c r="B1914" s="2" t="s">
        <v>84</v>
      </c>
      <c r="C1914" s="2" t="s">
        <v>570</v>
      </c>
      <c r="D1914" s="2" t="s">
        <v>30</v>
      </c>
      <c r="E1914" s="20">
        <v>22754753</v>
      </c>
      <c r="F1914" s="20">
        <v>45885614</v>
      </c>
      <c r="G1914" s="20">
        <v>65841557</v>
      </c>
      <c r="H1914" s="20">
        <v>68066963</v>
      </c>
      <c r="I1914" s="20">
        <v>46597532</v>
      </c>
      <c r="J1914" s="7"/>
      <c r="K1914" s="7"/>
    </row>
    <row r="1915" spans="1:11" x14ac:dyDescent="0.25">
      <c r="A1915" s="2" t="s">
        <v>75</v>
      </c>
      <c r="B1915" s="2" t="s">
        <v>84</v>
      </c>
      <c r="C1915" s="2" t="s">
        <v>570</v>
      </c>
      <c r="D1915" s="2" t="s">
        <v>31</v>
      </c>
      <c r="E1915" s="20">
        <v>10858227</v>
      </c>
      <c r="F1915" s="20">
        <v>26435715</v>
      </c>
      <c r="G1915" s="20">
        <v>35405510</v>
      </c>
      <c r="H1915" s="20">
        <v>37703586</v>
      </c>
      <c r="I1915" s="20">
        <v>25017545</v>
      </c>
      <c r="J1915" s="7"/>
      <c r="K1915" s="7"/>
    </row>
    <row r="1916" spans="1:11" x14ac:dyDescent="0.25">
      <c r="A1916" s="2" t="s">
        <v>75</v>
      </c>
      <c r="B1916" s="2" t="s">
        <v>84</v>
      </c>
      <c r="C1916" s="2" t="s">
        <v>570</v>
      </c>
      <c r="D1916" s="2" t="s">
        <v>32</v>
      </c>
      <c r="E1916" s="20">
        <v>11896526</v>
      </c>
      <c r="F1916" s="20">
        <v>19449899</v>
      </c>
      <c r="G1916" s="20">
        <v>30436047</v>
      </c>
      <c r="H1916" s="20">
        <v>30363377</v>
      </c>
      <c r="I1916" s="20">
        <v>21579987</v>
      </c>
      <c r="J1916" s="7"/>
      <c r="K1916" s="7"/>
    </row>
    <row r="1917" spans="1:11" x14ac:dyDescent="0.25">
      <c r="A1917" s="2" t="s">
        <v>75</v>
      </c>
      <c r="B1917" s="2" t="s">
        <v>84</v>
      </c>
      <c r="C1917" s="2" t="s">
        <v>570</v>
      </c>
      <c r="D1917" s="2" t="s">
        <v>33</v>
      </c>
      <c r="E1917" s="20">
        <v>2097707</v>
      </c>
      <c r="F1917" s="20">
        <v>4629854</v>
      </c>
      <c r="G1917" s="20">
        <v>7372022</v>
      </c>
      <c r="H1917" s="20">
        <v>3613824</v>
      </c>
      <c r="I1917" s="20">
        <v>-1817995</v>
      </c>
      <c r="J1917" s="7"/>
      <c r="K1917" s="7"/>
    </row>
    <row r="1918" spans="1:11" x14ac:dyDescent="0.25">
      <c r="A1918" s="2" t="s">
        <v>75</v>
      </c>
      <c r="B1918" s="2" t="s">
        <v>84</v>
      </c>
      <c r="C1918" s="2" t="s">
        <v>570</v>
      </c>
      <c r="D1918" s="2" t="s">
        <v>34</v>
      </c>
      <c r="E1918" s="20">
        <v>9798819</v>
      </c>
      <c r="F1918" s="20">
        <v>14820045</v>
      </c>
      <c r="G1918" s="20">
        <v>23064025</v>
      </c>
      <c r="H1918" s="20">
        <v>26749553</v>
      </c>
      <c r="I1918" s="20">
        <v>23397982</v>
      </c>
      <c r="J1918" s="7"/>
      <c r="K1918" s="7"/>
    </row>
    <row r="1919" spans="1:11" x14ac:dyDescent="0.25">
      <c r="A1919" s="2" t="s">
        <v>75</v>
      </c>
      <c r="B1919" s="2" t="s">
        <v>84</v>
      </c>
      <c r="C1919" s="2" t="s">
        <v>570</v>
      </c>
      <c r="D1919" s="2" t="s">
        <v>35</v>
      </c>
      <c r="E1919" s="20">
        <v>3656918</v>
      </c>
      <c r="F1919" s="20">
        <v>3499708</v>
      </c>
      <c r="G1919" s="20">
        <v>3795364</v>
      </c>
      <c r="H1919" s="20">
        <v>3841547</v>
      </c>
      <c r="I1919" s="20">
        <v>4348665</v>
      </c>
      <c r="J1919" s="7"/>
      <c r="K1919" s="7"/>
    </row>
    <row r="1920" spans="1:11" x14ac:dyDescent="0.25">
      <c r="A1920" s="2" t="s">
        <v>75</v>
      </c>
      <c r="B1920" s="2" t="s">
        <v>84</v>
      </c>
      <c r="C1920" s="2" t="s">
        <v>570</v>
      </c>
      <c r="D1920" s="2" t="s">
        <v>36</v>
      </c>
      <c r="E1920" s="20">
        <v>8400810</v>
      </c>
      <c r="F1920" s="20">
        <v>10357636</v>
      </c>
      <c r="G1920" s="20">
        <v>12827473</v>
      </c>
      <c r="H1920" s="20">
        <v>16288060</v>
      </c>
      <c r="I1920" s="20">
        <v>18302203</v>
      </c>
      <c r="J1920" s="7"/>
      <c r="K1920" s="7"/>
    </row>
    <row r="1921" spans="1:11" x14ac:dyDescent="0.25">
      <c r="A1921" s="5" t="s">
        <v>75</v>
      </c>
      <c r="B1921" s="2" t="s">
        <v>84</v>
      </c>
      <c r="C1921" s="2" t="s">
        <v>570</v>
      </c>
      <c r="D1921" s="2" t="s">
        <v>37</v>
      </c>
      <c r="E1921" s="20">
        <v>8285564</v>
      </c>
      <c r="F1921" s="20">
        <v>10132049</v>
      </c>
      <c r="G1921" s="20">
        <v>12405406</v>
      </c>
      <c r="H1921" s="20">
        <v>15839586</v>
      </c>
      <c r="I1921" s="20">
        <v>17960566</v>
      </c>
      <c r="J1921" s="7"/>
      <c r="K1921" s="7"/>
    </row>
    <row r="1922" spans="1:11" x14ac:dyDescent="0.25">
      <c r="A1922" s="2" t="s">
        <v>75</v>
      </c>
      <c r="B1922" s="2" t="s">
        <v>84</v>
      </c>
      <c r="C1922" s="2" t="s">
        <v>570</v>
      </c>
      <c r="D1922" s="2" t="s">
        <v>38</v>
      </c>
      <c r="E1922" s="20">
        <v>5054927</v>
      </c>
      <c r="F1922" s="20">
        <v>7962117</v>
      </c>
      <c r="G1922" s="20">
        <v>14031916</v>
      </c>
      <c r="H1922" s="20">
        <v>14303040</v>
      </c>
      <c r="I1922" s="20">
        <v>9444444</v>
      </c>
      <c r="J1922" s="7"/>
      <c r="K1922" s="7"/>
    </row>
    <row r="1923" spans="1:11" x14ac:dyDescent="0.25">
      <c r="A1923" s="2" t="s">
        <v>75</v>
      </c>
      <c r="B1923" s="2" t="s">
        <v>84</v>
      </c>
      <c r="C1923" s="2" t="s">
        <v>570</v>
      </c>
      <c r="D1923" s="2" t="s">
        <v>39</v>
      </c>
      <c r="E1923" s="20">
        <v>3089310</v>
      </c>
      <c r="F1923" s="20">
        <v>3915574</v>
      </c>
      <c r="G1923" s="20">
        <v>6719179</v>
      </c>
      <c r="H1923" s="20">
        <v>6671595</v>
      </c>
      <c r="I1923" s="20">
        <v>4090035</v>
      </c>
      <c r="J1923" s="7"/>
      <c r="K1923" s="7"/>
    </row>
    <row r="1924" spans="1:11" x14ac:dyDescent="0.25">
      <c r="A1924" s="2" t="s">
        <v>75</v>
      </c>
      <c r="B1924" s="5" t="s">
        <v>84</v>
      </c>
      <c r="C1924" s="5" t="s">
        <v>570</v>
      </c>
      <c r="D1924" s="5" t="s">
        <v>40</v>
      </c>
      <c r="E1924" s="19"/>
      <c r="F1924" s="19"/>
      <c r="G1924" s="19"/>
      <c r="H1924" s="19"/>
      <c r="I1924" s="19"/>
      <c r="J1924" s="7"/>
      <c r="K1924" s="7"/>
    </row>
    <row r="1925" spans="1:11" x14ac:dyDescent="0.25">
      <c r="A1925" s="2" t="s">
        <v>75</v>
      </c>
      <c r="B1925" s="2" t="s">
        <v>84</v>
      </c>
      <c r="C1925" s="2" t="s">
        <v>570</v>
      </c>
      <c r="D1925" s="2" t="s">
        <v>77</v>
      </c>
      <c r="E1925" s="20">
        <v>1165229</v>
      </c>
      <c r="F1925" s="20">
        <v>1165229</v>
      </c>
      <c r="G1925" s="20">
        <v>1165229</v>
      </c>
      <c r="H1925" s="20">
        <v>1165228.8</v>
      </c>
      <c r="I1925" s="20">
        <v>1165228.8</v>
      </c>
      <c r="J1925" s="7"/>
      <c r="K1925" s="7"/>
    </row>
    <row r="1926" spans="1:11" x14ac:dyDescent="0.25">
      <c r="A1926" s="2" t="s">
        <v>75</v>
      </c>
      <c r="B1926" s="2" t="s">
        <v>84</v>
      </c>
      <c r="C1926" s="2" t="s">
        <v>570</v>
      </c>
      <c r="D1926" s="2" t="s">
        <v>78</v>
      </c>
      <c r="E1926" s="23">
        <v>0</v>
      </c>
      <c r="F1926" s="23">
        <v>0</v>
      </c>
      <c r="G1926" s="23">
        <v>0</v>
      </c>
      <c r="H1926" s="23">
        <v>0</v>
      </c>
      <c r="I1926" s="23">
        <v>0</v>
      </c>
      <c r="J1926" s="7"/>
      <c r="K1926" s="7"/>
    </row>
    <row r="1927" spans="1:11" x14ac:dyDescent="0.25">
      <c r="A1927" s="5" t="s">
        <v>75</v>
      </c>
      <c r="B1927" s="2" t="s">
        <v>84</v>
      </c>
      <c r="C1927" s="2" t="s">
        <v>570</v>
      </c>
      <c r="D1927" s="2" t="s">
        <v>79</v>
      </c>
      <c r="E1927" s="23">
        <v>0</v>
      </c>
      <c r="F1927" s="23">
        <v>0</v>
      </c>
      <c r="G1927" s="23">
        <v>0</v>
      </c>
      <c r="H1927" s="23">
        <v>0</v>
      </c>
      <c r="I1927" s="23">
        <v>0</v>
      </c>
      <c r="J1927" s="7"/>
      <c r="K1927" s="7"/>
    </row>
    <row r="1928" spans="1:11" x14ac:dyDescent="0.25">
      <c r="A1928" s="2" t="s">
        <v>75</v>
      </c>
      <c r="B1928" s="2" t="s">
        <v>84</v>
      </c>
      <c r="C1928" s="2" t="s">
        <v>570</v>
      </c>
      <c r="D1928" s="2" t="s">
        <v>80</v>
      </c>
      <c r="E1928" s="20">
        <v>24452912</v>
      </c>
      <c r="F1928" s="20">
        <v>42202506</v>
      </c>
      <c r="G1928" s="20">
        <v>5798750</v>
      </c>
      <c r="H1928" s="20">
        <v>23875598</v>
      </c>
      <c r="I1928" s="20">
        <v>-30496244</v>
      </c>
      <c r="J1928" s="7"/>
      <c r="K1928" s="7"/>
    </row>
    <row r="1929" spans="1:11" x14ac:dyDescent="0.25">
      <c r="A1929" s="2" t="str">
        <f t="shared" ref="A1929:B1929" si="91">A1928</f>
        <v>Local Banks</v>
      </c>
      <c r="B1929" s="2" t="str">
        <f t="shared" si="91"/>
        <v>Private Sector Banks</v>
      </c>
      <c r="C1929" s="2" t="s">
        <v>570</v>
      </c>
      <c r="D1929" s="2" t="s">
        <v>81</v>
      </c>
      <c r="E1929" s="20"/>
      <c r="F1929" s="20"/>
      <c r="G1929" s="9">
        <v>149764263</v>
      </c>
      <c r="H1929" s="9">
        <v>128204907</v>
      </c>
      <c r="I1929" s="9">
        <v>185254421</v>
      </c>
      <c r="J1929" s="7"/>
      <c r="K1929" s="7"/>
    </row>
    <row r="1930" spans="1:11" x14ac:dyDescent="0.25">
      <c r="A1930" s="2" t="s">
        <v>75</v>
      </c>
      <c r="B1930" s="5" t="s">
        <v>84</v>
      </c>
      <c r="C1930" s="5" t="s">
        <v>570</v>
      </c>
      <c r="D1930" s="5" t="s">
        <v>43</v>
      </c>
      <c r="E1930" s="22"/>
      <c r="F1930" s="22"/>
      <c r="G1930" s="22"/>
      <c r="H1930" s="22"/>
      <c r="I1930" s="22"/>
      <c r="J1930" s="7"/>
      <c r="K1930" s="7"/>
    </row>
    <row r="1931" spans="1:11" x14ac:dyDescent="0.25">
      <c r="A1931" s="2" t="s">
        <v>75</v>
      </c>
      <c r="B1931" s="2" t="s">
        <v>84</v>
      </c>
      <c r="C1931" s="2" t="s">
        <v>570</v>
      </c>
      <c r="D1931" s="2" t="s">
        <v>211</v>
      </c>
      <c r="E1931" s="23">
        <v>52.281499166349995</v>
      </c>
      <c r="F1931" s="23">
        <v>42.387792827616956</v>
      </c>
      <c r="G1931" s="23">
        <v>46.226195709999999</v>
      </c>
      <c r="H1931" s="23">
        <v>44.608097176305634</v>
      </c>
      <c r="I1931" s="23">
        <v>46.311437699999999</v>
      </c>
      <c r="J1931" s="7"/>
      <c r="K1931" s="7"/>
    </row>
    <row r="1932" spans="1:11" x14ac:dyDescent="0.25">
      <c r="A1932" s="2" t="s">
        <v>75</v>
      </c>
      <c r="B1932" s="2" t="s">
        <v>84</v>
      </c>
      <c r="C1932" s="2" t="s">
        <v>570</v>
      </c>
      <c r="D1932" s="2" t="s">
        <v>45</v>
      </c>
      <c r="E1932" s="23">
        <v>3.3847512527940924</v>
      </c>
      <c r="F1932" s="23">
        <v>4.3669320875578155</v>
      </c>
      <c r="G1932" s="23">
        <v>7.0618526780000002</v>
      </c>
      <c r="H1932" s="23">
        <v>6.7004865607701634</v>
      </c>
      <c r="I1932" s="23">
        <v>4.8265579389999997</v>
      </c>
      <c r="J1932" s="7"/>
      <c r="K1932" s="7"/>
    </row>
    <row r="1933" spans="1:11" x14ac:dyDescent="0.25">
      <c r="A1933" s="5" t="s">
        <v>75</v>
      </c>
      <c r="B1933" s="2" t="s">
        <v>84</v>
      </c>
      <c r="C1933" s="2" t="s">
        <v>570</v>
      </c>
      <c r="D1933" s="2" t="s">
        <v>533</v>
      </c>
      <c r="E1933" s="23">
        <v>11.491393385988566</v>
      </c>
      <c r="F1933" s="23">
        <v>12.720802711502131</v>
      </c>
      <c r="G1933" s="23">
        <v>17.92773785</v>
      </c>
      <c r="H1933" s="23">
        <v>15.061752871840181</v>
      </c>
      <c r="I1933" s="23">
        <v>8.4515643340000004</v>
      </c>
      <c r="J1933" s="7"/>
      <c r="K1933" s="7"/>
    </row>
    <row r="1934" spans="1:11" x14ac:dyDescent="0.25">
      <c r="A1934" s="2" t="s">
        <v>75</v>
      </c>
      <c r="B1934" s="2" t="s">
        <v>84</v>
      </c>
      <c r="C1934" s="2" t="s">
        <v>570</v>
      </c>
      <c r="D1934" s="2" t="s">
        <v>46</v>
      </c>
      <c r="E1934" s="9">
        <v>0.87895793215341333</v>
      </c>
      <c r="F1934" s="9">
        <v>0.87913288093717645</v>
      </c>
      <c r="G1934" s="9">
        <v>1.5590018050000001</v>
      </c>
      <c r="H1934" s="9">
        <v>1.472264848419246</v>
      </c>
      <c r="I1934" s="9">
        <v>0.91477306700000005</v>
      </c>
      <c r="J1934" s="7"/>
      <c r="K1934" s="7"/>
    </row>
    <row r="1935" spans="1:11" x14ac:dyDescent="0.25">
      <c r="A1935" s="5" t="s">
        <v>75</v>
      </c>
      <c r="B1935" s="2" t="s">
        <v>84</v>
      </c>
      <c r="C1935" s="2" t="s">
        <v>570</v>
      </c>
      <c r="D1935" s="2" t="s">
        <v>47</v>
      </c>
      <c r="E1935" s="9">
        <v>1.0404514546402257</v>
      </c>
      <c r="F1935" s="9">
        <v>0.78576177502427069</v>
      </c>
      <c r="G1935" s="9">
        <v>0.88061046300000001</v>
      </c>
      <c r="H1935" s="9">
        <v>0.84773950032194834</v>
      </c>
      <c r="I1935" s="9">
        <v>0.97261799000000004</v>
      </c>
      <c r="J1935" s="7"/>
      <c r="K1935" s="7"/>
    </row>
    <row r="1936" spans="1:11" x14ac:dyDescent="0.25">
      <c r="A1936" s="2" t="s">
        <v>75</v>
      </c>
      <c r="B1936" s="2" t="s">
        <v>84</v>
      </c>
      <c r="C1936" s="2" t="s">
        <v>570</v>
      </c>
      <c r="D1936" s="2" t="s">
        <v>48</v>
      </c>
      <c r="E1936" s="9">
        <v>2.7879201782228322</v>
      </c>
      <c r="F1936" s="9">
        <v>3.3274275639966442</v>
      </c>
      <c r="G1936" s="9">
        <v>5.3513765009999998</v>
      </c>
      <c r="H1936" s="9">
        <v>5.9030001960292235</v>
      </c>
      <c r="I1936" s="9">
        <v>5.2331688510000003</v>
      </c>
      <c r="J1936" s="7"/>
      <c r="K1936" s="7"/>
    </row>
    <row r="1937" spans="1:11" x14ac:dyDescent="0.25">
      <c r="A1937" s="2" t="s">
        <v>75</v>
      </c>
      <c r="B1937" s="2" t="s">
        <v>84</v>
      </c>
      <c r="C1937" s="2" t="s">
        <v>570</v>
      </c>
      <c r="D1937" s="2" t="s">
        <v>49</v>
      </c>
      <c r="E1937" s="23">
        <v>47.718500833650005</v>
      </c>
      <c r="F1937" s="23">
        <v>57.612207172383044</v>
      </c>
      <c r="G1937" s="23">
        <v>53.773804290000001</v>
      </c>
      <c r="H1937" s="23">
        <v>55.391902823694366</v>
      </c>
      <c r="I1937" s="23">
        <v>53.688562300000001</v>
      </c>
      <c r="J1937" s="7"/>
      <c r="K1937" s="7"/>
    </row>
    <row r="1938" spans="1:11" x14ac:dyDescent="0.25">
      <c r="A1938" s="2" t="s">
        <v>75</v>
      </c>
      <c r="B1938" s="2" t="s">
        <v>84</v>
      </c>
      <c r="C1938" s="2" t="s">
        <v>570</v>
      </c>
      <c r="D1938" s="2" t="s">
        <v>50</v>
      </c>
      <c r="E1938" s="9">
        <v>1.6391065588088611</v>
      </c>
      <c r="F1938" s="9">
        <v>1.2725320414156185</v>
      </c>
      <c r="G1938" s="9">
        <v>0.88408496700000005</v>
      </c>
      <c r="H1938" s="9">
        <v>1.1074279314047923</v>
      </c>
      <c r="I1938" s="9">
        <v>1.9017070780000001</v>
      </c>
      <c r="J1938" s="7"/>
      <c r="K1938" s="7"/>
    </row>
    <row r="1939" spans="1:11" x14ac:dyDescent="0.25">
      <c r="A1939" s="2" t="s">
        <v>75</v>
      </c>
      <c r="B1939" s="2" t="s">
        <v>84</v>
      </c>
      <c r="C1939" s="2" t="s">
        <v>570</v>
      </c>
      <c r="D1939" s="2" t="s">
        <v>51</v>
      </c>
      <c r="E1939" s="9">
        <v>31.807188572052105</v>
      </c>
      <c r="F1939" s="9">
        <v>20.973106138702509</v>
      </c>
      <c r="G1939" s="9">
        <v>18.4205057</v>
      </c>
      <c r="H1939" s="9">
        <v>22.651088167450556</v>
      </c>
      <c r="I1939" s="9">
        <v>35.924571559999997</v>
      </c>
      <c r="J1939" s="7"/>
      <c r="K1939" s="7"/>
    </row>
    <row r="1940" spans="1:11" x14ac:dyDescent="0.25">
      <c r="A1940" s="5" t="s">
        <v>75</v>
      </c>
      <c r="B1940" s="2" t="s">
        <v>84</v>
      </c>
      <c r="C1940" s="2" t="s">
        <v>570</v>
      </c>
      <c r="D1940" s="2" t="s">
        <v>52</v>
      </c>
      <c r="E1940" s="9">
        <v>2.2657232128256637</v>
      </c>
      <c r="F1940" s="9">
        <v>2.8951126779719907</v>
      </c>
      <c r="G1940" s="9">
        <v>3.2685681789999999</v>
      </c>
      <c r="H1940" s="9">
        <v>4.1232310837274673</v>
      </c>
      <c r="I1940" s="9">
        <v>4.1301332710000001</v>
      </c>
      <c r="J1940" s="7"/>
      <c r="K1940" s="7"/>
    </row>
    <row r="1941" spans="1:11" x14ac:dyDescent="0.25">
      <c r="A1941" s="2" t="s">
        <v>75</v>
      </c>
      <c r="B1941" s="2" t="s">
        <v>84</v>
      </c>
      <c r="C1941" s="2" t="s">
        <v>570</v>
      </c>
      <c r="D1941" s="2" t="s">
        <v>82</v>
      </c>
      <c r="E1941" s="9">
        <f>+E1923/E1925</f>
        <v>2.6512470939188777</v>
      </c>
      <c r="F1941" s="9">
        <f>+F1923/F1925</f>
        <v>3.3603471935559446</v>
      </c>
      <c r="G1941" s="9">
        <f>+G1923/G1925</f>
        <v>5.7664021406950905</v>
      </c>
      <c r="H1941" s="9">
        <f>+H1923/H1925</f>
        <v>5.7255665153487447</v>
      </c>
      <c r="I1941" s="9">
        <f>+I1923/I1925</f>
        <v>3.5100702969236597</v>
      </c>
      <c r="J1941" s="7"/>
      <c r="K1941" s="7"/>
    </row>
    <row r="1942" spans="1:11" x14ac:dyDescent="0.25">
      <c r="A1942" s="2" t="s">
        <v>75</v>
      </c>
      <c r="B1942" s="5" t="s">
        <v>84</v>
      </c>
      <c r="C1942" s="5" t="s">
        <v>570</v>
      </c>
      <c r="D1942" s="5" t="s">
        <v>53</v>
      </c>
      <c r="E1942" s="74"/>
      <c r="F1942" s="74"/>
      <c r="G1942" s="74"/>
      <c r="H1942" s="74"/>
      <c r="I1942" s="74"/>
      <c r="J1942" s="7"/>
      <c r="K1942" s="7"/>
    </row>
    <row r="1943" spans="1:11" x14ac:dyDescent="0.25">
      <c r="A1943" s="2" t="s">
        <v>75</v>
      </c>
      <c r="B1943" s="2" t="s">
        <v>84</v>
      </c>
      <c r="C1943" s="2" t="s">
        <v>570</v>
      </c>
      <c r="D1943" s="2" t="s">
        <v>54</v>
      </c>
      <c r="E1943" s="9">
        <v>7.7175266816699315</v>
      </c>
      <c r="F1943" s="9">
        <v>10.502790919667246</v>
      </c>
      <c r="G1943" s="9">
        <v>7.6305037980000003</v>
      </c>
      <c r="H1943" s="9">
        <v>7.0148344079374914</v>
      </c>
      <c r="I1943" s="9">
        <v>6.6071041920000004</v>
      </c>
      <c r="J1943" s="7"/>
      <c r="K1943" s="7"/>
    </row>
    <row r="1944" spans="1:11" x14ac:dyDescent="0.25">
      <c r="A1944" s="2" t="s">
        <v>75</v>
      </c>
      <c r="B1944" s="2" t="s">
        <v>84</v>
      </c>
      <c r="C1944" s="2" t="s">
        <v>570</v>
      </c>
      <c r="D1944" s="2" t="s">
        <v>55</v>
      </c>
      <c r="E1944" s="9">
        <v>24.144519825140261</v>
      </c>
      <c r="F1944" s="9">
        <v>23.206858659671973</v>
      </c>
      <c r="G1944" s="9">
        <v>28.158650909999999</v>
      </c>
      <c r="H1944" s="9">
        <v>31.741791315710984</v>
      </c>
      <c r="I1944" s="9">
        <v>23.79943269</v>
      </c>
      <c r="J1944" s="7"/>
      <c r="K1944" s="7"/>
    </row>
    <row r="1945" spans="1:11" x14ac:dyDescent="0.25">
      <c r="A1945" s="5" t="s">
        <v>75</v>
      </c>
      <c r="B1945" s="2" t="s">
        <v>84</v>
      </c>
      <c r="C1945" s="2" t="s">
        <v>570</v>
      </c>
      <c r="D1945" s="2" t="s">
        <v>56</v>
      </c>
      <c r="E1945" s="9">
        <v>64.119903904514359</v>
      </c>
      <c r="F1945" s="9">
        <v>55.629380092113422</v>
      </c>
      <c r="G1945" s="9">
        <v>56.397271439999997</v>
      </c>
      <c r="H1945" s="9">
        <v>44.989465263609894</v>
      </c>
      <c r="I1945" s="9">
        <v>53.070536560000001</v>
      </c>
      <c r="J1945" s="7"/>
      <c r="K1945" s="7"/>
    </row>
    <row r="1946" spans="1:11" x14ac:dyDescent="0.25">
      <c r="A1946" s="2" t="s">
        <v>75</v>
      </c>
      <c r="B1946" s="2" t="s">
        <v>84</v>
      </c>
      <c r="C1946" s="2" t="s">
        <v>570</v>
      </c>
      <c r="D1946" s="2" t="s">
        <v>57</v>
      </c>
      <c r="E1946" s="9">
        <v>74.421863827548137</v>
      </c>
      <c r="F1946" s="9">
        <v>77.642257862270966</v>
      </c>
      <c r="G1946" s="9">
        <v>75.378774739999997</v>
      </c>
      <c r="H1946" s="9">
        <v>76.546699007762797</v>
      </c>
      <c r="I1946" s="9">
        <v>74.854400569999996</v>
      </c>
      <c r="J1946" s="7"/>
      <c r="K1946" s="7"/>
    </row>
    <row r="1947" spans="1:11" x14ac:dyDescent="0.25">
      <c r="A1947" s="2" t="s">
        <v>75</v>
      </c>
      <c r="B1947" s="2" t="s">
        <v>84</v>
      </c>
      <c r="C1947" s="2" t="s">
        <v>570</v>
      </c>
      <c r="D1947" s="2" t="s">
        <v>58</v>
      </c>
      <c r="E1947" s="9">
        <v>92.15673235311732</v>
      </c>
      <c r="F1947" s="9">
        <v>93.240354347776758</v>
      </c>
      <c r="G1947" s="9">
        <v>91.376904409999995</v>
      </c>
      <c r="H1947" s="9">
        <v>90.081346533609775</v>
      </c>
      <c r="I1947" s="9">
        <v>89.224572519999995</v>
      </c>
      <c r="J1947" s="7"/>
      <c r="K1947" s="7"/>
    </row>
    <row r="1948" spans="1:11" x14ac:dyDescent="0.25">
      <c r="A1948" s="2" t="s">
        <v>75</v>
      </c>
      <c r="B1948" s="2" t="s">
        <v>84</v>
      </c>
      <c r="C1948" s="2" t="s">
        <v>570</v>
      </c>
      <c r="D1948" s="2" t="s">
        <v>59</v>
      </c>
      <c r="E1948" s="9">
        <v>88.81367968222483</v>
      </c>
      <c r="F1948" s="9">
        <v>74.978175591883868</v>
      </c>
      <c r="G1948" s="9">
        <v>80.574694570000005</v>
      </c>
      <c r="H1948" s="9">
        <v>64.735154384938411</v>
      </c>
      <c r="I1948" s="9">
        <v>76.438792160000006</v>
      </c>
      <c r="J1948" s="7"/>
      <c r="K1948" s="7"/>
    </row>
    <row r="1949" spans="1:11" x14ac:dyDescent="0.25">
      <c r="A1949" s="2" t="s">
        <v>75</v>
      </c>
      <c r="B1949" s="2" t="s">
        <v>84</v>
      </c>
      <c r="C1949" s="2" t="s">
        <v>570</v>
      </c>
      <c r="D1949" s="2" t="s">
        <v>60</v>
      </c>
      <c r="E1949" s="23">
        <v>78.718487953841063</v>
      </c>
      <c r="F1949" s="23">
        <v>67.930904698429671</v>
      </c>
      <c r="G1949" s="23">
        <v>72.959579039999994</v>
      </c>
      <c r="H1949" s="23">
        <v>60.544587668005121</v>
      </c>
      <c r="I1949" s="23">
        <v>72.963105049999996</v>
      </c>
      <c r="J1949" s="7"/>
      <c r="K1949" s="7"/>
    </row>
    <row r="1950" spans="1:11" x14ac:dyDescent="0.25">
      <c r="A1950" s="2" t="s">
        <v>75</v>
      </c>
      <c r="B1950" s="5" t="s">
        <v>84</v>
      </c>
      <c r="C1950" s="5" t="s">
        <v>570</v>
      </c>
      <c r="D1950" s="5" t="s">
        <v>61</v>
      </c>
      <c r="E1950" s="74"/>
      <c r="F1950" s="74"/>
      <c r="G1950" s="74"/>
      <c r="H1950" s="74"/>
      <c r="I1950" s="74"/>
      <c r="J1950" s="7"/>
      <c r="K1950" s="7"/>
    </row>
    <row r="1951" spans="1:11" x14ac:dyDescent="0.25">
      <c r="A1951" s="2" t="s">
        <v>75</v>
      </c>
      <c r="B1951" s="2" t="s">
        <v>84</v>
      </c>
      <c r="C1951" s="2" t="s">
        <v>570</v>
      </c>
      <c r="D1951" s="2" t="s">
        <v>62</v>
      </c>
      <c r="E1951" s="9">
        <v>2.8140709223800009</v>
      </c>
      <c r="F1951" s="9">
        <v>3.7856197224424375</v>
      </c>
      <c r="G1951" s="9">
        <v>6.1292083799999997</v>
      </c>
      <c r="H1951" s="9">
        <v>9.3128183937431306</v>
      </c>
      <c r="I1951" s="9">
        <v>7.5745335970000003</v>
      </c>
      <c r="J1951" s="7"/>
      <c r="K1951" s="7"/>
    </row>
    <row r="1952" spans="1:11" x14ac:dyDescent="0.25">
      <c r="A1952" s="2" t="s">
        <v>75</v>
      </c>
      <c r="B1952" s="2" t="s">
        <v>84</v>
      </c>
      <c r="C1952" s="2" t="s">
        <v>570</v>
      </c>
      <c r="D1952" s="2" t="s">
        <v>63</v>
      </c>
      <c r="E1952" s="9">
        <v>2.9909042129714591</v>
      </c>
      <c r="F1952" s="9">
        <v>4.4410882309621478</v>
      </c>
      <c r="G1952" s="9">
        <v>7.1439188229999999</v>
      </c>
      <c r="H1952" s="9">
        <v>9.2087122085961806</v>
      </c>
      <c r="I1952" s="9">
        <v>7.248204469</v>
      </c>
      <c r="J1952" s="7"/>
      <c r="K1952" s="7"/>
    </row>
    <row r="1953" spans="1:14" x14ac:dyDescent="0.25">
      <c r="A1953" s="2" t="s">
        <v>75</v>
      </c>
      <c r="B1953" s="2" t="s">
        <v>84</v>
      </c>
      <c r="C1953" s="2" t="s">
        <v>570</v>
      </c>
      <c r="D1953" s="2" t="s">
        <v>534</v>
      </c>
      <c r="E1953" s="9">
        <v>24.317562863870783</v>
      </c>
      <c r="F1953" s="9">
        <v>31.888199918442858</v>
      </c>
      <c r="G1953" s="9">
        <v>42.808597880000001</v>
      </c>
      <c r="H1953" s="9">
        <v>47.210365589354851</v>
      </c>
      <c r="I1953" s="9">
        <v>40.041540840000003</v>
      </c>
      <c r="J1953" s="7"/>
      <c r="K1953" s="7"/>
    </row>
    <row r="1954" spans="1:14" x14ac:dyDescent="0.25">
      <c r="A1954" s="2" t="s">
        <v>75</v>
      </c>
      <c r="B1954" s="2" t="s">
        <v>84</v>
      </c>
      <c r="C1954" s="2" t="s">
        <v>570</v>
      </c>
      <c r="D1954" s="2" t="s">
        <v>65</v>
      </c>
      <c r="E1954" s="9">
        <v>30.190375610368289</v>
      </c>
      <c r="F1954" s="9">
        <v>40.207211751227788</v>
      </c>
      <c r="G1954" s="9">
        <v>39.42146657</v>
      </c>
      <c r="H1954" s="9">
        <v>17.476630759323566</v>
      </c>
      <c r="I1954" s="9">
        <v>-9.8043191650000008</v>
      </c>
      <c r="J1954" s="7"/>
      <c r="K1954" s="7"/>
    </row>
    <row r="1955" spans="1:14" x14ac:dyDescent="0.25">
      <c r="A1955" s="2" t="s">
        <v>75</v>
      </c>
      <c r="B1955" s="2" t="s">
        <v>84</v>
      </c>
      <c r="C1955" s="2" t="s">
        <v>570</v>
      </c>
      <c r="D1955" s="2" t="s">
        <v>66</v>
      </c>
      <c r="E1955" s="9">
        <v>106.28389601644798</v>
      </c>
      <c r="F1955" s="9">
        <v>117.31469499257599</v>
      </c>
      <c r="G1955" s="9">
        <v>116.5553262</v>
      </c>
      <c r="H1955" s="9">
        <v>98.882119453581367</v>
      </c>
      <c r="I1955" s="9">
        <v>95.691759450000006</v>
      </c>
      <c r="J1955" s="7"/>
      <c r="K1955" s="7"/>
    </row>
    <row r="1956" spans="1:14" x14ac:dyDescent="0.25">
      <c r="A1956" s="5" t="s">
        <v>75</v>
      </c>
      <c r="B1956" s="5" t="s">
        <v>84</v>
      </c>
      <c r="C1956" s="5" t="s">
        <v>570</v>
      </c>
      <c r="D1956" s="5" t="s">
        <v>67</v>
      </c>
      <c r="E1956" s="74"/>
      <c r="F1956" s="74"/>
      <c r="G1956" s="74"/>
      <c r="H1956" s="74"/>
      <c r="I1956" s="74"/>
      <c r="J1956" s="7"/>
      <c r="K1956" s="7"/>
    </row>
    <row r="1957" spans="1:14" x14ac:dyDescent="0.25">
      <c r="A1957" s="2" t="s">
        <v>75</v>
      </c>
      <c r="B1957" s="2" t="s">
        <v>84</v>
      </c>
      <c r="C1957" s="2" t="s">
        <v>570</v>
      </c>
      <c r="D1957" s="2" t="s">
        <v>535</v>
      </c>
      <c r="E1957" s="23">
        <v>7.6488368523274568</v>
      </c>
      <c r="F1957" s="23">
        <v>6.9109858935416542</v>
      </c>
      <c r="G1957" s="23">
        <v>8.6960319140000006</v>
      </c>
      <c r="H1957" s="23">
        <v>9.7748572888340775</v>
      </c>
      <c r="I1957" s="23">
        <v>10.823713</v>
      </c>
      <c r="J1957" s="7"/>
      <c r="K1957" s="7"/>
    </row>
    <row r="1958" spans="1:14" x14ac:dyDescent="0.25">
      <c r="A1958" s="2" t="str">
        <f t="shared" ref="A1958:C1958" si="92">A1957</f>
        <v>Local Banks</v>
      </c>
      <c r="B1958" s="2" t="str">
        <f t="shared" si="92"/>
        <v>Private Sector Banks</v>
      </c>
      <c r="C1958" s="2" t="str">
        <f t="shared" si="92"/>
        <v>DUBAI ISLAMIC BANK PAKISTAN LTD.</v>
      </c>
      <c r="D1958" s="2" t="s">
        <v>540</v>
      </c>
      <c r="E1958" s="23"/>
      <c r="F1958" s="23"/>
      <c r="G1958" s="9">
        <f>G1929/SUM(G1893:G1895)</f>
        <v>3.9959263576217605</v>
      </c>
      <c r="H1958" s="9">
        <f>H1929/SUM(H1893:H1895)</f>
        <v>2.8943462937891962</v>
      </c>
      <c r="I1958" s="9">
        <f>I1929/SUM(I1893:I1895)</f>
        <v>3.8280593130255345</v>
      </c>
      <c r="J1958" s="7"/>
      <c r="K1958" s="7"/>
    </row>
    <row r="1959" spans="1:14" x14ac:dyDescent="0.25">
      <c r="A1959" s="2" t="s">
        <v>75</v>
      </c>
      <c r="B1959" s="2" t="s">
        <v>84</v>
      </c>
      <c r="C1959" s="2" t="s">
        <v>570</v>
      </c>
      <c r="D1959" s="2" t="s">
        <v>538</v>
      </c>
      <c r="E1959" s="9">
        <f>+SUM(E1893:E1895)/E1925</f>
        <v>23.071589361404495</v>
      </c>
      <c r="F1959" s="9">
        <f t="shared" ref="F1959:I1959" si="93">+SUM(F1893:F1895)/F1925</f>
        <v>26.416156824109251</v>
      </c>
      <c r="G1959" s="9">
        <f t="shared" si="93"/>
        <v>32.164694665168824</v>
      </c>
      <c r="H1959" s="9">
        <f t="shared" si="93"/>
        <v>38.013945415698615</v>
      </c>
      <c r="I1959" s="9">
        <f t="shared" si="93"/>
        <v>41.531604780108417</v>
      </c>
      <c r="J1959" s="7"/>
      <c r="K1959" s="7"/>
    </row>
    <row r="1960" spans="1:14" x14ac:dyDescent="0.25">
      <c r="A1960" s="2" t="s">
        <v>75</v>
      </c>
      <c r="B1960" s="2" t="s">
        <v>84</v>
      </c>
      <c r="C1960" s="2" t="s">
        <v>570</v>
      </c>
      <c r="D1960" s="2" t="s">
        <v>539</v>
      </c>
      <c r="E1960" s="9">
        <v>9.7298275887401591</v>
      </c>
      <c r="F1960" s="9">
        <v>11.234613853694594</v>
      </c>
      <c r="G1960" s="9">
        <v>8.6681805539999992</v>
      </c>
      <c r="H1960" s="9">
        <v>7.8309786778373622</v>
      </c>
      <c r="I1960" s="9">
        <v>6.9157784019999999</v>
      </c>
      <c r="J1960" s="7"/>
      <c r="K1960" s="7"/>
    </row>
    <row r="1961" spans="1:14" x14ac:dyDescent="0.25">
      <c r="A1961" s="2" t="s">
        <v>75</v>
      </c>
      <c r="B1961" s="5" t="s">
        <v>84</v>
      </c>
      <c r="C1961" s="5" t="s">
        <v>570</v>
      </c>
      <c r="D1961" s="5" t="s">
        <v>68</v>
      </c>
      <c r="E1961" s="74"/>
      <c r="F1961" s="74"/>
      <c r="G1961" s="74"/>
      <c r="H1961" s="74"/>
      <c r="I1961" s="74"/>
      <c r="J1961" s="7"/>
      <c r="K1961" s="7"/>
    </row>
    <row r="1962" spans="1:14" x14ac:dyDescent="0.25">
      <c r="A1962" s="2" t="s">
        <v>75</v>
      </c>
      <c r="B1962" s="2" t="s">
        <v>84</v>
      </c>
      <c r="C1962" s="2" t="s">
        <v>570</v>
      </c>
      <c r="D1962" s="2" t="s">
        <v>83</v>
      </c>
      <c r="E1962" s="9">
        <v>7.9153312551993809</v>
      </c>
      <c r="F1962" s="9">
        <v>10.778114779595533</v>
      </c>
      <c r="G1962" s="9">
        <v>0.86301466299999996</v>
      </c>
      <c r="H1962" s="9">
        <v>3.5786941503493543</v>
      </c>
      <c r="I1962" s="9">
        <v>-7.4562305699999998</v>
      </c>
      <c r="J1962" s="7"/>
      <c r="K1962" s="7"/>
    </row>
    <row r="1963" spans="1:14" x14ac:dyDescent="0.25">
      <c r="A1963" s="2" t="s">
        <v>75</v>
      </c>
      <c r="B1963" s="5" t="s">
        <v>86</v>
      </c>
      <c r="C1963" s="5" t="s">
        <v>86</v>
      </c>
      <c r="D1963" s="5" t="s">
        <v>9</v>
      </c>
      <c r="E1963" s="19">
        <f>SUM(E1964:E1967)</f>
        <v>378711850</v>
      </c>
      <c r="F1963" s="19">
        <f t="shared" ref="F1963:I1963" si="94">SUM(F1964:F1967)</f>
        <v>401982763</v>
      </c>
      <c r="G1963" s="19">
        <f t="shared" si="94"/>
        <v>511366355</v>
      </c>
      <c r="H1963" s="19">
        <f t="shared" si="94"/>
        <v>603684043.39999998</v>
      </c>
      <c r="I1963" s="19">
        <f t="shared" si="94"/>
        <v>696206266</v>
      </c>
      <c r="J1963" s="3"/>
      <c r="K1963" s="3"/>
      <c r="L1963" s="3"/>
      <c r="M1963" s="3"/>
      <c r="N1963" s="3"/>
    </row>
    <row r="1964" spans="1:14" x14ac:dyDescent="0.25">
      <c r="A1964" s="2" t="s">
        <v>75</v>
      </c>
      <c r="B1964" s="2" t="s">
        <v>86</v>
      </c>
      <c r="C1964" s="2" t="s">
        <v>86</v>
      </c>
      <c r="D1964" s="2" t="s">
        <v>76</v>
      </c>
      <c r="E1964" s="23">
        <v>87470148</v>
      </c>
      <c r="F1964" s="23">
        <v>95299958</v>
      </c>
      <c r="G1964" s="23">
        <v>103274112</v>
      </c>
      <c r="H1964" s="23">
        <v>103825567</v>
      </c>
      <c r="I1964" s="23">
        <v>103825567</v>
      </c>
      <c r="J1964" s="7"/>
      <c r="K1964" s="7"/>
    </row>
    <row r="1965" spans="1:14" x14ac:dyDescent="0.25">
      <c r="A1965" s="2" t="s">
        <v>75</v>
      </c>
      <c r="B1965" s="2" t="s">
        <v>86</v>
      </c>
      <c r="C1965" s="2" t="s">
        <v>86</v>
      </c>
      <c r="D1965" s="2" t="s">
        <v>11</v>
      </c>
      <c r="E1965" s="9">
        <v>76324767</v>
      </c>
      <c r="F1965" s="9">
        <v>82367413</v>
      </c>
      <c r="G1965" s="9">
        <v>100808376</v>
      </c>
      <c r="H1965" s="9">
        <v>108116782.40000001</v>
      </c>
      <c r="I1965" s="9">
        <v>113674259</v>
      </c>
      <c r="J1965" s="7"/>
      <c r="K1965" s="7"/>
    </row>
    <row r="1966" spans="1:14" x14ac:dyDescent="0.25">
      <c r="A1966" s="2" t="s">
        <v>75</v>
      </c>
      <c r="B1966" s="2" t="s">
        <v>86</v>
      </c>
      <c r="C1966" s="2" t="s">
        <v>86</v>
      </c>
      <c r="D1966" s="2" t="s">
        <v>12</v>
      </c>
      <c r="E1966" s="9">
        <v>148359055</v>
      </c>
      <c r="F1966" s="9">
        <v>184999530</v>
      </c>
      <c r="G1966" s="9">
        <v>242320059</v>
      </c>
      <c r="H1966" s="9">
        <v>262603113</v>
      </c>
      <c r="I1966" s="9">
        <v>338711987</v>
      </c>
      <c r="J1966" s="7"/>
      <c r="K1966" s="7"/>
      <c r="L1966" s="7"/>
      <c r="M1966" s="7"/>
      <c r="N1966" s="7"/>
    </row>
    <row r="1967" spans="1:14" x14ac:dyDescent="0.25">
      <c r="A1967" s="2" t="s">
        <v>75</v>
      </c>
      <c r="B1967" s="2" t="s">
        <v>86</v>
      </c>
      <c r="C1967" s="2" t="s">
        <v>86</v>
      </c>
      <c r="D1967" s="2" t="s">
        <v>13</v>
      </c>
      <c r="E1967" s="9">
        <v>66557880</v>
      </c>
      <c r="F1967" s="9">
        <v>39315862</v>
      </c>
      <c r="G1967" s="9">
        <v>64963808</v>
      </c>
      <c r="H1967" s="9">
        <v>129138581</v>
      </c>
      <c r="I1967" s="9">
        <v>139994453</v>
      </c>
      <c r="J1967" s="7"/>
      <c r="K1967" s="7"/>
    </row>
    <row r="1968" spans="1:14" x14ac:dyDescent="0.25">
      <c r="A1968" s="5" t="s">
        <v>75</v>
      </c>
      <c r="B1968" s="5" t="s">
        <v>86</v>
      </c>
      <c r="C1968" s="5" t="s">
        <v>86</v>
      </c>
      <c r="D1968" s="5" t="s">
        <v>14</v>
      </c>
      <c r="E1968" s="22">
        <v>5332826817</v>
      </c>
      <c r="F1968" s="22">
        <v>7073839925</v>
      </c>
      <c r="G1968" s="22">
        <v>9111983468</v>
      </c>
      <c r="H1968" s="22">
        <v>9423968102</v>
      </c>
      <c r="I1968" s="22">
        <v>10233995224</v>
      </c>
      <c r="J1968" s="7"/>
      <c r="K1968" s="7"/>
    </row>
    <row r="1969" spans="1:11" x14ac:dyDescent="0.25">
      <c r="A1969" s="2" t="s">
        <v>75</v>
      </c>
      <c r="B1969" s="2" t="s">
        <v>86</v>
      </c>
      <c r="C1969" s="2" t="s">
        <v>86</v>
      </c>
      <c r="D1969" s="2" t="s">
        <v>15</v>
      </c>
      <c r="E1969" s="9">
        <v>33718606.600000001</v>
      </c>
      <c r="F1969" s="9">
        <v>64562012</v>
      </c>
      <c r="G1969" s="9">
        <v>78311769</v>
      </c>
      <c r="H1969" s="9">
        <v>57329694</v>
      </c>
      <c r="I1969" s="9">
        <v>37520258</v>
      </c>
      <c r="J1969" s="7"/>
      <c r="K1969" s="7"/>
    </row>
    <row r="1970" spans="1:11" x14ac:dyDescent="0.25">
      <c r="A1970" s="2" t="s">
        <v>75</v>
      </c>
      <c r="B1970" s="2" t="s">
        <v>86</v>
      </c>
      <c r="C1970" s="2" t="s">
        <v>86</v>
      </c>
      <c r="D1970" s="2" t="s">
        <v>16</v>
      </c>
      <c r="E1970" s="20">
        <v>530782702.60000002</v>
      </c>
      <c r="F1970" s="20">
        <v>2208157609</v>
      </c>
      <c r="G1970" s="20">
        <v>2752339002</v>
      </c>
      <c r="H1970" s="20">
        <v>2509799941</v>
      </c>
      <c r="I1970" s="20">
        <v>2368476185</v>
      </c>
      <c r="J1970" s="7"/>
      <c r="K1970" s="7"/>
    </row>
    <row r="1971" spans="1:11" x14ac:dyDescent="0.25">
      <c r="A1971" s="2" t="s">
        <v>75</v>
      </c>
      <c r="B1971" s="2" t="s">
        <v>86</v>
      </c>
      <c r="C1971" s="2" t="s">
        <v>86</v>
      </c>
      <c r="D1971" s="2" t="s">
        <v>17</v>
      </c>
      <c r="E1971" s="20">
        <v>4486955640</v>
      </c>
      <c r="F1971" s="20">
        <v>4397638111</v>
      </c>
      <c r="G1971" s="20">
        <v>5739406563</v>
      </c>
      <c r="H1971" s="20">
        <v>6197812911</v>
      </c>
      <c r="I1971" s="20">
        <v>7238524706</v>
      </c>
      <c r="J1971" s="7"/>
      <c r="K1971" s="7"/>
    </row>
    <row r="1972" spans="1:11" x14ac:dyDescent="0.25">
      <c r="A1972" s="2" t="s">
        <v>75</v>
      </c>
      <c r="B1972" s="2" t="s">
        <v>86</v>
      </c>
      <c r="C1972" s="2" t="s">
        <v>86</v>
      </c>
      <c r="D1972" s="2" t="s">
        <v>18</v>
      </c>
      <c r="E1972" s="20">
        <v>281369868</v>
      </c>
      <c r="F1972" s="20">
        <v>403482193</v>
      </c>
      <c r="G1972" s="20">
        <v>541926134</v>
      </c>
      <c r="H1972" s="20">
        <v>659025556</v>
      </c>
      <c r="I1972" s="20">
        <v>589474075</v>
      </c>
      <c r="J1972" s="7"/>
      <c r="K1972" s="7"/>
    </row>
    <row r="1973" spans="1:11" x14ac:dyDescent="0.25">
      <c r="A1973" s="2" t="s">
        <v>75</v>
      </c>
      <c r="B1973" s="5" t="s">
        <v>86</v>
      </c>
      <c r="C1973" s="5" t="s">
        <v>86</v>
      </c>
      <c r="D1973" s="5" t="s">
        <v>19</v>
      </c>
      <c r="E1973" s="19">
        <v>5711538667</v>
      </c>
      <c r="F1973" s="19">
        <v>7475822688</v>
      </c>
      <c r="G1973" s="19">
        <v>9623349823</v>
      </c>
      <c r="H1973" s="19">
        <v>10027652145</v>
      </c>
      <c r="I1973" s="19">
        <v>10930201490</v>
      </c>
      <c r="J1973" s="7"/>
      <c r="K1973" s="7"/>
    </row>
    <row r="1974" spans="1:11" x14ac:dyDescent="0.25">
      <c r="A1974" s="5" t="s">
        <v>75</v>
      </c>
      <c r="B1974" s="2" t="s">
        <v>86</v>
      </c>
      <c r="C1974" s="2" t="s">
        <v>86</v>
      </c>
      <c r="D1974" s="2" t="s">
        <v>20</v>
      </c>
      <c r="E1974" s="20">
        <v>389420028</v>
      </c>
      <c r="F1974" s="20">
        <v>335765826</v>
      </c>
      <c r="G1974" s="20">
        <v>476118503</v>
      </c>
      <c r="H1974" s="20">
        <v>464599810</v>
      </c>
      <c r="I1974" s="20">
        <v>543000344</v>
      </c>
      <c r="J1974" s="7"/>
      <c r="K1974" s="7"/>
    </row>
    <row r="1975" spans="1:11" x14ac:dyDescent="0.25">
      <c r="A1975" s="2" t="s">
        <v>75</v>
      </c>
      <c r="B1975" s="2" t="s">
        <v>86</v>
      </c>
      <c r="C1975" s="2" t="s">
        <v>86</v>
      </c>
      <c r="D1975" s="2" t="s">
        <v>21</v>
      </c>
      <c r="E1975" s="20">
        <v>39773416</v>
      </c>
      <c r="F1975" s="20">
        <v>28585140</v>
      </c>
      <c r="G1975" s="20">
        <v>55528332</v>
      </c>
      <c r="H1975" s="20">
        <v>67142744</v>
      </c>
      <c r="I1975" s="20">
        <v>45844467</v>
      </c>
      <c r="J1975" s="7"/>
      <c r="K1975" s="7"/>
    </row>
    <row r="1976" spans="1:11" x14ac:dyDescent="0.25">
      <c r="A1976" s="2" t="s">
        <v>75</v>
      </c>
      <c r="B1976" s="2" t="s">
        <v>86</v>
      </c>
      <c r="C1976" s="2" t="s">
        <v>86</v>
      </c>
      <c r="D1976" s="2" t="s">
        <v>22</v>
      </c>
      <c r="E1976" s="20">
        <v>379495565</v>
      </c>
      <c r="F1976" s="20">
        <v>135334417</v>
      </c>
      <c r="G1976" s="20">
        <v>341273714</v>
      </c>
      <c r="H1976" s="20">
        <v>69816979.980000004</v>
      </c>
      <c r="I1976" s="20">
        <v>294269666</v>
      </c>
      <c r="J1976" s="7"/>
      <c r="K1976" s="7"/>
    </row>
    <row r="1977" spans="1:11" x14ac:dyDescent="0.25">
      <c r="A1977" s="2" t="s">
        <v>75</v>
      </c>
      <c r="B1977" s="2" t="s">
        <v>86</v>
      </c>
      <c r="C1977" s="2" t="s">
        <v>86</v>
      </c>
      <c r="D1977" s="2" t="s">
        <v>23</v>
      </c>
      <c r="E1977" s="20">
        <v>2853734608</v>
      </c>
      <c r="F1977" s="20">
        <v>4572814870</v>
      </c>
      <c r="G1977" s="20">
        <v>5750767403</v>
      </c>
      <c r="H1977" s="20">
        <v>6469247583</v>
      </c>
      <c r="I1977" s="20">
        <v>6961038164</v>
      </c>
      <c r="J1977" s="7"/>
      <c r="K1977" s="7"/>
    </row>
    <row r="1978" spans="1:11" x14ac:dyDescent="0.25">
      <c r="A1978" s="2" t="s">
        <v>75</v>
      </c>
      <c r="B1978" s="2" t="s">
        <v>86</v>
      </c>
      <c r="C1978" s="2" t="s">
        <v>86</v>
      </c>
      <c r="D1978" s="2" t="s">
        <v>24</v>
      </c>
      <c r="E1978" s="20">
        <v>2055575036</v>
      </c>
      <c r="F1978" s="20">
        <v>2292549807</v>
      </c>
      <c r="G1978" s="20">
        <v>2679604598</v>
      </c>
      <c r="H1978" s="20">
        <v>2769160825</v>
      </c>
      <c r="I1978" s="20">
        <v>2859993827</v>
      </c>
      <c r="J1978" s="7"/>
      <c r="K1978" s="7"/>
    </row>
    <row r="1979" spans="1:11" x14ac:dyDescent="0.25">
      <c r="A1979" s="2" t="s">
        <v>75</v>
      </c>
      <c r="B1979" s="2" t="s">
        <v>86</v>
      </c>
      <c r="C1979" s="2" t="s">
        <v>86</v>
      </c>
      <c r="D1979" s="2" t="s">
        <v>25</v>
      </c>
      <c r="E1979" s="20">
        <v>300598533.60000002</v>
      </c>
      <c r="F1979" s="20">
        <v>306326853</v>
      </c>
      <c r="G1979" s="20">
        <v>321016199</v>
      </c>
      <c r="H1979" s="20">
        <v>369215440</v>
      </c>
      <c r="I1979" s="20">
        <v>310369139</v>
      </c>
      <c r="J1979" s="7"/>
      <c r="K1979" s="7"/>
    </row>
    <row r="1980" spans="1:11" x14ac:dyDescent="0.25">
      <c r="A1980" s="2" t="s">
        <v>75</v>
      </c>
      <c r="B1980" s="2" t="s">
        <v>86</v>
      </c>
      <c r="C1980" s="2" t="s">
        <v>86</v>
      </c>
      <c r="D1980" s="2" t="s">
        <v>26</v>
      </c>
      <c r="E1980" s="20">
        <v>276110375</v>
      </c>
      <c r="F1980" s="20">
        <v>290066869</v>
      </c>
      <c r="G1980" s="20">
        <v>314709973</v>
      </c>
      <c r="H1980" s="20">
        <v>360082253</v>
      </c>
      <c r="I1980" s="20">
        <v>359156565</v>
      </c>
      <c r="J1980" s="7"/>
      <c r="K1980" s="7"/>
    </row>
    <row r="1981" spans="1:11" x14ac:dyDescent="0.25">
      <c r="A1981" s="2" t="s">
        <v>75</v>
      </c>
      <c r="B1981" s="2" t="s">
        <v>86</v>
      </c>
      <c r="C1981" s="2" t="s">
        <v>86</v>
      </c>
      <c r="D1981" s="2" t="s">
        <v>27</v>
      </c>
      <c r="E1981" s="20">
        <v>1779464661</v>
      </c>
      <c r="F1981" s="20">
        <v>2002482938</v>
      </c>
      <c r="G1981" s="20">
        <v>2364894625</v>
      </c>
      <c r="H1981" s="20">
        <v>2409078572</v>
      </c>
      <c r="I1981" s="20">
        <v>2500837262</v>
      </c>
      <c r="J1981" s="7"/>
      <c r="K1981" s="7"/>
    </row>
    <row r="1982" spans="1:11" x14ac:dyDescent="0.25">
      <c r="A1982" s="2" t="s">
        <v>75</v>
      </c>
      <c r="B1982" s="2" t="s">
        <v>86</v>
      </c>
      <c r="C1982" s="2" t="s">
        <v>86</v>
      </c>
      <c r="D1982" s="2" t="s">
        <v>491</v>
      </c>
      <c r="E1982" s="20">
        <v>89494662</v>
      </c>
      <c r="F1982" s="20">
        <v>104409809</v>
      </c>
      <c r="G1982" s="20">
        <v>84247083</v>
      </c>
      <c r="H1982" s="20">
        <v>96492307</v>
      </c>
      <c r="I1982" s="20">
        <v>104211736</v>
      </c>
      <c r="J1982" s="7"/>
      <c r="K1982" s="7"/>
    </row>
    <row r="1983" spans="1:11" x14ac:dyDescent="0.25">
      <c r="A1983" s="2" t="s">
        <v>75</v>
      </c>
      <c r="B1983" s="2" t="s">
        <v>86</v>
      </c>
      <c r="C1983" s="2" t="s">
        <v>86</v>
      </c>
      <c r="D1983" s="2" t="s">
        <v>28</v>
      </c>
      <c r="E1983" s="20">
        <v>180155727</v>
      </c>
      <c r="F1983" s="20">
        <v>296429688</v>
      </c>
      <c r="G1983" s="20">
        <v>550520163</v>
      </c>
      <c r="H1983" s="20">
        <v>451274149</v>
      </c>
      <c r="I1983" s="20">
        <v>480999851</v>
      </c>
      <c r="J1983" s="7"/>
      <c r="K1983" s="7"/>
    </row>
    <row r="1984" spans="1:11" x14ac:dyDescent="0.25">
      <c r="A1984" s="2" t="s">
        <v>75</v>
      </c>
      <c r="B1984" s="5" t="s">
        <v>86</v>
      </c>
      <c r="C1984" s="5" t="s">
        <v>86</v>
      </c>
      <c r="D1984" s="5" t="s">
        <v>29</v>
      </c>
      <c r="E1984" s="19"/>
      <c r="F1984" s="19"/>
      <c r="G1984" s="19"/>
      <c r="H1984" s="19"/>
      <c r="I1984" s="19"/>
      <c r="J1984" s="7"/>
      <c r="K1984" s="7"/>
    </row>
    <row r="1985" spans="1:11" x14ac:dyDescent="0.25">
      <c r="A1985" s="2" t="s">
        <v>75</v>
      </c>
      <c r="B1985" s="2" t="s">
        <v>86</v>
      </c>
      <c r="C1985" s="2" t="s">
        <v>86</v>
      </c>
      <c r="D1985" s="2" t="s">
        <v>30</v>
      </c>
      <c r="E1985" s="20">
        <v>359839441</v>
      </c>
      <c r="F1985" s="20">
        <v>722738078</v>
      </c>
      <c r="G1985" s="20">
        <v>1473707888</v>
      </c>
      <c r="H1985" s="20">
        <v>1559799441</v>
      </c>
      <c r="I1985" s="20">
        <v>1144550040</v>
      </c>
      <c r="J1985" s="7"/>
      <c r="K1985" s="7"/>
    </row>
    <row r="1986" spans="1:11" x14ac:dyDescent="0.25">
      <c r="A1986" s="5" t="s">
        <v>75</v>
      </c>
      <c r="B1986" s="2" t="s">
        <v>86</v>
      </c>
      <c r="C1986" s="2" t="s">
        <v>86</v>
      </c>
      <c r="D1986" s="2" t="s">
        <v>31</v>
      </c>
      <c r="E1986" s="20">
        <v>219695873</v>
      </c>
      <c r="F1986" s="20">
        <v>561465396</v>
      </c>
      <c r="G1986" s="20">
        <v>1240054548</v>
      </c>
      <c r="H1986" s="20">
        <v>1318146273</v>
      </c>
      <c r="I1986" s="20">
        <v>782056213</v>
      </c>
      <c r="J1986" s="7"/>
      <c r="K1986" s="7"/>
    </row>
    <row r="1987" spans="1:11" x14ac:dyDescent="0.25">
      <c r="A1987" s="2" t="s">
        <v>75</v>
      </c>
      <c r="B1987" s="2" t="s">
        <v>86</v>
      </c>
      <c r="C1987" s="2" t="s">
        <v>86</v>
      </c>
      <c r="D1987" s="2" t="s">
        <v>32</v>
      </c>
      <c r="E1987" s="20">
        <v>140143568</v>
      </c>
      <c r="F1987" s="20">
        <v>161272682</v>
      </c>
      <c r="G1987" s="20">
        <v>233653340</v>
      </c>
      <c r="H1987" s="20">
        <v>241653167.59999999</v>
      </c>
      <c r="I1987" s="20">
        <v>362493827</v>
      </c>
      <c r="J1987" s="7"/>
      <c r="K1987" s="7"/>
    </row>
    <row r="1988" spans="1:11" x14ac:dyDescent="0.25">
      <c r="A1988" s="2" t="s">
        <v>75</v>
      </c>
      <c r="B1988" s="2" t="s">
        <v>86</v>
      </c>
      <c r="C1988" s="2" t="s">
        <v>86</v>
      </c>
      <c r="D1988" s="2" t="s">
        <v>33</v>
      </c>
      <c r="E1988" s="20">
        <v>28105711</v>
      </c>
      <c r="F1988" s="20">
        <v>10570145</v>
      </c>
      <c r="G1988" s="20">
        <v>15982180</v>
      </c>
      <c r="H1988" s="20">
        <v>-4495449</v>
      </c>
      <c r="I1988" s="20">
        <v>8518271</v>
      </c>
      <c r="J1988" s="7"/>
      <c r="K1988" s="7"/>
    </row>
    <row r="1989" spans="1:11" x14ac:dyDescent="0.25">
      <c r="A1989" s="2" t="s">
        <v>75</v>
      </c>
      <c r="B1989" s="2" t="s">
        <v>86</v>
      </c>
      <c r="C1989" s="2" t="s">
        <v>86</v>
      </c>
      <c r="D1989" s="2" t="s">
        <v>34</v>
      </c>
      <c r="E1989" s="20">
        <v>112037857</v>
      </c>
      <c r="F1989" s="20">
        <v>150702537</v>
      </c>
      <c r="G1989" s="20">
        <v>217671160</v>
      </c>
      <c r="H1989" s="20">
        <v>246148616.59999999</v>
      </c>
      <c r="I1989" s="20">
        <v>353975556</v>
      </c>
      <c r="J1989" s="7"/>
      <c r="K1989" s="7"/>
    </row>
    <row r="1990" spans="1:11" x14ac:dyDescent="0.25">
      <c r="A1990" s="2" t="s">
        <v>75</v>
      </c>
      <c r="B1990" s="2" t="s">
        <v>86</v>
      </c>
      <c r="C1990" s="2" t="s">
        <v>86</v>
      </c>
      <c r="D1990" s="2" t="s">
        <v>35</v>
      </c>
      <c r="E1990" s="20">
        <v>46580414</v>
      </c>
      <c r="F1990" s="20">
        <v>49829021</v>
      </c>
      <c r="G1990" s="20">
        <v>62392354</v>
      </c>
      <c r="H1990" s="20">
        <v>95406324</v>
      </c>
      <c r="I1990" s="20">
        <v>89236596</v>
      </c>
      <c r="J1990" s="7"/>
      <c r="K1990" s="7"/>
    </row>
    <row r="1991" spans="1:11" x14ac:dyDescent="0.25">
      <c r="A1991" s="2" t="s">
        <v>75</v>
      </c>
      <c r="B1991" s="2" t="s">
        <v>86</v>
      </c>
      <c r="C1991" s="2" t="s">
        <v>86</v>
      </c>
      <c r="D1991" s="2" t="s">
        <v>36</v>
      </c>
      <c r="E1991" s="20">
        <v>93127085</v>
      </c>
      <c r="F1991" s="20">
        <v>120531212</v>
      </c>
      <c r="G1991" s="20">
        <v>149450190</v>
      </c>
      <c r="H1991" s="20">
        <v>249408722</v>
      </c>
      <c r="I1991" s="20">
        <v>209492207</v>
      </c>
      <c r="J1991" s="7"/>
      <c r="K1991" s="7"/>
    </row>
    <row r="1992" spans="1:11" x14ac:dyDescent="0.25">
      <c r="A1992" s="2" t="s">
        <v>75</v>
      </c>
      <c r="B1992" s="2" t="s">
        <v>86</v>
      </c>
      <c r="C1992" s="2" t="s">
        <v>86</v>
      </c>
      <c r="D1992" s="2" t="s">
        <v>37</v>
      </c>
      <c r="E1992" s="20">
        <v>92299716</v>
      </c>
      <c r="F1992" s="20">
        <v>120054872</v>
      </c>
      <c r="G1992" s="20">
        <v>148690841</v>
      </c>
      <c r="H1992" s="20">
        <v>248843646</v>
      </c>
      <c r="I1992" s="20">
        <v>208410846</v>
      </c>
      <c r="J1992" s="7"/>
      <c r="K1992" s="7"/>
    </row>
    <row r="1993" spans="1:11" x14ac:dyDescent="0.25">
      <c r="A1993" s="2" t="s">
        <v>75</v>
      </c>
      <c r="B1993" s="2" t="s">
        <v>86</v>
      </c>
      <c r="C1993" s="2" t="s">
        <v>86</v>
      </c>
      <c r="D1993" s="2" t="s">
        <v>38</v>
      </c>
      <c r="E1993" s="20">
        <v>65491186</v>
      </c>
      <c r="F1993" s="20">
        <v>80000346</v>
      </c>
      <c r="G1993" s="20">
        <v>130286754</v>
      </c>
      <c r="H1993" s="20">
        <v>92146218.609999999</v>
      </c>
      <c r="I1993" s="20">
        <v>233719945</v>
      </c>
      <c r="J1993" s="7"/>
      <c r="K1993" s="7"/>
    </row>
    <row r="1994" spans="1:11" x14ac:dyDescent="0.25">
      <c r="A1994" s="5" t="s">
        <v>75</v>
      </c>
      <c r="B1994" s="2" t="s">
        <v>86</v>
      </c>
      <c r="C1994" s="2" t="s">
        <v>86</v>
      </c>
      <c r="D1994" s="2" t="s">
        <v>39</v>
      </c>
      <c r="E1994" s="20">
        <v>36407747</v>
      </c>
      <c r="F1994" s="20">
        <v>40375005</v>
      </c>
      <c r="G1994" s="20">
        <v>69147853</v>
      </c>
      <c r="H1994" s="20">
        <v>46705644.609999999</v>
      </c>
      <c r="I1994" s="20">
        <v>111188805</v>
      </c>
      <c r="J1994" s="7"/>
      <c r="K1994" s="7"/>
    </row>
    <row r="1995" spans="1:11" x14ac:dyDescent="0.25">
      <c r="A1995" s="2" t="s">
        <v>75</v>
      </c>
      <c r="B1995" s="5" t="s">
        <v>86</v>
      </c>
      <c r="C1995" s="5" t="s">
        <v>86</v>
      </c>
      <c r="D1995" s="5" t="s">
        <v>40</v>
      </c>
      <c r="E1995" s="19"/>
      <c r="F1995" s="19"/>
      <c r="G1995" s="19"/>
      <c r="H1995" s="19"/>
      <c r="I1995" s="19"/>
      <c r="J1995" s="7"/>
      <c r="K1995" s="7"/>
    </row>
    <row r="1996" spans="1:11" x14ac:dyDescent="0.25">
      <c r="A1996" s="2" t="s">
        <v>75</v>
      </c>
      <c r="B1996" s="2" t="s">
        <v>86</v>
      </c>
      <c r="C1996" s="2" t="s">
        <v>86</v>
      </c>
      <c r="D1996" s="2" t="s">
        <v>77</v>
      </c>
      <c r="E1996" s="20">
        <f>+E2067+E2138+E2209+E2280+E2351</f>
        <v>8773330.3000000007</v>
      </c>
      <c r="F1996" s="20">
        <f>+F2067+F2138+F2209+F2280+F2351</f>
        <v>9556311.0999999996</v>
      </c>
      <c r="G1996" s="20">
        <f t="shared" ref="G1996:I1996" si="95">+G2067+G2138+G2209+G2280+G2351</f>
        <v>10353727.1</v>
      </c>
      <c r="H1996" s="20">
        <f t="shared" si="95"/>
        <v>10382556.699999999</v>
      </c>
      <c r="I1996" s="20">
        <f t="shared" si="95"/>
        <v>10382556.699999999</v>
      </c>
      <c r="J1996" s="7"/>
      <c r="K1996" s="7"/>
    </row>
    <row r="1997" spans="1:11" x14ac:dyDescent="0.25">
      <c r="A1997" s="2" t="s">
        <v>75</v>
      </c>
      <c r="B1997" s="2" t="s">
        <v>86</v>
      </c>
      <c r="C1997" s="2" t="s">
        <v>86</v>
      </c>
      <c r="D1997" s="2" t="s">
        <v>78</v>
      </c>
      <c r="E1997" s="23">
        <v>10</v>
      </c>
      <c r="F1997" s="23">
        <v>0</v>
      </c>
      <c r="G1997" s="23">
        <v>25</v>
      </c>
      <c r="H1997" s="23">
        <v>115</v>
      </c>
      <c r="I1997" s="23">
        <v>407</v>
      </c>
      <c r="J1997" s="7"/>
      <c r="K1997" s="7"/>
    </row>
    <row r="1998" spans="1:11" x14ac:dyDescent="0.25">
      <c r="A1998" s="2" t="s">
        <v>75</v>
      </c>
      <c r="B1998" s="2" t="s">
        <v>86</v>
      </c>
      <c r="C1998" s="2" t="s">
        <v>86</v>
      </c>
      <c r="D1998" s="2" t="s">
        <v>79</v>
      </c>
      <c r="E1998" s="23">
        <v>17.5</v>
      </c>
      <c r="F1998" s="23">
        <v>10</v>
      </c>
      <c r="G1998" s="23">
        <v>5</v>
      </c>
      <c r="H1998" s="23">
        <v>0</v>
      </c>
      <c r="I1998" s="23">
        <v>0</v>
      </c>
      <c r="J1998" s="7"/>
      <c r="K1998" s="7"/>
    </row>
    <row r="1999" spans="1:11" x14ac:dyDescent="0.25">
      <c r="A1999" s="2" t="s">
        <v>75</v>
      </c>
      <c r="B1999" s="2" t="s">
        <v>86</v>
      </c>
      <c r="C1999" s="2" t="s">
        <v>86</v>
      </c>
      <c r="D1999" s="2" t="s">
        <v>80</v>
      </c>
      <c r="E1999" s="20">
        <v>532204885.89999998</v>
      </c>
      <c r="F1999" s="20">
        <v>1753786441</v>
      </c>
      <c r="G1999" s="20">
        <v>1251094995</v>
      </c>
      <c r="H1999" s="20">
        <v>549025168</v>
      </c>
      <c r="I1999" s="20">
        <v>645561572</v>
      </c>
      <c r="J1999" s="7"/>
      <c r="K1999" s="7"/>
    </row>
    <row r="2000" spans="1:11" x14ac:dyDescent="0.25">
      <c r="A2000" s="2" t="str">
        <f t="shared" ref="A2000:B2000" si="96">A1999</f>
        <v>Local Banks</v>
      </c>
      <c r="B2000" s="2" t="str">
        <f t="shared" si="96"/>
        <v>Public Sector Banks</v>
      </c>
      <c r="C2000" s="2" t="s">
        <v>86</v>
      </c>
      <c r="D2000" s="2" t="s">
        <v>81</v>
      </c>
      <c r="E2000" s="20"/>
      <c r="F2000" s="20"/>
      <c r="G2000" s="9">
        <v>3488088968</v>
      </c>
      <c r="H2000" s="9">
        <v>3574214295</v>
      </c>
      <c r="I2000" s="9">
        <v>4299120523.7345963</v>
      </c>
      <c r="J2000" s="7"/>
      <c r="K2000" s="7"/>
    </row>
    <row r="2001" spans="1:11" x14ac:dyDescent="0.25">
      <c r="A2001" s="5" t="s">
        <v>75</v>
      </c>
      <c r="B2001" s="5" t="s">
        <v>86</v>
      </c>
      <c r="C2001" s="5" t="s">
        <v>86</v>
      </c>
      <c r="D2001" s="5" t="s">
        <v>43</v>
      </c>
      <c r="E2001" s="22"/>
      <c r="F2001" s="22"/>
      <c r="G2001" s="22"/>
      <c r="H2001" s="22"/>
      <c r="I2001" s="22"/>
      <c r="J2001" s="7"/>
      <c r="K2001" s="7"/>
    </row>
    <row r="2002" spans="1:11" x14ac:dyDescent="0.25">
      <c r="A2002" s="2" t="s">
        <v>75</v>
      </c>
      <c r="B2002" s="2" t="s">
        <v>86</v>
      </c>
      <c r="C2002" s="2" t="s">
        <v>86</v>
      </c>
      <c r="D2002" s="2" t="s">
        <v>211</v>
      </c>
      <c r="E2002" s="23">
        <v>38.946138758591502</v>
      </c>
      <c r="F2002" s="23">
        <v>22.314125533039924</v>
      </c>
      <c r="G2002" s="23">
        <v>15.85479333</v>
      </c>
      <c r="H2002" s="23">
        <v>15.492579451143749</v>
      </c>
      <c r="I2002" s="23">
        <v>31.671295650000001</v>
      </c>
      <c r="J2002" s="7"/>
      <c r="K2002" s="7"/>
    </row>
    <row r="2003" spans="1:11" x14ac:dyDescent="0.25">
      <c r="A2003" s="2" t="s">
        <v>75</v>
      </c>
      <c r="B2003" s="2" t="s">
        <v>86</v>
      </c>
      <c r="C2003" s="2" t="s">
        <v>86</v>
      </c>
      <c r="D2003" s="2" t="s">
        <v>45</v>
      </c>
      <c r="E2003" s="23">
        <v>2.45369201139648</v>
      </c>
      <c r="F2003" s="23">
        <v>2.1572566489420728</v>
      </c>
      <c r="G2003" s="23">
        <v>2.4279834390000001</v>
      </c>
      <c r="H2003" s="23">
        <v>2.4098678745153665</v>
      </c>
      <c r="I2003" s="23">
        <v>3.3164423119999999</v>
      </c>
      <c r="J2003" s="7"/>
      <c r="K2003" s="7"/>
    </row>
    <row r="2004" spans="1:11" x14ac:dyDescent="0.25">
      <c r="A2004" s="2" t="s">
        <v>75</v>
      </c>
      <c r="B2004" s="2" t="s">
        <v>86</v>
      </c>
      <c r="C2004" s="2" t="s">
        <v>86</v>
      </c>
      <c r="D2004" s="2" t="s">
        <v>533</v>
      </c>
      <c r="E2004" s="23">
        <v>11.663393869377987</v>
      </c>
      <c r="F2004" s="23">
        <v>11.132806685328033</v>
      </c>
      <c r="G2004" s="23">
        <v>15.490022059999999</v>
      </c>
      <c r="H2004" s="23">
        <v>9.8421854836625631</v>
      </c>
      <c r="I2004" s="23">
        <v>19.99037101</v>
      </c>
      <c r="J2004" s="7"/>
      <c r="K2004" s="7"/>
    </row>
    <row r="2005" spans="1:11" x14ac:dyDescent="0.25">
      <c r="A2005" s="2" t="s">
        <v>75</v>
      </c>
      <c r="B2005" s="2" t="s">
        <v>86</v>
      </c>
      <c r="C2005" s="2" t="s">
        <v>86</v>
      </c>
      <c r="D2005" s="2" t="s">
        <v>46</v>
      </c>
      <c r="E2005" s="9">
        <v>0.63744201208609275</v>
      </c>
      <c r="F2005" s="9">
        <v>0.54007440632331916</v>
      </c>
      <c r="G2005" s="9">
        <v>0.718542444</v>
      </c>
      <c r="H2005" s="9">
        <v>0.46576849630864225</v>
      </c>
      <c r="I2005" s="9">
        <v>1.017262171</v>
      </c>
      <c r="J2005" s="7"/>
      <c r="K2005" s="7"/>
    </row>
    <row r="2006" spans="1:11" x14ac:dyDescent="0.25">
      <c r="A2006" s="5" t="s">
        <v>75</v>
      </c>
      <c r="B2006" s="2" t="s">
        <v>86</v>
      </c>
      <c r="C2006" s="2" t="s">
        <v>86</v>
      </c>
      <c r="D2006" s="2" t="s">
        <v>47</v>
      </c>
      <c r="E2006" s="9">
        <v>0.81554930668912862</v>
      </c>
      <c r="F2006" s="9">
        <v>0.66653561861471478</v>
      </c>
      <c r="G2006" s="9">
        <v>0.64834340599999996</v>
      </c>
      <c r="H2006" s="9">
        <v>0.95143232553964707</v>
      </c>
      <c r="I2006" s="9">
        <v>0.81642224100000005</v>
      </c>
      <c r="J2006" s="7"/>
      <c r="K2006" s="7"/>
    </row>
    <row r="2007" spans="1:11" x14ac:dyDescent="0.25">
      <c r="A2007" s="2" t="s">
        <v>75</v>
      </c>
      <c r="B2007" s="2" t="s">
        <v>86</v>
      </c>
      <c r="C2007" s="2" t="s">
        <v>86</v>
      </c>
      <c r="D2007" s="2" t="s">
        <v>48</v>
      </c>
      <c r="E2007" s="9">
        <v>1.9616055065394167</v>
      </c>
      <c r="F2007" s="9">
        <v>2.0158655881700334</v>
      </c>
      <c r="G2007" s="9">
        <v>2.2619063420000001</v>
      </c>
      <c r="H2007" s="9">
        <v>2.4546983985503568</v>
      </c>
      <c r="I2007" s="9">
        <v>3.2385089730000001</v>
      </c>
      <c r="J2007" s="7"/>
      <c r="K2007" s="7"/>
    </row>
    <row r="2008" spans="1:11" x14ac:dyDescent="0.25">
      <c r="A2008" s="5" t="s">
        <v>75</v>
      </c>
      <c r="B2008" s="2" t="s">
        <v>86</v>
      </c>
      <c r="C2008" s="2" t="s">
        <v>86</v>
      </c>
      <c r="D2008" s="2" t="s">
        <v>49</v>
      </c>
      <c r="E2008" s="23">
        <v>61.053861241408498</v>
      </c>
      <c r="F2008" s="23">
        <v>77.685874466960072</v>
      </c>
      <c r="G2008" s="23">
        <v>84.145206669999993</v>
      </c>
      <c r="H2008" s="23">
        <v>84.5074205491768</v>
      </c>
      <c r="I2008" s="23">
        <v>68.328704349999995</v>
      </c>
      <c r="J2008" s="7"/>
      <c r="K2008" s="7"/>
    </row>
    <row r="2009" spans="1:11" x14ac:dyDescent="0.25">
      <c r="A2009" s="2" t="s">
        <v>75</v>
      </c>
      <c r="B2009" s="2" t="s">
        <v>86</v>
      </c>
      <c r="C2009" s="2" t="s">
        <v>86</v>
      </c>
      <c r="D2009" s="2" t="s">
        <v>50</v>
      </c>
      <c r="E2009" s="9">
        <v>1.4093456178973458</v>
      </c>
      <c r="F2009" s="9">
        <v>1.5006794095615537</v>
      </c>
      <c r="G2009" s="9">
        <v>1.1412583119999999</v>
      </c>
      <c r="H2009" s="9">
        <v>2.7005301979886358</v>
      </c>
      <c r="I2009" s="9">
        <v>0.89171185600000002</v>
      </c>
      <c r="J2009" s="7"/>
      <c r="K2009" s="7"/>
    </row>
    <row r="2010" spans="1:11" x14ac:dyDescent="0.25">
      <c r="A2010" s="2" t="s">
        <v>75</v>
      </c>
      <c r="B2010" s="2" t="s">
        <v>86</v>
      </c>
      <c r="C2010" s="2" t="s">
        <v>86</v>
      </c>
      <c r="D2010" s="2" t="s">
        <v>51</v>
      </c>
      <c r="E2010" s="9">
        <v>22.914009700633351</v>
      </c>
      <c r="F2010" s="9">
        <v>15.601390760234795</v>
      </c>
      <c r="G2010" s="9">
        <v>9.7291951339999994</v>
      </c>
      <c r="H2010" s="9">
        <v>15.068140006071435</v>
      </c>
      <c r="I2010" s="9">
        <v>16.97961389</v>
      </c>
      <c r="J2010" s="7"/>
      <c r="K2010" s="7"/>
    </row>
    <row r="2011" spans="1:11" x14ac:dyDescent="0.25">
      <c r="A2011" s="2" t="s">
        <v>75</v>
      </c>
      <c r="B2011" s="2" t="s">
        <v>86</v>
      </c>
      <c r="C2011" s="2" t="s">
        <v>86</v>
      </c>
      <c r="D2011" s="2" t="s">
        <v>52</v>
      </c>
      <c r="E2011" s="9">
        <v>1.9815134318041914</v>
      </c>
      <c r="F2011" s="9">
        <v>2.4093363584245413</v>
      </c>
      <c r="G2011" s="9">
        <v>2.383158055</v>
      </c>
      <c r="H2011" s="9">
        <v>2.6082510631056279</v>
      </c>
      <c r="I2011" s="9">
        <v>2.3354862839999999</v>
      </c>
      <c r="J2011" s="7"/>
      <c r="K2011" s="7"/>
    </row>
    <row r="2012" spans="1:11" x14ac:dyDescent="0.25">
      <c r="A2012" s="2" t="s">
        <v>75</v>
      </c>
      <c r="B2012" s="2" t="s">
        <v>86</v>
      </c>
      <c r="C2012" s="2" t="s">
        <v>86</v>
      </c>
      <c r="D2012" s="2" t="s">
        <v>82</v>
      </c>
      <c r="E2012" s="9">
        <f>+E1994/E1996</f>
        <v>4.1498206217084972</v>
      </c>
      <c r="F2012" s="9">
        <f>+F1994/F1996</f>
        <v>4.2249571594629227</v>
      </c>
      <c r="G2012" s="9">
        <f>+G1994/G1996</f>
        <v>6.6785469939612376</v>
      </c>
      <c r="H2012" s="9">
        <f>+H1994/H1996</f>
        <v>4.4984723859008637</v>
      </c>
      <c r="I2012" s="9">
        <f>+I1994/I1996</f>
        <v>10.709193141223107</v>
      </c>
      <c r="J2012" s="7"/>
      <c r="K2012" s="7"/>
    </row>
    <row r="2013" spans="1:11" x14ac:dyDescent="0.25">
      <c r="A2013" s="5" t="s">
        <v>75</v>
      </c>
      <c r="B2013" s="5" t="s">
        <v>86</v>
      </c>
      <c r="C2013" s="5" t="s">
        <v>86</v>
      </c>
      <c r="D2013" s="5" t="s">
        <v>53</v>
      </c>
      <c r="E2013" s="74"/>
      <c r="F2013" s="74"/>
      <c r="G2013" s="74"/>
      <c r="H2013" s="74"/>
      <c r="I2013" s="74"/>
      <c r="J2013" s="7"/>
      <c r="K2013" s="7"/>
    </row>
    <row r="2014" spans="1:11" x14ac:dyDescent="0.25">
      <c r="A2014" s="2" t="s">
        <v>75</v>
      </c>
      <c r="B2014" s="2" t="s">
        <v>86</v>
      </c>
      <c r="C2014" s="2" t="s">
        <v>86</v>
      </c>
      <c r="D2014" s="2" t="s">
        <v>54</v>
      </c>
      <c r="E2014" s="9">
        <v>7.5144977391081014</v>
      </c>
      <c r="F2014" s="9">
        <v>4.8737240194961666</v>
      </c>
      <c r="G2014" s="9">
        <v>5.524550648</v>
      </c>
      <c r="H2014" s="9">
        <v>5.3027622649061641</v>
      </c>
      <c r="I2014" s="9">
        <v>5.3873189029999997</v>
      </c>
      <c r="J2014" s="7"/>
      <c r="K2014" s="7"/>
    </row>
    <row r="2015" spans="1:11" x14ac:dyDescent="0.25">
      <c r="A2015" s="2" t="s">
        <v>75</v>
      </c>
      <c r="B2015" s="2" t="s">
        <v>86</v>
      </c>
      <c r="C2015" s="2" t="s">
        <v>86</v>
      </c>
      <c r="D2015" s="2" t="s">
        <v>55</v>
      </c>
      <c r="E2015" s="9">
        <v>49.964375177712512</v>
      </c>
      <c r="F2015" s="9">
        <v>61.168048800035962</v>
      </c>
      <c r="G2015" s="9">
        <v>59.758478169999997</v>
      </c>
      <c r="H2015" s="9">
        <v>64.514080559119236</v>
      </c>
      <c r="I2015" s="9">
        <v>63.686274859999997</v>
      </c>
      <c r="J2015" s="7"/>
      <c r="K2015" s="7"/>
    </row>
    <row r="2016" spans="1:11" x14ac:dyDescent="0.25">
      <c r="A2016" s="2" t="s">
        <v>75</v>
      </c>
      <c r="B2016" s="2" t="s">
        <v>86</v>
      </c>
      <c r="C2016" s="2" t="s">
        <v>86</v>
      </c>
      <c r="D2016" s="2" t="s">
        <v>56</v>
      </c>
      <c r="E2016" s="9">
        <v>31.155609105499906</v>
      </c>
      <c r="F2016" s="9">
        <v>26.786121361791185</v>
      </c>
      <c r="G2016" s="9">
        <v>24.574546999999999</v>
      </c>
      <c r="H2016" s="9">
        <v>24.02435323014533</v>
      </c>
      <c r="I2016" s="9">
        <v>22.880065519999999</v>
      </c>
      <c r="J2016" s="7"/>
      <c r="K2016" s="7"/>
    </row>
    <row r="2017" spans="1:11" x14ac:dyDescent="0.25">
      <c r="A2017" s="2" t="s">
        <v>75</v>
      </c>
      <c r="B2017" s="2" t="s">
        <v>86</v>
      </c>
      <c r="C2017" s="2" t="s">
        <v>86</v>
      </c>
      <c r="D2017" s="2" t="s">
        <v>57</v>
      </c>
      <c r="E2017" s="9">
        <v>78.559489860843129</v>
      </c>
      <c r="F2017" s="9">
        <v>58.824804901525773</v>
      </c>
      <c r="G2017" s="9">
        <v>59.640423230000003</v>
      </c>
      <c r="H2017" s="9">
        <v>61.807218892244286</v>
      </c>
      <c r="I2017" s="9">
        <v>66.224988740000001</v>
      </c>
      <c r="J2017" s="7"/>
      <c r="K2017" s="7"/>
    </row>
    <row r="2018" spans="1:11" x14ac:dyDescent="0.25">
      <c r="A2018" s="5" t="s">
        <v>75</v>
      </c>
      <c r="B2018" s="2" t="s">
        <v>86</v>
      </c>
      <c r="C2018" s="2" t="s">
        <v>86</v>
      </c>
      <c r="D2018" s="2" t="s">
        <v>58</v>
      </c>
      <c r="E2018" s="9">
        <v>93.369355056841115</v>
      </c>
      <c r="F2018" s="9">
        <v>94.622895970429411</v>
      </c>
      <c r="G2018" s="9">
        <v>94.686191769999994</v>
      </c>
      <c r="H2018" s="9">
        <v>93.979806696014336</v>
      </c>
      <c r="I2018" s="9">
        <v>93.630435210000002</v>
      </c>
      <c r="J2018" s="7"/>
      <c r="K2018" s="7"/>
    </row>
    <row r="2019" spans="1:11" x14ac:dyDescent="0.25">
      <c r="A2019" s="2" t="s">
        <v>75</v>
      </c>
      <c r="B2019" s="2" t="s">
        <v>86</v>
      </c>
      <c r="C2019" s="2" t="s">
        <v>86</v>
      </c>
      <c r="D2019" s="2" t="s">
        <v>59</v>
      </c>
      <c r="E2019" s="9">
        <v>45.812243332095882</v>
      </c>
      <c r="F2019" s="9">
        <v>52.131388466584987</v>
      </c>
      <c r="G2019" s="9">
        <v>46.687833810000001</v>
      </c>
      <c r="H2019" s="9">
        <v>44.679645300122552</v>
      </c>
      <c r="I2019" s="9">
        <v>39.510728270000001</v>
      </c>
      <c r="J2019" s="7"/>
      <c r="K2019" s="7"/>
    </row>
    <row r="2020" spans="1:11" x14ac:dyDescent="0.25">
      <c r="A2020" s="2" t="s">
        <v>75</v>
      </c>
      <c r="B2020" s="2" t="s">
        <v>86</v>
      </c>
      <c r="C2020" s="2" t="s">
        <v>86</v>
      </c>
      <c r="D2020" s="2" t="s">
        <v>60</v>
      </c>
      <c r="E2020" s="23">
        <v>40.966166341285934</v>
      </c>
      <c r="F2020" s="23">
        <v>34.705127197000273</v>
      </c>
      <c r="G2020" s="23">
        <v>31.555403739999999</v>
      </c>
      <c r="H2020" s="23">
        <v>31.80160707723665</v>
      </c>
      <c r="I2020" s="23">
        <v>29.769892389999999</v>
      </c>
      <c r="J2020" s="7"/>
      <c r="K2020" s="7"/>
    </row>
    <row r="2021" spans="1:11" x14ac:dyDescent="0.25">
      <c r="A2021" s="2" t="s">
        <v>75</v>
      </c>
      <c r="B2021" s="5" t="s">
        <v>86</v>
      </c>
      <c r="C2021" s="5" t="s">
        <v>86</v>
      </c>
      <c r="D2021" s="5" t="s">
        <v>61</v>
      </c>
      <c r="E2021" s="74"/>
      <c r="F2021" s="74"/>
      <c r="G2021" s="74"/>
      <c r="H2021" s="74"/>
      <c r="I2021" s="74"/>
      <c r="J2021" s="7"/>
      <c r="K2021" s="7"/>
    </row>
    <row r="2022" spans="1:11" x14ac:dyDescent="0.25">
      <c r="A2022" s="2" t="s">
        <v>75</v>
      </c>
      <c r="B2022" s="2" t="s">
        <v>86</v>
      </c>
      <c r="C2022" s="2" t="s">
        <v>86</v>
      </c>
      <c r="D2022" s="2" t="s">
        <v>62</v>
      </c>
      <c r="E2022" s="9">
        <v>14.623573858191182</v>
      </c>
      <c r="F2022" s="9">
        <v>13.361840692170402</v>
      </c>
      <c r="G2022" s="9">
        <v>11.979983880000001</v>
      </c>
      <c r="H2022" s="9">
        <v>13.33311654082063</v>
      </c>
      <c r="I2022" s="9">
        <v>10.85209122</v>
      </c>
      <c r="J2022" s="7"/>
      <c r="K2022" s="7"/>
    </row>
    <row r="2023" spans="1:11" x14ac:dyDescent="0.25">
      <c r="A2023" s="2" t="s">
        <v>75</v>
      </c>
      <c r="B2023" s="2" t="s">
        <v>86</v>
      </c>
      <c r="C2023" s="2" t="s">
        <v>86</v>
      </c>
      <c r="D2023" s="2" t="s">
        <v>63</v>
      </c>
      <c r="E2023" s="9">
        <v>13.432269324368269</v>
      </c>
      <c r="F2023" s="9">
        <v>12.652587442781783</v>
      </c>
      <c r="G2023" s="9">
        <v>11.744642219999999</v>
      </c>
      <c r="H2023" s="9">
        <v>13.003298679844642</v>
      </c>
      <c r="I2023" s="9">
        <v>12.557948959999999</v>
      </c>
      <c r="J2023" s="7"/>
      <c r="K2023" s="7"/>
    </row>
    <row r="2024" spans="1:11" x14ac:dyDescent="0.25">
      <c r="A2024" s="2" t="s">
        <v>75</v>
      </c>
      <c r="B2024" s="2" t="s">
        <v>86</v>
      </c>
      <c r="C2024" s="2" t="s">
        <v>86</v>
      </c>
      <c r="D2024" s="2" t="s">
        <v>534</v>
      </c>
      <c r="E2024" s="9">
        <v>96.29816132083792</v>
      </c>
      <c r="F2024" s="9">
        <v>84.46507033185253</v>
      </c>
      <c r="G2024" s="9">
        <v>71.911820660000004</v>
      </c>
      <c r="H2024" s="9">
        <v>77.804018640548819</v>
      </c>
      <c r="I2024" s="9">
        <v>55.800529900000001</v>
      </c>
      <c r="J2024" s="7"/>
      <c r="K2024" s="7"/>
    </row>
    <row r="2025" spans="1:11" x14ac:dyDescent="0.25">
      <c r="A2025" s="2" t="s">
        <v>75</v>
      </c>
      <c r="B2025" s="2" t="s">
        <v>86</v>
      </c>
      <c r="C2025" s="2" t="s">
        <v>86</v>
      </c>
      <c r="D2025" s="2" t="s">
        <v>65</v>
      </c>
      <c r="E2025" s="9">
        <v>10.179157882060752</v>
      </c>
      <c r="F2025" s="9">
        <v>3.6440373340259002</v>
      </c>
      <c r="G2025" s="9">
        <v>5.0783837089999997</v>
      </c>
      <c r="H2025" s="9">
        <v>-1.248450587</v>
      </c>
      <c r="I2025" s="9">
        <v>2.3717430859999999</v>
      </c>
      <c r="J2025" s="7"/>
      <c r="K2025" s="7"/>
    </row>
    <row r="2026" spans="1:11" x14ac:dyDescent="0.25">
      <c r="A2026" s="2" t="s">
        <v>75</v>
      </c>
      <c r="B2026" s="2" t="s">
        <v>86</v>
      </c>
      <c r="C2026" s="2" t="s">
        <v>86</v>
      </c>
      <c r="D2026" s="2" t="s">
        <v>66</v>
      </c>
      <c r="E2026" s="9">
        <v>91.853533579579647</v>
      </c>
      <c r="F2026" s="9">
        <v>94.69194951707351</v>
      </c>
      <c r="G2026" s="9">
        <v>98.035542750000005</v>
      </c>
      <c r="H2026" s="9">
        <v>97.526325822127049</v>
      </c>
      <c r="I2026" s="9">
        <v>115.7191614</v>
      </c>
      <c r="J2026" s="7"/>
      <c r="K2026" s="7"/>
    </row>
    <row r="2027" spans="1:11" x14ac:dyDescent="0.25">
      <c r="A2027" s="2" t="s">
        <v>75</v>
      </c>
      <c r="B2027" s="5" t="s">
        <v>86</v>
      </c>
      <c r="C2027" s="5" t="s">
        <v>86</v>
      </c>
      <c r="D2027" s="5" t="s">
        <v>67</v>
      </c>
      <c r="E2027" s="74"/>
      <c r="F2027" s="74"/>
      <c r="G2027" s="74"/>
      <c r="H2027" s="74"/>
      <c r="I2027" s="74"/>
      <c r="J2027" s="7"/>
      <c r="K2027" s="7"/>
    </row>
    <row r="2028" spans="1:11" x14ac:dyDescent="0.25">
      <c r="A2028" s="2" t="s">
        <v>75</v>
      </c>
      <c r="B2028" s="2" t="s">
        <v>86</v>
      </c>
      <c r="C2028" s="2" t="s">
        <v>86</v>
      </c>
      <c r="D2028" s="2" t="s">
        <v>535</v>
      </c>
      <c r="E2028" s="23">
        <v>5.4653218370656615</v>
      </c>
      <c r="F2028" s="23">
        <v>4.8511972011072935</v>
      </c>
      <c r="G2028" s="23">
        <v>4.638743839</v>
      </c>
      <c r="H2028" s="23">
        <v>4.732368609408856</v>
      </c>
      <c r="I2028" s="23">
        <v>5.0887608389999999</v>
      </c>
      <c r="J2028" s="7"/>
      <c r="K2028" s="7"/>
    </row>
    <row r="2029" spans="1:11" x14ac:dyDescent="0.25">
      <c r="A2029" s="2" t="str">
        <f t="shared" ref="A2029:C2029" si="97">A2028</f>
        <v>Local Banks</v>
      </c>
      <c r="B2029" s="2" t="str">
        <f t="shared" si="97"/>
        <v>Public Sector Banks</v>
      </c>
      <c r="C2029" s="2" t="str">
        <f t="shared" si="97"/>
        <v>Public Sector Banks</v>
      </c>
      <c r="D2029" s="2" t="s">
        <v>540</v>
      </c>
      <c r="E2029" s="23"/>
      <c r="F2029" s="23"/>
      <c r="G2029" s="9">
        <f>G2000/SUM(G1964:G1966)</f>
        <v>7.8137747901335342</v>
      </c>
      <c r="H2029" s="9">
        <f>H2000/SUM(H1964:H1966)</f>
        <v>7.5318690793575698</v>
      </c>
      <c r="I2029" s="9">
        <f>I2000/SUM(I1964:I1966)</f>
        <v>7.7292866193307477</v>
      </c>
      <c r="J2029" s="7"/>
      <c r="K2029" s="7"/>
    </row>
    <row r="2030" spans="1:11" x14ac:dyDescent="0.25">
      <c r="A2030" s="5" t="s">
        <v>75</v>
      </c>
      <c r="B2030" s="2" t="s">
        <v>86</v>
      </c>
      <c r="C2030" s="2" t="s">
        <v>86</v>
      </c>
      <c r="D2030" s="2" t="s">
        <v>538</v>
      </c>
      <c r="E2030" s="9">
        <f>+SUM(E1964:E1966)/E1996</f>
        <v>35.579872103983135</v>
      </c>
      <c r="F2030" s="9">
        <f t="shared" ref="F2030:I2030" si="98">+SUM(F1964:F1966)/F1996</f>
        <v>37.950512201303283</v>
      </c>
      <c r="G2030" s="9">
        <f t="shared" si="98"/>
        <v>43.115154831538881</v>
      </c>
      <c r="H2030" s="9">
        <f t="shared" si="98"/>
        <v>45.706031386276948</v>
      </c>
      <c r="I2030" s="9">
        <f t="shared" si="98"/>
        <v>53.571757811830686</v>
      </c>
      <c r="J2030" s="7"/>
      <c r="K2030" s="7"/>
    </row>
    <row r="2031" spans="1:11" x14ac:dyDescent="0.25">
      <c r="A2031" s="2" t="s">
        <v>75</v>
      </c>
      <c r="B2031" s="2" t="s">
        <v>86</v>
      </c>
      <c r="C2031" s="2" t="s">
        <v>86</v>
      </c>
      <c r="D2031" s="2" t="s">
        <v>539</v>
      </c>
      <c r="E2031" s="9">
        <v>14.37417451394259</v>
      </c>
      <c r="F2031" s="9">
        <v>12.125832544613715</v>
      </c>
      <c r="G2031" s="9">
        <v>12.857020199999999</v>
      </c>
      <c r="H2031" s="9">
        <v>13.060525076039024</v>
      </c>
      <c r="I2031" s="9">
        <v>13.01397154</v>
      </c>
      <c r="J2031" s="7"/>
      <c r="K2031" s="7"/>
    </row>
    <row r="2032" spans="1:11" x14ac:dyDescent="0.25">
      <c r="A2032" s="2" t="s">
        <v>75</v>
      </c>
      <c r="B2032" s="5" t="s">
        <v>86</v>
      </c>
      <c r="C2032" s="5" t="s">
        <v>86</v>
      </c>
      <c r="D2032" s="5" t="s">
        <v>68</v>
      </c>
      <c r="E2032" s="74"/>
      <c r="F2032" s="74"/>
      <c r="G2032" s="74"/>
      <c r="H2032" s="74"/>
      <c r="I2032" s="74"/>
      <c r="J2032" s="7"/>
      <c r="K2032" s="7"/>
    </row>
    <row r="2033" spans="1:14" x14ac:dyDescent="0.25">
      <c r="A2033" s="2" t="s">
        <v>75</v>
      </c>
      <c r="B2033" s="2" t="s">
        <v>86</v>
      </c>
      <c r="C2033" s="2" t="s">
        <v>86</v>
      </c>
      <c r="D2033" s="2" t="s">
        <v>83</v>
      </c>
      <c r="E2033" s="9">
        <v>14.617902225589516</v>
      </c>
      <c r="F2033" s="9">
        <v>43.437429691959174</v>
      </c>
      <c r="G2033" s="9">
        <v>18.093041800000002</v>
      </c>
      <c r="H2033" s="9">
        <v>11.75500675723184</v>
      </c>
      <c r="I2033" s="9">
        <v>5.8059943350000003</v>
      </c>
      <c r="J2033" s="7"/>
      <c r="K2033" s="7"/>
    </row>
    <row r="2034" spans="1:14" x14ac:dyDescent="0.25">
      <c r="A2034" s="2" t="s">
        <v>75</v>
      </c>
      <c r="B2034" s="5" t="s">
        <v>86</v>
      </c>
      <c r="C2034" s="5" t="s">
        <v>571</v>
      </c>
      <c r="D2034" s="5" t="s">
        <v>9</v>
      </c>
      <c r="E2034" s="19">
        <f>SUM(E2035:E2038)</f>
        <v>2479253</v>
      </c>
      <c r="F2034" s="19">
        <f t="shared" ref="F2034:I2034" si="99">SUM(F2035:F2038)</f>
        <v>2504534</v>
      </c>
      <c r="G2034" s="19">
        <f t="shared" si="99"/>
        <v>3082522</v>
      </c>
      <c r="H2034" s="19">
        <f t="shared" si="99"/>
        <v>3150189.3696999997</v>
      </c>
      <c r="I2034" s="19">
        <f t="shared" si="99"/>
        <v>3422728</v>
      </c>
      <c r="J2034" s="3"/>
      <c r="K2034" s="3"/>
      <c r="L2034" s="3"/>
      <c r="M2034" s="3"/>
      <c r="N2034" s="3"/>
    </row>
    <row r="2035" spans="1:14" x14ac:dyDescent="0.25">
      <c r="A2035" s="2" t="s">
        <v>75</v>
      </c>
      <c r="B2035" s="2" t="s">
        <v>86</v>
      </c>
      <c r="C2035" s="2" t="s">
        <v>571</v>
      </c>
      <c r="D2035" s="2" t="s">
        <v>76</v>
      </c>
      <c r="E2035" s="23">
        <v>3994113</v>
      </c>
      <c r="F2035" s="23">
        <v>3994113</v>
      </c>
      <c r="G2035" s="23">
        <v>3994113</v>
      </c>
      <c r="H2035" s="23">
        <v>3994113</v>
      </c>
      <c r="I2035" s="23">
        <v>3994113</v>
      </c>
      <c r="J2035" s="7"/>
      <c r="K2035" s="7"/>
    </row>
    <row r="2036" spans="1:14" x14ac:dyDescent="0.25">
      <c r="A2036" s="2" t="s">
        <v>75</v>
      </c>
      <c r="B2036" s="2" t="s">
        <v>86</v>
      </c>
      <c r="C2036" s="2" t="s">
        <v>571</v>
      </c>
      <c r="D2036" s="2" t="s">
        <v>11</v>
      </c>
      <c r="E2036" s="9">
        <v>419036</v>
      </c>
      <c r="F2036" s="9">
        <v>431313</v>
      </c>
      <c r="G2036" s="9">
        <v>547810</v>
      </c>
      <c r="H2036" s="9">
        <v>563627.36970000004</v>
      </c>
      <c r="I2036" s="9">
        <v>597270</v>
      </c>
      <c r="J2036" s="7"/>
      <c r="K2036" s="7"/>
    </row>
    <row r="2037" spans="1:14" x14ac:dyDescent="0.25">
      <c r="A2037" s="2" t="s">
        <v>75</v>
      </c>
      <c r="B2037" s="2" t="s">
        <v>86</v>
      </c>
      <c r="C2037" s="2" t="s">
        <v>571</v>
      </c>
      <c r="D2037" s="2" t="s">
        <v>12</v>
      </c>
      <c r="E2037" s="9">
        <v>-2149394</v>
      </c>
      <c r="F2037" s="9">
        <v>-2081639</v>
      </c>
      <c r="G2037" s="9">
        <v>-1849069</v>
      </c>
      <c r="H2037" s="9">
        <v>-1828197</v>
      </c>
      <c r="I2037" s="9">
        <v>-1698525</v>
      </c>
      <c r="J2037" s="7"/>
      <c r="K2037" s="7"/>
    </row>
    <row r="2038" spans="1:14" x14ac:dyDescent="0.25">
      <c r="A2038" s="2" t="s">
        <v>75</v>
      </c>
      <c r="B2038" s="2" t="s">
        <v>86</v>
      </c>
      <c r="C2038" s="2" t="s">
        <v>571</v>
      </c>
      <c r="D2038" s="2" t="s">
        <v>13</v>
      </c>
      <c r="E2038" s="9">
        <v>215498</v>
      </c>
      <c r="F2038" s="9">
        <v>160747</v>
      </c>
      <c r="G2038" s="9">
        <v>389668</v>
      </c>
      <c r="H2038" s="9">
        <v>420646</v>
      </c>
      <c r="I2038" s="9">
        <v>529870</v>
      </c>
      <c r="J2038" s="7"/>
      <c r="K2038" s="7"/>
    </row>
    <row r="2039" spans="1:14" x14ac:dyDescent="0.25">
      <c r="A2039" s="2" t="s">
        <v>75</v>
      </c>
      <c r="B2039" s="5" t="s">
        <v>86</v>
      </c>
      <c r="C2039" s="5" t="s">
        <v>571</v>
      </c>
      <c r="D2039" s="5" t="s">
        <v>14</v>
      </c>
      <c r="E2039" s="22">
        <v>36628500.200000003</v>
      </c>
      <c r="F2039" s="22">
        <v>48169125</v>
      </c>
      <c r="G2039" s="22">
        <v>67709980</v>
      </c>
      <c r="H2039" s="22">
        <v>62793503</v>
      </c>
      <c r="I2039" s="22">
        <v>57241476</v>
      </c>
      <c r="J2039" s="7"/>
      <c r="K2039" s="7"/>
      <c r="L2039" s="7"/>
      <c r="M2039" s="7"/>
      <c r="N2039" s="7"/>
    </row>
    <row r="2040" spans="1:14" x14ac:dyDescent="0.25">
      <c r="A2040" s="2" t="s">
        <v>75</v>
      </c>
      <c r="B2040" s="2" t="s">
        <v>86</v>
      </c>
      <c r="C2040" s="2" t="s">
        <v>571</v>
      </c>
      <c r="D2040" s="2" t="s">
        <v>15</v>
      </c>
      <c r="E2040" s="9">
        <v>261584.6</v>
      </c>
      <c r="F2040" s="9">
        <v>141970</v>
      </c>
      <c r="G2040" s="9">
        <v>145626</v>
      </c>
      <c r="H2040" s="9">
        <v>234819</v>
      </c>
      <c r="I2040" s="9">
        <v>114757</v>
      </c>
      <c r="J2040" s="7"/>
      <c r="K2040" s="7"/>
    </row>
    <row r="2041" spans="1:14" x14ac:dyDescent="0.25">
      <c r="A2041" s="5" t="s">
        <v>75</v>
      </c>
      <c r="B2041" s="2" t="s">
        <v>86</v>
      </c>
      <c r="C2041" s="2" t="s">
        <v>571</v>
      </c>
      <c r="D2041" s="2" t="s">
        <v>16</v>
      </c>
      <c r="E2041" s="20">
        <v>9679442.5999999996</v>
      </c>
      <c r="F2041" s="20">
        <v>13653728</v>
      </c>
      <c r="G2041" s="20">
        <v>32622818</v>
      </c>
      <c r="H2041" s="20">
        <v>28047418</v>
      </c>
      <c r="I2041" s="20">
        <v>17233129</v>
      </c>
      <c r="J2041" s="7"/>
      <c r="K2041" s="7"/>
    </row>
    <row r="2042" spans="1:14" x14ac:dyDescent="0.25">
      <c r="A2042" s="2" t="s">
        <v>75</v>
      </c>
      <c r="B2042" s="2" t="s">
        <v>86</v>
      </c>
      <c r="C2042" s="2" t="s">
        <v>571</v>
      </c>
      <c r="D2042" s="2" t="s">
        <v>17</v>
      </c>
      <c r="E2042" s="20">
        <v>25361624</v>
      </c>
      <c r="F2042" s="20">
        <v>32164330</v>
      </c>
      <c r="G2042" s="20">
        <v>31332331</v>
      </c>
      <c r="H2042" s="20">
        <v>31600022</v>
      </c>
      <c r="I2042" s="20">
        <v>37508908</v>
      </c>
      <c r="J2042" s="7"/>
      <c r="K2042" s="7"/>
    </row>
    <row r="2043" spans="1:14" x14ac:dyDescent="0.25">
      <c r="A2043" s="2" t="s">
        <v>75</v>
      </c>
      <c r="B2043" s="2" t="s">
        <v>86</v>
      </c>
      <c r="C2043" s="2" t="s">
        <v>571</v>
      </c>
      <c r="D2043" s="2" t="s">
        <v>18</v>
      </c>
      <c r="E2043" s="20">
        <v>1325849</v>
      </c>
      <c r="F2043" s="20">
        <v>2209097</v>
      </c>
      <c r="G2043" s="20">
        <v>3609205</v>
      </c>
      <c r="H2043" s="20">
        <v>2911244</v>
      </c>
      <c r="I2043" s="20">
        <v>2384682</v>
      </c>
      <c r="J2043" s="7"/>
      <c r="K2043" s="7"/>
    </row>
    <row r="2044" spans="1:14" x14ac:dyDescent="0.25">
      <c r="A2044" s="2" t="s">
        <v>75</v>
      </c>
      <c r="B2044" s="5" t="s">
        <v>86</v>
      </c>
      <c r="C2044" s="5" t="s">
        <v>571</v>
      </c>
      <c r="D2044" s="5" t="s">
        <v>19</v>
      </c>
      <c r="E2044" s="22">
        <v>39107753</v>
      </c>
      <c r="F2044" s="22">
        <v>50673659</v>
      </c>
      <c r="G2044" s="22">
        <v>70792502</v>
      </c>
      <c r="H2044" s="22">
        <v>65943691.979999997</v>
      </c>
      <c r="I2044" s="22">
        <v>60664204</v>
      </c>
      <c r="J2044" s="7"/>
      <c r="K2044" s="7"/>
    </row>
    <row r="2045" spans="1:14" x14ac:dyDescent="0.25">
      <c r="A2045" s="2" t="s">
        <v>75</v>
      </c>
      <c r="B2045" s="2" t="s">
        <v>86</v>
      </c>
      <c r="C2045" s="2" t="s">
        <v>571</v>
      </c>
      <c r="D2045" s="2" t="s">
        <v>20</v>
      </c>
      <c r="E2045" s="20">
        <v>2636980</v>
      </c>
      <c r="F2045" s="20">
        <v>2209218</v>
      </c>
      <c r="G2045" s="20">
        <v>2928217</v>
      </c>
      <c r="H2045" s="20">
        <v>2987105</v>
      </c>
      <c r="I2045" s="20">
        <v>3036061</v>
      </c>
      <c r="J2045" s="7"/>
      <c r="K2045" s="7"/>
    </row>
    <row r="2046" spans="1:14" x14ac:dyDescent="0.25">
      <c r="A2046" s="2" t="s">
        <v>75</v>
      </c>
      <c r="B2046" s="2" t="s">
        <v>86</v>
      </c>
      <c r="C2046" s="2" t="s">
        <v>571</v>
      </c>
      <c r="D2046" s="2" t="s">
        <v>21</v>
      </c>
      <c r="E2046" s="20">
        <v>181575</v>
      </c>
      <c r="F2046" s="20">
        <v>824</v>
      </c>
      <c r="G2046" s="20">
        <v>1891</v>
      </c>
      <c r="H2046" s="20">
        <v>6176</v>
      </c>
      <c r="I2046" s="20">
        <v>23409</v>
      </c>
      <c r="J2046" s="7"/>
      <c r="K2046" s="7"/>
    </row>
    <row r="2047" spans="1:14" x14ac:dyDescent="0.25">
      <c r="A2047" s="5" t="s">
        <v>75</v>
      </c>
      <c r="B2047" s="2" t="s">
        <v>86</v>
      </c>
      <c r="C2047" s="2" t="s">
        <v>571</v>
      </c>
      <c r="D2047" s="2" t="s">
        <v>22</v>
      </c>
      <c r="E2047" s="20">
        <v>1985000</v>
      </c>
      <c r="F2047" s="20">
        <v>6634107</v>
      </c>
      <c r="G2047" s="20">
        <v>1882344</v>
      </c>
      <c r="H2047" s="20">
        <v>399945.97899999999</v>
      </c>
      <c r="I2047" s="20">
        <v>0</v>
      </c>
      <c r="J2047" s="7"/>
      <c r="K2047" s="7"/>
    </row>
    <row r="2048" spans="1:14" x14ac:dyDescent="0.25">
      <c r="A2048" s="2" t="s">
        <v>75</v>
      </c>
      <c r="B2048" s="2" t="s">
        <v>86</v>
      </c>
      <c r="C2048" s="2" t="s">
        <v>571</v>
      </c>
      <c r="D2048" s="2" t="s">
        <v>23</v>
      </c>
      <c r="E2048" s="20">
        <v>23778583</v>
      </c>
      <c r="F2048" s="20">
        <v>28980969</v>
      </c>
      <c r="G2048" s="20">
        <v>44359973</v>
      </c>
      <c r="H2048" s="20">
        <v>52066652</v>
      </c>
      <c r="I2048" s="20">
        <v>47827033</v>
      </c>
      <c r="J2048" s="7"/>
      <c r="K2048" s="7"/>
    </row>
    <row r="2049" spans="1:11" x14ac:dyDescent="0.25">
      <c r="A2049" s="2" t="s">
        <v>75</v>
      </c>
      <c r="B2049" s="2" t="s">
        <v>86</v>
      </c>
      <c r="C2049" s="2" t="s">
        <v>571</v>
      </c>
      <c r="D2049" s="2" t="s">
        <v>24</v>
      </c>
      <c r="E2049" s="20">
        <v>12045155</v>
      </c>
      <c r="F2049" s="20">
        <v>13780587</v>
      </c>
      <c r="G2049" s="20">
        <v>11194606</v>
      </c>
      <c r="H2049" s="20">
        <v>10373703</v>
      </c>
      <c r="I2049" s="20">
        <v>10030801</v>
      </c>
      <c r="J2049" s="7"/>
      <c r="K2049" s="7"/>
    </row>
    <row r="2050" spans="1:11" x14ac:dyDescent="0.25">
      <c r="A2050" s="2" t="s">
        <v>75</v>
      </c>
      <c r="B2050" s="2" t="s">
        <v>86</v>
      </c>
      <c r="C2050" s="2" t="s">
        <v>571</v>
      </c>
      <c r="D2050" s="2" t="s">
        <v>25</v>
      </c>
      <c r="E2050" s="20">
        <v>2703076</v>
      </c>
      <c r="F2050" s="20">
        <v>2734650</v>
      </c>
      <c r="G2050" s="20">
        <v>2919888</v>
      </c>
      <c r="H2050" s="20">
        <v>3003140</v>
      </c>
      <c r="I2050" s="20">
        <v>2929458</v>
      </c>
      <c r="J2050" s="7"/>
      <c r="K2050" s="7"/>
    </row>
    <row r="2051" spans="1:11" x14ac:dyDescent="0.25">
      <c r="A2051" s="2" t="s">
        <v>75</v>
      </c>
      <c r="B2051" s="2" t="s">
        <v>86</v>
      </c>
      <c r="C2051" s="2" t="s">
        <v>571</v>
      </c>
      <c r="D2051" s="2" t="s">
        <v>26</v>
      </c>
      <c r="E2051" s="20">
        <v>2711712</v>
      </c>
      <c r="F2051" s="20">
        <v>2718431</v>
      </c>
      <c r="G2051" s="20">
        <v>2974306</v>
      </c>
      <c r="H2051" s="20">
        <v>2988055</v>
      </c>
      <c r="I2051" s="20">
        <v>2930317</v>
      </c>
      <c r="J2051" s="7"/>
      <c r="K2051" s="7"/>
    </row>
    <row r="2052" spans="1:11" x14ac:dyDescent="0.25">
      <c r="A2052" s="2" t="s">
        <v>75</v>
      </c>
      <c r="B2052" s="2" t="s">
        <v>86</v>
      </c>
      <c r="C2052" s="2" t="s">
        <v>571</v>
      </c>
      <c r="D2052" s="2" t="s">
        <v>27</v>
      </c>
      <c r="E2052" s="20">
        <v>9333443</v>
      </c>
      <c r="F2052" s="20">
        <v>11062156</v>
      </c>
      <c r="G2052" s="20">
        <v>8220300</v>
      </c>
      <c r="H2052" s="20">
        <v>7385648</v>
      </c>
      <c r="I2052" s="20">
        <v>7100484</v>
      </c>
      <c r="J2052" s="7"/>
      <c r="K2052" s="7"/>
    </row>
    <row r="2053" spans="1:11" x14ac:dyDescent="0.25">
      <c r="A2053" s="2" t="s">
        <v>75</v>
      </c>
      <c r="B2053" s="2" t="s">
        <v>86</v>
      </c>
      <c r="C2053" s="2" t="s">
        <v>571</v>
      </c>
      <c r="D2053" s="2" t="s">
        <v>491</v>
      </c>
      <c r="E2053" s="20">
        <v>666117</v>
      </c>
      <c r="F2053" s="20">
        <v>610472</v>
      </c>
      <c r="G2053" s="20">
        <v>756794</v>
      </c>
      <c r="H2053" s="20">
        <v>643585</v>
      </c>
      <c r="I2053" s="20">
        <v>756689</v>
      </c>
      <c r="J2053" s="7"/>
      <c r="K2053" s="7"/>
    </row>
    <row r="2054" spans="1:11" x14ac:dyDescent="0.25">
      <c r="A2054" s="2" t="s">
        <v>75</v>
      </c>
      <c r="B2054" s="2" t="s">
        <v>86</v>
      </c>
      <c r="C2054" s="2" t="s">
        <v>571</v>
      </c>
      <c r="D2054" s="2" t="s">
        <v>28</v>
      </c>
      <c r="E2054" s="20">
        <v>526055</v>
      </c>
      <c r="F2054" s="20">
        <v>1175913</v>
      </c>
      <c r="G2054" s="20">
        <v>12642983</v>
      </c>
      <c r="H2054" s="20">
        <v>2454580</v>
      </c>
      <c r="I2054" s="20">
        <v>1920528</v>
      </c>
      <c r="J2054" s="7"/>
      <c r="K2054" s="7"/>
    </row>
    <row r="2055" spans="1:11" x14ac:dyDescent="0.25">
      <c r="A2055" s="2" t="s">
        <v>75</v>
      </c>
      <c r="B2055" s="5" t="s">
        <v>86</v>
      </c>
      <c r="C2055" s="5" t="s">
        <v>571</v>
      </c>
      <c r="D2055" s="5" t="s">
        <v>29</v>
      </c>
      <c r="E2055" s="19"/>
      <c r="F2055" s="19"/>
      <c r="G2055" s="19"/>
      <c r="H2055" s="19"/>
      <c r="I2055" s="19"/>
      <c r="J2055" s="7"/>
      <c r="K2055" s="7"/>
    </row>
    <row r="2056" spans="1:11" x14ac:dyDescent="0.25">
      <c r="A2056" s="2" t="s">
        <v>75</v>
      </c>
      <c r="B2056" s="2" t="s">
        <v>86</v>
      </c>
      <c r="C2056" s="2" t="s">
        <v>571</v>
      </c>
      <c r="D2056" s="2" t="s">
        <v>30</v>
      </c>
      <c r="E2056" s="20">
        <v>2540241</v>
      </c>
      <c r="F2056" s="20">
        <v>5640042</v>
      </c>
      <c r="G2056" s="20">
        <v>12477815</v>
      </c>
      <c r="H2056" s="20">
        <v>10970150.609999999</v>
      </c>
      <c r="I2056" s="20">
        <v>7446481</v>
      </c>
      <c r="J2056" s="7"/>
      <c r="K2056" s="7"/>
    </row>
    <row r="2057" spans="1:11" x14ac:dyDescent="0.25">
      <c r="A2057" s="2" t="s">
        <v>75</v>
      </c>
      <c r="B2057" s="2" t="s">
        <v>86</v>
      </c>
      <c r="C2057" s="2" t="s">
        <v>571</v>
      </c>
      <c r="D2057" s="2" t="s">
        <v>31</v>
      </c>
      <c r="E2057" s="20">
        <v>1583941</v>
      </c>
      <c r="F2057" s="20">
        <v>4417189</v>
      </c>
      <c r="G2057" s="20">
        <v>10403732</v>
      </c>
      <c r="H2057" s="20">
        <v>9455843</v>
      </c>
      <c r="I2057" s="20">
        <v>5624457</v>
      </c>
      <c r="J2057" s="7"/>
      <c r="K2057" s="7"/>
    </row>
    <row r="2058" spans="1:11" x14ac:dyDescent="0.25">
      <c r="A2058" s="2" t="s">
        <v>75</v>
      </c>
      <c r="B2058" s="2" t="s">
        <v>86</v>
      </c>
      <c r="C2058" s="2" t="s">
        <v>571</v>
      </c>
      <c r="D2058" s="2" t="s">
        <v>32</v>
      </c>
      <c r="E2058" s="20">
        <v>956300</v>
      </c>
      <c r="F2058" s="20">
        <v>1222853</v>
      </c>
      <c r="G2058" s="20">
        <v>2074083</v>
      </c>
      <c r="H2058" s="20">
        <v>1514307.615</v>
      </c>
      <c r="I2058" s="20">
        <v>1822024</v>
      </c>
      <c r="J2058" s="7"/>
      <c r="K2058" s="7"/>
    </row>
    <row r="2059" spans="1:11" x14ac:dyDescent="0.25">
      <c r="A2059" s="5" t="s">
        <v>75</v>
      </c>
      <c r="B2059" s="2" t="s">
        <v>86</v>
      </c>
      <c r="C2059" s="2" t="s">
        <v>571</v>
      </c>
      <c r="D2059" s="2" t="s">
        <v>33</v>
      </c>
      <c r="E2059" s="20">
        <v>1397728</v>
      </c>
      <c r="F2059" s="20">
        <v>6720</v>
      </c>
      <c r="G2059" s="20">
        <v>-163285</v>
      </c>
      <c r="H2059" s="20">
        <v>-162489</v>
      </c>
      <c r="I2059" s="20">
        <v>-181190</v>
      </c>
      <c r="J2059" s="7"/>
      <c r="K2059" s="7"/>
    </row>
    <row r="2060" spans="1:11" x14ac:dyDescent="0.25">
      <c r="A2060" s="2" t="s">
        <v>75</v>
      </c>
      <c r="B2060" s="2" t="s">
        <v>86</v>
      </c>
      <c r="C2060" s="2" t="s">
        <v>571</v>
      </c>
      <c r="D2060" s="2" t="s">
        <v>34</v>
      </c>
      <c r="E2060" s="20">
        <v>-441428</v>
      </c>
      <c r="F2060" s="20">
        <v>1216133</v>
      </c>
      <c r="G2060" s="20">
        <v>2237368</v>
      </c>
      <c r="H2060" s="20">
        <v>1676796.615</v>
      </c>
      <c r="I2060" s="20">
        <v>2003214</v>
      </c>
      <c r="J2060" s="7"/>
      <c r="K2060" s="7"/>
    </row>
    <row r="2061" spans="1:11" x14ac:dyDescent="0.25">
      <c r="A2061" s="2" t="s">
        <v>75</v>
      </c>
      <c r="B2061" s="2" t="s">
        <v>86</v>
      </c>
      <c r="C2061" s="2" t="s">
        <v>571</v>
      </c>
      <c r="D2061" s="2" t="s">
        <v>35</v>
      </c>
      <c r="E2061" s="20">
        <v>135678</v>
      </c>
      <c r="F2061" s="20">
        <v>94874</v>
      </c>
      <c r="G2061" s="20">
        <v>93745</v>
      </c>
      <c r="H2061" s="20">
        <v>197772</v>
      </c>
      <c r="I2061" s="20">
        <v>132200</v>
      </c>
      <c r="J2061" s="7"/>
      <c r="K2061" s="7"/>
    </row>
    <row r="2062" spans="1:11" x14ac:dyDescent="0.25">
      <c r="A2062" s="2" t="s">
        <v>75</v>
      </c>
      <c r="B2062" s="2" t="s">
        <v>86</v>
      </c>
      <c r="C2062" s="2" t="s">
        <v>571</v>
      </c>
      <c r="D2062" s="2" t="s">
        <v>36</v>
      </c>
      <c r="E2062" s="20">
        <v>1087569</v>
      </c>
      <c r="F2062" s="20">
        <v>1206136</v>
      </c>
      <c r="G2062" s="20">
        <v>1547189</v>
      </c>
      <c r="H2062" s="20">
        <v>1606773</v>
      </c>
      <c r="I2062" s="20">
        <v>1773455</v>
      </c>
      <c r="J2062" s="7"/>
      <c r="K2062" s="7"/>
    </row>
    <row r="2063" spans="1:11" x14ac:dyDescent="0.25">
      <c r="A2063" s="2" t="s">
        <v>75</v>
      </c>
      <c r="B2063" s="2" t="s">
        <v>86</v>
      </c>
      <c r="C2063" s="2" t="s">
        <v>571</v>
      </c>
      <c r="D2063" s="2" t="s">
        <v>37</v>
      </c>
      <c r="E2063" s="20">
        <v>1055545</v>
      </c>
      <c r="F2063" s="20">
        <v>1204825</v>
      </c>
      <c r="G2063" s="20">
        <v>1545955</v>
      </c>
      <c r="H2063" s="20">
        <v>1606618</v>
      </c>
      <c r="I2063" s="20">
        <v>1773091</v>
      </c>
      <c r="J2063" s="7"/>
      <c r="K2063" s="7"/>
    </row>
    <row r="2064" spans="1:11" x14ac:dyDescent="0.25">
      <c r="A2064" s="2" t="s">
        <v>75</v>
      </c>
      <c r="B2064" s="2" t="s">
        <v>86</v>
      </c>
      <c r="C2064" s="2" t="s">
        <v>571</v>
      </c>
      <c r="D2064" s="2" t="s">
        <v>38</v>
      </c>
      <c r="E2064" s="20">
        <v>-1393319</v>
      </c>
      <c r="F2064" s="20">
        <v>104871</v>
      </c>
      <c r="G2064" s="20">
        <v>457354</v>
      </c>
      <c r="H2064" s="20">
        <v>267795.61489999999</v>
      </c>
      <c r="I2064" s="20">
        <v>361959</v>
      </c>
      <c r="J2064" s="7"/>
      <c r="K2064" s="7"/>
    </row>
    <row r="2065" spans="1:11" x14ac:dyDescent="0.25">
      <c r="A2065" s="2" t="s">
        <v>75</v>
      </c>
      <c r="B2065" s="2" t="s">
        <v>86</v>
      </c>
      <c r="C2065" s="2" t="s">
        <v>571</v>
      </c>
      <c r="D2065" s="2" t="s">
        <v>39</v>
      </c>
      <c r="E2065" s="20">
        <v>-1416519</v>
      </c>
      <c r="F2065" s="20">
        <v>61384</v>
      </c>
      <c r="G2065" s="20">
        <v>322165</v>
      </c>
      <c r="H2065" s="20">
        <v>79087.61073</v>
      </c>
      <c r="I2065" s="20">
        <v>168219</v>
      </c>
      <c r="J2065" s="7"/>
      <c r="K2065" s="7"/>
    </row>
    <row r="2066" spans="1:11" x14ac:dyDescent="0.25">
      <c r="A2066" s="2" t="s">
        <v>75</v>
      </c>
      <c r="B2066" s="5" t="s">
        <v>86</v>
      </c>
      <c r="C2066" s="5" t="s">
        <v>571</v>
      </c>
      <c r="D2066" s="5" t="s">
        <v>40</v>
      </c>
      <c r="E2066" s="19"/>
      <c r="F2066" s="19"/>
      <c r="G2066" s="19"/>
      <c r="H2066" s="19"/>
      <c r="I2066" s="19"/>
      <c r="J2066" s="7"/>
      <c r="K2066" s="7"/>
    </row>
    <row r="2067" spans="1:11" x14ac:dyDescent="0.25">
      <c r="A2067" s="5" t="s">
        <v>75</v>
      </c>
      <c r="B2067" s="2" t="s">
        <v>86</v>
      </c>
      <c r="C2067" s="2" t="s">
        <v>571</v>
      </c>
      <c r="D2067" s="2" t="s">
        <v>77</v>
      </c>
      <c r="E2067" s="20">
        <v>399411.3</v>
      </c>
      <c r="F2067" s="20">
        <v>399411.3</v>
      </c>
      <c r="G2067" s="20">
        <v>399411.3</v>
      </c>
      <c r="H2067" s="20">
        <v>399411.3</v>
      </c>
      <c r="I2067" s="20">
        <v>399411.3</v>
      </c>
      <c r="J2067" s="7"/>
      <c r="K2067" s="7"/>
    </row>
    <row r="2068" spans="1:11" x14ac:dyDescent="0.25">
      <c r="A2068" s="2" t="s">
        <v>75</v>
      </c>
      <c r="B2068" s="2" t="s">
        <v>86</v>
      </c>
      <c r="C2068" s="2" t="s">
        <v>571</v>
      </c>
      <c r="D2068" s="2" t="s">
        <v>78</v>
      </c>
      <c r="E2068" s="23">
        <v>0</v>
      </c>
      <c r="F2068" s="23">
        <v>0</v>
      </c>
      <c r="G2068" s="23">
        <v>0</v>
      </c>
      <c r="H2068" s="23">
        <v>0</v>
      </c>
      <c r="I2068" s="23">
        <v>0</v>
      </c>
      <c r="J2068" s="7"/>
      <c r="K2068" s="7"/>
    </row>
    <row r="2069" spans="1:11" x14ac:dyDescent="0.25">
      <c r="A2069" s="2" t="s">
        <v>75</v>
      </c>
      <c r="B2069" s="2" t="s">
        <v>86</v>
      </c>
      <c r="C2069" s="2" t="s">
        <v>571</v>
      </c>
      <c r="D2069" s="2" t="s">
        <v>79</v>
      </c>
      <c r="E2069" s="23">
        <v>0</v>
      </c>
      <c r="F2069" s="23">
        <v>0</v>
      </c>
      <c r="G2069" s="23">
        <v>0</v>
      </c>
      <c r="H2069" s="23">
        <v>0</v>
      </c>
      <c r="I2069" s="23">
        <v>0</v>
      </c>
      <c r="J2069" s="7"/>
      <c r="K2069" s="7"/>
    </row>
    <row r="2070" spans="1:11" x14ac:dyDescent="0.25">
      <c r="A2070" s="2" t="s">
        <v>75</v>
      </c>
      <c r="B2070" s="2" t="s">
        <v>86</v>
      </c>
      <c r="C2070" s="2" t="s">
        <v>571</v>
      </c>
      <c r="D2070" s="2" t="s">
        <v>80</v>
      </c>
      <c r="E2070" s="20">
        <v>3162031</v>
      </c>
      <c r="F2070" s="20">
        <v>4809414</v>
      </c>
      <c r="G2070" s="20">
        <v>16139544</v>
      </c>
      <c r="H2070" s="20">
        <v>8232072</v>
      </c>
      <c r="I2070" s="20">
        <v>-3536114</v>
      </c>
      <c r="J2070" s="7"/>
      <c r="K2070" s="7"/>
    </row>
    <row r="2071" spans="1:11" x14ac:dyDescent="0.25">
      <c r="A2071" s="2" t="str">
        <f t="shared" ref="A2071:B2071" si="100">A2070</f>
        <v>Local Banks</v>
      </c>
      <c r="B2071" s="2" t="str">
        <f t="shared" si="100"/>
        <v>Public Sector Banks</v>
      </c>
      <c r="C2071" s="2" t="s">
        <v>571</v>
      </c>
      <c r="D2071" s="2" t="s">
        <v>81</v>
      </c>
      <c r="E2071" s="20"/>
      <c r="F2071" s="20"/>
      <c r="G2071" s="9">
        <v>4582180</v>
      </c>
      <c r="H2071" s="9">
        <v>4524775</v>
      </c>
      <c r="I2071" s="9">
        <v>2158565</v>
      </c>
      <c r="J2071" s="7"/>
      <c r="K2071" s="7"/>
    </row>
    <row r="2072" spans="1:11" x14ac:dyDescent="0.25">
      <c r="A2072" s="2" t="s">
        <v>75</v>
      </c>
      <c r="B2072" s="5" t="s">
        <v>86</v>
      </c>
      <c r="C2072" s="5" t="s">
        <v>571</v>
      </c>
      <c r="D2072" s="5" t="s">
        <v>43</v>
      </c>
      <c r="E2072" s="22"/>
      <c r="F2072" s="22"/>
      <c r="G2072" s="22"/>
      <c r="H2072" s="22"/>
      <c r="I2072" s="22"/>
      <c r="J2072" s="7"/>
      <c r="K2072" s="7"/>
    </row>
    <row r="2073" spans="1:11" x14ac:dyDescent="0.25">
      <c r="A2073" s="2" t="s">
        <v>75</v>
      </c>
      <c r="B2073" s="2" t="s">
        <v>86</v>
      </c>
      <c r="C2073" s="2" t="s">
        <v>571</v>
      </c>
      <c r="D2073" s="2" t="s">
        <v>211</v>
      </c>
      <c r="E2073" s="23">
        <v>37.64603437232924</v>
      </c>
      <c r="F2073" s="23">
        <v>21.681629321200091</v>
      </c>
      <c r="G2073" s="23">
        <v>16.622165020000001</v>
      </c>
      <c r="H2073" s="23">
        <v>13.803890838286312</v>
      </c>
      <c r="I2073" s="23">
        <v>24.468255540000001</v>
      </c>
      <c r="J2073" s="7"/>
      <c r="K2073" s="7"/>
    </row>
    <row r="2074" spans="1:11" x14ac:dyDescent="0.25">
      <c r="A2074" s="5" t="s">
        <v>75</v>
      </c>
      <c r="B2074" s="2" t="s">
        <v>86</v>
      </c>
      <c r="C2074" s="2" t="s">
        <v>571</v>
      </c>
      <c r="D2074" s="2" t="s">
        <v>45</v>
      </c>
      <c r="E2074" s="23">
        <v>2.4452951822621976</v>
      </c>
      <c r="F2074" s="23">
        <v>2.4131926214367114</v>
      </c>
      <c r="G2074" s="23">
        <v>2.929806041</v>
      </c>
      <c r="H2074" s="23">
        <v>2.2963646173802896</v>
      </c>
      <c r="I2074" s="23">
        <v>3.0034581839999999</v>
      </c>
      <c r="J2074" s="7"/>
      <c r="K2074" s="7"/>
    </row>
    <row r="2075" spans="1:11" x14ac:dyDescent="0.25">
      <c r="A2075" s="2" t="s">
        <v>75</v>
      </c>
      <c r="B2075" s="2" t="s">
        <v>86</v>
      </c>
      <c r="C2075" s="2" t="s">
        <v>571</v>
      </c>
      <c r="D2075" s="2" t="s">
        <v>533</v>
      </c>
      <c r="E2075" s="23">
        <v>-62.573865099999999</v>
      </c>
      <c r="F2075" s="23">
        <v>2.6190093212395156</v>
      </c>
      <c r="G2075" s="23">
        <v>11.96370097</v>
      </c>
      <c r="H2075" s="23">
        <v>2.897466719449576</v>
      </c>
      <c r="I2075" s="23">
        <v>5.8149760549999998</v>
      </c>
      <c r="J2075" s="7"/>
      <c r="K2075" s="7"/>
    </row>
    <row r="2076" spans="1:11" x14ac:dyDescent="0.25">
      <c r="A2076" s="2" t="s">
        <v>75</v>
      </c>
      <c r="B2076" s="2" t="s">
        <v>86</v>
      </c>
      <c r="C2076" s="2" t="s">
        <v>571</v>
      </c>
      <c r="D2076" s="2" t="s">
        <v>46</v>
      </c>
      <c r="E2076" s="9">
        <v>-3.6220925300000002</v>
      </c>
      <c r="F2076" s="9">
        <v>0.121135914025865</v>
      </c>
      <c r="G2076" s="9">
        <v>0.45508350600000003</v>
      </c>
      <c r="H2076" s="9">
        <v>0.11993203346149579</v>
      </c>
      <c r="I2076" s="9">
        <v>0.27729532200000001</v>
      </c>
      <c r="J2076" s="7"/>
      <c r="K2076" s="7"/>
    </row>
    <row r="2077" spans="1:11" x14ac:dyDescent="0.25">
      <c r="A2077" s="2" t="s">
        <v>75</v>
      </c>
      <c r="B2077" s="2" t="s">
        <v>86</v>
      </c>
      <c r="C2077" s="2" t="s">
        <v>571</v>
      </c>
      <c r="D2077" s="2" t="s">
        <v>47</v>
      </c>
      <c r="E2077" s="9">
        <v>0.34693376528178443</v>
      </c>
      <c r="F2077" s="9">
        <v>0.18722547744184015</v>
      </c>
      <c r="G2077" s="9">
        <v>0.13242221600000001</v>
      </c>
      <c r="H2077" s="9">
        <v>0.29991041457457551</v>
      </c>
      <c r="I2077" s="9">
        <v>0.21792093400000001</v>
      </c>
      <c r="J2077" s="7"/>
      <c r="K2077" s="7"/>
    </row>
    <row r="2078" spans="1:11" x14ac:dyDescent="0.25">
      <c r="A2078" s="2" t="s">
        <v>75</v>
      </c>
      <c r="B2078" s="2" t="s">
        <v>86</v>
      </c>
      <c r="C2078" s="2" t="s">
        <v>571</v>
      </c>
      <c r="D2078" s="2" t="s">
        <v>48</v>
      </c>
      <c r="E2078" s="9">
        <v>-1.1287480519999999</v>
      </c>
      <c r="F2078" s="9">
        <v>2.3999312936924486</v>
      </c>
      <c r="G2078" s="9">
        <v>3.1604589989999998</v>
      </c>
      <c r="H2078" s="9">
        <v>2.5427703009621934</v>
      </c>
      <c r="I2078" s="9">
        <v>3.3021351440000002</v>
      </c>
      <c r="J2078" s="7"/>
      <c r="K2078" s="7"/>
    </row>
    <row r="2079" spans="1:11" x14ac:dyDescent="0.25">
      <c r="A2079" s="5" t="s">
        <v>75</v>
      </c>
      <c r="B2079" s="2" t="s">
        <v>86</v>
      </c>
      <c r="C2079" s="2" t="s">
        <v>571</v>
      </c>
      <c r="D2079" s="2" t="s">
        <v>49</v>
      </c>
      <c r="E2079" s="23">
        <v>62.35396562767076</v>
      </c>
      <c r="F2079" s="23">
        <v>78.318370678799909</v>
      </c>
      <c r="G2079" s="23">
        <v>83.377834980000003</v>
      </c>
      <c r="H2079" s="23">
        <v>86.196109207291912</v>
      </c>
      <c r="I2079" s="23">
        <v>75.531744459999999</v>
      </c>
      <c r="J2079" s="7"/>
      <c r="K2079" s="7"/>
    </row>
    <row r="2080" spans="1:11" x14ac:dyDescent="0.25">
      <c r="A2080" s="2" t="s">
        <v>75</v>
      </c>
      <c r="B2080" s="2" t="s">
        <v>86</v>
      </c>
      <c r="C2080" s="2" t="s">
        <v>571</v>
      </c>
      <c r="D2080" s="2" t="s">
        <v>50</v>
      </c>
      <c r="E2080" s="9">
        <v>-0.75757597499999996</v>
      </c>
      <c r="F2080" s="9">
        <v>11.488638422442811</v>
      </c>
      <c r="G2080" s="9">
        <v>3.3802153260000001</v>
      </c>
      <c r="H2080" s="9">
        <v>5.9994186260291897</v>
      </c>
      <c r="I2080" s="9">
        <v>4.8985962499999998</v>
      </c>
      <c r="J2080" s="7"/>
      <c r="K2080" s="7"/>
    </row>
    <row r="2081" spans="1:11" x14ac:dyDescent="0.25">
      <c r="A2081" s="5" t="s">
        <v>75</v>
      </c>
      <c r="B2081" s="2" t="s">
        <v>86</v>
      </c>
      <c r="C2081" s="2" t="s">
        <v>571</v>
      </c>
      <c r="D2081" s="2" t="s">
        <v>51</v>
      </c>
      <c r="E2081" s="9">
        <v>40.64282214820404</v>
      </c>
      <c r="F2081" s="9">
        <v>21.031450155503585</v>
      </c>
      <c r="G2081" s="9">
        <v>12.307056559999999</v>
      </c>
      <c r="H2081" s="9">
        <v>14.38739375361771</v>
      </c>
      <c r="I2081" s="9">
        <v>23.4005759</v>
      </c>
      <c r="J2081" s="7"/>
      <c r="K2081" s="7"/>
    </row>
    <row r="2082" spans="1:11" x14ac:dyDescent="0.25">
      <c r="A2082" s="2" t="s">
        <v>75</v>
      </c>
      <c r="B2082" s="2" t="s">
        <v>86</v>
      </c>
      <c r="C2082" s="2" t="s">
        <v>571</v>
      </c>
      <c r="D2082" s="2" t="s">
        <v>52</v>
      </c>
      <c r="E2082" s="9">
        <v>7.7797800675127879</v>
      </c>
      <c r="F2082" s="9">
        <v>12.699211585892868</v>
      </c>
      <c r="G2082" s="9">
        <v>16.491066190000002</v>
      </c>
      <c r="H2082" s="9">
        <v>8.1235867564670432</v>
      </c>
      <c r="I2082" s="9">
        <v>13.41218608</v>
      </c>
      <c r="J2082" s="7"/>
      <c r="K2082" s="7"/>
    </row>
    <row r="2083" spans="1:11" x14ac:dyDescent="0.25">
      <c r="A2083" s="2" t="s">
        <v>75</v>
      </c>
      <c r="B2083" s="2" t="s">
        <v>86</v>
      </c>
      <c r="C2083" s="2" t="s">
        <v>571</v>
      </c>
      <c r="D2083" s="2" t="s">
        <v>82</v>
      </c>
      <c r="E2083" s="9">
        <f>+E2065/E2067</f>
        <v>-3.5465170865220892</v>
      </c>
      <c r="F2083" s="9">
        <f>+F2065/F2067</f>
        <v>0.153686187646669</v>
      </c>
      <c r="G2083" s="9">
        <f>+G2065/G2067</f>
        <v>0.80659961298040395</v>
      </c>
      <c r="H2083" s="9">
        <f>+H2065/H2067</f>
        <v>0.19801044870287846</v>
      </c>
      <c r="I2083" s="9">
        <f>+I2065/I2067</f>
        <v>0.4211673530518541</v>
      </c>
      <c r="J2083" s="7"/>
      <c r="K2083" s="7"/>
    </row>
    <row r="2084" spans="1:11" x14ac:dyDescent="0.25">
      <c r="A2084" s="2" t="s">
        <v>75</v>
      </c>
      <c r="B2084" s="5" t="s">
        <v>86</v>
      </c>
      <c r="C2084" s="5" t="s">
        <v>571</v>
      </c>
      <c r="D2084" s="5" t="s">
        <v>53</v>
      </c>
      <c r="E2084" s="74"/>
      <c r="F2084" s="74"/>
      <c r="G2084" s="74"/>
      <c r="H2084" s="74"/>
      <c r="I2084" s="74"/>
      <c r="J2084" s="7"/>
      <c r="K2084" s="7"/>
    </row>
    <row r="2085" spans="1:11" x14ac:dyDescent="0.25">
      <c r="A2085" s="2" t="s">
        <v>75</v>
      </c>
      <c r="B2085" s="2" t="s">
        <v>86</v>
      </c>
      <c r="C2085" s="2" t="s">
        <v>571</v>
      </c>
      <c r="D2085" s="2" t="s">
        <v>54</v>
      </c>
      <c r="E2085" s="9">
        <v>7.2071514822137699</v>
      </c>
      <c r="F2085" s="9">
        <v>4.3613231087180822</v>
      </c>
      <c r="G2085" s="9">
        <v>4.1390089589999999</v>
      </c>
      <c r="H2085" s="9">
        <v>4.5391468238587871</v>
      </c>
      <c r="I2085" s="9">
        <v>5.0432871419999996</v>
      </c>
      <c r="J2085" s="7"/>
      <c r="K2085" s="7"/>
    </row>
    <row r="2086" spans="1:11" x14ac:dyDescent="0.25">
      <c r="A2086" s="5" t="s">
        <v>75</v>
      </c>
      <c r="B2086" s="2" t="s">
        <v>86</v>
      </c>
      <c r="C2086" s="2" t="s">
        <v>571</v>
      </c>
      <c r="D2086" s="2" t="s">
        <v>55</v>
      </c>
      <c r="E2086" s="9">
        <v>60.802733923373196</v>
      </c>
      <c r="F2086" s="9">
        <v>57.191388133231115</v>
      </c>
      <c r="G2086" s="9">
        <v>62.661965250000002</v>
      </c>
      <c r="H2086" s="9">
        <v>78.956228317608918</v>
      </c>
      <c r="I2086" s="9">
        <v>78.838969019999993</v>
      </c>
      <c r="J2086" s="7"/>
      <c r="K2086" s="7"/>
    </row>
    <row r="2087" spans="1:11" x14ac:dyDescent="0.25">
      <c r="A2087" s="2" t="s">
        <v>75</v>
      </c>
      <c r="B2087" s="2" t="s">
        <v>86</v>
      </c>
      <c r="C2087" s="2" t="s">
        <v>571</v>
      </c>
      <c r="D2087" s="2" t="s">
        <v>56</v>
      </c>
      <c r="E2087" s="9">
        <v>23.865965912181146</v>
      </c>
      <c r="F2087" s="9">
        <v>21.830189921750076</v>
      </c>
      <c r="G2087" s="9">
        <v>11.61182296</v>
      </c>
      <c r="H2087" s="9">
        <v>11.199930999240967</v>
      </c>
      <c r="I2087" s="9">
        <v>11.70456963</v>
      </c>
      <c r="J2087" s="7"/>
      <c r="K2087" s="7"/>
    </row>
    <row r="2088" spans="1:11" x14ac:dyDescent="0.25">
      <c r="A2088" s="2" t="s">
        <v>75</v>
      </c>
      <c r="B2088" s="2" t="s">
        <v>86</v>
      </c>
      <c r="C2088" s="2" t="s">
        <v>571</v>
      </c>
      <c r="D2088" s="2" t="s">
        <v>57</v>
      </c>
      <c r="E2088" s="9">
        <v>64.850629490270123</v>
      </c>
      <c r="F2088" s="9">
        <v>63.473470506639359</v>
      </c>
      <c r="G2088" s="9">
        <v>44.259392050000002</v>
      </c>
      <c r="H2088" s="9">
        <v>47.919703995437708</v>
      </c>
      <c r="I2088" s="9">
        <v>61.830380239999997</v>
      </c>
      <c r="J2088" s="7"/>
      <c r="K2088" s="7"/>
    </row>
    <row r="2089" spans="1:11" x14ac:dyDescent="0.25">
      <c r="A2089" s="2" t="s">
        <v>75</v>
      </c>
      <c r="B2089" s="2" t="s">
        <v>86</v>
      </c>
      <c r="C2089" s="2" t="s">
        <v>571</v>
      </c>
      <c r="D2089" s="2" t="s">
        <v>58</v>
      </c>
      <c r="E2089" s="9">
        <v>93.660457045435464</v>
      </c>
      <c r="F2089" s="9">
        <v>95.057522883832007</v>
      </c>
      <c r="G2089" s="9">
        <v>95.645694230000004</v>
      </c>
      <c r="H2089" s="9">
        <v>95.222910813056714</v>
      </c>
      <c r="I2089" s="9">
        <v>94.357911630000004</v>
      </c>
      <c r="J2089" s="7"/>
      <c r="K2089" s="7"/>
    </row>
    <row r="2090" spans="1:11" x14ac:dyDescent="0.25">
      <c r="A2090" s="2" t="s">
        <v>75</v>
      </c>
      <c r="B2090" s="2" t="s">
        <v>86</v>
      </c>
      <c r="C2090" s="2" t="s">
        <v>571</v>
      </c>
      <c r="D2090" s="2" t="s">
        <v>59</v>
      </c>
      <c r="E2090" s="9">
        <v>47.493626591104736</v>
      </c>
      <c r="F2090" s="9">
        <v>42.84431542643668</v>
      </c>
      <c r="G2090" s="9">
        <v>35.728608889999997</v>
      </c>
      <c r="H2090" s="9">
        <v>32.828151195590941</v>
      </c>
      <c r="I2090" s="9">
        <v>26.742450089999998</v>
      </c>
      <c r="J2090" s="7"/>
      <c r="K2090" s="7"/>
    </row>
    <row r="2091" spans="1:11" x14ac:dyDescent="0.25">
      <c r="A2091" s="5" t="s">
        <v>75</v>
      </c>
      <c r="B2091" s="2" t="s">
        <v>86</v>
      </c>
      <c r="C2091" s="2" t="s">
        <v>571</v>
      </c>
      <c r="D2091" s="2" t="s">
        <v>60</v>
      </c>
      <c r="E2091" s="23">
        <v>34.374396012249242</v>
      </c>
      <c r="F2091" s="23">
        <v>30.076759255051797</v>
      </c>
      <c r="G2091" s="23">
        <v>17.503838510000001</v>
      </c>
      <c r="H2091" s="23">
        <v>17.391698621097568</v>
      </c>
      <c r="I2091" s="23">
        <v>18.323762779999999</v>
      </c>
      <c r="J2091" s="7"/>
      <c r="K2091" s="7"/>
    </row>
    <row r="2092" spans="1:11" x14ac:dyDescent="0.25">
      <c r="A2092" s="2" t="s">
        <v>75</v>
      </c>
      <c r="B2092" s="5" t="s">
        <v>86</v>
      </c>
      <c r="C2092" s="5" t="s">
        <v>571</v>
      </c>
      <c r="D2092" s="5" t="s">
        <v>61</v>
      </c>
      <c r="E2092" s="74"/>
      <c r="F2092" s="74"/>
      <c r="G2092" s="74"/>
      <c r="H2092" s="74"/>
      <c r="I2092" s="74"/>
      <c r="J2092" s="7"/>
      <c r="K2092" s="7"/>
    </row>
    <row r="2093" spans="1:11" x14ac:dyDescent="0.25">
      <c r="A2093" s="2" t="s">
        <v>75</v>
      </c>
      <c r="B2093" s="2" t="s">
        <v>86</v>
      </c>
      <c r="C2093" s="2" t="s">
        <v>571</v>
      </c>
      <c r="D2093" s="2" t="s">
        <v>62</v>
      </c>
      <c r="E2093" s="9">
        <v>22.441189009190833</v>
      </c>
      <c r="F2093" s="9">
        <v>19.844219988597004</v>
      </c>
      <c r="G2093" s="9">
        <v>26.082990330000001</v>
      </c>
      <c r="H2093" s="9">
        <v>28.949546752977216</v>
      </c>
      <c r="I2093" s="9">
        <v>29.204626829999999</v>
      </c>
      <c r="J2093" s="7"/>
      <c r="K2093" s="7"/>
    </row>
    <row r="2094" spans="1:11" x14ac:dyDescent="0.25">
      <c r="A2094" s="2" t="s">
        <v>75</v>
      </c>
      <c r="B2094" s="2" t="s">
        <v>86</v>
      </c>
      <c r="C2094" s="2" t="s">
        <v>571</v>
      </c>
      <c r="D2094" s="2" t="s">
        <v>63</v>
      </c>
      <c r="E2094" s="9">
        <v>22.512885886482987</v>
      </c>
      <c r="F2094" s="9">
        <v>19.726525437559374</v>
      </c>
      <c r="G2094" s="9">
        <v>26.569099439999999</v>
      </c>
      <c r="H2094" s="9">
        <v>28.804130983892637</v>
      </c>
      <c r="I2094" s="9">
        <v>29.213190449999999</v>
      </c>
      <c r="J2094" s="7"/>
      <c r="K2094" s="7"/>
    </row>
    <row r="2095" spans="1:11" x14ac:dyDescent="0.25">
      <c r="A2095" s="2" t="s">
        <v>75</v>
      </c>
      <c r="B2095" s="2" t="s">
        <v>86</v>
      </c>
      <c r="C2095" s="2" t="s">
        <v>571</v>
      </c>
      <c r="D2095" s="2" t="s">
        <v>534</v>
      </c>
      <c r="E2095" s="9">
        <v>119.40673791996042</v>
      </c>
      <c r="F2095" s="9">
        <v>116.67655806607</v>
      </c>
      <c r="G2095" s="9">
        <v>108.43098070000001</v>
      </c>
      <c r="H2095" s="9">
        <v>110.02353116411814</v>
      </c>
      <c r="I2095" s="9">
        <v>101.2651848</v>
      </c>
      <c r="J2095" s="7"/>
      <c r="K2095" s="7"/>
    </row>
    <row r="2096" spans="1:11" x14ac:dyDescent="0.25">
      <c r="A2096" s="2" t="s">
        <v>75</v>
      </c>
      <c r="B2096" s="2" t="s">
        <v>86</v>
      </c>
      <c r="C2096" s="2" t="s">
        <v>571</v>
      </c>
      <c r="D2096" s="2" t="s">
        <v>65</v>
      </c>
      <c r="E2096" s="9">
        <v>51.544116779363002</v>
      </c>
      <c r="F2096" s="9">
        <v>0.24720141875957125</v>
      </c>
      <c r="G2096" s="9">
        <v>-5.489852087</v>
      </c>
      <c r="H2096" s="9">
        <v>-5.4379521129999997</v>
      </c>
      <c r="I2096" s="9">
        <v>-6.1832900669999997</v>
      </c>
      <c r="J2096" s="7"/>
      <c r="K2096" s="7"/>
    </row>
    <row r="2097" spans="1:16" x14ac:dyDescent="0.25">
      <c r="A2097" s="2" t="s">
        <v>75</v>
      </c>
      <c r="B2097" s="2" t="s">
        <v>86</v>
      </c>
      <c r="C2097" s="2" t="s">
        <v>571</v>
      </c>
      <c r="D2097" s="2" t="s">
        <v>66</v>
      </c>
      <c r="E2097" s="9">
        <v>100.31948787233507</v>
      </c>
      <c r="F2097" s="9">
        <v>99.406907648145108</v>
      </c>
      <c r="G2097" s="9">
        <v>101.8637016</v>
      </c>
      <c r="H2097" s="9">
        <v>99.497692415272013</v>
      </c>
      <c r="I2097" s="9">
        <v>100.0293228</v>
      </c>
      <c r="J2097" s="7"/>
      <c r="K2097" s="7"/>
    </row>
    <row r="2098" spans="1:16" x14ac:dyDescent="0.25">
      <c r="A2098" s="2" t="s">
        <v>75</v>
      </c>
      <c r="B2098" s="5" t="s">
        <v>86</v>
      </c>
      <c r="C2098" s="5" t="s">
        <v>571</v>
      </c>
      <c r="D2098" s="5" t="s">
        <v>67</v>
      </c>
      <c r="E2098" s="74"/>
      <c r="F2098" s="74"/>
      <c r="G2098" s="74"/>
      <c r="H2098" s="74"/>
      <c r="I2098" s="74"/>
      <c r="J2098" s="7"/>
      <c r="K2098" s="7"/>
    </row>
    <row r="2099" spans="1:16" x14ac:dyDescent="0.25">
      <c r="A2099" s="2" t="s">
        <v>75</v>
      </c>
      <c r="B2099" s="2" t="s">
        <v>86</v>
      </c>
      <c r="C2099" s="2" t="s">
        <v>571</v>
      </c>
      <c r="D2099" s="2" t="s">
        <v>535</v>
      </c>
      <c r="E2099" s="23">
        <v>5.7885069489929526</v>
      </c>
      <c r="F2099" s="23">
        <v>4.6252570788306402</v>
      </c>
      <c r="G2099" s="23">
        <v>3.8038689460000001</v>
      </c>
      <c r="H2099" s="23">
        <v>4.1392031410210288</v>
      </c>
      <c r="I2099" s="23">
        <v>4.7686408279999997</v>
      </c>
      <c r="J2099" s="7"/>
      <c r="K2099" s="7"/>
    </row>
    <row r="2100" spans="1:16" x14ac:dyDescent="0.25">
      <c r="A2100" s="2" t="str">
        <f t="shared" ref="A2100:C2100" si="101">A2099</f>
        <v>Local Banks</v>
      </c>
      <c r="B2100" s="2" t="str">
        <f t="shared" si="101"/>
        <v>Public Sector Banks</v>
      </c>
      <c r="C2100" s="2" t="str">
        <f t="shared" si="101"/>
        <v>FIRST WOMEN BANK LTD.</v>
      </c>
      <c r="D2100" s="2" t="s">
        <v>540</v>
      </c>
      <c r="E2100" s="23"/>
      <c r="F2100" s="23"/>
      <c r="G2100" s="9">
        <f>G2071/SUM(G2035:G2037)</f>
        <v>1.7016072910005517</v>
      </c>
      <c r="H2100" s="9">
        <f>H2071/SUM(H2035:H2037)</f>
        <v>1.6577040138758856</v>
      </c>
      <c r="I2100" s="9">
        <f>I2071/SUM(I2035:I2037)</f>
        <v>0.74617039619642578</v>
      </c>
      <c r="J2100" s="7"/>
      <c r="K2100" s="7"/>
    </row>
    <row r="2101" spans="1:16" x14ac:dyDescent="0.25">
      <c r="A2101" s="2" t="s">
        <v>75</v>
      </c>
      <c r="B2101" s="2" t="s">
        <v>86</v>
      </c>
      <c r="C2101" s="2" t="s">
        <v>571</v>
      </c>
      <c r="D2101" s="2" t="s">
        <v>538</v>
      </c>
      <c r="E2101" s="9">
        <f>+SUM(E2035:E2037)/E2067</f>
        <v>5.6677289801265012</v>
      </c>
      <c r="F2101" s="9">
        <f t="shared" ref="F2101:I2101" si="102">+SUM(F2035:F2037)/F2067</f>
        <v>5.8681038818881692</v>
      </c>
      <c r="G2101" s="9">
        <f t="shared" si="102"/>
        <v>6.7420576233071028</v>
      </c>
      <c r="H2101" s="9">
        <f t="shared" si="102"/>
        <v>6.8339162404769214</v>
      </c>
      <c r="I2101" s="9">
        <f t="shared" si="102"/>
        <v>7.2428045976666162</v>
      </c>
      <c r="J2101" s="7"/>
      <c r="K2101" s="7"/>
    </row>
    <row r="2102" spans="1:16" x14ac:dyDescent="0.25">
      <c r="A2102" s="2" t="s">
        <v>75</v>
      </c>
      <c r="B2102" s="2" t="s">
        <v>86</v>
      </c>
      <c r="C2102" s="2" t="s">
        <v>571</v>
      </c>
      <c r="D2102" s="2" t="s">
        <v>539</v>
      </c>
      <c r="E2102" s="9">
        <v>11.203343117961087</v>
      </c>
      <c r="F2102" s="9">
        <v>13.723230822596081</v>
      </c>
      <c r="G2102" s="9">
        <v>11.635361959999999</v>
      </c>
      <c r="H2102" s="9">
        <v>11.577036053276966</v>
      </c>
      <c r="I2102" s="9">
        <v>12.966038429999999</v>
      </c>
      <c r="J2102" s="7"/>
      <c r="K2102" s="7"/>
    </row>
    <row r="2103" spans="1:16" x14ac:dyDescent="0.25">
      <c r="A2103" s="5" t="s">
        <v>75</v>
      </c>
      <c r="B2103" s="5" t="s">
        <v>86</v>
      </c>
      <c r="C2103" s="5" t="s">
        <v>571</v>
      </c>
      <c r="D2103" s="5" t="s">
        <v>68</v>
      </c>
      <c r="E2103" s="74"/>
      <c r="F2103" s="74"/>
      <c r="G2103" s="74"/>
      <c r="H2103" s="74"/>
      <c r="I2103" s="74"/>
      <c r="J2103" s="7"/>
      <c r="K2103" s="7"/>
    </row>
    <row r="2104" spans="1:16" x14ac:dyDescent="0.25">
      <c r="A2104" s="2" t="s">
        <v>75</v>
      </c>
      <c r="B2104" s="2" t="s">
        <v>86</v>
      </c>
      <c r="C2104" s="2" t="s">
        <v>571</v>
      </c>
      <c r="D2104" s="2" t="s">
        <v>83</v>
      </c>
      <c r="E2104" s="9">
        <v>-2.2322545620000001</v>
      </c>
      <c r="F2104" s="9">
        <v>78.349635084060992</v>
      </c>
      <c r="G2104" s="9">
        <v>50.097136560000003</v>
      </c>
      <c r="H2104" s="9">
        <v>104.08800979086045</v>
      </c>
      <c r="I2104" s="9">
        <v>-21.020895379999999</v>
      </c>
      <c r="J2104" s="7"/>
      <c r="K2104" s="7"/>
      <c r="L2104" s="7"/>
      <c r="M2104" s="7"/>
      <c r="N2104" s="7"/>
    </row>
    <row r="2105" spans="1:16" x14ac:dyDescent="0.25">
      <c r="A2105" s="2" t="s">
        <v>75</v>
      </c>
      <c r="B2105" s="5" t="s">
        <v>86</v>
      </c>
      <c r="C2105" s="5" t="s">
        <v>572</v>
      </c>
      <c r="D2105" s="5" t="s">
        <v>9</v>
      </c>
      <c r="E2105" s="19">
        <f>SUM(E2106:E2109)</f>
        <v>16569874</v>
      </c>
      <c r="F2105" s="19">
        <f t="shared" ref="F2105:I2105" si="103">SUM(F2106:F2109)</f>
        <v>16427498</v>
      </c>
      <c r="G2105" s="19">
        <f t="shared" si="103"/>
        <v>20301284</v>
      </c>
      <c r="H2105" s="19">
        <f t="shared" si="103"/>
        <v>21899219</v>
      </c>
      <c r="I2105" s="19">
        <f t="shared" si="103"/>
        <v>23676690</v>
      </c>
      <c r="J2105" s="3"/>
      <c r="K2105" s="3"/>
      <c r="L2105" s="3"/>
      <c r="M2105" s="3"/>
      <c r="N2105" s="3"/>
    </row>
    <row r="2106" spans="1:16" x14ac:dyDescent="0.25">
      <c r="A2106" s="2" t="s">
        <v>75</v>
      </c>
      <c r="B2106" s="2" t="s">
        <v>86</v>
      </c>
      <c r="C2106" s="2" t="s">
        <v>572</v>
      </c>
      <c r="D2106" s="2" t="s">
        <v>76</v>
      </c>
      <c r="E2106" s="23">
        <v>10502710</v>
      </c>
      <c r="F2106" s="23">
        <v>11027905</v>
      </c>
      <c r="G2106" s="23">
        <v>11027905</v>
      </c>
      <c r="H2106" s="23">
        <v>11579360</v>
      </c>
      <c r="I2106" s="23">
        <v>11579360</v>
      </c>
      <c r="J2106" s="7"/>
      <c r="K2106" s="7"/>
      <c r="L2106" s="7"/>
      <c r="M2106" s="7"/>
      <c r="N2106" s="7"/>
    </row>
    <row r="2107" spans="1:16" x14ac:dyDescent="0.25">
      <c r="A2107" s="2" t="s">
        <v>75</v>
      </c>
      <c r="B2107" s="2" t="s">
        <v>86</v>
      </c>
      <c r="C2107" s="2" t="s">
        <v>572</v>
      </c>
      <c r="D2107" s="2" t="s">
        <v>11</v>
      </c>
      <c r="E2107" s="9">
        <v>3555773</v>
      </c>
      <c r="F2107" s="9">
        <v>3646746</v>
      </c>
      <c r="G2107" s="9">
        <v>4343001</v>
      </c>
      <c r="H2107" s="9">
        <v>5066025</v>
      </c>
      <c r="I2107" s="9">
        <v>6229178</v>
      </c>
      <c r="J2107" s="7"/>
      <c r="K2107" s="7"/>
      <c r="L2107" s="7"/>
      <c r="M2107" s="7"/>
      <c r="N2107" s="7"/>
      <c r="O2107" s="7"/>
      <c r="P2107" s="7">
        <f>+N2107/2</f>
        <v>0</v>
      </c>
    </row>
    <row r="2108" spans="1:16" x14ac:dyDescent="0.25">
      <c r="A2108" s="2" t="s">
        <v>75</v>
      </c>
      <c r="B2108" s="2" t="s">
        <v>86</v>
      </c>
      <c r="C2108" s="2" t="s">
        <v>572</v>
      </c>
      <c r="D2108" s="2" t="s">
        <v>12</v>
      </c>
      <c r="E2108" s="9">
        <v>2160774</v>
      </c>
      <c r="F2108" s="9">
        <v>1982704</v>
      </c>
      <c r="G2108" s="9">
        <v>4805756</v>
      </c>
      <c r="H2108" s="9">
        <v>3577136</v>
      </c>
      <c r="I2108" s="9">
        <v>4509299</v>
      </c>
      <c r="J2108" s="7"/>
      <c r="K2108" s="7"/>
      <c r="L2108" s="7"/>
      <c r="M2108" s="7"/>
      <c r="N2108" s="7"/>
    </row>
    <row r="2109" spans="1:16" x14ac:dyDescent="0.25">
      <c r="A2109" s="2" t="s">
        <v>75</v>
      </c>
      <c r="B2109" s="2" t="s">
        <v>86</v>
      </c>
      <c r="C2109" s="2" t="s">
        <v>572</v>
      </c>
      <c r="D2109" s="2" t="s">
        <v>13</v>
      </c>
      <c r="E2109" s="9">
        <v>350617</v>
      </c>
      <c r="F2109" s="9">
        <v>-229857</v>
      </c>
      <c r="G2109" s="9">
        <v>124622</v>
      </c>
      <c r="H2109" s="9">
        <v>1676698</v>
      </c>
      <c r="I2109" s="9">
        <v>1358853</v>
      </c>
      <c r="J2109" s="7"/>
      <c r="K2109" s="7"/>
      <c r="L2109" s="7"/>
      <c r="M2109" s="7"/>
      <c r="N2109" s="7"/>
    </row>
    <row r="2110" spans="1:16" x14ac:dyDescent="0.25">
      <c r="A2110" s="2" t="s">
        <v>75</v>
      </c>
      <c r="B2110" s="5" t="s">
        <v>86</v>
      </c>
      <c r="C2110" s="5" t="s">
        <v>572</v>
      </c>
      <c r="D2110" s="5" t="s">
        <v>14</v>
      </c>
      <c r="E2110" s="22">
        <v>342036171</v>
      </c>
      <c r="F2110" s="22">
        <v>328556522</v>
      </c>
      <c r="G2110" s="22">
        <v>362885200</v>
      </c>
      <c r="H2110" s="22">
        <v>455664648</v>
      </c>
      <c r="I2110" s="22">
        <v>429622924</v>
      </c>
      <c r="J2110" s="7"/>
      <c r="K2110" s="7"/>
      <c r="L2110" s="7"/>
      <c r="M2110" s="7"/>
      <c r="N2110" s="7"/>
    </row>
    <row r="2111" spans="1:16" x14ac:dyDescent="0.25">
      <c r="A2111" s="2" t="s">
        <v>75</v>
      </c>
      <c r="B2111" s="2" t="s">
        <v>86</v>
      </c>
      <c r="C2111" s="2" t="s">
        <v>572</v>
      </c>
      <c r="D2111" s="2" t="s">
        <v>15</v>
      </c>
      <c r="E2111" s="9">
        <v>874567</v>
      </c>
      <c r="F2111" s="9">
        <v>2102234</v>
      </c>
      <c r="G2111" s="9">
        <v>3759078</v>
      </c>
      <c r="H2111" s="9">
        <v>21951353</v>
      </c>
      <c r="I2111" s="9">
        <v>3212340</v>
      </c>
      <c r="J2111" s="7"/>
      <c r="K2111" s="7"/>
      <c r="L2111" s="7"/>
      <c r="M2111" s="7"/>
      <c r="N2111" s="7"/>
    </row>
    <row r="2112" spans="1:16" x14ac:dyDescent="0.25">
      <c r="A2112" s="2" t="s">
        <v>75</v>
      </c>
      <c r="B2112" s="2" t="s">
        <v>86</v>
      </c>
      <c r="C2112" s="2" t="s">
        <v>572</v>
      </c>
      <c r="D2112" s="2" t="s">
        <v>16</v>
      </c>
      <c r="E2112" s="20">
        <v>110068928</v>
      </c>
      <c r="F2112" s="20">
        <v>66263168</v>
      </c>
      <c r="G2112" s="20">
        <v>50460559</v>
      </c>
      <c r="H2112" s="20">
        <v>133531771</v>
      </c>
      <c r="I2112" s="20">
        <v>35697978</v>
      </c>
      <c r="J2112" s="7"/>
      <c r="K2112" s="7"/>
      <c r="L2112" s="7"/>
      <c r="M2112" s="7"/>
      <c r="N2112" s="7"/>
    </row>
    <row r="2113" spans="1:14" x14ac:dyDescent="0.25">
      <c r="A2113" s="2" t="s">
        <v>75</v>
      </c>
      <c r="B2113" s="2" t="s">
        <v>86</v>
      </c>
      <c r="C2113" s="2" t="s">
        <v>572</v>
      </c>
      <c r="D2113" s="2" t="s">
        <v>17</v>
      </c>
      <c r="E2113" s="20">
        <v>221875898</v>
      </c>
      <c r="F2113" s="20">
        <v>248905981</v>
      </c>
      <c r="G2113" s="20">
        <v>289291561</v>
      </c>
      <c r="H2113" s="20">
        <v>277641989</v>
      </c>
      <c r="I2113" s="20">
        <v>378123220</v>
      </c>
      <c r="J2113" s="7"/>
      <c r="K2113" s="7"/>
      <c r="L2113" s="7"/>
      <c r="M2113" s="7"/>
      <c r="N2113" s="7"/>
    </row>
    <row r="2114" spans="1:14" x14ac:dyDescent="0.25">
      <c r="A2114" s="5" t="s">
        <v>75</v>
      </c>
      <c r="B2114" s="2" t="s">
        <v>86</v>
      </c>
      <c r="C2114" s="2" t="s">
        <v>572</v>
      </c>
      <c r="D2114" s="2" t="s">
        <v>18</v>
      </c>
      <c r="E2114" s="20">
        <v>9216778</v>
      </c>
      <c r="F2114" s="20">
        <v>11285139</v>
      </c>
      <c r="G2114" s="20">
        <v>19374002</v>
      </c>
      <c r="H2114" s="20">
        <v>22539535</v>
      </c>
      <c r="I2114" s="20">
        <v>12589386</v>
      </c>
      <c r="J2114" s="7"/>
      <c r="K2114" s="7"/>
    </row>
    <row r="2115" spans="1:14" x14ac:dyDescent="0.25">
      <c r="A2115" s="2" t="s">
        <v>75</v>
      </c>
      <c r="B2115" s="5" t="s">
        <v>86</v>
      </c>
      <c r="C2115" s="5" t="s">
        <v>572</v>
      </c>
      <c r="D2115" s="5" t="s">
        <v>19</v>
      </c>
      <c r="E2115" s="22">
        <v>358606045</v>
      </c>
      <c r="F2115" s="22">
        <v>344984020</v>
      </c>
      <c r="G2115" s="22">
        <v>383186484</v>
      </c>
      <c r="H2115" s="22">
        <v>477563867</v>
      </c>
      <c r="I2115" s="22">
        <v>453299614</v>
      </c>
      <c r="J2115" s="7"/>
      <c r="K2115" s="7"/>
    </row>
    <row r="2116" spans="1:14" x14ac:dyDescent="0.25">
      <c r="A2116" s="2" t="s">
        <v>75</v>
      </c>
      <c r="B2116" s="2" t="s">
        <v>86</v>
      </c>
      <c r="C2116" s="2" t="s">
        <v>572</v>
      </c>
      <c r="D2116" s="2" t="s">
        <v>20</v>
      </c>
      <c r="E2116" s="20">
        <v>17375313</v>
      </c>
      <c r="F2116" s="20">
        <v>16273825</v>
      </c>
      <c r="G2116" s="20">
        <v>23895690</v>
      </c>
      <c r="H2116" s="20">
        <v>23993095</v>
      </c>
      <c r="I2116" s="20">
        <v>25398116</v>
      </c>
      <c r="J2116" s="7"/>
      <c r="K2116" s="7"/>
    </row>
    <row r="2117" spans="1:14" x14ac:dyDescent="0.25">
      <c r="A2117" s="2" t="s">
        <v>75</v>
      </c>
      <c r="B2117" s="2" t="s">
        <v>86</v>
      </c>
      <c r="C2117" s="2" t="s">
        <v>572</v>
      </c>
      <c r="D2117" s="2" t="s">
        <v>21</v>
      </c>
      <c r="E2117" s="20">
        <v>12114583</v>
      </c>
      <c r="F2117" s="20">
        <v>3556532</v>
      </c>
      <c r="G2117" s="20">
        <v>3960115</v>
      </c>
      <c r="H2117" s="20">
        <v>3252274</v>
      </c>
      <c r="I2117" s="20">
        <v>3217067</v>
      </c>
      <c r="J2117" s="7"/>
      <c r="K2117" s="7"/>
    </row>
    <row r="2118" spans="1:14" x14ac:dyDescent="0.25">
      <c r="A2118" s="2" t="s">
        <v>75</v>
      </c>
      <c r="B2118" s="2" t="s">
        <v>86</v>
      </c>
      <c r="C2118" s="2" t="s">
        <v>572</v>
      </c>
      <c r="D2118" s="2" t="s">
        <v>22</v>
      </c>
      <c r="E2118" s="20">
        <v>4982294</v>
      </c>
      <c r="F2118" s="20">
        <v>7641077</v>
      </c>
      <c r="G2118" s="20">
        <v>2000000</v>
      </c>
      <c r="H2118" s="20">
        <v>133574</v>
      </c>
      <c r="I2118" s="20">
        <v>3438549</v>
      </c>
      <c r="J2118" s="7"/>
      <c r="K2118" s="7"/>
    </row>
    <row r="2119" spans="1:14" x14ac:dyDescent="0.25">
      <c r="A2119" s="2" t="s">
        <v>75</v>
      </c>
      <c r="B2119" s="2" t="s">
        <v>86</v>
      </c>
      <c r="C2119" s="2" t="s">
        <v>572</v>
      </c>
      <c r="D2119" s="2" t="s">
        <v>23</v>
      </c>
      <c r="E2119" s="20">
        <v>184398946</v>
      </c>
      <c r="F2119" s="20">
        <v>173668614</v>
      </c>
      <c r="G2119" s="20">
        <v>223348499</v>
      </c>
      <c r="H2119" s="20">
        <v>282766597</v>
      </c>
      <c r="I2119" s="20">
        <v>274956627</v>
      </c>
      <c r="J2119" s="7"/>
      <c r="K2119" s="7"/>
    </row>
    <row r="2120" spans="1:14" x14ac:dyDescent="0.25">
      <c r="A2120" s="5" t="s">
        <v>75</v>
      </c>
      <c r="B2120" s="2" t="s">
        <v>86</v>
      </c>
      <c r="C2120" s="2" t="s">
        <v>572</v>
      </c>
      <c r="D2120" s="2" t="s">
        <v>24</v>
      </c>
      <c r="E2120" s="20">
        <v>131166482</v>
      </c>
      <c r="F2120" s="20">
        <v>134912760</v>
      </c>
      <c r="G2120" s="20">
        <v>109703063</v>
      </c>
      <c r="H2120" s="20">
        <v>159623603</v>
      </c>
      <c r="I2120" s="20">
        <v>138604531</v>
      </c>
      <c r="J2120" s="7"/>
      <c r="K2120" s="7"/>
    </row>
    <row r="2121" spans="1:14" x14ac:dyDescent="0.25">
      <c r="A2121" s="2" t="s">
        <v>75</v>
      </c>
      <c r="B2121" s="2" t="s">
        <v>86</v>
      </c>
      <c r="C2121" s="2" t="s">
        <v>572</v>
      </c>
      <c r="D2121" s="2" t="s">
        <v>25</v>
      </c>
      <c r="E2121" s="20">
        <v>10521218</v>
      </c>
      <c r="F2121" s="20">
        <v>11756033</v>
      </c>
      <c r="G2121" s="20">
        <v>13290715</v>
      </c>
      <c r="H2121" s="20">
        <v>13300968</v>
      </c>
      <c r="I2121" s="20">
        <v>12530473</v>
      </c>
      <c r="J2121" s="7"/>
      <c r="K2121" s="7"/>
    </row>
    <row r="2122" spans="1:14" x14ac:dyDescent="0.25">
      <c r="A2122" s="2" t="s">
        <v>75</v>
      </c>
      <c r="B2122" s="2" t="s">
        <v>86</v>
      </c>
      <c r="C2122" s="2" t="s">
        <v>572</v>
      </c>
      <c r="D2122" s="2" t="s">
        <v>26</v>
      </c>
      <c r="E2122" s="20">
        <v>6617287</v>
      </c>
      <c r="F2122" s="20">
        <v>7397549</v>
      </c>
      <c r="G2122" s="20">
        <v>8115483</v>
      </c>
      <c r="H2122" s="20">
        <v>12741632</v>
      </c>
      <c r="I2122" s="20">
        <v>11898710</v>
      </c>
      <c r="J2122" s="7"/>
      <c r="K2122" s="7"/>
    </row>
    <row r="2123" spans="1:14" x14ac:dyDescent="0.25">
      <c r="A2123" s="2" t="s">
        <v>75</v>
      </c>
      <c r="B2123" s="2" t="s">
        <v>86</v>
      </c>
      <c r="C2123" s="2" t="s">
        <v>572</v>
      </c>
      <c r="D2123" s="2" t="s">
        <v>27</v>
      </c>
      <c r="E2123" s="20">
        <v>124549195</v>
      </c>
      <c r="F2123" s="20">
        <v>127515211</v>
      </c>
      <c r="G2123" s="20">
        <v>101587580</v>
      </c>
      <c r="H2123" s="20">
        <v>146881971</v>
      </c>
      <c r="I2123" s="20">
        <v>126705821</v>
      </c>
      <c r="J2123" s="7"/>
      <c r="K2123" s="7"/>
    </row>
    <row r="2124" spans="1:14" x14ac:dyDescent="0.25">
      <c r="A2124" s="2" t="s">
        <v>75</v>
      </c>
      <c r="B2124" s="2" t="s">
        <v>86</v>
      </c>
      <c r="C2124" s="2" t="s">
        <v>572</v>
      </c>
      <c r="D2124" s="2" t="s">
        <v>491</v>
      </c>
      <c r="E2124" s="20">
        <v>5137202</v>
      </c>
      <c r="F2124" s="20">
        <v>5613279</v>
      </c>
      <c r="G2124" s="20">
        <v>4399426</v>
      </c>
      <c r="H2124" s="20">
        <v>4293173</v>
      </c>
      <c r="I2124" s="20">
        <v>4796539</v>
      </c>
      <c r="J2124" s="7"/>
      <c r="K2124" s="7"/>
    </row>
    <row r="2125" spans="1:14" x14ac:dyDescent="0.25">
      <c r="A2125" s="2" t="s">
        <v>75</v>
      </c>
      <c r="B2125" s="2" t="s">
        <v>86</v>
      </c>
      <c r="C2125" s="2" t="s">
        <v>572</v>
      </c>
      <c r="D2125" s="2" t="s">
        <v>28</v>
      </c>
      <c r="E2125" s="20">
        <v>10048512</v>
      </c>
      <c r="F2125" s="20">
        <v>10715482</v>
      </c>
      <c r="G2125" s="20">
        <v>23995174</v>
      </c>
      <c r="H2125" s="20">
        <v>16243183</v>
      </c>
      <c r="I2125" s="20">
        <v>14786895</v>
      </c>
      <c r="J2125" s="7"/>
      <c r="K2125" s="7"/>
    </row>
    <row r="2126" spans="1:14" x14ac:dyDescent="0.25">
      <c r="A2126" s="2" t="s">
        <v>75</v>
      </c>
      <c r="B2126" s="5" t="s">
        <v>86</v>
      </c>
      <c r="C2126" s="5" t="s">
        <v>572</v>
      </c>
      <c r="D2126" s="5" t="s">
        <v>29</v>
      </c>
      <c r="E2126" s="19"/>
      <c r="F2126" s="19"/>
      <c r="G2126" s="19"/>
      <c r="H2126" s="19"/>
      <c r="I2126" s="19"/>
      <c r="J2126" s="7"/>
      <c r="K2126" s="7"/>
    </row>
    <row r="2127" spans="1:14" x14ac:dyDescent="0.25">
      <c r="A2127" s="2" t="s">
        <v>75</v>
      </c>
      <c r="B2127" s="2" t="s">
        <v>86</v>
      </c>
      <c r="C2127" s="2" t="s">
        <v>572</v>
      </c>
      <c r="D2127" s="2" t="s">
        <v>30</v>
      </c>
      <c r="E2127" s="20">
        <v>21939157</v>
      </c>
      <c r="F2127" s="20">
        <v>40242025</v>
      </c>
      <c r="G2127" s="20">
        <v>59070281</v>
      </c>
      <c r="H2127" s="20">
        <v>65221290</v>
      </c>
      <c r="I2127" s="20">
        <v>52234407</v>
      </c>
      <c r="J2127" s="7"/>
      <c r="K2127" s="7"/>
    </row>
    <row r="2128" spans="1:14" x14ac:dyDescent="0.25">
      <c r="A2128" s="2" t="s">
        <v>75</v>
      </c>
      <c r="B2128" s="2" t="s">
        <v>86</v>
      </c>
      <c r="C2128" s="2" t="s">
        <v>572</v>
      </c>
      <c r="D2128" s="2" t="s">
        <v>31</v>
      </c>
      <c r="E2128" s="20">
        <v>15149916</v>
      </c>
      <c r="F2128" s="20">
        <v>33093339</v>
      </c>
      <c r="G2128" s="20">
        <v>45177649</v>
      </c>
      <c r="H2128" s="20">
        <v>48729328</v>
      </c>
      <c r="I2128" s="20">
        <v>33233259</v>
      </c>
      <c r="J2128" s="7"/>
      <c r="K2128" s="7"/>
    </row>
    <row r="2129" spans="1:11" x14ac:dyDescent="0.25">
      <c r="A2129" s="2" t="s">
        <v>75</v>
      </c>
      <c r="B2129" s="2" t="s">
        <v>86</v>
      </c>
      <c r="C2129" s="2" t="s">
        <v>572</v>
      </c>
      <c r="D2129" s="2" t="s">
        <v>32</v>
      </c>
      <c r="E2129" s="20">
        <v>6789241</v>
      </c>
      <c r="F2129" s="20">
        <v>7148686</v>
      </c>
      <c r="G2129" s="20">
        <v>13892632</v>
      </c>
      <c r="H2129" s="20">
        <v>16491962</v>
      </c>
      <c r="I2129" s="20">
        <v>19001148</v>
      </c>
      <c r="J2129" s="7"/>
      <c r="K2129" s="7"/>
    </row>
    <row r="2130" spans="1:11" x14ac:dyDescent="0.25">
      <c r="A2130" s="2" t="s">
        <v>75</v>
      </c>
      <c r="B2130" s="2" t="s">
        <v>86</v>
      </c>
      <c r="C2130" s="2" t="s">
        <v>572</v>
      </c>
      <c r="D2130" s="2" t="s">
        <v>33</v>
      </c>
      <c r="E2130" s="20">
        <v>831879</v>
      </c>
      <c r="F2130" s="20">
        <v>902137</v>
      </c>
      <c r="G2130" s="20">
        <v>705091</v>
      </c>
      <c r="H2130" s="20">
        <v>-425754</v>
      </c>
      <c r="I2130" s="20">
        <v>-881192</v>
      </c>
      <c r="J2130" s="7"/>
      <c r="K2130" s="7"/>
    </row>
    <row r="2131" spans="1:11" x14ac:dyDescent="0.25">
      <c r="A2131" s="2" t="s">
        <v>75</v>
      </c>
      <c r="B2131" s="2" t="s">
        <v>86</v>
      </c>
      <c r="C2131" s="2" t="s">
        <v>572</v>
      </c>
      <c r="D2131" s="2" t="s">
        <v>34</v>
      </c>
      <c r="E2131" s="20">
        <v>5957362</v>
      </c>
      <c r="F2131" s="20">
        <v>6246549</v>
      </c>
      <c r="G2131" s="20">
        <v>13187541</v>
      </c>
      <c r="H2131" s="20">
        <v>16917716</v>
      </c>
      <c r="I2131" s="20">
        <v>19882340</v>
      </c>
      <c r="J2131" s="7"/>
      <c r="K2131" s="7"/>
    </row>
    <row r="2132" spans="1:11" x14ac:dyDescent="0.25">
      <c r="A2132" s="5" t="s">
        <v>75</v>
      </c>
      <c r="B2132" s="2" t="s">
        <v>86</v>
      </c>
      <c r="C2132" s="2" t="s">
        <v>572</v>
      </c>
      <c r="D2132" s="2" t="s">
        <v>35</v>
      </c>
      <c r="E2132" s="20">
        <v>1022826</v>
      </c>
      <c r="F2132" s="20">
        <v>1384566</v>
      </c>
      <c r="G2132" s="20">
        <v>2108951</v>
      </c>
      <c r="H2132" s="20">
        <v>1778026</v>
      </c>
      <c r="I2132" s="20">
        <v>4125020</v>
      </c>
      <c r="J2132" s="7"/>
      <c r="K2132" s="7"/>
    </row>
    <row r="2133" spans="1:11" x14ac:dyDescent="0.25">
      <c r="A2133" s="2" t="s">
        <v>75</v>
      </c>
      <c r="B2133" s="2" t="s">
        <v>86</v>
      </c>
      <c r="C2133" s="2" t="s">
        <v>572</v>
      </c>
      <c r="D2133" s="2" t="s">
        <v>36</v>
      </c>
      <c r="E2133" s="20">
        <v>5300003</v>
      </c>
      <c r="F2133" s="20">
        <v>6711230</v>
      </c>
      <c r="G2133" s="20">
        <v>8594911</v>
      </c>
      <c r="H2133" s="20">
        <v>10560667</v>
      </c>
      <c r="I2133" s="20">
        <v>11725353</v>
      </c>
      <c r="J2133" s="7"/>
      <c r="K2133" s="7"/>
    </row>
    <row r="2134" spans="1:11" x14ac:dyDescent="0.25">
      <c r="A2134" s="2" t="s">
        <v>75</v>
      </c>
      <c r="B2134" s="2" t="s">
        <v>86</v>
      </c>
      <c r="C2134" s="2" t="s">
        <v>572</v>
      </c>
      <c r="D2134" s="2" t="s">
        <v>37</v>
      </c>
      <c r="E2134" s="20">
        <v>5295484</v>
      </c>
      <c r="F2134" s="20">
        <v>6650086</v>
      </c>
      <c r="G2134" s="20">
        <v>8560349</v>
      </c>
      <c r="H2134" s="20">
        <v>10538609</v>
      </c>
      <c r="I2134" s="20">
        <v>11725066</v>
      </c>
      <c r="J2134" s="7"/>
      <c r="K2134" s="7"/>
    </row>
    <row r="2135" spans="1:11" x14ac:dyDescent="0.25">
      <c r="A2135" s="2" t="s">
        <v>75</v>
      </c>
      <c r="B2135" s="2" t="s">
        <v>86</v>
      </c>
      <c r="C2135" s="2" t="s">
        <v>572</v>
      </c>
      <c r="D2135" s="2" t="s">
        <v>38</v>
      </c>
      <c r="E2135" s="20">
        <v>1680185</v>
      </c>
      <c r="F2135" s="20">
        <v>919885</v>
      </c>
      <c r="G2135" s="20">
        <v>6701581</v>
      </c>
      <c r="H2135" s="20">
        <v>8135075</v>
      </c>
      <c r="I2135" s="20">
        <v>12282007</v>
      </c>
      <c r="J2135" s="7"/>
      <c r="K2135" s="7"/>
    </row>
    <row r="2136" spans="1:11" x14ac:dyDescent="0.25">
      <c r="A2136" s="2" t="s">
        <v>75</v>
      </c>
      <c r="B2136" s="2" t="s">
        <v>86</v>
      </c>
      <c r="C2136" s="2" t="s">
        <v>572</v>
      </c>
      <c r="D2136" s="2" t="s">
        <v>39</v>
      </c>
      <c r="E2136" s="20">
        <v>1103627</v>
      </c>
      <c r="F2136" s="20">
        <v>454864</v>
      </c>
      <c r="G2136" s="20">
        <v>3481277</v>
      </c>
      <c r="H2136" s="20">
        <v>3615121</v>
      </c>
      <c r="I2136" s="20">
        <v>5815763</v>
      </c>
      <c r="J2136" s="7"/>
      <c r="K2136" s="7"/>
    </row>
    <row r="2137" spans="1:11" x14ac:dyDescent="0.25">
      <c r="A2137" s="2" t="s">
        <v>75</v>
      </c>
      <c r="B2137" s="5" t="s">
        <v>86</v>
      </c>
      <c r="C2137" s="5" t="s">
        <v>572</v>
      </c>
      <c r="D2137" s="5" t="s">
        <v>40</v>
      </c>
      <c r="E2137" s="19"/>
      <c r="F2137" s="19"/>
      <c r="G2137" s="19"/>
      <c r="H2137" s="19"/>
      <c r="I2137" s="19"/>
      <c r="J2137" s="7"/>
      <c r="K2137" s="7"/>
    </row>
    <row r="2138" spans="1:11" x14ac:dyDescent="0.25">
      <c r="A2138" s="2" t="s">
        <v>75</v>
      </c>
      <c r="B2138" s="2" t="s">
        <v>86</v>
      </c>
      <c r="C2138" s="2" t="s">
        <v>572</v>
      </c>
      <c r="D2138" s="2" t="s">
        <v>77</v>
      </c>
      <c r="E2138" s="20">
        <v>1050271</v>
      </c>
      <c r="F2138" s="20">
        <v>1102791</v>
      </c>
      <c r="G2138" s="20">
        <v>1102791</v>
      </c>
      <c r="H2138" s="20">
        <v>1157936</v>
      </c>
      <c r="I2138" s="20">
        <v>1157936</v>
      </c>
      <c r="J2138" s="7"/>
      <c r="K2138" s="7"/>
    </row>
    <row r="2139" spans="1:11" x14ac:dyDescent="0.25">
      <c r="A2139" s="2" t="s">
        <v>75</v>
      </c>
      <c r="B2139" s="2" t="s">
        <v>86</v>
      </c>
      <c r="C2139" s="2" t="s">
        <v>572</v>
      </c>
      <c r="D2139" s="2" t="s">
        <v>78</v>
      </c>
      <c r="E2139" s="23">
        <v>0</v>
      </c>
      <c r="F2139" s="23">
        <v>0</v>
      </c>
      <c r="G2139" s="23">
        <v>15</v>
      </c>
      <c r="H2139" s="23">
        <v>17</v>
      </c>
      <c r="I2139" s="23">
        <v>32</v>
      </c>
      <c r="J2139" s="7"/>
      <c r="K2139" s="7"/>
    </row>
    <row r="2140" spans="1:11" x14ac:dyDescent="0.25">
      <c r="A2140" s="5" t="s">
        <v>75</v>
      </c>
      <c r="B2140" s="2" t="s">
        <v>86</v>
      </c>
      <c r="C2140" s="2" t="s">
        <v>572</v>
      </c>
      <c r="D2140" s="2" t="s">
        <v>79</v>
      </c>
      <c r="E2140" s="23">
        <v>5</v>
      </c>
      <c r="F2140" s="23">
        <v>0</v>
      </c>
      <c r="G2140" s="23">
        <v>5</v>
      </c>
      <c r="H2140" s="23">
        <v>0</v>
      </c>
      <c r="I2140" s="23">
        <v>0</v>
      </c>
      <c r="J2140" s="7"/>
      <c r="K2140" s="7"/>
    </row>
    <row r="2141" spans="1:11" x14ac:dyDescent="0.25">
      <c r="A2141" s="2" t="s">
        <v>75</v>
      </c>
      <c r="B2141" s="2" t="s">
        <v>86</v>
      </c>
      <c r="C2141" s="2" t="s">
        <v>572</v>
      </c>
      <c r="D2141" s="2" t="s">
        <v>80</v>
      </c>
      <c r="E2141" s="20">
        <v>78723634</v>
      </c>
      <c r="F2141" s="20">
        <v>-15404042</v>
      </c>
      <c r="G2141" s="20">
        <v>58655580</v>
      </c>
      <c r="H2141" s="20">
        <v>58107854</v>
      </c>
      <c r="I2141" s="20">
        <v>407883</v>
      </c>
      <c r="J2141" s="7"/>
      <c r="K2141" s="7"/>
    </row>
    <row r="2142" spans="1:11" x14ac:dyDescent="0.25">
      <c r="A2142" s="2" t="str">
        <f t="shared" ref="A2142:B2142" si="104">A2141</f>
        <v>Local Banks</v>
      </c>
      <c r="B2142" s="2" t="str">
        <f t="shared" si="104"/>
        <v>Public Sector Banks</v>
      </c>
      <c r="C2142" s="2" t="s">
        <v>572</v>
      </c>
      <c r="D2142" s="2" t="s">
        <v>81</v>
      </c>
      <c r="E2142" s="20"/>
      <c r="F2142" s="20"/>
      <c r="G2142" s="9">
        <v>58798078</v>
      </c>
      <c r="H2142" s="9">
        <v>53030753</v>
      </c>
      <c r="I2142" s="9">
        <v>61797781</v>
      </c>
      <c r="J2142" s="7"/>
      <c r="K2142" s="7"/>
    </row>
    <row r="2143" spans="1:11" x14ac:dyDescent="0.25">
      <c r="A2143" s="2" t="s">
        <v>75</v>
      </c>
      <c r="B2143" s="5" t="s">
        <v>86</v>
      </c>
      <c r="C2143" s="5" t="s">
        <v>572</v>
      </c>
      <c r="D2143" s="5" t="s">
        <v>43</v>
      </c>
      <c r="E2143" s="22"/>
      <c r="F2143" s="22"/>
      <c r="G2143" s="22"/>
      <c r="H2143" s="22"/>
      <c r="I2143" s="22"/>
      <c r="J2143" s="7"/>
      <c r="K2143" s="7"/>
    </row>
    <row r="2144" spans="1:11" x14ac:dyDescent="0.25">
      <c r="A2144" s="2" t="s">
        <v>75</v>
      </c>
      <c r="B2144" s="2" t="s">
        <v>86</v>
      </c>
      <c r="C2144" s="2" t="s">
        <v>572</v>
      </c>
      <c r="D2144" s="2" t="s">
        <v>211</v>
      </c>
      <c r="E2144" s="23">
        <v>30.945769703001805</v>
      </c>
      <c r="F2144" s="23">
        <v>17.76423030401676</v>
      </c>
      <c r="G2144" s="23">
        <v>23.518818199999998</v>
      </c>
      <c r="H2144" s="23">
        <v>25.28616345981504</v>
      </c>
      <c r="I2144" s="23">
        <v>36.376689409999997</v>
      </c>
      <c r="J2144" s="7"/>
      <c r="K2144" s="7"/>
    </row>
    <row r="2145" spans="1:11" x14ac:dyDescent="0.25">
      <c r="A2145" s="2" t="s">
        <v>75</v>
      </c>
      <c r="B2145" s="2" t="s">
        <v>86</v>
      </c>
      <c r="C2145" s="2" t="s">
        <v>572</v>
      </c>
      <c r="D2145" s="2" t="s">
        <v>45</v>
      </c>
      <c r="E2145" s="23">
        <v>1.8932310524770992</v>
      </c>
      <c r="F2145" s="23">
        <v>2.0721788794738956</v>
      </c>
      <c r="G2145" s="23">
        <v>3.6255537659999999</v>
      </c>
      <c r="H2145" s="23">
        <v>3.4533521356212655</v>
      </c>
      <c r="I2145" s="23">
        <v>4.1917414910000002</v>
      </c>
      <c r="J2145" s="7"/>
      <c r="K2145" s="7"/>
    </row>
    <row r="2146" spans="1:11" x14ac:dyDescent="0.25">
      <c r="A2146" s="2" t="s">
        <v>75</v>
      </c>
      <c r="B2146" s="2" t="s">
        <v>86</v>
      </c>
      <c r="C2146" s="2" t="s">
        <v>572</v>
      </c>
      <c r="D2146" s="2" t="s">
        <v>533</v>
      </c>
      <c r="E2146" s="23">
        <v>6.8044239017853902</v>
      </c>
      <c r="F2146" s="23">
        <v>2.730709647480047</v>
      </c>
      <c r="G2146" s="23">
        <v>17.253978879999998</v>
      </c>
      <c r="H2146" s="23">
        <v>17.876707854574612</v>
      </c>
      <c r="I2146" s="23">
        <v>26.058811169999998</v>
      </c>
      <c r="J2146" s="7"/>
      <c r="K2146" s="7"/>
    </row>
    <row r="2147" spans="1:11" x14ac:dyDescent="0.25">
      <c r="A2147" s="5" t="s">
        <v>75</v>
      </c>
      <c r="B2147" s="2" t="s">
        <v>86</v>
      </c>
      <c r="C2147" s="2" t="s">
        <v>572</v>
      </c>
      <c r="D2147" s="2" t="s">
        <v>46</v>
      </c>
      <c r="E2147" s="9">
        <v>0.30775471171993213</v>
      </c>
      <c r="F2147" s="9">
        <v>0.13185074485479067</v>
      </c>
      <c r="G2147" s="9">
        <v>0.90850725300000001</v>
      </c>
      <c r="H2147" s="9">
        <v>0.7569921532610423</v>
      </c>
      <c r="I2147" s="9">
        <v>1.2829843270000001</v>
      </c>
      <c r="J2147" s="7"/>
      <c r="K2147" s="7"/>
    </row>
    <row r="2148" spans="1:11" x14ac:dyDescent="0.25">
      <c r="A2148" s="2" t="s">
        <v>75</v>
      </c>
      <c r="B2148" s="2" t="s">
        <v>86</v>
      </c>
      <c r="C2148" s="2" t="s">
        <v>572</v>
      </c>
      <c r="D2148" s="2" t="s">
        <v>47</v>
      </c>
      <c r="E2148" s="9">
        <v>0.28522274352625593</v>
      </c>
      <c r="F2148" s="9">
        <v>0.40134206796013333</v>
      </c>
      <c r="G2148" s="9">
        <v>0.55037197000000004</v>
      </c>
      <c r="H2148" s="9">
        <v>0.37231166821086153</v>
      </c>
      <c r="I2148" s="9">
        <v>0.90999856899999998</v>
      </c>
      <c r="J2148" s="7"/>
      <c r="K2148" s="7"/>
    </row>
    <row r="2149" spans="1:11" x14ac:dyDescent="0.25">
      <c r="A2149" s="2" t="s">
        <v>75</v>
      </c>
      <c r="B2149" s="2" t="s">
        <v>86</v>
      </c>
      <c r="C2149" s="2" t="s">
        <v>572</v>
      </c>
      <c r="D2149" s="2" t="s">
        <v>48</v>
      </c>
      <c r="E2149" s="9">
        <v>1.6612553198873152</v>
      </c>
      <c r="F2149" s="9">
        <v>1.8106777815389825</v>
      </c>
      <c r="G2149" s="9">
        <v>3.4415464930000002</v>
      </c>
      <c r="H2149" s="9">
        <v>3.5425033527505128</v>
      </c>
      <c r="I2149" s="9">
        <v>4.3861365389999998</v>
      </c>
      <c r="J2149" s="7"/>
      <c r="K2149" s="7"/>
    </row>
    <row r="2150" spans="1:11" x14ac:dyDescent="0.25">
      <c r="A2150" s="2" t="s">
        <v>75</v>
      </c>
      <c r="B2150" s="2" t="s">
        <v>86</v>
      </c>
      <c r="C2150" s="2" t="s">
        <v>572</v>
      </c>
      <c r="D2150" s="2" t="s">
        <v>49</v>
      </c>
      <c r="E2150" s="23">
        <v>69.054230296998199</v>
      </c>
      <c r="F2150" s="23">
        <v>82.235769695983237</v>
      </c>
      <c r="G2150" s="23">
        <v>76.481181800000002</v>
      </c>
      <c r="H2150" s="23">
        <v>74.713836540184957</v>
      </c>
      <c r="I2150" s="23">
        <v>63.623310590000003</v>
      </c>
      <c r="J2150" s="7"/>
      <c r="K2150" s="7"/>
    </row>
    <row r="2151" spans="1:11" x14ac:dyDescent="0.25">
      <c r="A2151" s="2" t="s">
        <v>75</v>
      </c>
      <c r="B2151" s="2" t="s">
        <v>86</v>
      </c>
      <c r="C2151" s="2" t="s">
        <v>572</v>
      </c>
      <c r="D2151" s="2" t="s">
        <v>50</v>
      </c>
      <c r="E2151" s="9">
        <v>3.1517267443763632</v>
      </c>
      <c r="F2151" s="9">
        <v>7.2292580050767219</v>
      </c>
      <c r="G2151" s="9">
        <v>1.27736261</v>
      </c>
      <c r="H2151" s="9">
        <v>1.2954532072537746</v>
      </c>
      <c r="I2151" s="9">
        <v>0.95465390999999999</v>
      </c>
      <c r="J2151" s="7"/>
      <c r="K2151" s="7"/>
    </row>
    <row r="2152" spans="1:11" x14ac:dyDescent="0.25">
      <c r="A2152" s="5" t="s">
        <v>75</v>
      </c>
      <c r="B2152" s="2" t="s">
        <v>86</v>
      </c>
      <c r="C2152" s="2" t="s">
        <v>572</v>
      </c>
      <c r="D2152" s="2" t="s">
        <v>51</v>
      </c>
      <c r="E2152" s="9">
        <v>23.081643253546524</v>
      </c>
      <c r="F2152" s="9">
        <v>16.122458838870568</v>
      </c>
      <c r="G2152" s="9">
        <v>14.04873961</v>
      </c>
      <c r="H2152" s="9">
        <v>15.76235046936897</v>
      </c>
      <c r="I2152" s="9">
        <v>20.804599379999999</v>
      </c>
      <c r="J2152" s="7"/>
      <c r="K2152" s="7"/>
    </row>
    <row r="2153" spans="1:11" x14ac:dyDescent="0.25">
      <c r="A2153" s="2" t="s">
        <v>75</v>
      </c>
      <c r="B2153" s="2" t="s">
        <v>86</v>
      </c>
      <c r="C2153" s="2" t="s">
        <v>572</v>
      </c>
      <c r="D2153" s="2" t="s">
        <v>52</v>
      </c>
      <c r="E2153" s="9">
        <v>5.1773067950951583</v>
      </c>
      <c r="F2153" s="9">
        <v>4.8030111962882236</v>
      </c>
      <c r="G2153" s="9">
        <v>4.0590554259999996</v>
      </c>
      <c r="H2153" s="9">
        <v>5.9271399855795135</v>
      </c>
      <c r="I2153" s="9">
        <v>2.8424264610000001</v>
      </c>
      <c r="J2153" s="7"/>
      <c r="K2153" s="7"/>
    </row>
    <row r="2154" spans="1:11" x14ac:dyDescent="0.25">
      <c r="A2154" s="5" t="s">
        <v>75</v>
      </c>
      <c r="B2154" s="2" t="s">
        <v>86</v>
      </c>
      <c r="C2154" s="2" t="s">
        <v>572</v>
      </c>
      <c r="D2154" s="2" t="s">
        <v>82</v>
      </c>
      <c r="E2154" s="9">
        <f>+E2136/E2138</f>
        <v>1.0508021263083529</v>
      </c>
      <c r="F2154" s="9">
        <f>+F2136/F2138</f>
        <v>0.41246618806283331</v>
      </c>
      <c r="G2154" s="9">
        <f>+G2136/G2138</f>
        <v>3.1567876415386054</v>
      </c>
      <c r="H2154" s="9">
        <f>+H2136/H2138</f>
        <v>3.1220386964391813</v>
      </c>
      <c r="I2154" s="9">
        <f>+I2136/I2138</f>
        <v>5.0225254245485074</v>
      </c>
      <c r="J2154" s="7"/>
      <c r="K2154" s="7"/>
    </row>
    <row r="2155" spans="1:11" x14ac:dyDescent="0.25">
      <c r="A2155" s="2" t="s">
        <v>75</v>
      </c>
      <c r="B2155" s="5" t="s">
        <v>86</v>
      </c>
      <c r="C2155" s="5" t="s">
        <v>572</v>
      </c>
      <c r="D2155" s="5" t="s">
        <v>53</v>
      </c>
      <c r="E2155" s="74"/>
      <c r="F2155" s="74"/>
      <c r="G2155" s="74"/>
      <c r="H2155" s="74"/>
      <c r="I2155" s="74"/>
      <c r="J2155" s="7"/>
      <c r="K2155" s="7"/>
    </row>
    <row r="2156" spans="1:11" x14ac:dyDescent="0.25">
      <c r="A2156" s="2" t="s">
        <v>75</v>
      </c>
      <c r="B2156" s="2" t="s">
        <v>86</v>
      </c>
      <c r="C2156" s="2" t="s">
        <v>572</v>
      </c>
      <c r="D2156" s="2" t="s">
        <v>54</v>
      </c>
      <c r="E2156" s="9">
        <v>8.2234798914223539</v>
      </c>
      <c r="F2156" s="9">
        <v>5.7481958149829664</v>
      </c>
      <c r="G2156" s="9">
        <v>7.2695165829999997</v>
      </c>
      <c r="H2156" s="9">
        <v>5.7050733697991438</v>
      </c>
      <c r="I2156" s="9">
        <v>6.3126422599999996</v>
      </c>
      <c r="J2156" s="7"/>
      <c r="K2156" s="7"/>
    </row>
    <row r="2157" spans="1:11" x14ac:dyDescent="0.25">
      <c r="A2157" s="2" t="s">
        <v>75</v>
      </c>
      <c r="B2157" s="2" t="s">
        <v>86</v>
      </c>
      <c r="C2157" s="2" t="s">
        <v>572</v>
      </c>
      <c r="D2157" s="2" t="s">
        <v>55</v>
      </c>
      <c r="E2157" s="9">
        <v>51.421036697805803</v>
      </c>
      <c r="F2157" s="9">
        <v>50.341060435205087</v>
      </c>
      <c r="G2157" s="9">
        <v>58.287154770000001</v>
      </c>
      <c r="H2157" s="9">
        <v>59.210215960496861</v>
      </c>
      <c r="I2157" s="9">
        <v>60.656708829999999</v>
      </c>
      <c r="J2157" s="7"/>
      <c r="K2157" s="7"/>
    </row>
    <row r="2158" spans="1:11" x14ac:dyDescent="0.25">
      <c r="A2158" s="2" t="s">
        <v>75</v>
      </c>
      <c r="B2158" s="2" t="s">
        <v>86</v>
      </c>
      <c r="C2158" s="2" t="s">
        <v>572</v>
      </c>
      <c r="D2158" s="2" t="s">
        <v>56</v>
      </c>
      <c r="E2158" s="9">
        <v>34.731482287199036</v>
      </c>
      <c r="F2158" s="9">
        <v>36.96264279139654</v>
      </c>
      <c r="G2158" s="9">
        <v>26.511263899999999</v>
      </c>
      <c r="H2158" s="9">
        <v>30.756508427384855</v>
      </c>
      <c r="I2158" s="9">
        <v>27.951892539999999</v>
      </c>
      <c r="J2158" s="7"/>
      <c r="K2158" s="7"/>
    </row>
    <row r="2159" spans="1:11" x14ac:dyDescent="0.25">
      <c r="A2159" s="5" t="s">
        <v>75</v>
      </c>
      <c r="B2159" s="2" t="s">
        <v>86</v>
      </c>
      <c r="C2159" s="2" t="s">
        <v>572</v>
      </c>
      <c r="D2159" s="2" t="s">
        <v>57</v>
      </c>
      <c r="E2159" s="9">
        <v>61.871767387524102</v>
      </c>
      <c r="F2159" s="9">
        <v>72.150003063910034</v>
      </c>
      <c r="G2159" s="9">
        <v>75.49628525</v>
      </c>
      <c r="H2159" s="9">
        <v>58.137143151996462</v>
      </c>
      <c r="I2159" s="9">
        <v>83.415738360000006</v>
      </c>
      <c r="J2159" s="7"/>
      <c r="K2159" s="7"/>
    </row>
    <row r="2160" spans="1:11" x14ac:dyDescent="0.25">
      <c r="A2160" s="2" t="s">
        <v>75</v>
      </c>
      <c r="B2160" s="2" t="s">
        <v>86</v>
      </c>
      <c r="C2160" s="2" t="s">
        <v>572</v>
      </c>
      <c r="D2160" s="2" t="s">
        <v>58</v>
      </c>
      <c r="E2160" s="9">
        <v>95.379365676894821</v>
      </c>
      <c r="F2160" s="9">
        <v>95.238185815099499</v>
      </c>
      <c r="G2160" s="9">
        <v>94.701983279999993</v>
      </c>
      <c r="H2160" s="9">
        <v>95.41438946426824</v>
      </c>
      <c r="I2160" s="9">
        <v>94.776812230000004</v>
      </c>
      <c r="J2160" s="7"/>
      <c r="K2160" s="7"/>
    </row>
    <row r="2161" spans="1:14" x14ac:dyDescent="0.25">
      <c r="A2161" s="2" t="s">
        <v>75</v>
      </c>
      <c r="B2161" s="2" t="s">
        <v>86</v>
      </c>
      <c r="C2161" s="2" t="s">
        <v>572</v>
      </c>
      <c r="D2161" s="2" t="s">
        <v>59</v>
      </c>
      <c r="E2161" s="9">
        <v>59.117048396126378</v>
      </c>
      <c r="F2161" s="9">
        <v>54.202297372677435</v>
      </c>
      <c r="G2161" s="9">
        <v>37.92128005</v>
      </c>
      <c r="H2161" s="9">
        <v>57.492601740437756</v>
      </c>
      <c r="I2161" s="9">
        <v>36.65591629</v>
      </c>
      <c r="J2161" s="7"/>
      <c r="K2161" s="7"/>
    </row>
    <row r="2162" spans="1:14" x14ac:dyDescent="0.25">
      <c r="A2162" s="2" t="s">
        <v>75</v>
      </c>
      <c r="B2162" s="2" t="s">
        <v>86</v>
      </c>
      <c r="C2162" s="2" t="s">
        <v>572</v>
      </c>
      <c r="D2162" s="2" t="s">
        <v>60</v>
      </c>
      <c r="E2162" s="23">
        <v>39.514543299433747</v>
      </c>
      <c r="F2162" s="23">
        <v>42.806461364655966</v>
      </c>
      <c r="G2162" s="23">
        <v>32.289147450000002</v>
      </c>
      <c r="H2162" s="23">
        <v>38.821446923072131</v>
      </c>
      <c r="I2162" s="23">
        <v>33.493820919999997</v>
      </c>
      <c r="J2162" s="7"/>
      <c r="K2162" s="7"/>
    </row>
    <row r="2163" spans="1:14" x14ac:dyDescent="0.25">
      <c r="A2163" s="2" t="s">
        <v>75</v>
      </c>
      <c r="B2163" s="5" t="s">
        <v>86</v>
      </c>
      <c r="C2163" s="5" t="s">
        <v>572</v>
      </c>
      <c r="D2163" s="5" t="s">
        <v>61</v>
      </c>
      <c r="E2163" s="74"/>
      <c r="F2163" s="74"/>
      <c r="G2163" s="74"/>
      <c r="H2163" s="74"/>
      <c r="I2163" s="74"/>
      <c r="J2163" s="7"/>
      <c r="K2163" s="7"/>
    </row>
    <row r="2164" spans="1:14" x14ac:dyDescent="0.25">
      <c r="A2164" s="5" t="s">
        <v>75</v>
      </c>
      <c r="B2164" s="2" t="s">
        <v>86</v>
      </c>
      <c r="C2164" s="2" t="s">
        <v>572</v>
      </c>
      <c r="D2164" s="2" t="s">
        <v>62</v>
      </c>
      <c r="E2164" s="9">
        <v>8.0212702510386755</v>
      </c>
      <c r="F2164" s="9">
        <v>8.7138036461488149</v>
      </c>
      <c r="G2164" s="9">
        <v>12.115172210000001</v>
      </c>
      <c r="H2164" s="9">
        <v>8.3327075382454563</v>
      </c>
      <c r="I2164" s="9">
        <v>9.0404497670000001</v>
      </c>
      <c r="J2164" s="7"/>
      <c r="K2164" s="7"/>
    </row>
    <row r="2165" spans="1:14" x14ac:dyDescent="0.25">
      <c r="A2165" s="2" t="s">
        <v>75</v>
      </c>
      <c r="B2165" s="2" t="s">
        <v>86</v>
      </c>
      <c r="C2165" s="2" t="s">
        <v>572</v>
      </c>
      <c r="D2165" s="2" t="s">
        <v>63</v>
      </c>
      <c r="E2165" s="9">
        <v>5.0449527189423282</v>
      </c>
      <c r="F2165" s="9">
        <v>5.4832092976231452</v>
      </c>
      <c r="G2165" s="9">
        <v>7.3976813210000003</v>
      </c>
      <c r="H2165" s="9">
        <v>7.9822982068635548</v>
      </c>
      <c r="I2165" s="9">
        <v>8.5846472079999998</v>
      </c>
      <c r="J2165" s="7"/>
      <c r="K2165" s="7"/>
    </row>
    <row r="2166" spans="1:14" x14ac:dyDescent="0.25">
      <c r="A2166" s="2" t="s">
        <v>75</v>
      </c>
      <c r="B2166" s="2" t="s">
        <v>86</v>
      </c>
      <c r="C2166" s="2" t="s">
        <v>572</v>
      </c>
      <c r="D2166" s="2" t="s">
        <v>534</v>
      </c>
      <c r="E2166" s="9">
        <v>64.86868048271262</v>
      </c>
      <c r="F2166" s="9">
        <v>70.575628603700892</v>
      </c>
      <c r="G2166" s="9">
        <v>65.87172348</v>
      </c>
      <c r="H2166" s="9">
        <v>65.773045803735357</v>
      </c>
      <c r="I2166" s="9">
        <v>56.145552989999999</v>
      </c>
      <c r="J2166" s="7"/>
      <c r="K2166" s="7"/>
    </row>
    <row r="2167" spans="1:14" x14ac:dyDescent="0.25">
      <c r="A2167" s="2" t="s">
        <v>75</v>
      </c>
      <c r="B2167" s="2" t="s">
        <v>86</v>
      </c>
      <c r="C2167" s="2" t="s">
        <v>572</v>
      </c>
      <c r="D2167" s="2" t="s">
        <v>65</v>
      </c>
      <c r="E2167" s="9">
        <v>12.57129999046437</v>
      </c>
      <c r="F2167" s="9">
        <v>12.195079748711363</v>
      </c>
      <c r="G2167" s="9">
        <v>8.6882197889999997</v>
      </c>
      <c r="H2167" s="9">
        <v>-3.341440092</v>
      </c>
      <c r="I2167" s="9">
        <v>-7.4057776009999996</v>
      </c>
      <c r="J2167" s="7"/>
      <c r="K2167" s="7"/>
    </row>
    <row r="2168" spans="1:14" x14ac:dyDescent="0.25">
      <c r="A2168" s="2" t="s">
        <v>75</v>
      </c>
      <c r="B2168" s="2" t="s">
        <v>86</v>
      </c>
      <c r="C2168" s="2" t="s">
        <v>572</v>
      </c>
      <c r="D2168" s="2" t="s">
        <v>66</v>
      </c>
      <c r="E2168" s="9">
        <v>62.894685767370277</v>
      </c>
      <c r="F2168" s="9">
        <v>62.925554904447786</v>
      </c>
      <c r="G2168" s="9">
        <v>61.0612973</v>
      </c>
      <c r="H2168" s="9">
        <v>95.794772230111377</v>
      </c>
      <c r="I2168" s="9">
        <v>94.958187129999999</v>
      </c>
      <c r="J2168" s="7"/>
      <c r="K2168" s="7"/>
    </row>
    <row r="2169" spans="1:14" x14ac:dyDescent="0.25">
      <c r="A2169" s="2" t="s">
        <v>75</v>
      </c>
      <c r="B2169" s="5" t="s">
        <v>86</v>
      </c>
      <c r="C2169" s="5" t="s">
        <v>572</v>
      </c>
      <c r="D2169" s="5" t="s">
        <v>67</v>
      </c>
      <c r="E2169" s="74"/>
      <c r="F2169" s="74"/>
      <c r="G2169" s="74"/>
      <c r="H2169" s="74"/>
      <c r="I2169" s="74"/>
      <c r="J2169" s="7"/>
      <c r="K2169" s="7"/>
    </row>
    <row r="2170" spans="1:14" x14ac:dyDescent="0.25">
      <c r="A2170" s="2" t="s">
        <v>75</v>
      </c>
      <c r="B2170" s="2" t="s">
        <v>86</v>
      </c>
      <c r="C2170" s="2" t="s">
        <v>572</v>
      </c>
      <c r="D2170" s="2" t="s">
        <v>535</v>
      </c>
      <c r="E2170" s="23">
        <v>4.5228621285511235</v>
      </c>
      <c r="F2170" s="23">
        <v>4.8284424884375801</v>
      </c>
      <c r="G2170" s="23">
        <v>5.2654941759999998</v>
      </c>
      <c r="H2170" s="23">
        <v>4.2345165531545543</v>
      </c>
      <c r="I2170" s="23">
        <v>4.9234184880000003</v>
      </c>
      <c r="J2170" s="7"/>
      <c r="K2170" s="7"/>
    </row>
    <row r="2171" spans="1:14" x14ac:dyDescent="0.25">
      <c r="A2171" s="2" t="str">
        <f t="shared" ref="A2171:C2171" si="105">A2170</f>
        <v>Local Banks</v>
      </c>
      <c r="B2171" s="2" t="str">
        <f t="shared" si="105"/>
        <v>Public Sector Banks</v>
      </c>
      <c r="C2171" s="2" t="str">
        <f t="shared" si="105"/>
        <v>THE BANK OF KHYBER</v>
      </c>
      <c r="D2171" s="2" t="s">
        <v>540</v>
      </c>
      <c r="E2171" s="23"/>
      <c r="F2171" s="23"/>
      <c r="G2171" s="9">
        <f>G2142/SUM(G2106:G2108)</f>
        <v>2.9141628084962714</v>
      </c>
      <c r="H2171" s="9">
        <f>H2142/SUM(H2106:H2108)</f>
        <v>2.6223611289611219</v>
      </c>
      <c r="I2171" s="9">
        <f>I2142/SUM(I2106:I2108)</f>
        <v>2.7689861253131296</v>
      </c>
      <c r="J2171" s="7"/>
      <c r="K2171" s="7"/>
    </row>
    <row r="2172" spans="1:14" x14ac:dyDescent="0.25">
      <c r="A2172" s="2" t="s">
        <v>75</v>
      </c>
      <c r="B2172" s="2" t="s">
        <v>86</v>
      </c>
      <c r="C2172" s="2" t="s">
        <v>572</v>
      </c>
      <c r="D2172" s="2" t="s">
        <v>538</v>
      </c>
      <c r="E2172" s="9">
        <f>+SUM(E2106:E2108)/E2138</f>
        <v>15.44292568299039</v>
      </c>
      <c r="F2172" s="9">
        <f t="shared" ref="F2172:I2172" si="106">+SUM(F2106:F2108)/F2138</f>
        <v>15.104725192715573</v>
      </c>
      <c r="G2172" s="9">
        <f t="shared" si="106"/>
        <v>18.29599806309627</v>
      </c>
      <c r="H2172" s="9">
        <f t="shared" si="106"/>
        <v>17.464282136491136</v>
      </c>
      <c r="I2172" s="9">
        <f t="shared" si="106"/>
        <v>19.273808742452086</v>
      </c>
      <c r="J2172" s="7"/>
      <c r="K2172" s="7"/>
    </row>
    <row r="2173" spans="1:14" x14ac:dyDescent="0.25">
      <c r="A2173" s="2" t="s">
        <v>75</v>
      </c>
      <c r="B2173" s="2" t="s">
        <v>86</v>
      </c>
      <c r="C2173" s="2" t="s">
        <v>572</v>
      </c>
      <c r="D2173" s="2" t="s">
        <v>539</v>
      </c>
      <c r="E2173" s="9">
        <v>13.679781879034286</v>
      </c>
      <c r="F2173" s="9">
        <v>14.942707350596779</v>
      </c>
      <c r="G2173" s="9">
        <v>14.33792968</v>
      </c>
      <c r="H2173" s="9">
        <v>13.729346059277178</v>
      </c>
      <c r="I2173" s="9">
        <v>16.942646369999999</v>
      </c>
      <c r="J2173" s="7"/>
      <c r="K2173" s="7"/>
    </row>
    <row r="2174" spans="1:14" x14ac:dyDescent="0.25">
      <c r="A2174" s="2" t="s">
        <v>75</v>
      </c>
      <c r="B2174" s="5" t="s">
        <v>86</v>
      </c>
      <c r="C2174" s="5" t="s">
        <v>572</v>
      </c>
      <c r="D2174" s="5" t="s">
        <v>68</v>
      </c>
      <c r="E2174" s="74"/>
      <c r="F2174" s="74"/>
      <c r="G2174" s="74"/>
      <c r="H2174" s="74"/>
      <c r="I2174" s="74"/>
      <c r="J2174" s="7"/>
      <c r="K2174" s="7"/>
    </row>
    <row r="2175" spans="1:14" x14ac:dyDescent="0.25">
      <c r="A2175" s="2" t="s">
        <v>75</v>
      </c>
      <c r="B2175" s="2" t="s">
        <v>86</v>
      </c>
      <c r="C2175" s="2" t="s">
        <v>572</v>
      </c>
      <c r="D2175" s="2" t="s">
        <v>83</v>
      </c>
      <c r="E2175" s="9">
        <v>71.331739799769309</v>
      </c>
      <c r="F2175" s="9">
        <v>-33.86515969608498</v>
      </c>
      <c r="G2175" s="9">
        <v>16.848868960000001</v>
      </c>
      <c r="H2175" s="9">
        <v>16.073557150645858</v>
      </c>
      <c r="I2175" s="9">
        <v>7.0134048000000004E-2</v>
      </c>
      <c r="J2175" s="7"/>
      <c r="K2175" s="7"/>
    </row>
    <row r="2176" spans="1:14" x14ac:dyDescent="0.25">
      <c r="A2176" s="5" t="s">
        <v>75</v>
      </c>
      <c r="B2176" s="5" t="s">
        <v>86</v>
      </c>
      <c r="C2176" s="5" t="s">
        <v>573</v>
      </c>
      <c r="D2176" s="5" t="s">
        <v>9</v>
      </c>
      <c r="E2176" s="19">
        <f>SUM(E2177:E2180)</f>
        <v>286202565</v>
      </c>
      <c r="F2176" s="19">
        <f t="shared" ref="F2176:I2176" si="107">SUM(F2177:F2180)</f>
        <v>300847759</v>
      </c>
      <c r="G2176" s="19">
        <f t="shared" si="107"/>
        <v>382755593</v>
      </c>
      <c r="H2176" s="19">
        <f t="shared" si="107"/>
        <v>456951446</v>
      </c>
      <c r="I2176" s="19">
        <f t="shared" si="107"/>
        <v>531419200</v>
      </c>
      <c r="J2176" s="3"/>
      <c r="K2176" s="3"/>
      <c r="L2176" s="3"/>
      <c r="M2176" s="3"/>
      <c r="N2176" s="3"/>
    </row>
    <row r="2177" spans="1:14" x14ac:dyDescent="0.25">
      <c r="A2177" s="2" t="s">
        <v>75</v>
      </c>
      <c r="B2177" s="2" t="s">
        <v>86</v>
      </c>
      <c r="C2177" s="2" t="s">
        <v>573</v>
      </c>
      <c r="D2177" s="2" t="s">
        <v>76</v>
      </c>
      <c r="E2177" s="23">
        <v>21275131</v>
      </c>
      <c r="F2177" s="23">
        <v>21275131</v>
      </c>
      <c r="G2177" s="23">
        <v>21275131</v>
      </c>
      <c r="H2177" s="23">
        <v>21275131</v>
      </c>
      <c r="I2177" s="23">
        <v>21275131</v>
      </c>
      <c r="J2177" s="7"/>
      <c r="K2177" s="7"/>
    </row>
    <row r="2178" spans="1:14" x14ac:dyDescent="0.25">
      <c r="A2178" s="2" t="s">
        <v>75</v>
      </c>
      <c r="B2178" s="2" t="s">
        <v>86</v>
      </c>
      <c r="C2178" s="2" t="s">
        <v>573</v>
      </c>
      <c r="D2178" s="2" t="s">
        <v>11</v>
      </c>
      <c r="E2178" s="9">
        <v>60371495</v>
      </c>
      <c r="F2178" s="9">
        <v>64144050</v>
      </c>
      <c r="G2178" s="9">
        <v>79071471</v>
      </c>
      <c r="H2178" s="9">
        <v>82411898</v>
      </c>
      <c r="I2178" s="9">
        <v>82914091</v>
      </c>
      <c r="J2178" s="7"/>
      <c r="K2178" s="7"/>
    </row>
    <row r="2179" spans="1:14" x14ac:dyDescent="0.25">
      <c r="A2179" s="2" t="s">
        <v>75</v>
      </c>
      <c r="B2179" s="2" t="s">
        <v>86</v>
      </c>
      <c r="C2179" s="2" t="s">
        <v>573</v>
      </c>
      <c r="D2179" s="2" t="s">
        <v>12</v>
      </c>
      <c r="E2179" s="9">
        <v>140073817</v>
      </c>
      <c r="F2179" s="9">
        <v>172511676</v>
      </c>
      <c r="G2179" s="9">
        <v>218754398</v>
      </c>
      <c r="H2179" s="9">
        <v>235061992</v>
      </c>
      <c r="I2179" s="9">
        <v>301772256</v>
      </c>
      <c r="J2179" s="7"/>
      <c r="K2179" s="7"/>
    </row>
    <row r="2180" spans="1:14" x14ac:dyDescent="0.25">
      <c r="A2180" s="2" t="s">
        <v>75</v>
      </c>
      <c r="B2180" s="2" t="s">
        <v>86</v>
      </c>
      <c r="C2180" s="2" t="s">
        <v>573</v>
      </c>
      <c r="D2180" s="2" t="s">
        <v>13</v>
      </c>
      <c r="E2180" s="9">
        <v>64482122</v>
      </c>
      <c r="F2180" s="9">
        <v>42916902</v>
      </c>
      <c r="G2180" s="9">
        <v>63654593</v>
      </c>
      <c r="H2180" s="9">
        <v>118202425</v>
      </c>
      <c r="I2180" s="9">
        <v>125457722</v>
      </c>
      <c r="J2180" s="7"/>
      <c r="K2180" s="7"/>
    </row>
    <row r="2181" spans="1:14" x14ac:dyDescent="0.25">
      <c r="A2181" s="2" t="s">
        <v>75</v>
      </c>
      <c r="B2181" s="5" t="s">
        <v>86</v>
      </c>
      <c r="C2181" s="5" t="s">
        <v>573</v>
      </c>
      <c r="D2181" s="5" t="s">
        <v>14</v>
      </c>
      <c r="E2181" s="22">
        <v>3560481904</v>
      </c>
      <c r="F2181" s="22">
        <v>4939576787</v>
      </c>
      <c r="G2181" s="22">
        <v>6269951845</v>
      </c>
      <c r="H2181" s="22">
        <v>6287126807</v>
      </c>
      <c r="I2181" s="22">
        <v>6535561704</v>
      </c>
      <c r="J2181" s="7"/>
      <c r="K2181" s="7"/>
    </row>
    <row r="2182" spans="1:14" x14ac:dyDescent="0.25">
      <c r="A2182" s="2" t="s">
        <v>75</v>
      </c>
      <c r="B2182" s="2" t="s">
        <v>86</v>
      </c>
      <c r="C2182" s="2" t="s">
        <v>573</v>
      </c>
      <c r="D2182" s="2" t="s">
        <v>15</v>
      </c>
      <c r="E2182" s="9">
        <v>21848270</v>
      </c>
      <c r="F2182" s="9">
        <v>55268019</v>
      </c>
      <c r="G2182" s="9">
        <v>68000448</v>
      </c>
      <c r="H2182" s="9">
        <v>26060123</v>
      </c>
      <c r="I2182" s="9">
        <v>20817212</v>
      </c>
      <c r="J2182" s="7"/>
      <c r="K2182" s="7"/>
    </row>
    <row r="2183" spans="1:14" x14ac:dyDescent="0.25">
      <c r="A2183" s="2" t="s">
        <v>75</v>
      </c>
      <c r="B2183" s="2" t="s">
        <v>86</v>
      </c>
      <c r="C2183" s="2" t="s">
        <v>573</v>
      </c>
      <c r="D2183" s="2" t="s">
        <v>16</v>
      </c>
      <c r="E2183" s="20">
        <v>312925106</v>
      </c>
      <c r="F2183" s="20">
        <v>1940485787</v>
      </c>
      <c r="G2183" s="20">
        <v>2177743194</v>
      </c>
      <c r="H2183" s="20">
        <v>1937756922</v>
      </c>
      <c r="I2183" s="20">
        <v>1689657086</v>
      </c>
      <c r="J2183" s="7"/>
      <c r="K2183" s="7"/>
    </row>
    <row r="2184" spans="1:14" x14ac:dyDescent="0.25">
      <c r="A2184" s="2" t="s">
        <v>75</v>
      </c>
      <c r="B2184" s="2" t="s">
        <v>86</v>
      </c>
      <c r="C2184" s="2" t="s">
        <v>573</v>
      </c>
      <c r="D2184" s="2" t="s">
        <v>17</v>
      </c>
      <c r="E2184" s="20">
        <v>3019155045</v>
      </c>
      <c r="F2184" s="20">
        <v>2666184360</v>
      </c>
      <c r="G2184" s="20">
        <v>3674359379</v>
      </c>
      <c r="H2184" s="20">
        <v>3865564883</v>
      </c>
      <c r="I2184" s="20">
        <v>4429265022</v>
      </c>
      <c r="J2184" s="7"/>
      <c r="K2184" s="7"/>
    </row>
    <row r="2185" spans="1:14" x14ac:dyDescent="0.25">
      <c r="A2185" s="2" t="s">
        <v>75</v>
      </c>
      <c r="B2185" s="2" t="s">
        <v>86</v>
      </c>
      <c r="C2185" s="2" t="s">
        <v>573</v>
      </c>
      <c r="D2185" s="2" t="s">
        <v>18</v>
      </c>
      <c r="E2185" s="20">
        <v>206553483</v>
      </c>
      <c r="F2185" s="20">
        <v>277638621</v>
      </c>
      <c r="G2185" s="20">
        <v>349848824</v>
      </c>
      <c r="H2185" s="20">
        <v>457744879</v>
      </c>
      <c r="I2185" s="20">
        <v>395822384</v>
      </c>
      <c r="J2185" s="7"/>
      <c r="K2185" s="7"/>
      <c r="L2185" s="7"/>
      <c r="M2185" s="7"/>
      <c r="N2185" s="7"/>
    </row>
    <row r="2186" spans="1:14" x14ac:dyDescent="0.25">
      <c r="A2186" s="2" t="s">
        <v>75</v>
      </c>
      <c r="B2186" s="5" t="s">
        <v>86</v>
      </c>
      <c r="C2186" s="5" t="s">
        <v>573</v>
      </c>
      <c r="D2186" s="5" t="s">
        <v>19</v>
      </c>
      <c r="E2186" s="22">
        <v>3846684469</v>
      </c>
      <c r="F2186" s="22">
        <v>5240424546</v>
      </c>
      <c r="G2186" s="22">
        <v>6652707438</v>
      </c>
      <c r="H2186" s="22">
        <v>6744078253</v>
      </c>
      <c r="I2186" s="22">
        <v>7066980904</v>
      </c>
      <c r="J2186" s="7"/>
      <c r="K2186" s="7"/>
    </row>
    <row r="2187" spans="1:14" x14ac:dyDescent="0.25">
      <c r="A2187" s="5" t="s">
        <v>75</v>
      </c>
      <c r="B2187" s="2" t="s">
        <v>86</v>
      </c>
      <c r="C2187" s="2" t="s">
        <v>573</v>
      </c>
      <c r="D2187" s="2" t="s">
        <v>20</v>
      </c>
      <c r="E2187" s="20">
        <v>278747059</v>
      </c>
      <c r="F2187" s="20">
        <v>229910949</v>
      </c>
      <c r="G2187" s="20">
        <v>294992570</v>
      </c>
      <c r="H2187" s="20">
        <v>314234036</v>
      </c>
      <c r="I2187" s="20">
        <v>375045628</v>
      </c>
      <c r="J2187" s="7"/>
      <c r="K2187" s="7"/>
    </row>
    <row r="2188" spans="1:14" x14ac:dyDescent="0.25">
      <c r="A2188" s="2" t="s">
        <v>75</v>
      </c>
      <c r="B2188" s="2" t="s">
        <v>86</v>
      </c>
      <c r="C2188" s="2" t="s">
        <v>573</v>
      </c>
      <c r="D2188" s="2" t="s">
        <v>21</v>
      </c>
      <c r="E2188" s="20">
        <v>17667067</v>
      </c>
      <c r="F2188" s="20">
        <v>18593800</v>
      </c>
      <c r="G2188" s="20">
        <v>42325051</v>
      </c>
      <c r="H2188" s="20">
        <v>56836483</v>
      </c>
      <c r="I2188" s="20">
        <v>33440273</v>
      </c>
      <c r="J2188" s="7"/>
      <c r="K2188" s="7"/>
    </row>
    <row r="2189" spans="1:14" x14ac:dyDescent="0.25">
      <c r="A2189" s="2" t="s">
        <v>75</v>
      </c>
      <c r="B2189" s="2" t="s">
        <v>86</v>
      </c>
      <c r="C2189" s="2" t="s">
        <v>573</v>
      </c>
      <c r="D2189" s="2" t="s">
        <v>22</v>
      </c>
      <c r="E2189" s="20">
        <v>335466675</v>
      </c>
      <c r="F2189" s="20">
        <v>31272467</v>
      </c>
      <c r="G2189" s="20">
        <v>192430437</v>
      </c>
      <c r="H2189" s="20">
        <v>30000000</v>
      </c>
      <c r="I2189" s="20">
        <v>46000000</v>
      </c>
      <c r="J2189" s="7"/>
      <c r="K2189" s="7"/>
    </row>
    <row r="2190" spans="1:14" x14ac:dyDescent="0.25">
      <c r="A2190" s="2" t="s">
        <v>75</v>
      </c>
      <c r="B2190" s="2" t="s">
        <v>86</v>
      </c>
      <c r="C2190" s="2" t="s">
        <v>573</v>
      </c>
      <c r="D2190" s="2" t="s">
        <v>23</v>
      </c>
      <c r="E2190" s="20">
        <v>1938170642</v>
      </c>
      <c r="F2190" s="20">
        <v>3477353874</v>
      </c>
      <c r="G2190" s="20">
        <v>4403364043</v>
      </c>
      <c r="H2190" s="20">
        <v>4612334198</v>
      </c>
      <c r="I2190" s="20">
        <v>4922100157</v>
      </c>
      <c r="J2190" s="7"/>
      <c r="K2190" s="7"/>
    </row>
    <row r="2191" spans="1:14" x14ac:dyDescent="0.25">
      <c r="A2191" s="2" t="s">
        <v>75</v>
      </c>
      <c r="B2191" s="2" t="s">
        <v>86</v>
      </c>
      <c r="C2191" s="2" t="s">
        <v>573</v>
      </c>
      <c r="D2191" s="2" t="s">
        <v>24</v>
      </c>
      <c r="E2191" s="20">
        <v>1305176798</v>
      </c>
      <c r="F2191" s="20">
        <v>1438581204</v>
      </c>
      <c r="G2191" s="20">
        <v>1631685693</v>
      </c>
      <c r="H2191" s="20">
        <v>1672762996</v>
      </c>
      <c r="I2191" s="20">
        <v>1614847196</v>
      </c>
      <c r="J2191" s="7"/>
      <c r="K2191" s="7"/>
    </row>
    <row r="2192" spans="1:14" x14ac:dyDescent="0.25">
      <c r="A2192" s="2" t="s">
        <v>75</v>
      </c>
      <c r="B2192" s="2" t="s">
        <v>86</v>
      </c>
      <c r="C2192" s="2" t="s">
        <v>573</v>
      </c>
      <c r="D2192" s="2" t="s">
        <v>25</v>
      </c>
      <c r="E2192" s="20">
        <v>197938228.59999999</v>
      </c>
      <c r="F2192" s="20">
        <v>205307425</v>
      </c>
      <c r="G2192" s="20">
        <v>220825716</v>
      </c>
      <c r="H2192" s="20">
        <v>269288971</v>
      </c>
      <c r="I2192" s="20">
        <v>222983599</v>
      </c>
      <c r="J2192" s="7"/>
      <c r="K2192" s="7"/>
    </row>
    <row r="2193" spans="1:11" x14ac:dyDescent="0.25">
      <c r="A2193" s="5" t="s">
        <v>75</v>
      </c>
      <c r="B2193" s="2" t="s">
        <v>86</v>
      </c>
      <c r="C2193" s="2" t="s">
        <v>573</v>
      </c>
      <c r="D2193" s="2" t="s">
        <v>26</v>
      </c>
      <c r="E2193" s="20">
        <v>191784313</v>
      </c>
      <c r="F2193" s="20">
        <v>208059400</v>
      </c>
      <c r="G2193" s="20">
        <v>233608873</v>
      </c>
      <c r="H2193" s="20">
        <v>267895124</v>
      </c>
      <c r="I2193" s="20">
        <v>276761543</v>
      </c>
      <c r="J2193" s="7"/>
      <c r="K2193" s="7"/>
    </row>
    <row r="2194" spans="1:11" x14ac:dyDescent="0.25">
      <c r="A2194" s="2" t="s">
        <v>75</v>
      </c>
      <c r="B2194" s="2" t="s">
        <v>86</v>
      </c>
      <c r="C2194" s="2" t="s">
        <v>573</v>
      </c>
      <c r="D2194" s="2" t="s">
        <v>27</v>
      </c>
      <c r="E2194" s="20">
        <v>1113392485</v>
      </c>
      <c r="F2194" s="20">
        <v>1230521804</v>
      </c>
      <c r="G2194" s="20">
        <v>1398076820</v>
      </c>
      <c r="H2194" s="20">
        <v>1404867872</v>
      </c>
      <c r="I2194" s="20">
        <v>1338085653</v>
      </c>
      <c r="J2194" s="7"/>
      <c r="K2194" s="7"/>
    </row>
    <row r="2195" spans="1:11" x14ac:dyDescent="0.25">
      <c r="A2195" s="2" t="s">
        <v>75</v>
      </c>
      <c r="B2195" s="2" t="s">
        <v>86</v>
      </c>
      <c r="C2195" s="2" t="s">
        <v>573</v>
      </c>
      <c r="D2195" s="2" t="s">
        <v>491</v>
      </c>
      <c r="E2195" s="20">
        <v>60711776</v>
      </c>
      <c r="F2195" s="20">
        <v>63814246</v>
      </c>
      <c r="G2195" s="20">
        <v>56974417</v>
      </c>
      <c r="H2195" s="20">
        <v>61668070</v>
      </c>
      <c r="I2195" s="20">
        <v>66907175</v>
      </c>
      <c r="J2195" s="7"/>
      <c r="K2195" s="7"/>
    </row>
    <row r="2196" spans="1:11" x14ac:dyDescent="0.25">
      <c r="A2196" s="2" t="s">
        <v>75</v>
      </c>
      <c r="B2196" s="2" t="s">
        <v>86</v>
      </c>
      <c r="C2196" s="2" t="s">
        <v>573</v>
      </c>
      <c r="D2196" s="2" t="s">
        <v>28</v>
      </c>
      <c r="E2196" s="20">
        <v>102528765</v>
      </c>
      <c r="F2196" s="20">
        <v>188957406</v>
      </c>
      <c r="G2196" s="20">
        <v>264544100</v>
      </c>
      <c r="H2196" s="20">
        <v>264137594</v>
      </c>
      <c r="I2196" s="20">
        <v>285402018</v>
      </c>
      <c r="J2196" s="7"/>
      <c r="K2196" s="7"/>
    </row>
    <row r="2197" spans="1:11" x14ac:dyDescent="0.25">
      <c r="A2197" s="2" t="s">
        <v>75</v>
      </c>
      <c r="B2197" s="5" t="s">
        <v>86</v>
      </c>
      <c r="C2197" s="5" t="s">
        <v>573</v>
      </c>
      <c r="D2197" s="5" t="s">
        <v>29</v>
      </c>
      <c r="E2197" s="19"/>
      <c r="F2197" s="19"/>
      <c r="G2197" s="19"/>
      <c r="H2197" s="19"/>
      <c r="I2197" s="19"/>
      <c r="J2197" s="7"/>
      <c r="K2197" s="7"/>
    </row>
    <row r="2198" spans="1:11" x14ac:dyDescent="0.25">
      <c r="A2198" s="2" t="s">
        <v>75</v>
      </c>
      <c r="B2198" s="2" t="s">
        <v>86</v>
      </c>
      <c r="C2198" s="2" t="s">
        <v>573</v>
      </c>
      <c r="D2198" s="2" t="s">
        <v>30</v>
      </c>
      <c r="E2198" s="20">
        <v>231882702</v>
      </c>
      <c r="F2198" s="20">
        <v>503310285</v>
      </c>
      <c r="G2198" s="20">
        <v>1024657648</v>
      </c>
      <c r="H2198" s="20">
        <v>1089414852</v>
      </c>
      <c r="I2198" s="20">
        <v>781112992</v>
      </c>
      <c r="J2198" s="7"/>
      <c r="K2198" s="7"/>
    </row>
    <row r="2199" spans="1:11" x14ac:dyDescent="0.25">
      <c r="A2199" s="2" t="s">
        <v>75</v>
      </c>
      <c r="B2199" s="2" t="s">
        <v>86</v>
      </c>
      <c r="C2199" s="2" t="s">
        <v>573</v>
      </c>
      <c r="D2199" s="2" t="s">
        <v>31</v>
      </c>
      <c r="E2199" s="20">
        <v>134264896</v>
      </c>
      <c r="F2199" s="20">
        <v>386483771</v>
      </c>
      <c r="G2199" s="20">
        <v>855910064</v>
      </c>
      <c r="H2199" s="20">
        <v>918526698</v>
      </c>
      <c r="I2199" s="20">
        <v>532600912</v>
      </c>
      <c r="J2199" s="7"/>
      <c r="K2199" s="7"/>
    </row>
    <row r="2200" spans="1:11" x14ac:dyDescent="0.25">
      <c r="A2200" s="2" t="s">
        <v>75</v>
      </c>
      <c r="B2200" s="2" t="s">
        <v>86</v>
      </c>
      <c r="C2200" s="2" t="s">
        <v>573</v>
      </c>
      <c r="D2200" s="2" t="s">
        <v>32</v>
      </c>
      <c r="E2200" s="20">
        <v>97617806</v>
      </c>
      <c r="F2200" s="20">
        <v>116826514</v>
      </c>
      <c r="G2200" s="20">
        <v>168747584</v>
      </c>
      <c r="H2200" s="20">
        <v>170888154</v>
      </c>
      <c r="I2200" s="20">
        <v>248512080</v>
      </c>
      <c r="J2200" s="7"/>
      <c r="K2200" s="7"/>
    </row>
    <row r="2201" spans="1:11" x14ac:dyDescent="0.25">
      <c r="A2201" s="2" t="s">
        <v>75</v>
      </c>
      <c r="B2201" s="2" t="s">
        <v>86</v>
      </c>
      <c r="C2201" s="2" t="s">
        <v>573</v>
      </c>
      <c r="D2201" s="2" t="s">
        <v>33</v>
      </c>
      <c r="E2201" s="20">
        <v>21695231</v>
      </c>
      <c r="F2201" s="20">
        <v>12600607</v>
      </c>
      <c r="G2201" s="20">
        <v>14469305</v>
      </c>
      <c r="H2201" s="20">
        <v>2258369</v>
      </c>
      <c r="I2201" s="20">
        <v>8014796</v>
      </c>
      <c r="J2201" s="7"/>
      <c r="K2201" s="7"/>
    </row>
    <row r="2202" spans="1:11" x14ac:dyDescent="0.25">
      <c r="A2202" s="2" t="s">
        <v>75</v>
      </c>
      <c r="B2202" s="2" t="s">
        <v>86</v>
      </c>
      <c r="C2202" s="2" t="s">
        <v>573</v>
      </c>
      <c r="D2202" s="2" t="s">
        <v>34</v>
      </c>
      <c r="E2202" s="20">
        <v>75922575</v>
      </c>
      <c r="F2202" s="20">
        <v>104225907</v>
      </c>
      <c r="G2202" s="20">
        <v>154278279</v>
      </c>
      <c r="H2202" s="20">
        <v>168629785</v>
      </c>
      <c r="I2202" s="20">
        <v>240497284</v>
      </c>
      <c r="J2202" s="7"/>
      <c r="K2202" s="7"/>
    </row>
    <row r="2203" spans="1:11" x14ac:dyDescent="0.25">
      <c r="A2203" s="2" t="s">
        <v>75</v>
      </c>
      <c r="B2203" s="2" t="s">
        <v>86</v>
      </c>
      <c r="C2203" s="2" t="s">
        <v>573</v>
      </c>
      <c r="D2203" s="2" t="s">
        <v>35</v>
      </c>
      <c r="E2203" s="20">
        <v>36941617</v>
      </c>
      <c r="F2203" s="20">
        <v>36683876</v>
      </c>
      <c r="G2203" s="20">
        <v>40606465</v>
      </c>
      <c r="H2203" s="20">
        <v>65426186</v>
      </c>
      <c r="I2203" s="20">
        <v>63232749</v>
      </c>
      <c r="J2203" s="7"/>
      <c r="K2203" s="7"/>
    </row>
    <row r="2204" spans="1:11" x14ac:dyDescent="0.25">
      <c r="A2204" s="2" t="s">
        <v>75</v>
      </c>
      <c r="B2204" s="2" t="s">
        <v>86</v>
      </c>
      <c r="C2204" s="2" t="s">
        <v>573</v>
      </c>
      <c r="D2204" s="2" t="s">
        <v>36</v>
      </c>
      <c r="E2204" s="20">
        <v>60003784</v>
      </c>
      <c r="F2204" s="20">
        <v>78172620</v>
      </c>
      <c r="G2204" s="20">
        <v>93631654</v>
      </c>
      <c r="H2204" s="20">
        <v>177378913</v>
      </c>
      <c r="I2204" s="20">
        <v>124816215</v>
      </c>
      <c r="J2204" s="7"/>
      <c r="K2204" s="7"/>
    </row>
    <row r="2205" spans="1:11" x14ac:dyDescent="0.25">
      <c r="A2205" s="5" t="s">
        <v>75</v>
      </c>
      <c r="B2205" s="2" t="s">
        <v>86</v>
      </c>
      <c r="C2205" s="2" t="s">
        <v>573</v>
      </c>
      <c r="D2205" s="2" t="s">
        <v>37</v>
      </c>
      <c r="E2205" s="20">
        <v>59657321</v>
      </c>
      <c r="F2205" s="20">
        <v>78099994</v>
      </c>
      <c r="G2205" s="20">
        <v>93345714</v>
      </c>
      <c r="H2205" s="20">
        <v>177337946</v>
      </c>
      <c r="I2205" s="20">
        <v>124777168</v>
      </c>
      <c r="J2205" s="7"/>
      <c r="K2205" s="7"/>
    </row>
    <row r="2206" spans="1:11" x14ac:dyDescent="0.25">
      <c r="A2206" s="2" t="s">
        <v>75</v>
      </c>
      <c r="B2206" s="2" t="s">
        <v>86</v>
      </c>
      <c r="C2206" s="2" t="s">
        <v>573</v>
      </c>
      <c r="D2206" s="2" t="s">
        <v>38</v>
      </c>
      <c r="E2206" s="20">
        <v>52860408</v>
      </c>
      <c r="F2206" s="20">
        <v>62737163</v>
      </c>
      <c r="G2206" s="20">
        <v>101253090</v>
      </c>
      <c r="H2206" s="20">
        <v>56677058</v>
      </c>
      <c r="I2206" s="20">
        <v>178913818</v>
      </c>
      <c r="J2206" s="7"/>
      <c r="K2206" s="7"/>
    </row>
    <row r="2207" spans="1:11" x14ac:dyDescent="0.25">
      <c r="A2207" s="2" t="s">
        <v>75</v>
      </c>
      <c r="B2207" s="2" t="s">
        <v>86</v>
      </c>
      <c r="C2207" s="2" t="s">
        <v>573</v>
      </c>
      <c r="D2207" s="2" t="s">
        <v>39</v>
      </c>
      <c r="E2207" s="20">
        <v>28007988</v>
      </c>
      <c r="F2207" s="20">
        <v>30410300</v>
      </c>
      <c r="G2207" s="20">
        <v>51840462</v>
      </c>
      <c r="H2207" s="20">
        <v>26865744</v>
      </c>
      <c r="I2207" s="20">
        <v>85912384</v>
      </c>
      <c r="J2207" s="7"/>
      <c r="K2207" s="7"/>
    </row>
    <row r="2208" spans="1:11" x14ac:dyDescent="0.25">
      <c r="A2208" s="2" t="s">
        <v>75</v>
      </c>
      <c r="B2208" s="5" t="s">
        <v>86</v>
      </c>
      <c r="C2208" s="5" t="s">
        <v>573</v>
      </c>
      <c r="D2208" s="5" t="s">
        <v>40</v>
      </c>
      <c r="E2208" s="19"/>
      <c r="F2208" s="19"/>
      <c r="G2208" s="19"/>
      <c r="H2208" s="19"/>
      <c r="I2208" s="19"/>
      <c r="J2208" s="7"/>
      <c r="K2208" s="7"/>
    </row>
    <row r="2209" spans="1:11" x14ac:dyDescent="0.25">
      <c r="A2209" s="2" t="s">
        <v>75</v>
      </c>
      <c r="B2209" s="2" t="s">
        <v>86</v>
      </c>
      <c r="C2209" s="2" t="s">
        <v>573</v>
      </c>
      <c r="D2209" s="2" t="s">
        <v>77</v>
      </c>
      <c r="E2209" s="20">
        <v>2127513</v>
      </c>
      <c r="F2209" s="20">
        <v>2127513</v>
      </c>
      <c r="G2209" s="20">
        <v>2127513</v>
      </c>
      <c r="H2209" s="20">
        <v>2127513.1</v>
      </c>
      <c r="I2209" s="20">
        <v>2127513.1</v>
      </c>
      <c r="J2209" s="7"/>
      <c r="K2209" s="7"/>
    </row>
    <row r="2210" spans="1:11" x14ac:dyDescent="0.25">
      <c r="A2210" s="2" t="s">
        <v>75</v>
      </c>
      <c r="B2210" s="2" t="s">
        <v>86</v>
      </c>
      <c r="C2210" s="2" t="s">
        <v>573</v>
      </c>
      <c r="D2210" s="2" t="s">
        <v>78</v>
      </c>
      <c r="E2210" s="23">
        <v>10</v>
      </c>
      <c r="F2210" s="23">
        <v>0</v>
      </c>
      <c r="G2210" s="23">
        <v>0</v>
      </c>
      <c r="H2210" s="23">
        <v>80</v>
      </c>
      <c r="I2210" s="23">
        <v>350</v>
      </c>
      <c r="J2210" s="7"/>
      <c r="K2210" s="7"/>
    </row>
    <row r="2211" spans="1:11" x14ac:dyDescent="0.25">
      <c r="A2211" s="2" t="s">
        <v>75</v>
      </c>
      <c r="B2211" s="2" t="s">
        <v>86</v>
      </c>
      <c r="C2211" s="2" t="s">
        <v>573</v>
      </c>
      <c r="D2211" s="2" t="s">
        <v>79</v>
      </c>
      <c r="E2211" s="23">
        <v>0</v>
      </c>
      <c r="F2211" s="23">
        <v>0</v>
      </c>
      <c r="G2211" s="23">
        <v>0</v>
      </c>
      <c r="H2211" s="23">
        <v>0</v>
      </c>
      <c r="I2211" s="23">
        <v>0</v>
      </c>
      <c r="J2211" s="7"/>
      <c r="K2211" s="7"/>
    </row>
    <row r="2212" spans="1:11" x14ac:dyDescent="0.25">
      <c r="A2212" s="2" t="s">
        <v>75</v>
      </c>
      <c r="B2212" s="2" t="s">
        <v>86</v>
      </c>
      <c r="C2212" s="2" t="s">
        <v>573</v>
      </c>
      <c r="D2212" s="2" t="s">
        <v>80</v>
      </c>
      <c r="E2212" s="20">
        <v>470702316.89999998</v>
      </c>
      <c r="F2212" s="20">
        <v>1561683147</v>
      </c>
      <c r="G2212" s="20">
        <v>992102720</v>
      </c>
      <c r="H2212" s="20">
        <v>133268013</v>
      </c>
      <c r="I2212" s="20">
        <v>362702186</v>
      </c>
      <c r="J2212" s="7"/>
      <c r="K2212" s="7"/>
    </row>
    <row r="2213" spans="1:11" x14ac:dyDescent="0.25">
      <c r="A2213" s="2" t="str">
        <f t="shared" ref="A2213:B2213" si="108">A2212</f>
        <v>Local Banks</v>
      </c>
      <c r="B2213" s="2" t="str">
        <f t="shared" si="108"/>
        <v>Public Sector Banks</v>
      </c>
      <c r="C2213" s="2" t="s">
        <v>573</v>
      </c>
      <c r="D2213" s="2" t="s">
        <v>81</v>
      </c>
      <c r="E2213" s="20"/>
      <c r="F2213" s="20"/>
      <c r="G2213" s="9">
        <v>2735800568</v>
      </c>
      <c r="H2213" s="9">
        <v>2858771000</v>
      </c>
      <c r="I2213" s="9">
        <v>3327461362.7345958</v>
      </c>
      <c r="J2213" s="7"/>
      <c r="K2213" s="7"/>
    </row>
    <row r="2214" spans="1:11" x14ac:dyDescent="0.25">
      <c r="A2214" s="5" t="s">
        <v>75</v>
      </c>
      <c r="B2214" s="5" t="s">
        <v>86</v>
      </c>
      <c r="C2214" s="5" t="s">
        <v>573</v>
      </c>
      <c r="D2214" s="5" t="s">
        <v>43</v>
      </c>
      <c r="E2214" s="22"/>
      <c r="F2214" s="22"/>
      <c r="G2214" s="22"/>
      <c r="H2214" s="22"/>
      <c r="I2214" s="22"/>
      <c r="J2214" s="7"/>
      <c r="K2214" s="7"/>
    </row>
    <row r="2215" spans="1:11" x14ac:dyDescent="0.25">
      <c r="A2215" s="2" t="s">
        <v>75</v>
      </c>
      <c r="B2215" s="2" t="s">
        <v>86</v>
      </c>
      <c r="C2215" s="2" t="s">
        <v>573</v>
      </c>
      <c r="D2215" s="2" t="s">
        <v>211</v>
      </c>
      <c r="E2215" s="23">
        <v>42.097925010378738</v>
      </c>
      <c r="F2215" s="23">
        <v>23.211628588118362</v>
      </c>
      <c r="G2215" s="23">
        <v>16.4686795</v>
      </c>
      <c r="H2215" s="23">
        <v>15.686233181627305</v>
      </c>
      <c r="I2215" s="23">
        <v>31.81512567</v>
      </c>
      <c r="J2215" s="7"/>
      <c r="K2215" s="7"/>
    </row>
    <row r="2216" spans="1:11" x14ac:dyDescent="0.25">
      <c r="A2216" s="2" t="s">
        <v>75</v>
      </c>
      <c r="B2216" s="2" t="s">
        <v>86</v>
      </c>
      <c r="C2216" s="2" t="s">
        <v>573</v>
      </c>
      <c r="D2216" s="2" t="s">
        <v>45</v>
      </c>
      <c r="E2216" s="23">
        <v>2.5377128482122977</v>
      </c>
      <c r="F2216" s="23">
        <v>2.2293330048836086</v>
      </c>
      <c r="G2216" s="23">
        <v>2.53652495</v>
      </c>
      <c r="H2216" s="23">
        <v>2.533899334931101</v>
      </c>
      <c r="I2216" s="23">
        <v>3.516524006</v>
      </c>
      <c r="J2216" s="7"/>
      <c r="K2216" s="7"/>
    </row>
    <row r="2217" spans="1:11" x14ac:dyDescent="0.25">
      <c r="A2217" s="2" t="s">
        <v>75</v>
      </c>
      <c r="B2217" s="2" t="s">
        <v>86</v>
      </c>
      <c r="C2217" s="2" t="s">
        <v>573</v>
      </c>
      <c r="D2217" s="2" t="s">
        <v>533</v>
      </c>
      <c r="E2217" s="23">
        <v>12.63211800456307</v>
      </c>
      <c r="F2217" s="23">
        <v>11.790097684977646</v>
      </c>
      <c r="G2217" s="23">
        <v>16.245784879999999</v>
      </c>
      <c r="H2217" s="23">
        <v>7.9308698577759138</v>
      </c>
      <c r="I2217" s="23">
        <v>21.162693669999999</v>
      </c>
      <c r="J2217" s="7"/>
      <c r="K2217" s="7"/>
    </row>
    <row r="2218" spans="1:11" x14ac:dyDescent="0.25">
      <c r="A2218" s="2" t="s">
        <v>75</v>
      </c>
      <c r="B2218" s="2" t="s">
        <v>86</v>
      </c>
      <c r="C2218" s="2" t="s">
        <v>573</v>
      </c>
      <c r="D2218" s="2" t="s">
        <v>46</v>
      </c>
      <c r="E2218" s="9">
        <v>0.72810723691306745</v>
      </c>
      <c r="F2218" s="9">
        <v>0.58030222042242907</v>
      </c>
      <c r="G2218" s="9">
        <v>0.77923856499999999</v>
      </c>
      <c r="H2218" s="9">
        <v>0.39836050223837755</v>
      </c>
      <c r="I2218" s="9">
        <v>1.2156872240000001</v>
      </c>
      <c r="J2218" s="7"/>
      <c r="K2218" s="7"/>
    </row>
    <row r="2219" spans="1:11" x14ac:dyDescent="0.25">
      <c r="A2219" s="2" t="s">
        <v>75</v>
      </c>
      <c r="B2219" s="2" t="s">
        <v>86</v>
      </c>
      <c r="C2219" s="2" t="s">
        <v>573</v>
      </c>
      <c r="D2219" s="2" t="s">
        <v>47</v>
      </c>
      <c r="E2219" s="9">
        <v>0.96034955031296065</v>
      </c>
      <c r="F2219" s="9">
        <v>0.70001725390742797</v>
      </c>
      <c r="G2219" s="9">
        <v>0.61037503000000004</v>
      </c>
      <c r="H2219" s="9">
        <v>0.97012791882858362</v>
      </c>
      <c r="I2219" s="9">
        <v>0.89476326399999995</v>
      </c>
      <c r="J2219" s="7"/>
      <c r="K2219" s="7"/>
    </row>
    <row r="2220" spans="1:11" x14ac:dyDescent="0.25">
      <c r="A2220" s="5" t="s">
        <v>75</v>
      </c>
      <c r="B2220" s="2" t="s">
        <v>86</v>
      </c>
      <c r="C2220" s="2" t="s">
        <v>573</v>
      </c>
      <c r="D2220" s="2" t="s">
        <v>48</v>
      </c>
      <c r="E2220" s="9">
        <v>1.9737146524975351</v>
      </c>
      <c r="F2220" s="9">
        <v>1.9888828869705855</v>
      </c>
      <c r="G2220" s="9">
        <v>2.3190299649999999</v>
      </c>
      <c r="H2220" s="9">
        <v>2.5004126386728629</v>
      </c>
      <c r="I2220" s="9">
        <v>3.4031121249999998</v>
      </c>
      <c r="J2220" s="7"/>
      <c r="K2220" s="7"/>
    </row>
    <row r="2221" spans="1:11" x14ac:dyDescent="0.25">
      <c r="A2221" s="2" t="s">
        <v>75</v>
      </c>
      <c r="B2221" s="2" t="s">
        <v>86</v>
      </c>
      <c r="C2221" s="2" t="s">
        <v>573</v>
      </c>
      <c r="D2221" s="2" t="s">
        <v>49</v>
      </c>
      <c r="E2221" s="23">
        <v>57.902074989621262</v>
      </c>
      <c r="F2221" s="23">
        <v>76.788371411881641</v>
      </c>
      <c r="G2221" s="23">
        <v>83.531320500000007</v>
      </c>
      <c r="H2221" s="23">
        <v>84.313766818372699</v>
      </c>
      <c r="I2221" s="23">
        <v>68.18487433</v>
      </c>
      <c r="J2221" s="7"/>
      <c r="K2221" s="7"/>
    </row>
    <row r="2222" spans="1:11" x14ac:dyDescent="0.25">
      <c r="A2222" s="2" t="s">
        <v>75</v>
      </c>
      <c r="B2222" s="2" t="s">
        <v>86</v>
      </c>
      <c r="C2222" s="2" t="s">
        <v>573</v>
      </c>
      <c r="D2222" s="2" t="s">
        <v>50</v>
      </c>
      <c r="E2222" s="9">
        <v>1.1285823030348157</v>
      </c>
      <c r="F2222" s="9">
        <v>1.244876087240349</v>
      </c>
      <c r="G2222" s="9">
        <v>0.92190484299999997</v>
      </c>
      <c r="H2222" s="9">
        <v>3.1289193945105618</v>
      </c>
      <c r="I2222" s="9">
        <v>0.69741493099999996</v>
      </c>
      <c r="J2222" s="7"/>
      <c r="K2222" s="7"/>
    </row>
    <row r="2223" spans="1:11" x14ac:dyDescent="0.25">
      <c r="A2223" s="2" t="s">
        <v>75</v>
      </c>
      <c r="B2223" s="2" t="s">
        <v>86</v>
      </c>
      <c r="C2223" s="2" t="s">
        <v>573</v>
      </c>
      <c r="D2223" s="2" t="s">
        <v>51</v>
      </c>
      <c r="E2223" s="9">
        <v>22.320816890082032</v>
      </c>
      <c r="F2223" s="9">
        <v>14.476567645700895</v>
      </c>
      <c r="G2223" s="9">
        <v>8.789524857</v>
      </c>
      <c r="H2223" s="9">
        <v>15.35959557751705</v>
      </c>
      <c r="I2223" s="9">
        <v>14.78259544</v>
      </c>
      <c r="J2223" s="7"/>
      <c r="K2223" s="7"/>
    </row>
    <row r="2224" spans="1:11" x14ac:dyDescent="0.25">
      <c r="A2224" s="2" t="s">
        <v>75</v>
      </c>
      <c r="B2224" s="2" t="s">
        <v>86</v>
      </c>
      <c r="C2224" s="2" t="s">
        <v>573</v>
      </c>
      <c r="D2224" s="2" t="s">
        <v>52</v>
      </c>
      <c r="E2224" s="9">
        <v>1.6149082212616734</v>
      </c>
      <c r="F2224" s="9">
        <v>2.1290005996094852</v>
      </c>
      <c r="G2224" s="9">
        <v>2.2987894660000001</v>
      </c>
      <c r="H2224" s="9">
        <v>2.7105041091650981</v>
      </c>
      <c r="I2224" s="9">
        <v>1.973299753</v>
      </c>
      <c r="J2224" s="7"/>
      <c r="K2224" s="7"/>
    </row>
    <row r="2225" spans="1:11" x14ac:dyDescent="0.25">
      <c r="A2225" s="5" t="s">
        <v>75</v>
      </c>
      <c r="B2225" s="2" t="s">
        <v>86</v>
      </c>
      <c r="C2225" s="2" t="s">
        <v>573</v>
      </c>
      <c r="D2225" s="2" t="s">
        <v>82</v>
      </c>
      <c r="E2225" s="9">
        <f>+E2207/E2209</f>
        <v>13.164661273515133</v>
      </c>
      <c r="F2225" s="9">
        <f>+F2207/F2209</f>
        <v>14.293825701652587</v>
      </c>
      <c r="G2225" s="9">
        <f>+G2207/G2209</f>
        <v>24.366695761671021</v>
      </c>
      <c r="H2225" s="9">
        <f>+H2207/H2209</f>
        <v>12.627769013502196</v>
      </c>
      <c r="I2225" s="9">
        <f>+I2207/I2209</f>
        <v>40.381600470521192</v>
      </c>
      <c r="J2225" s="7"/>
      <c r="K2225" s="7"/>
    </row>
    <row r="2226" spans="1:11" x14ac:dyDescent="0.25">
      <c r="A2226" s="2" t="s">
        <v>75</v>
      </c>
      <c r="B2226" s="5" t="s">
        <v>86</v>
      </c>
      <c r="C2226" s="5" t="s">
        <v>573</v>
      </c>
      <c r="D2226" s="5" t="s">
        <v>53</v>
      </c>
      <c r="E2226" s="74"/>
      <c r="F2226" s="74"/>
      <c r="G2226" s="74"/>
      <c r="H2226" s="74"/>
      <c r="I2226" s="74"/>
      <c r="J2226" s="7"/>
      <c r="K2226" s="7"/>
    </row>
    <row r="2227" spans="1:11" x14ac:dyDescent="0.25">
      <c r="A2227" s="5" t="s">
        <v>75</v>
      </c>
      <c r="B2227" s="2" t="s">
        <v>86</v>
      </c>
      <c r="C2227" s="2" t="s">
        <v>573</v>
      </c>
      <c r="D2227" s="2" t="s">
        <v>54</v>
      </c>
      <c r="E2227" s="9">
        <v>7.7057041821019707</v>
      </c>
      <c r="F2227" s="9">
        <v>4.7420728381574149</v>
      </c>
      <c r="G2227" s="9">
        <v>5.0703811060000001</v>
      </c>
      <c r="H2227" s="9">
        <v>5.5021680514299334</v>
      </c>
      <c r="I2227" s="9">
        <v>5.7802038319999998</v>
      </c>
      <c r="J2227" s="7"/>
      <c r="K2227" s="7"/>
    </row>
    <row r="2228" spans="1:11" x14ac:dyDescent="0.25">
      <c r="A2228" s="2" t="s">
        <v>75</v>
      </c>
      <c r="B2228" s="2" t="s">
        <v>86</v>
      </c>
      <c r="C2228" s="2" t="s">
        <v>573</v>
      </c>
      <c r="D2228" s="2" t="s">
        <v>55</v>
      </c>
      <c r="E2228" s="9">
        <v>50.385485412684623</v>
      </c>
      <c r="F2228" s="9">
        <v>66.356338946894169</v>
      </c>
      <c r="G2228" s="9">
        <v>66.189052860000004</v>
      </c>
      <c r="H2228" s="9">
        <v>68.390876039261158</v>
      </c>
      <c r="I2228" s="9">
        <v>69.649263579999996</v>
      </c>
      <c r="J2228" s="7"/>
      <c r="K2228" s="7"/>
    </row>
    <row r="2229" spans="1:11" x14ac:dyDescent="0.25">
      <c r="A2229" s="2" t="s">
        <v>75</v>
      </c>
      <c r="B2229" s="2" t="s">
        <v>86</v>
      </c>
      <c r="C2229" s="2" t="s">
        <v>573</v>
      </c>
      <c r="D2229" s="2" t="s">
        <v>56</v>
      </c>
      <c r="E2229" s="9">
        <v>28.944211410442044</v>
      </c>
      <c r="F2229" s="9">
        <v>23.481338070963229</v>
      </c>
      <c r="G2229" s="9">
        <v>21.0151556</v>
      </c>
      <c r="H2229" s="9">
        <v>20.83113242903233</v>
      </c>
      <c r="I2229" s="9">
        <v>18.93433237</v>
      </c>
      <c r="J2229" s="7"/>
      <c r="K2229" s="7"/>
    </row>
    <row r="2230" spans="1:11" x14ac:dyDescent="0.25">
      <c r="A2230" s="2" t="s">
        <v>75</v>
      </c>
      <c r="B2230" s="2" t="s">
        <v>86</v>
      </c>
      <c r="C2230" s="2" t="s">
        <v>573</v>
      </c>
      <c r="D2230" s="2" t="s">
        <v>57</v>
      </c>
      <c r="E2230" s="9">
        <v>78.487202923219542</v>
      </c>
      <c r="F2230" s="9">
        <v>50.877258828868939</v>
      </c>
      <c r="G2230" s="9">
        <v>55.231038089999998</v>
      </c>
      <c r="H2230" s="9">
        <v>57.317912663312626</v>
      </c>
      <c r="I2230" s="9">
        <v>62.67549159</v>
      </c>
      <c r="J2230" s="7"/>
      <c r="K2230" s="7"/>
    </row>
    <row r="2231" spans="1:11" x14ac:dyDescent="0.25">
      <c r="A2231" s="2" t="s">
        <v>75</v>
      </c>
      <c r="B2231" s="2" t="s">
        <v>86</v>
      </c>
      <c r="C2231" s="2" t="s">
        <v>573</v>
      </c>
      <c r="D2231" s="2" t="s">
        <v>58</v>
      </c>
      <c r="E2231" s="9">
        <v>92.559759779974826</v>
      </c>
      <c r="F2231" s="9">
        <v>94.259095682817602</v>
      </c>
      <c r="G2231" s="9">
        <v>94.246619190000004</v>
      </c>
      <c r="H2231" s="9">
        <v>93.224404746538454</v>
      </c>
      <c r="I2231" s="9">
        <v>92.480251370000005</v>
      </c>
      <c r="J2231" s="7"/>
      <c r="K2231" s="7"/>
    </row>
    <row r="2232" spans="1:11" x14ac:dyDescent="0.25">
      <c r="A2232" s="5" t="s">
        <v>75</v>
      </c>
      <c r="B2232" s="2" t="s">
        <v>86</v>
      </c>
      <c r="C2232" s="2" t="s">
        <v>573</v>
      </c>
      <c r="D2232" s="2" t="s">
        <v>59</v>
      </c>
      <c r="E2232" s="9">
        <v>43.229869898914053</v>
      </c>
      <c r="F2232" s="9">
        <v>53.956554002139598</v>
      </c>
      <c r="G2232" s="9">
        <v>44.407351720000001</v>
      </c>
      <c r="H2232" s="9">
        <v>43.273442475548272</v>
      </c>
      <c r="I2232" s="9">
        <v>36.458581459999998</v>
      </c>
      <c r="J2232" s="7"/>
      <c r="K2232" s="7"/>
    </row>
    <row r="2233" spans="1:11" x14ac:dyDescent="0.25">
      <c r="A2233" s="2" t="s">
        <v>75</v>
      </c>
      <c r="B2233" s="2" t="s">
        <v>86</v>
      </c>
      <c r="C2233" s="2" t="s">
        <v>573</v>
      </c>
      <c r="D2233" s="2" t="s">
        <v>60</v>
      </c>
      <c r="E2233" s="23">
        <v>39.170030096914076</v>
      </c>
      <c r="F2233" s="23">
        <v>31.228222514191661</v>
      </c>
      <c r="G2233" s="23">
        <v>27.88204193</v>
      </c>
      <c r="H2233" s="23">
        <v>28.824232951527662</v>
      </c>
      <c r="I2233" s="23">
        <v>26.391040239999999</v>
      </c>
      <c r="J2233" s="7"/>
      <c r="K2233" s="7"/>
    </row>
    <row r="2234" spans="1:11" x14ac:dyDescent="0.25">
      <c r="A2234" s="2" t="s">
        <v>75</v>
      </c>
      <c r="B2234" s="5" t="s">
        <v>86</v>
      </c>
      <c r="C2234" s="5" t="s">
        <v>573</v>
      </c>
      <c r="D2234" s="5" t="s">
        <v>61</v>
      </c>
      <c r="E2234" s="74"/>
      <c r="F2234" s="74"/>
      <c r="G2234" s="74"/>
      <c r="H2234" s="74"/>
      <c r="I2234" s="74"/>
      <c r="J2234" s="7"/>
      <c r="K2234" s="7"/>
    </row>
    <row r="2235" spans="1:11" x14ac:dyDescent="0.25">
      <c r="A2235" s="2" t="s">
        <v>75</v>
      </c>
      <c r="B2235" s="2" t="s">
        <v>86</v>
      </c>
      <c r="C2235" s="2" t="s">
        <v>573</v>
      </c>
      <c r="D2235" s="2" t="s">
        <v>62</v>
      </c>
      <c r="E2235" s="9">
        <v>15.165625753025378</v>
      </c>
      <c r="F2235" s="9">
        <v>14.271521442733935</v>
      </c>
      <c r="G2235" s="9">
        <v>13.533593939999999</v>
      </c>
      <c r="H2235" s="9">
        <v>16.098453375878002</v>
      </c>
      <c r="I2235" s="9">
        <v>13.80834048</v>
      </c>
      <c r="J2235" s="7"/>
      <c r="K2235" s="7"/>
    </row>
    <row r="2236" spans="1:11" x14ac:dyDescent="0.25">
      <c r="A2236" s="2" t="s">
        <v>75</v>
      </c>
      <c r="B2236" s="2" t="s">
        <v>86</v>
      </c>
      <c r="C2236" s="2" t="s">
        <v>573</v>
      </c>
      <c r="D2236" s="2" t="s">
        <v>63</v>
      </c>
      <c r="E2236" s="9">
        <v>14.694125216896477</v>
      </c>
      <c r="F2236" s="9">
        <v>14.462819298729</v>
      </c>
      <c r="G2236" s="9">
        <v>14.317026500000001</v>
      </c>
      <c r="H2236" s="9">
        <v>16.015127345631456</v>
      </c>
      <c r="I2236" s="9">
        <v>17.138559220000001</v>
      </c>
      <c r="J2236" s="7"/>
      <c r="K2236" s="7"/>
    </row>
    <row r="2237" spans="1:11" x14ac:dyDescent="0.25">
      <c r="A2237" s="5" t="s">
        <v>75</v>
      </c>
      <c r="B2237" s="2" t="s">
        <v>86</v>
      </c>
      <c r="C2237" s="2" t="s">
        <v>573</v>
      </c>
      <c r="D2237" s="2" t="s">
        <v>534</v>
      </c>
      <c r="E2237" s="9">
        <v>89.273783653769812</v>
      </c>
      <c r="F2237" s="9">
        <v>79.597853233977347</v>
      </c>
      <c r="G2237" s="9">
        <v>69.202451890000006</v>
      </c>
      <c r="H2237" s="9">
        <v>79.495128932047891</v>
      </c>
      <c r="I2237" s="9">
        <v>54.927280320000001</v>
      </c>
      <c r="J2237" s="7"/>
      <c r="K2237" s="7"/>
    </row>
    <row r="2238" spans="1:11" x14ac:dyDescent="0.25">
      <c r="A2238" s="2" t="s">
        <v>75</v>
      </c>
      <c r="B2238" s="2" t="s">
        <v>86</v>
      </c>
      <c r="C2238" s="2" t="s">
        <v>573</v>
      </c>
      <c r="D2238" s="2" t="s">
        <v>65</v>
      </c>
      <c r="E2238" s="9">
        <v>11.312307383555401</v>
      </c>
      <c r="F2238" s="9">
        <v>6.0562546080590449</v>
      </c>
      <c r="G2238" s="9">
        <v>6.1938165339999998</v>
      </c>
      <c r="H2238" s="9">
        <v>0.84300489172023896</v>
      </c>
      <c r="I2238" s="9">
        <v>2.895921129</v>
      </c>
      <c r="J2238" s="7"/>
      <c r="K2238" s="7"/>
    </row>
    <row r="2239" spans="1:11" x14ac:dyDescent="0.25">
      <c r="A2239" s="2" t="s">
        <v>75</v>
      </c>
      <c r="B2239" s="2" t="s">
        <v>86</v>
      </c>
      <c r="C2239" s="2" t="s">
        <v>573</v>
      </c>
      <c r="D2239" s="2" t="s">
        <v>66</v>
      </c>
      <c r="E2239" s="9">
        <v>96.890991879877816</v>
      </c>
      <c r="F2239" s="9">
        <v>101.3404166946227</v>
      </c>
      <c r="G2239" s="9">
        <v>105.78879910000001</v>
      </c>
      <c r="H2239" s="9">
        <v>99.482397294317707</v>
      </c>
      <c r="I2239" s="9">
        <v>124.1174437</v>
      </c>
      <c r="J2239" s="7"/>
      <c r="K2239" s="7"/>
    </row>
    <row r="2240" spans="1:11" x14ac:dyDescent="0.25">
      <c r="A2240" s="2" t="s">
        <v>75</v>
      </c>
      <c r="B2240" s="5" t="s">
        <v>86</v>
      </c>
      <c r="C2240" s="5" t="s">
        <v>573</v>
      </c>
      <c r="D2240" s="5" t="s">
        <v>67</v>
      </c>
      <c r="E2240" s="74"/>
      <c r="F2240" s="74"/>
      <c r="G2240" s="74"/>
      <c r="H2240" s="74"/>
      <c r="I2240" s="74"/>
      <c r="J2240" s="7"/>
      <c r="K2240" s="7"/>
    </row>
    <row r="2241" spans="1:14" x14ac:dyDescent="0.25">
      <c r="A2241" s="2" t="s">
        <v>75</v>
      </c>
      <c r="B2241" s="2" t="s">
        <v>86</v>
      </c>
      <c r="C2241" s="2" t="s">
        <v>573</v>
      </c>
      <c r="D2241" s="2" t="s">
        <v>535</v>
      </c>
      <c r="E2241" s="23">
        <v>5.7639363141640612</v>
      </c>
      <c r="F2241" s="23">
        <v>4.9219458220589747</v>
      </c>
      <c r="G2241" s="23">
        <v>4.7965584379999999</v>
      </c>
      <c r="H2241" s="23">
        <v>5.0229105934426652</v>
      </c>
      <c r="I2241" s="23">
        <v>5.7444824529999998</v>
      </c>
      <c r="J2241" s="7"/>
      <c r="K2241" s="7"/>
    </row>
    <row r="2242" spans="1:14" x14ac:dyDescent="0.25">
      <c r="A2242" s="2" t="str">
        <f t="shared" ref="A2242:C2242" si="109">A2241</f>
        <v>Local Banks</v>
      </c>
      <c r="B2242" s="2" t="str">
        <f t="shared" si="109"/>
        <v>Public Sector Banks</v>
      </c>
      <c r="C2242" s="2" t="str">
        <f t="shared" si="109"/>
        <v>NATIONAL BANK OF PAKISTAN</v>
      </c>
      <c r="D2242" s="2" t="s">
        <v>540</v>
      </c>
      <c r="E2242" s="23"/>
      <c r="F2242" s="23"/>
      <c r="G2242" s="9">
        <f>G2213/SUM(G2177:G2179)</f>
        <v>8.5734628471863132</v>
      </c>
      <c r="H2242" s="9">
        <f>H2213/SUM(H2177:H2179)</f>
        <v>8.4392007733654815</v>
      </c>
      <c r="I2242" s="9">
        <f>I2213/SUM(I2177:I2179)</f>
        <v>8.1964953402169751</v>
      </c>
      <c r="J2242" s="7"/>
      <c r="K2242" s="7"/>
    </row>
    <row r="2243" spans="1:14" x14ac:dyDescent="0.25">
      <c r="A2243" s="2" t="s">
        <v>75</v>
      </c>
      <c r="B2243" s="2" t="s">
        <v>86</v>
      </c>
      <c r="C2243" s="2" t="s">
        <v>573</v>
      </c>
      <c r="D2243" s="2" t="s">
        <v>538</v>
      </c>
      <c r="E2243" s="9">
        <f>+SUM(E2177:E2179)/E2209</f>
        <v>104.21578763561021</v>
      </c>
      <c r="F2243" s="9">
        <f t="shared" ref="F2243:I2243" si="110">+SUM(F2177:F2179)/F2209</f>
        <v>121.23585472803221</v>
      </c>
      <c r="G2243" s="9">
        <f t="shared" si="110"/>
        <v>149.98780265972522</v>
      </c>
      <c r="H2243" s="9">
        <f t="shared" si="110"/>
        <v>159.22300125907566</v>
      </c>
      <c r="I2243" s="9">
        <f t="shared" si="110"/>
        <v>190.81503093917493</v>
      </c>
      <c r="J2243" s="7"/>
      <c r="K2243" s="7"/>
    </row>
    <row r="2244" spans="1:14" x14ac:dyDescent="0.25">
      <c r="A2244" s="2" t="s">
        <v>75</v>
      </c>
      <c r="B2244" s="2" t="s">
        <v>86</v>
      </c>
      <c r="C2244" s="2" t="s">
        <v>573</v>
      </c>
      <c r="D2244" s="2" t="s">
        <v>539</v>
      </c>
      <c r="E2244" s="9">
        <v>13.616944852487057</v>
      </c>
      <c r="F2244" s="9">
        <v>10.336818134171516</v>
      </c>
      <c r="G2244" s="9">
        <v>11.51472223</v>
      </c>
      <c r="H2244" s="9">
        <v>11.411294626295023</v>
      </c>
      <c r="I2244" s="9">
        <v>10.91055497</v>
      </c>
      <c r="J2244" s="7"/>
      <c r="K2244" s="7"/>
    </row>
    <row r="2245" spans="1:14" x14ac:dyDescent="0.25">
      <c r="A2245" s="2" t="s">
        <v>75</v>
      </c>
      <c r="B2245" s="5" t="s">
        <v>86</v>
      </c>
      <c r="C2245" s="5" t="s">
        <v>573</v>
      </c>
      <c r="D2245" s="5" t="s">
        <v>68</v>
      </c>
      <c r="E2245" s="74"/>
      <c r="F2245" s="74"/>
      <c r="G2245" s="74"/>
      <c r="H2245" s="74"/>
      <c r="I2245" s="74"/>
      <c r="J2245" s="7"/>
      <c r="K2245" s="7"/>
    </row>
    <row r="2246" spans="1:14" x14ac:dyDescent="0.25">
      <c r="A2246" s="2" t="s">
        <v>75</v>
      </c>
      <c r="B2246" s="2" t="s">
        <v>86</v>
      </c>
      <c r="C2246" s="2" t="s">
        <v>573</v>
      </c>
      <c r="D2246" s="2" t="s">
        <v>83</v>
      </c>
      <c r="E2246" s="9">
        <v>16.806002519709732</v>
      </c>
      <c r="F2246" s="9">
        <v>51.353756687701207</v>
      </c>
      <c r="G2246" s="9">
        <v>19.137613399999999</v>
      </c>
      <c r="H2246" s="9">
        <v>4.9605182346708876</v>
      </c>
      <c r="I2246" s="9">
        <v>4.2217683770000001</v>
      </c>
      <c r="J2246" s="7"/>
      <c r="K2246" s="7"/>
    </row>
    <row r="2247" spans="1:14" x14ac:dyDescent="0.25">
      <c r="A2247" s="2" t="s">
        <v>75</v>
      </c>
      <c r="B2247" s="5" t="s">
        <v>86</v>
      </c>
      <c r="C2247" s="5" t="s">
        <v>574</v>
      </c>
      <c r="D2247" s="5" t="s">
        <v>9</v>
      </c>
      <c r="E2247" s="19">
        <f>SUM(E2248:E2251)</f>
        <v>18627282</v>
      </c>
      <c r="F2247" s="19">
        <f t="shared" ref="F2247:I2247" si="111">SUM(F2248:F2251)</f>
        <v>17150959</v>
      </c>
      <c r="G2247" s="19">
        <f t="shared" si="111"/>
        <v>24472344</v>
      </c>
      <c r="H2247" s="19">
        <f t="shared" si="111"/>
        <v>29152044</v>
      </c>
      <c r="I2247" s="19">
        <f t="shared" si="111"/>
        <v>33548224</v>
      </c>
      <c r="J2247" s="3"/>
      <c r="K2247" s="3"/>
      <c r="L2247" s="3"/>
      <c r="M2247" s="3"/>
      <c r="N2247" s="3"/>
    </row>
    <row r="2248" spans="1:14" x14ac:dyDescent="0.25">
      <c r="A2248" s="2" t="s">
        <v>75</v>
      </c>
      <c r="B2248" s="2" t="s">
        <v>86</v>
      </c>
      <c r="C2248" s="2" t="s">
        <v>574</v>
      </c>
      <c r="D2248" s="2" t="s">
        <v>76</v>
      </c>
      <c r="E2248" s="23">
        <v>25524428</v>
      </c>
      <c r="F2248" s="23">
        <v>29524428</v>
      </c>
      <c r="G2248" s="23">
        <v>34524428</v>
      </c>
      <c r="H2248" s="23">
        <v>34524428</v>
      </c>
      <c r="I2248" s="23">
        <v>34524428</v>
      </c>
      <c r="J2248" s="7"/>
      <c r="K2248" s="7"/>
    </row>
    <row r="2249" spans="1:14" x14ac:dyDescent="0.25">
      <c r="A2249" s="5" t="s">
        <v>75</v>
      </c>
      <c r="B2249" s="2" t="s">
        <v>86</v>
      </c>
      <c r="C2249" s="2" t="s">
        <v>574</v>
      </c>
      <c r="D2249" s="2" t="s">
        <v>11</v>
      </c>
      <c r="E2249" s="9">
        <v>1461412</v>
      </c>
      <c r="F2249" s="9">
        <v>1461412</v>
      </c>
      <c r="G2249" s="9">
        <v>1894365</v>
      </c>
      <c r="H2249" s="9">
        <v>2448431</v>
      </c>
      <c r="I2249" s="9">
        <v>3119393</v>
      </c>
      <c r="J2249" s="7"/>
      <c r="K2249" s="7"/>
    </row>
    <row r="2250" spans="1:14" x14ac:dyDescent="0.25">
      <c r="A2250" s="2" t="s">
        <v>75</v>
      </c>
      <c r="B2250" s="2" t="s">
        <v>86</v>
      </c>
      <c r="C2250" s="2" t="s">
        <v>574</v>
      </c>
      <c r="D2250" s="2" t="s">
        <v>12</v>
      </c>
      <c r="E2250" s="9">
        <v>-11236911</v>
      </c>
      <c r="F2250" s="9">
        <v>-12626381</v>
      </c>
      <c r="G2250" s="9">
        <v>-10912821</v>
      </c>
      <c r="H2250" s="9">
        <v>-8705257</v>
      </c>
      <c r="I2250" s="9">
        <v>-6050851</v>
      </c>
      <c r="J2250" s="7"/>
      <c r="K2250" s="7"/>
    </row>
    <row r="2251" spans="1:14" x14ac:dyDescent="0.25">
      <c r="A2251" s="2" t="s">
        <v>75</v>
      </c>
      <c r="B2251" s="2" t="s">
        <v>86</v>
      </c>
      <c r="C2251" s="2" t="s">
        <v>574</v>
      </c>
      <c r="D2251" s="2" t="s">
        <v>13</v>
      </c>
      <c r="E2251" s="9">
        <v>2878353</v>
      </c>
      <c r="F2251" s="9">
        <v>-1208500</v>
      </c>
      <c r="G2251" s="9">
        <v>-1033628</v>
      </c>
      <c r="H2251" s="9">
        <v>884442</v>
      </c>
      <c r="I2251" s="9">
        <v>1955254</v>
      </c>
      <c r="J2251" s="7"/>
      <c r="K2251" s="7"/>
    </row>
    <row r="2252" spans="1:14" x14ac:dyDescent="0.25">
      <c r="A2252" s="2" t="s">
        <v>75</v>
      </c>
      <c r="B2252" s="5" t="s">
        <v>86</v>
      </c>
      <c r="C2252" s="5" t="s">
        <v>574</v>
      </c>
      <c r="D2252" s="5" t="s">
        <v>14</v>
      </c>
      <c r="E2252" s="22">
        <v>251561127</v>
      </c>
      <c r="F2252" s="22">
        <v>340699368</v>
      </c>
      <c r="G2252" s="22">
        <v>276011065</v>
      </c>
      <c r="H2252" s="22">
        <v>330935079</v>
      </c>
      <c r="I2252" s="22">
        <v>364024777</v>
      </c>
      <c r="J2252" s="7"/>
      <c r="K2252" s="7"/>
    </row>
    <row r="2253" spans="1:14" x14ac:dyDescent="0.25">
      <c r="A2253" s="2" t="s">
        <v>75</v>
      </c>
      <c r="B2253" s="2" t="s">
        <v>86</v>
      </c>
      <c r="C2253" s="2" t="s">
        <v>574</v>
      </c>
      <c r="D2253" s="2" t="s">
        <v>15</v>
      </c>
      <c r="E2253" s="9">
        <v>624726</v>
      </c>
      <c r="F2253" s="9">
        <v>726148</v>
      </c>
      <c r="G2253" s="9">
        <v>898762</v>
      </c>
      <c r="H2253" s="9">
        <v>1446526</v>
      </c>
      <c r="I2253" s="9">
        <v>4236755</v>
      </c>
      <c r="J2253" s="7"/>
      <c r="K2253" s="7"/>
    </row>
    <row r="2254" spans="1:14" x14ac:dyDescent="0.25">
      <c r="A2254" s="2" t="s">
        <v>75</v>
      </c>
      <c r="B2254" s="2" t="s">
        <v>86</v>
      </c>
      <c r="C2254" s="2" t="s">
        <v>574</v>
      </c>
      <c r="D2254" s="2" t="s">
        <v>16</v>
      </c>
      <c r="E2254" s="20">
        <v>26785738</v>
      </c>
      <c r="F2254" s="20">
        <v>106934714</v>
      </c>
      <c r="G2254" s="20">
        <v>37546440</v>
      </c>
      <c r="H2254" s="20">
        <v>1457900</v>
      </c>
      <c r="I2254" s="20">
        <v>1080000</v>
      </c>
      <c r="J2254" s="7"/>
      <c r="K2254" s="7"/>
    </row>
    <row r="2255" spans="1:14" x14ac:dyDescent="0.25">
      <c r="A2255" s="2" t="s">
        <v>75</v>
      </c>
      <c r="B2255" s="2" t="s">
        <v>86</v>
      </c>
      <c r="C2255" s="2" t="s">
        <v>574</v>
      </c>
      <c r="D2255" s="2" t="s">
        <v>17</v>
      </c>
      <c r="E2255" s="20">
        <v>217608406</v>
      </c>
      <c r="F2255" s="20">
        <v>223043950</v>
      </c>
      <c r="G2255" s="20">
        <v>223569650</v>
      </c>
      <c r="H2255" s="20">
        <v>312718297</v>
      </c>
      <c r="I2255" s="20">
        <v>342091252</v>
      </c>
      <c r="J2255" s="7"/>
      <c r="K2255" s="7"/>
    </row>
    <row r="2256" spans="1:14" x14ac:dyDescent="0.25">
      <c r="A2256" s="2" t="s">
        <v>75</v>
      </c>
      <c r="B2256" s="2" t="s">
        <v>86</v>
      </c>
      <c r="C2256" s="2" t="s">
        <v>574</v>
      </c>
      <c r="D2256" s="2" t="s">
        <v>18</v>
      </c>
      <c r="E2256" s="20">
        <v>6542257</v>
      </c>
      <c r="F2256" s="20">
        <v>9994556</v>
      </c>
      <c r="G2256" s="20">
        <v>13996213</v>
      </c>
      <c r="H2256" s="20">
        <v>15312356</v>
      </c>
      <c r="I2256" s="20">
        <v>16616770</v>
      </c>
      <c r="J2256" s="7"/>
      <c r="K2256" s="7"/>
    </row>
    <row r="2257" spans="1:14" x14ac:dyDescent="0.25">
      <c r="A2257" s="2" t="s">
        <v>75</v>
      </c>
      <c r="B2257" s="5" t="s">
        <v>86</v>
      </c>
      <c r="C2257" s="5" t="s">
        <v>574</v>
      </c>
      <c r="D2257" s="5" t="s">
        <v>19</v>
      </c>
      <c r="E2257" s="22">
        <v>270188409</v>
      </c>
      <c r="F2257" s="22">
        <v>357850327</v>
      </c>
      <c r="G2257" s="22">
        <v>300483409</v>
      </c>
      <c r="H2257" s="22">
        <v>360087123</v>
      </c>
      <c r="I2257" s="22">
        <v>397573001</v>
      </c>
      <c r="J2257" s="7"/>
      <c r="K2257" s="7"/>
    </row>
    <row r="2258" spans="1:14" x14ac:dyDescent="0.25">
      <c r="A2258" s="2" t="s">
        <v>75</v>
      </c>
      <c r="B2258" s="2" t="s">
        <v>86</v>
      </c>
      <c r="C2258" s="2" t="s">
        <v>574</v>
      </c>
      <c r="D2258" s="2" t="s">
        <v>20</v>
      </c>
      <c r="E2258" s="20">
        <v>19341933</v>
      </c>
      <c r="F2258" s="20">
        <v>14168738</v>
      </c>
      <c r="G2258" s="20">
        <v>53407771</v>
      </c>
      <c r="H2258" s="20">
        <v>22612094</v>
      </c>
      <c r="I2258" s="20">
        <v>27774017</v>
      </c>
      <c r="J2258" s="7"/>
      <c r="K2258" s="7"/>
      <c r="L2258" s="7"/>
      <c r="M2258" s="7"/>
      <c r="N2258" s="7"/>
    </row>
    <row r="2259" spans="1:14" x14ac:dyDescent="0.25">
      <c r="A2259" s="2" t="s">
        <v>75</v>
      </c>
      <c r="B2259" s="2" t="s">
        <v>86</v>
      </c>
      <c r="C2259" s="2" t="s">
        <v>574</v>
      </c>
      <c r="D2259" s="2" t="s">
        <v>21</v>
      </c>
      <c r="E2259" s="20">
        <v>1092559</v>
      </c>
      <c r="F2259" s="20">
        <v>1619530</v>
      </c>
      <c r="G2259" s="20">
        <v>957883</v>
      </c>
      <c r="H2259" s="20">
        <v>3786987</v>
      </c>
      <c r="I2259" s="20">
        <v>3721041</v>
      </c>
      <c r="J2259" s="7"/>
      <c r="K2259" s="7"/>
    </row>
    <row r="2260" spans="1:14" x14ac:dyDescent="0.25">
      <c r="A2260" s="5" t="s">
        <v>75</v>
      </c>
      <c r="B2260" s="2" t="s">
        <v>86</v>
      </c>
      <c r="C2260" s="2" t="s">
        <v>574</v>
      </c>
      <c r="D2260" s="2" t="s">
        <v>22</v>
      </c>
      <c r="E2260" s="20">
        <v>6081208</v>
      </c>
      <c r="F2260" s="20">
        <v>19967424</v>
      </c>
      <c r="G2260" s="20">
        <v>0</v>
      </c>
      <c r="H2260" s="20">
        <v>24514444</v>
      </c>
      <c r="I2260" s="20">
        <v>21413319</v>
      </c>
      <c r="J2260" s="7"/>
      <c r="K2260" s="7"/>
    </row>
    <row r="2261" spans="1:14" x14ac:dyDescent="0.25">
      <c r="A2261" s="2" t="s">
        <v>75</v>
      </c>
      <c r="B2261" s="2" t="s">
        <v>86</v>
      </c>
      <c r="C2261" s="2" t="s">
        <v>574</v>
      </c>
      <c r="D2261" s="2" t="s">
        <v>23</v>
      </c>
      <c r="E2261" s="20">
        <v>175703381</v>
      </c>
      <c r="F2261" s="20">
        <v>254552777</v>
      </c>
      <c r="G2261" s="20">
        <v>166503472</v>
      </c>
      <c r="H2261" s="20">
        <v>201164585</v>
      </c>
      <c r="I2261" s="20">
        <v>166642939</v>
      </c>
      <c r="J2261" s="7"/>
      <c r="K2261" s="7"/>
    </row>
    <row r="2262" spans="1:14" x14ac:dyDescent="0.25">
      <c r="A2262" s="2" t="s">
        <v>75</v>
      </c>
      <c r="B2262" s="2" t="s">
        <v>86</v>
      </c>
      <c r="C2262" s="2" t="s">
        <v>574</v>
      </c>
      <c r="D2262" s="2" t="s">
        <v>24</v>
      </c>
      <c r="E2262" s="20">
        <v>73023451</v>
      </c>
      <c r="F2262" s="20">
        <v>70899317</v>
      </c>
      <c r="G2262" s="20">
        <v>77511411</v>
      </c>
      <c r="H2262" s="20">
        <v>98957498</v>
      </c>
      <c r="I2262" s="20">
        <v>170501738</v>
      </c>
      <c r="J2262" s="7"/>
      <c r="K2262" s="7"/>
    </row>
    <row r="2263" spans="1:14" x14ac:dyDescent="0.25">
      <c r="A2263" s="2" t="s">
        <v>75</v>
      </c>
      <c r="B2263" s="2" t="s">
        <v>86</v>
      </c>
      <c r="C2263" s="2" t="s">
        <v>574</v>
      </c>
      <c r="D2263" s="2" t="s">
        <v>25</v>
      </c>
      <c r="E2263" s="20">
        <v>37403702</v>
      </c>
      <c r="F2263" s="20">
        <v>34967280</v>
      </c>
      <c r="G2263" s="20">
        <v>33100012</v>
      </c>
      <c r="H2263" s="20">
        <v>30078813</v>
      </c>
      <c r="I2263" s="20">
        <v>27598863</v>
      </c>
      <c r="J2263" s="7"/>
      <c r="K2263" s="7"/>
    </row>
    <row r="2264" spans="1:14" x14ac:dyDescent="0.25">
      <c r="A2264" s="2" t="s">
        <v>75</v>
      </c>
      <c r="B2264" s="2" t="s">
        <v>86</v>
      </c>
      <c r="C2264" s="2" t="s">
        <v>574</v>
      </c>
      <c r="D2264" s="2" t="s">
        <v>26</v>
      </c>
      <c r="E2264" s="20">
        <v>25239289</v>
      </c>
      <c r="F2264" s="20">
        <v>27096989</v>
      </c>
      <c r="G2264" s="20">
        <v>26888366</v>
      </c>
      <c r="H2264" s="20">
        <v>26411808</v>
      </c>
      <c r="I2264" s="20">
        <v>22980280</v>
      </c>
      <c r="J2264" s="7"/>
      <c r="K2264" s="7"/>
    </row>
    <row r="2265" spans="1:14" x14ac:dyDescent="0.25">
      <c r="A2265" s="2" t="s">
        <v>75</v>
      </c>
      <c r="B2265" s="2" t="s">
        <v>86</v>
      </c>
      <c r="C2265" s="2" t="s">
        <v>574</v>
      </c>
      <c r="D2265" s="2" t="s">
        <v>27</v>
      </c>
      <c r="E2265" s="20">
        <v>47784162</v>
      </c>
      <c r="F2265" s="20">
        <v>43802328</v>
      </c>
      <c r="G2265" s="20">
        <v>50623045</v>
      </c>
      <c r="H2265" s="20">
        <v>72545690</v>
      </c>
      <c r="I2265" s="20">
        <v>147521458</v>
      </c>
      <c r="J2265" s="7"/>
      <c r="K2265" s="7"/>
    </row>
    <row r="2266" spans="1:14" x14ac:dyDescent="0.25">
      <c r="A2266" s="5" t="s">
        <v>75</v>
      </c>
      <c r="B2266" s="2" t="s">
        <v>86</v>
      </c>
      <c r="C2266" s="2" t="s">
        <v>574</v>
      </c>
      <c r="D2266" s="2" t="s">
        <v>491</v>
      </c>
      <c r="E2266" s="20">
        <v>3147597</v>
      </c>
      <c r="F2266" s="20">
        <v>4032522</v>
      </c>
      <c r="G2266" s="20">
        <v>1327601</v>
      </c>
      <c r="H2266" s="20">
        <v>1332688</v>
      </c>
      <c r="I2266" s="20">
        <v>1989588</v>
      </c>
      <c r="J2266" s="7"/>
      <c r="K2266" s="7"/>
    </row>
    <row r="2267" spans="1:14" x14ac:dyDescent="0.25">
      <c r="A2267" s="2" t="s">
        <v>75</v>
      </c>
      <c r="B2267" s="2" t="s">
        <v>86</v>
      </c>
      <c r="C2267" s="2" t="s">
        <v>574</v>
      </c>
      <c r="D2267" s="2" t="s">
        <v>28</v>
      </c>
      <c r="E2267" s="20">
        <v>17037569</v>
      </c>
      <c r="F2267" s="20">
        <v>19707008</v>
      </c>
      <c r="G2267" s="20">
        <v>27663637</v>
      </c>
      <c r="H2267" s="20">
        <v>34130635</v>
      </c>
      <c r="I2267" s="20">
        <v>28510639</v>
      </c>
      <c r="J2267" s="7"/>
      <c r="K2267" s="7"/>
    </row>
    <row r="2268" spans="1:14" x14ac:dyDescent="0.25">
      <c r="A2268" s="2" t="s">
        <v>75</v>
      </c>
      <c r="B2268" s="5" t="s">
        <v>86</v>
      </c>
      <c r="C2268" s="5" t="s">
        <v>574</v>
      </c>
      <c r="D2268" s="5" t="s">
        <v>29</v>
      </c>
      <c r="E2268" s="19"/>
      <c r="F2268" s="19"/>
      <c r="G2268" s="19"/>
      <c r="H2268" s="19"/>
      <c r="I2268" s="19"/>
      <c r="J2268" s="7"/>
      <c r="K2268" s="7"/>
    </row>
    <row r="2269" spans="1:14" x14ac:dyDescent="0.25">
      <c r="A2269" s="2" t="s">
        <v>75</v>
      </c>
      <c r="B2269" s="2" t="s">
        <v>86</v>
      </c>
      <c r="C2269" s="2" t="s">
        <v>574</v>
      </c>
      <c r="D2269" s="2" t="s">
        <v>30</v>
      </c>
      <c r="E2269" s="20">
        <v>21826086</v>
      </c>
      <c r="F2269" s="20">
        <v>36377762</v>
      </c>
      <c r="G2269" s="20">
        <v>50308343</v>
      </c>
      <c r="H2269" s="20">
        <v>50402208</v>
      </c>
      <c r="I2269" s="20">
        <v>37305321</v>
      </c>
      <c r="J2269" s="7"/>
      <c r="K2269" s="7"/>
    </row>
    <row r="2270" spans="1:14" x14ac:dyDescent="0.25">
      <c r="A2270" s="2" t="s">
        <v>75</v>
      </c>
      <c r="B2270" s="2" t="s">
        <v>86</v>
      </c>
      <c r="C2270" s="2" t="s">
        <v>574</v>
      </c>
      <c r="D2270" s="2" t="s">
        <v>31</v>
      </c>
      <c r="E2270" s="20">
        <v>16921716</v>
      </c>
      <c r="F2270" s="20">
        <v>31061343</v>
      </c>
      <c r="G2270" s="20">
        <v>42314885</v>
      </c>
      <c r="H2270" s="20">
        <v>41800021</v>
      </c>
      <c r="I2270" s="20">
        <v>25250889</v>
      </c>
      <c r="J2270" s="7"/>
      <c r="K2270" s="7"/>
    </row>
    <row r="2271" spans="1:14" x14ac:dyDescent="0.25">
      <c r="A2271" s="2" t="s">
        <v>75</v>
      </c>
      <c r="B2271" s="2" t="s">
        <v>86</v>
      </c>
      <c r="C2271" s="2" t="s">
        <v>574</v>
      </c>
      <c r="D2271" s="2" t="s">
        <v>32</v>
      </c>
      <c r="E2271" s="20">
        <v>4904370</v>
      </c>
      <c r="F2271" s="20">
        <v>5316419</v>
      </c>
      <c r="G2271" s="20">
        <v>7993458</v>
      </c>
      <c r="H2271" s="20">
        <v>8602187</v>
      </c>
      <c r="I2271" s="20">
        <v>12054432</v>
      </c>
      <c r="J2271" s="7"/>
      <c r="K2271" s="7"/>
    </row>
    <row r="2272" spans="1:14" x14ac:dyDescent="0.25">
      <c r="A2272" s="2" t="s">
        <v>75</v>
      </c>
      <c r="B2272" s="2" t="s">
        <v>86</v>
      </c>
      <c r="C2272" s="2" t="s">
        <v>574</v>
      </c>
      <c r="D2272" s="2" t="s">
        <v>33</v>
      </c>
      <c r="E2272" s="20">
        <v>5822916</v>
      </c>
      <c r="F2272" s="20">
        <v>1938638</v>
      </c>
      <c r="G2272" s="20">
        <v>1023994</v>
      </c>
      <c r="H2272" s="20">
        <v>-2048842</v>
      </c>
      <c r="I2272" s="20">
        <v>-3379659</v>
      </c>
      <c r="J2272" s="7"/>
      <c r="K2272" s="7"/>
    </row>
    <row r="2273" spans="1:11" x14ac:dyDescent="0.25">
      <c r="A2273" s="2" t="s">
        <v>75</v>
      </c>
      <c r="B2273" s="2" t="s">
        <v>86</v>
      </c>
      <c r="C2273" s="2" t="s">
        <v>574</v>
      </c>
      <c r="D2273" s="2" t="s">
        <v>34</v>
      </c>
      <c r="E2273" s="20">
        <v>-918546</v>
      </c>
      <c r="F2273" s="20">
        <v>3377781</v>
      </c>
      <c r="G2273" s="20">
        <v>6969464</v>
      </c>
      <c r="H2273" s="20">
        <v>10651029</v>
      </c>
      <c r="I2273" s="20">
        <v>15434091</v>
      </c>
      <c r="J2273" s="7"/>
      <c r="K2273" s="7"/>
    </row>
    <row r="2274" spans="1:11" x14ac:dyDescent="0.25">
      <c r="A2274" s="2" t="s">
        <v>75</v>
      </c>
      <c r="B2274" s="2" t="s">
        <v>86</v>
      </c>
      <c r="C2274" s="2" t="s">
        <v>574</v>
      </c>
      <c r="D2274" s="2" t="s">
        <v>35</v>
      </c>
      <c r="E2274" s="20">
        <v>576478</v>
      </c>
      <c r="F2274" s="20">
        <v>1089335</v>
      </c>
      <c r="G2274" s="20">
        <v>1865662</v>
      </c>
      <c r="H2274" s="20">
        <v>1314949</v>
      </c>
      <c r="I2274" s="20">
        <v>1882821</v>
      </c>
      <c r="J2274" s="7"/>
      <c r="K2274" s="7"/>
    </row>
    <row r="2275" spans="1:11" x14ac:dyDescent="0.25">
      <c r="A2275" s="2" t="s">
        <v>75</v>
      </c>
      <c r="B2275" s="2" t="s">
        <v>86</v>
      </c>
      <c r="C2275" s="2" t="s">
        <v>574</v>
      </c>
      <c r="D2275" s="2" t="s">
        <v>36</v>
      </c>
      <c r="E2275" s="20">
        <v>5722033</v>
      </c>
      <c r="F2275" s="20">
        <v>6736209</v>
      </c>
      <c r="G2275" s="20">
        <v>8178314</v>
      </c>
      <c r="H2275" s="20">
        <v>9464228</v>
      </c>
      <c r="I2275" s="20">
        <v>10949868</v>
      </c>
      <c r="J2275" s="7"/>
      <c r="K2275" s="7"/>
    </row>
    <row r="2276" spans="1:11" x14ac:dyDescent="0.25">
      <c r="A2276" s="2" t="s">
        <v>75</v>
      </c>
      <c r="B2276" s="2" t="s">
        <v>86</v>
      </c>
      <c r="C2276" s="2" t="s">
        <v>574</v>
      </c>
      <c r="D2276" s="2" t="s">
        <v>37</v>
      </c>
      <c r="E2276" s="20">
        <v>5654393</v>
      </c>
      <c r="F2276" s="20">
        <v>6726416</v>
      </c>
      <c r="G2276" s="20">
        <v>8119190</v>
      </c>
      <c r="H2276" s="20">
        <v>9460238</v>
      </c>
      <c r="I2276" s="20">
        <v>10939486</v>
      </c>
      <c r="J2276" s="7"/>
      <c r="K2276" s="7"/>
    </row>
    <row r="2277" spans="1:11" x14ac:dyDescent="0.25">
      <c r="A2277" s="2" t="s">
        <v>75</v>
      </c>
      <c r="B2277" s="2" t="s">
        <v>86</v>
      </c>
      <c r="C2277" s="2" t="s">
        <v>574</v>
      </c>
      <c r="D2277" s="2" t="s">
        <v>38</v>
      </c>
      <c r="E2277" s="20">
        <v>-6064101</v>
      </c>
      <c r="F2277" s="20">
        <v>-2269093</v>
      </c>
      <c r="G2277" s="20">
        <v>656812</v>
      </c>
      <c r="H2277" s="20">
        <v>2501750</v>
      </c>
      <c r="I2277" s="20">
        <v>6367044</v>
      </c>
      <c r="J2277" s="7"/>
      <c r="K2277" s="7"/>
    </row>
    <row r="2278" spans="1:11" x14ac:dyDescent="0.25">
      <c r="A2278" s="5" t="s">
        <v>75</v>
      </c>
      <c r="B2278" s="2" t="s">
        <v>86</v>
      </c>
      <c r="C2278" s="2" t="s">
        <v>574</v>
      </c>
      <c r="D2278" s="2" t="s">
        <v>39</v>
      </c>
      <c r="E2278" s="20">
        <v>-3727484</v>
      </c>
      <c r="F2278" s="20">
        <v>-1385750</v>
      </c>
      <c r="G2278" s="20">
        <v>2164764</v>
      </c>
      <c r="H2278" s="20">
        <v>2770330</v>
      </c>
      <c r="I2278" s="20">
        <v>3354809</v>
      </c>
      <c r="J2278" s="7"/>
      <c r="K2278" s="7"/>
    </row>
    <row r="2279" spans="1:11" x14ac:dyDescent="0.25">
      <c r="A2279" s="2" t="s">
        <v>75</v>
      </c>
      <c r="B2279" s="5" t="s">
        <v>86</v>
      </c>
      <c r="C2279" s="5" t="s">
        <v>574</v>
      </c>
      <c r="D2279" s="5" t="s">
        <v>40</v>
      </c>
      <c r="E2279" s="19"/>
      <c r="F2279" s="19"/>
      <c r="G2279" s="19"/>
      <c r="H2279" s="19"/>
      <c r="I2279" s="19"/>
      <c r="J2279" s="7"/>
      <c r="K2279" s="7"/>
    </row>
    <row r="2280" spans="1:11" x14ac:dyDescent="0.25">
      <c r="A2280" s="2" t="s">
        <v>75</v>
      </c>
      <c r="B2280" s="2" t="s">
        <v>86</v>
      </c>
      <c r="C2280" s="2" t="s">
        <v>574</v>
      </c>
      <c r="D2280" s="2" t="s">
        <v>77</v>
      </c>
      <c r="E2280" s="20">
        <v>2552443</v>
      </c>
      <c r="F2280" s="20">
        <v>2952442.8</v>
      </c>
      <c r="G2280" s="20">
        <v>3452442.8</v>
      </c>
      <c r="H2280" s="20">
        <v>3452442.8</v>
      </c>
      <c r="I2280" s="20">
        <v>3452442.8</v>
      </c>
      <c r="J2280" s="7"/>
      <c r="K2280" s="7"/>
    </row>
    <row r="2281" spans="1:11" x14ac:dyDescent="0.25">
      <c r="A2281" s="2" t="s">
        <v>75</v>
      </c>
      <c r="B2281" s="2" t="s">
        <v>86</v>
      </c>
      <c r="C2281" s="2" t="s">
        <v>574</v>
      </c>
      <c r="D2281" s="2" t="s">
        <v>78</v>
      </c>
      <c r="E2281" s="23">
        <v>0</v>
      </c>
      <c r="F2281" s="23">
        <v>0</v>
      </c>
      <c r="G2281" s="23">
        <v>0</v>
      </c>
      <c r="H2281" s="23">
        <v>0</v>
      </c>
      <c r="I2281" s="23">
        <v>0</v>
      </c>
      <c r="J2281" s="7"/>
      <c r="K2281" s="7"/>
    </row>
    <row r="2282" spans="1:11" x14ac:dyDescent="0.25">
      <c r="A2282" s="2" t="s">
        <v>75</v>
      </c>
      <c r="B2282" s="2" t="s">
        <v>86</v>
      </c>
      <c r="C2282" s="2" t="s">
        <v>574</v>
      </c>
      <c r="D2282" s="2" t="s">
        <v>79</v>
      </c>
      <c r="E2282" s="23">
        <v>0</v>
      </c>
      <c r="F2282" s="23">
        <v>0</v>
      </c>
      <c r="G2282" s="23">
        <v>0</v>
      </c>
      <c r="H2282" s="23">
        <v>0</v>
      </c>
      <c r="I2282" s="23">
        <v>0</v>
      </c>
      <c r="J2282" s="7"/>
      <c r="K2282" s="7"/>
    </row>
    <row r="2283" spans="1:11" x14ac:dyDescent="0.25">
      <c r="A2283" s="2" t="s">
        <v>75</v>
      </c>
      <c r="B2283" s="2" t="s">
        <v>86</v>
      </c>
      <c r="C2283" s="2" t="s">
        <v>574</v>
      </c>
      <c r="D2283" s="2" t="s">
        <v>80</v>
      </c>
      <c r="E2283" s="20">
        <v>4672372</v>
      </c>
      <c r="F2283" s="20">
        <v>76034449</v>
      </c>
      <c r="G2283" s="20">
        <v>-52328054</v>
      </c>
      <c r="H2283" s="20">
        <v>3216913</v>
      </c>
      <c r="I2283" s="20">
        <v>-30754882</v>
      </c>
      <c r="J2283" s="7"/>
      <c r="K2283" s="7"/>
    </row>
    <row r="2284" spans="1:11" x14ac:dyDescent="0.25">
      <c r="A2284" s="2" t="str">
        <f t="shared" ref="A2284:B2284" si="112">A2283</f>
        <v>Local Banks</v>
      </c>
      <c r="B2284" s="2" t="str">
        <f t="shared" si="112"/>
        <v>Public Sector Banks</v>
      </c>
      <c r="C2284" s="2" t="s">
        <v>574</v>
      </c>
      <c r="D2284" s="2" t="s">
        <v>81</v>
      </c>
      <c r="E2284" s="20"/>
      <c r="F2284" s="20"/>
      <c r="G2284" s="9">
        <v>146142302</v>
      </c>
      <c r="H2284" s="9">
        <v>145341767</v>
      </c>
      <c r="I2284" s="9">
        <v>108608987</v>
      </c>
      <c r="J2284" s="7"/>
      <c r="K2284" s="7"/>
    </row>
    <row r="2285" spans="1:11" x14ac:dyDescent="0.25">
      <c r="A2285" s="2" t="s">
        <v>75</v>
      </c>
      <c r="B2285" s="5" t="s">
        <v>86</v>
      </c>
      <c r="C2285" s="5" t="s">
        <v>574</v>
      </c>
      <c r="D2285" s="5" t="s">
        <v>43</v>
      </c>
      <c r="E2285" s="22"/>
      <c r="F2285" s="22"/>
      <c r="G2285" s="22"/>
      <c r="H2285" s="22"/>
      <c r="I2285" s="22"/>
      <c r="J2285" s="7"/>
      <c r="K2285" s="7"/>
    </row>
    <row r="2286" spans="1:11" x14ac:dyDescent="0.25">
      <c r="A2286" s="2" t="s">
        <v>75</v>
      </c>
      <c r="B2286" s="2" t="s">
        <v>86</v>
      </c>
      <c r="C2286" s="2" t="s">
        <v>574</v>
      </c>
      <c r="D2286" s="2" t="s">
        <v>211</v>
      </c>
      <c r="E2286" s="23">
        <v>22.470222100288616</v>
      </c>
      <c r="F2286" s="23">
        <v>14.614475184042384</v>
      </c>
      <c r="G2286" s="23">
        <v>15.888931189999999</v>
      </c>
      <c r="H2286" s="23">
        <v>17.067083648398896</v>
      </c>
      <c r="I2286" s="23">
        <v>32.312902489999999</v>
      </c>
      <c r="J2286" s="7"/>
      <c r="K2286" s="7"/>
    </row>
    <row r="2287" spans="1:11" x14ac:dyDescent="0.25">
      <c r="A2287" s="5" t="s">
        <v>75</v>
      </c>
      <c r="B2287" s="2" t="s">
        <v>86</v>
      </c>
      <c r="C2287" s="2" t="s">
        <v>574</v>
      </c>
      <c r="D2287" s="2" t="s">
        <v>45</v>
      </c>
      <c r="E2287" s="23">
        <v>1.8151666898486383</v>
      </c>
      <c r="F2287" s="23">
        <v>1.4856543640939581</v>
      </c>
      <c r="G2287" s="23">
        <v>2.6601994520000001</v>
      </c>
      <c r="H2287" s="23">
        <v>2.3889182507645517</v>
      </c>
      <c r="I2287" s="23">
        <v>3.0320046810000001</v>
      </c>
      <c r="J2287" s="7"/>
      <c r="K2287" s="7"/>
    </row>
    <row r="2288" spans="1:11" x14ac:dyDescent="0.25">
      <c r="A2288" s="2" t="s">
        <v>75</v>
      </c>
      <c r="B2288" s="2" t="s">
        <v>86</v>
      </c>
      <c r="C2288" s="2" t="s">
        <v>574</v>
      </c>
      <c r="D2288" s="2" t="s">
        <v>533</v>
      </c>
      <c r="E2288" s="23">
        <v>-23.668174520000001</v>
      </c>
      <c r="F2288" s="23">
        <v>-7.547880359655478</v>
      </c>
      <c r="G2288" s="23">
        <v>8.4872829000000003</v>
      </c>
      <c r="H2288" s="23">
        <v>9.8003714641234865</v>
      </c>
      <c r="I2288" s="23">
        <v>10.618846530000001</v>
      </c>
      <c r="J2288" s="7"/>
      <c r="K2288" s="7"/>
    </row>
    <row r="2289" spans="1:11" x14ac:dyDescent="0.25">
      <c r="A2289" s="2" t="s">
        <v>75</v>
      </c>
      <c r="B2289" s="2" t="s">
        <v>86</v>
      </c>
      <c r="C2289" s="2" t="s">
        <v>574</v>
      </c>
      <c r="D2289" s="2" t="s">
        <v>46</v>
      </c>
      <c r="E2289" s="9">
        <v>-1.379586939</v>
      </c>
      <c r="F2289" s="9">
        <v>-0.38724290448950743</v>
      </c>
      <c r="G2289" s="9">
        <v>0.72042713000000003</v>
      </c>
      <c r="H2289" s="9">
        <v>0.7693499220187332</v>
      </c>
      <c r="I2289" s="9">
        <v>0.84382213900000003</v>
      </c>
      <c r="J2289" s="7"/>
      <c r="K2289" s="7"/>
    </row>
    <row r="2290" spans="1:11" x14ac:dyDescent="0.25">
      <c r="A2290" s="2" t="s">
        <v>75</v>
      </c>
      <c r="B2290" s="2" t="s">
        <v>86</v>
      </c>
      <c r="C2290" s="2" t="s">
        <v>574</v>
      </c>
      <c r="D2290" s="2" t="s">
        <v>47</v>
      </c>
      <c r="E2290" s="9">
        <v>0.21336148435590366</v>
      </c>
      <c r="F2290" s="9">
        <v>0.3044107879213982</v>
      </c>
      <c r="G2290" s="9">
        <v>0.62088685899999996</v>
      </c>
      <c r="H2290" s="9">
        <v>0.36517523566095422</v>
      </c>
      <c r="I2290" s="9">
        <v>0.47357868800000003</v>
      </c>
      <c r="J2290" s="7"/>
      <c r="K2290" s="7"/>
    </row>
    <row r="2291" spans="1:11" x14ac:dyDescent="0.25">
      <c r="A2291" s="2" t="s">
        <v>75</v>
      </c>
      <c r="B2291" s="2" t="s">
        <v>86</v>
      </c>
      <c r="C2291" s="2" t="s">
        <v>574</v>
      </c>
      <c r="D2291" s="2" t="s">
        <v>48</v>
      </c>
      <c r="E2291" s="9">
        <v>-0.33996499099999999</v>
      </c>
      <c r="F2291" s="9">
        <v>0.94390887618219221</v>
      </c>
      <c r="G2291" s="9">
        <v>2.3194172430000002</v>
      </c>
      <c r="H2291" s="9">
        <v>2.9579033294117547</v>
      </c>
      <c r="I2291" s="9">
        <v>3.882077244</v>
      </c>
      <c r="J2291" s="7"/>
      <c r="K2291" s="7"/>
    </row>
    <row r="2292" spans="1:11" x14ac:dyDescent="0.25">
      <c r="A2292" s="2" t="s">
        <v>75</v>
      </c>
      <c r="B2292" s="2" t="s">
        <v>86</v>
      </c>
      <c r="C2292" s="2" t="s">
        <v>574</v>
      </c>
      <c r="D2292" s="2" t="s">
        <v>49</v>
      </c>
      <c r="E2292" s="23">
        <v>77.529777899711377</v>
      </c>
      <c r="F2292" s="23">
        <v>85.385524815957623</v>
      </c>
      <c r="G2292" s="23">
        <v>84.111068810000006</v>
      </c>
      <c r="H2292" s="23">
        <v>82.932916351601108</v>
      </c>
      <c r="I2292" s="23">
        <v>67.687097510000001</v>
      </c>
      <c r="J2292" s="7"/>
      <c r="K2292" s="7"/>
    </row>
    <row r="2293" spans="1:11" x14ac:dyDescent="0.25">
      <c r="A2293" s="5" t="s">
        <v>75</v>
      </c>
      <c r="B2293" s="2" t="s">
        <v>86</v>
      </c>
      <c r="C2293" s="2" t="s">
        <v>574</v>
      </c>
      <c r="D2293" s="2" t="s">
        <v>50</v>
      </c>
      <c r="E2293" s="9">
        <v>-0.93243714099999997</v>
      </c>
      <c r="F2293" s="9">
        <v>-2.9643632940562594</v>
      </c>
      <c r="G2293" s="9">
        <v>12.361512879999999</v>
      </c>
      <c r="H2293" s="9">
        <v>3.7814481862696114</v>
      </c>
      <c r="I2293" s="9">
        <v>1.718142045</v>
      </c>
      <c r="J2293" s="7"/>
      <c r="K2293" s="7"/>
    </row>
    <row r="2294" spans="1:11" x14ac:dyDescent="0.25">
      <c r="A2294" s="2" t="s">
        <v>75</v>
      </c>
      <c r="B2294" s="2" t="s">
        <v>86</v>
      </c>
      <c r="C2294" s="2" t="s">
        <v>574</v>
      </c>
      <c r="D2294" s="2" t="s">
        <v>51</v>
      </c>
      <c r="E2294" s="9">
        <v>25.541866547061311</v>
      </c>
      <c r="F2294" s="9">
        <v>17.978999013454391</v>
      </c>
      <c r="G2294" s="9">
        <v>15.67507421</v>
      </c>
      <c r="H2294" s="9">
        <v>18.299977317005265</v>
      </c>
      <c r="I2294" s="9">
        <v>27.94178913</v>
      </c>
      <c r="J2294" s="7"/>
      <c r="K2294" s="7"/>
    </row>
    <row r="2295" spans="1:11" x14ac:dyDescent="0.25">
      <c r="A2295" s="2" t="s">
        <v>75</v>
      </c>
      <c r="B2295" s="2" t="s">
        <v>86</v>
      </c>
      <c r="C2295" s="2" t="s">
        <v>574</v>
      </c>
      <c r="D2295" s="2" t="s">
        <v>52</v>
      </c>
      <c r="E2295" s="9">
        <v>9.808514808891232</v>
      </c>
      <c r="F2295" s="9">
        <v>6.1747910422413677</v>
      </c>
      <c r="G2295" s="9">
        <v>4.3519083309999997</v>
      </c>
      <c r="H2295" s="9">
        <v>7.1943763598436137</v>
      </c>
      <c r="I2295" s="9">
        <v>5.8101572060000004</v>
      </c>
      <c r="J2295" s="7"/>
      <c r="K2295" s="7"/>
    </row>
    <row r="2296" spans="1:11" x14ac:dyDescent="0.25">
      <c r="A2296" s="2" t="s">
        <v>75</v>
      </c>
      <c r="B2296" s="2" t="s">
        <v>86</v>
      </c>
      <c r="C2296" s="2" t="s">
        <v>574</v>
      </c>
      <c r="D2296" s="2" t="s">
        <v>82</v>
      </c>
      <c r="E2296" s="9">
        <f>+E2278/E2280</f>
        <v>-1.460359349846402</v>
      </c>
      <c r="F2296" s="9">
        <f>+F2278/F2280</f>
        <v>-0.46935710320958635</v>
      </c>
      <c r="G2296" s="9">
        <f>+G2278/G2280</f>
        <v>0.62702385684709971</v>
      </c>
      <c r="H2296" s="9">
        <f>+H2278/H2280</f>
        <v>0.80242603874566731</v>
      </c>
      <c r="I2296" s="9">
        <f>+I2278/I2280</f>
        <v>0.97172037144250445</v>
      </c>
      <c r="J2296" s="7"/>
      <c r="K2296" s="7"/>
    </row>
    <row r="2297" spans="1:11" x14ac:dyDescent="0.25">
      <c r="A2297" s="2" t="s">
        <v>75</v>
      </c>
      <c r="B2297" s="5" t="s">
        <v>86</v>
      </c>
      <c r="C2297" s="5" t="s">
        <v>574</v>
      </c>
      <c r="D2297" s="5" t="s">
        <v>53</v>
      </c>
      <c r="E2297" s="74"/>
      <c r="F2297" s="74"/>
      <c r="G2297" s="74"/>
      <c r="H2297" s="74"/>
      <c r="I2297" s="74"/>
      <c r="J2297" s="7"/>
      <c r="K2297" s="7"/>
    </row>
    <row r="2298" spans="1:11" x14ac:dyDescent="0.25">
      <c r="A2298" s="5" t="s">
        <v>75</v>
      </c>
      <c r="B2298" s="2" t="s">
        <v>86</v>
      </c>
      <c r="C2298" s="2" t="s">
        <v>574</v>
      </c>
      <c r="D2298" s="2" t="s">
        <v>54</v>
      </c>
      <c r="E2298" s="9">
        <v>7.5630527881009133</v>
      </c>
      <c r="F2298" s="9">
        <v>4.4119752893225668</v>
      </c>
      <c r="G2298" s="9">
        <v>18.092730700000001</v>
      </c>
      <c r="H2298" s="9">
        <v>7.3313038189371742</v>
      </c>
      <c r="I2298" s="9">
        <v>7.9218301850000001</v>
      </c>
      <c r="J2298" s="7"/>
      <c r="K2298" s="7"/>
    </row>
    <row r="2299" spans="1:11" x14ac:dyDescent="0.25">
      <c r="A2299" s="2" t="s">
        <v>75</v>
      </c>
      <c r="B2299" s="2" t="s">
        <v>86</v>
      </c>
      <c r="C2299" s="2" t="s">
        <v>574</v>
      </c>
      <c r="D2299" s="2" t="s">
        <v>55</v>
      </c>
      <c r="E2299" s="9">
        <v>65.029947676252831</v>
      </c>
      <c r="F2299" s="9">
        <v>71.133867372433613</v>
      </c>
      <c r="G2299" s="9">
        <v>55.411868679999998</v>
      </c>
      <c r="H2299" s="9">
        <v>55.865531464728328</v>
      </c>
      <c r="I2299" s="9">
        <v>41.915054240000003</v>
      </c>
      <c r="J2299" s="7"/>
      <c r="K2299" s="7"/>
    </row>
    <row r="2300" spans="1:11" x14ac:dyDescent="0.25">
      <c r="A2300" s="5" t="s">
        <v>75</v>
      </c>
      <c r="B2300" s="2" t="s">
        <v>86</v>
      </c>
      <c r="C2300" s="2" t="s">
        <v>574</v>
      </c>
      <c r="D2300" s="2" t="s">
        <v>56</v>
      </c>
      <c r="E2300" s="9">
        <v>17.68549664171567</v>
      </c>
      <c r="F2300" s="9">
        <v>12.240404631515119</v>
      </c>
      <c r="G2300" s="9">
        <v>16.847201370000001</v>
      </c>
      <c r="H2300" s="9">
        <v>20.146704885084159</v>
      </c>
      <c r="I2300" s="9">
        <v>37.105502039999998</v>
      </c>
      <c r="J2300" s="7"/>
      <c r="K2300" s="7"/>
    </row>
    <row r="2301" spans="1:11" x14ac:dyDescent="0.25">
      <c r="A2301" s="2" t="s">
        <v>75</v>
      </c>
      <c r="B2301" s="2" t="s">
        <v>86</v>
      </c>
      <c r="C2301" s="2" t="s">
        <v>574</v>
      </c>
      <c r="D2301" s="2" t="s">
        <v>57</v>
      </c>
      <c r="E2301" s="9">
        <v>80.539504564757252</v>
      </c>
      <c r="F2301" s="9">
        <v>62.328837832807125</v>
      </c>
      <c r="G2301" s="9">
        <v>74.403325879999997</v>
      </c>
      <c r="H2301" s="9">
        <v>86.845176354723463</v>
      </c>
      <c r="I2301" s="9">
        <v>86.044890159999994</v>
      </c>
      <c r="J2301" s="7"/>
      <c r="K2301" s="7"/>
    </row>
    <row r="2302" spans="1:11" x14ac:dyDescent="0.25">
      <c r="A2302" s="2" t="s">
        <v>75</v>
      </c>
      <c r="B2302" s="2" t="s">
        <v>86</v>
      </c>
      <c r="C2302" s="2" t="s">
        <v>574</v>
      </c>
      <c r="D2302" s="2" t="s">
        <v>58</v>
      </c>
      <c r="E2302" s="9">
        <v>93.105817503814535</v>
      </c>
      <c r="F2302" s="9">
        <v>95.207225561652209</v>
      </c>
      <c r="G2302" s="9">
        <v>91.855675469999994</v>
      </c>
      <c r="H2302" s="9">
        <v>91.904169258504695</v>
      </c>
      <c r="I2302" s="9">
        <v>91.561744910000002</v>
      </c>
      <c r="J2302" s="7"/>
      <c r="K2302" s="7"/>
    </row>
    <row r="2303" spans="1:11" x14ac:dyDescent="0.25">
      <c r="A2303" s="2" t="s">
        <v>75</v>
      </c>
      <c r="B2303" s="2" t="s">
        <v>86</v>
      </c>
      <c r="C2303" s="2" t="s">
        <v>574</v>
      </c>
      <c r="D2303" s="2" t="s">
        <v>59</v>
      </c>
      <c r="E2303" s="9">
        <v>33.557274896816253</v>
      </c>
      <c r="F2303" s="9">
        <v>31.787150918014142</v>
      </c>
      <c r="G2303" s="9">
        <v>34.66991651</v>
      </c>
      <c r="H2303" s="9">
        <v>31.644294225610981</v>
      </c>
      <c r="I2303" s="9">
        <v>49.841010840000003</v>
      </c>
      <c r="J2303" s="7"/>
      <c r="K2303" s="7"/>
    </row>
    <row r="2304" spans="1:11" x14ac:dyDescent="0.25">
      <c r="A2304" s="2" t="s">
        <v>75</v>
      </c>
      <c r="B2304" s="2" t="s">
        <v>86</v>
      </c>
      <c r="C2304" s="2" t="s">
        <v>574</v>
      </c>
      <c r="D2304" s="2" t="s">
        <v>60</v>
      </c>
      <c r="E2304" s="23">
        <v>29.879378370048016</v>
      </c>
      <c r="F2304" s="23">
        <v>21.486030684699056</v>
      </c>
      <c r="G2304" s="23">
        <v>29.684655200000002</v>
      </c>
      <c r="H2304" s="23">
        <v>31.497452367468817</v>
      </c>
      <c r="I2304" s="23">
        <v>49.684155359999998</v>
      </c>
      <c r="J2304" s="7"/>
      <c r="K2304" s="7"/>
    </row>
    <row r="2305" spans="1:14" x14ac:dyDescent="0.25">
      <c r="A2305" s="5" t="s">
        <v>75</v>
      </c>
      <c r="B2305" s="5" t="s">
        <v>86</v>
      </c>
      <c r="C2305" s="5" t="s">
        <v>574</v>
      </c>
      <c r="D2305" s="5" t="s">
        <v>61</v>
      </c>
      <c r="E2305" s="74"/>
      <c r="F2305" s="74"/>
      <c r="G2305" s="74"/>
      <c r="H2305" s="74"/>
      <c r="I2305" s="74"/>
      <c r="J2305" s="7"/>
      <c r="K2305" s="7"/>
    </row>
    <row r="2306" spans="1:14" x14ac:dyDescent="0.25">
      <c r="A2306" s="2" t="s">
        <v>75</v>
      </c>
      <c r="B2306" s="2" t="s">
        <v>86</v>
      </c>
      <c r="C2306" s="2" t="s">
        <v>574</v>
      </c>
      <c r="D2306" s="2" t="s">
        <v>62</v>
      </c>
      <c r="E2306" s="9">
        <v>51.221493215925939</v>
      </c>
      <c r="F2306" s="9">
        <v>49.319628847764498</v>
      </c>
      <c r="G2306" s="9">
        <v>42.703405310000001</v>
      </c>
      <c r="H2306" s="9">
        <v>30.395688662217388</v>
      </c>
      <c r="I2306" s="9">
        <v>16.18685142</v>
      </c>
      <c r="J2306" s="7"/>
      <c r="K2306" s="7"/>
    </row>
    <row r="2307" spans="1:14" x14ac:dyDescent="0.25">
      <c r="A2307" s="2" t="s">
        <v>75</v>
      </c>
      <c r="B2307" s="2" t="s">
        <v>86</v>
      </c>
      <c r="C2307" s="2" t="s">
        <v>574</v>
      </c>
      <c r="D2307" s="2" t="s">
        <v>63</v>
      </c>
      <c r="E2307" s="9">
        <v>34.56326516258455</v>
      </c>
      <c r="F2307" s="9">
        <v>38.218970430984548</v>
      </c>
      <c r="G2307" s="9">
        <v>34.689558159999997</v>
      </c>
      <c r="H2307" s="9">
        <v>26.690052329334357</v>
      </c>
      <c r="I2307" s="9">
        <v>13.4780327</v>
      </c>
      <c r="J2307" s="7"/>
      <c r="K2307" s="7"/>
    </row>
    <row r="2308" spans="1:14" x14ac:dyDescent="0.25">
      <c r="A2308" s="2" t="s">
        <v>75</v>
      </c>
      <c r="B2308" s="2" t="s">
        <v>86</v>
      </c>
      <c r="C2308" s="2" t="s">
        <v>574</v>
      </c>
      <c r="D2308" s="2" t="s">
        <v>534</v>
      </c>
      <c r="E2308" s="9">
        <v>237.49997222033321</v>
      </c>
      <c r="F2308" s="9">
        <v>190.45920688621598</v>
      </c>
      <c r="G2308" s="9">
        <v>129.77357620000001</v>
      </c>
      <c r="H2308" s="9">
        <v>106.40737406731564</v>
      </c>
      <c r="I2308" s="9">
        <v>87.357608350000007</v>
      </c>
      <c r="J2308" s="7"/>
      <c r="K2308" s="7"/>
    </row>
    <row r="2309" spans="1:14" x14ac:dyDescent="0.25">
      <c r="A2309" s="2" t="s">
        <v>75</v>
      </c>
      <c r="B2309" s="2" t="s">
        <v>86</v>
      </c>
      <c r="C2309" s="2" t="s">
        <v>574</v>
      </c>
      <c r="D2309" s="2" t="s">
        <v>65</v>
      </c>
      <c r="E2309" s="9">
        <v>23.070840070019404</v>
      </c>
      <c r="F2309" s="9">
        <v>7.1544406649757288</v>
      </c>
      <c r="G2309" s="9">
        <v>3.8083162060000002</v>
      </c>
      <c r="H2309" s="9">
        <v>-7.757295525</v>
      </c>
      <c r="I2309" s="9">
        <v>-14.70677903</v>
      </c>
      <c r="J2309" s="7"/>
      <c r="K2309" s="7"/>
    </row>
    <row r="2310" spans="1:14" x14ac:dyDescent="0.25">
      <c r="A2310" s="5" t="s">
        <v>75</v>
      </c>
      <c r="B2310" s="2" t="s">
        <v>86</v>
      </c>
      <c r="C2310" s="2" t="s">
        <v>574</v>
      </c>
      <c r="D2310" s="2" t="s">
        <v>66</v>
      </c>
      <c r="E2310" s="9">
        <v>67.478050702040136</v>
      </c>
      <c r="F2310" s="9">
        <v>77.492412907152058</v>
      </c>
      <c r="G2310" s="9">
        <v>81.233704689999996</v>
      </c>
      <c r="H2310" s="9">
        <v>87.808677822492527</v>
      </c>
      <c r="I2310" s="9">
        <v>83.265314230000001</v>
      </c>
      <c r="J2310" s="7"/>
      <c r="K2310" s="7"/>
    </row>
    <row r="2311" spans="1:14" x14ac:dyDescent="0.25">
      <c r="A2311" s="2" t="s">
        <v>75</v>
      </c>
      <c r="B2311" s="5" t="s">
        <v>86</v>
      </c>
      <c r="C2311" s="5" t="s">
        <v>574</v>
      </c>
      <c r="D2311" s="5" t="s">
        <v>67</v>
      </c>
      <c r="E2311" s="74"/>
      <c r="F2311" s="74"/>
      <c r="G2311" s="74"/>
      <c r="H2311" s="74"/>
      <c r="I2311" s="74"/>
      <c r="J2311" s="7"/>
      <c r="K2311" s="7"/>
    </row>
    <row r="2312" spans="1:14" x14ac:dyDescent="0.25">
      <c r="A2312" s="2" t="s">
        <v>75</v>
      </c>
      <c r="B2312" s="2" t="s">
        <v>86</v>
      </c>
      <c r="C2312" s="2" t="s">
        <v>574</v>
      </c>
      <c r="D2312" s="2" t="s">
        <v>535</v>
      </c>
      <c r="E2312" s="23">
        <v>5.8288692169618574</v>
      </c>
      <c r="F2312" s="23">
        <v>5.1304854613141098</v>
      </c>
      <c r="G2312" s="23">
        <v>8.4883129099999994</v>
      </c>
      <c r="H2312" s="23">
        <v>7.8502118499805391</v>
      </c>
      <c r="I2312" s="23">
        <v>7.9464576119999997</v>
      </c>
      <c r="J2312" s="7"/>
      <c r="K2312" s="7"/>
    </row>
    <row r="2313" spans="1:14" x14ac:dyDescent="0.25">
      <c r="A2313" s="2" t="str">
        <f t="shared" ref="A2313:C2313" si="113">A2312</f>
        <v>Local Banks</v>
      </c>
      <c r="B2313" s="2" t="str">
        <f t="shared" si="113"/>
        <v>Public Sector Banks</v>
      </c>
      <c r="C2313" s="2" t="str">
        <f t="shared" si="113"/>
        <v>SINDH BANK LTD.</v>
      </c>
      <c r="D2313" s="2" t="s">
        <v>540</v>
      </c>
      <c r="E2313" s="23"/>
      <c r="F2313" s="23"/>
      <c r="G2313" s="9">
        <f>G2284/SUM(G2248:G2250)</f>
        <v>5.7297287866543565</v>
      </c>
      <c r="H2313" s="9">
        <f>H2284/SUM(H2248:H2250)</f>
        <v>5.1416376599613933</v>
      </c>
      <c r="I2313" s="9">
        <f>I2284/SUM(I2248:I2250)</f>
        <v>3.4377580518704001</v>
      </c>
      <c r="J2313" s="7"/>
      <c r="K2313" s="7"/>
    </row>
    <row r="2314" spans="1:14" x14ac:dyDescent="0.25">
      <c r="A2314" s="2" t="s">
        <v>75</v>
      </c>
      <c r="B2314" s="2" t="s">
        <v>86</v>
      </c>
      <c r="C2314" s="2" t="s">
        <v>574</v>
      </c>
      <c r="D2314" s="2" t="s">
        <v>538</v>
      </c>
      <c r="E2314" s="9">
        <f>+SUM(E2248:E2250)/E2280</f>
        <v>6.170139352769092</v>
      </c>
      <c r="F2314" s="9">
        <f t="shared" ref="F2314:I2314" si="114">+SUM(F2248:F2250)/F2280</f>
        <v>6.2183961701137784</v>
      </c>
      <c r="G2314" s="9">
        <f t="shared" si="114"/>
        <v>7.3878043685473953</v>
      </c>
      <c r="H2314" s="9">
        <f t="shared" si="114"/>
        <v>8.1877104524367503</v>
      </c>
      <c r="I2314" s="9">
        <f t="shared" si="114"/>
        <v>9.1509032387154985</v>
      </c>
      <c r="J2314" s="7"/>
      <c r="K2314" s="7"/>
    </row>
    <row r="2315" spans="1:14" x14ac:dyDescent="0.25">
      <c r="A2315" s="2" t="s">
        <v>75</v>
      </c>
      <c r="B2315" s="2" t="s">
        <v>86</v>
      </c>
      <c r="C2315" s="2" t="s">
        <v>574</v>
      </c>
      <c r="D2315" s="2" t="s">
        <v>539</v>
      </c>
      <c r="E2315" s="9">
        <v>13.817346309707791</v>
      </c>
      <c r="F2315" s="9">
        <v>12.148721266786783</v>
      </c>
      <c r="G2315" s="9">
        <v>8.7653844359999997</v>
      </c>
      <c r="H2315" s="9">
        <v>11.062781236271828</v>
      </c>
      <c r="I2315" s="9">
        <v>10.82808144</v>
      </c>
      <c r="J2315" s="7"/>
      <c r="K2315" s="7"/>
    </row>
    <row r="2316" spans="1:14" x14ac:dyDescent="0.25">
      <c r="A2316" s="2" t="s">
        <v>75</v>
      </c>
      <c r="B2316" s="5" t="s">
        <v>86</v>
      </c>
      <c r="C2316" s="5" t="s">
        <v>574</v>
      </c>
      <c r="D2316" s="5" t="s">
        <v>68</v>
      </c>
      <c r="E2316" s="74"/>
      <c r="F2316" s="74"/>
      <c r="G2316" s="74"/>
      <c r="H2316" s="74"/>
      <c r="I2316" s="74"/>
      <c r="J2316" s="7"/>
      <c r="K2316" s="7"/>
    </row>
    <row r="2317" spans="1:14" x14ac:dyDescent="0.25">
      <c r="A2317" s="2" t="s">
        <v>75</v>
      </c>
      <c r="B2317" s="2" t="s">
        <v>86</v>
      </c>
      <c r="C2317" s="2" t="s">
        <v>574</v>
      </c>
      <c r="D2317" s="2" t="s">
        <v>83</v>
      </c>
      <c r="E2317" s="9">
        <v>-1.253492168</v>
      </c>
      <c r="F2317" s="9">
        <v>-54.868806783330328</v>
      </c>
      <c r="G2317" s="9">
        <v>-24.172636829999998</v>
      </c>
      <c r="H2317" s="9">
        <v>1.1612020950572675</v>
      </c>
      <c r="I2317" s="9">
        <v>-9.1674017810000006</v>
      </c>
      <c r="J2317" s="7"/>
      <c r="K2317" s="7"/>
    </row>
    <row r="2318" spans="1:14" x14ac:dyDescent="0.25">
      <c r="A2318" s="2" t="s">
        <v>75</v>
      </c>
      <c r="B2318" s="5" t="s">
        <v>86</v>
      </c>
      <c r="C2318" s="5" t="s">
        <v>575</v>
      </c>
      <c r="D2318" s="5" t="s">
        <v>9</v>
      </c>
      <c r="E2318" s="19">
        <f>SUM(E2319:E2322)</f>
        <v>54832876</v>
      </c>
      <c r="F2318" s="19">
        <f t="shared" ref="F2318:I2318" si="115">SUM(F2319:F2322)</f>
        <v>65052013</v>
      </c>
      <c r="G2318" s="19">
        <f t="shared" si="115"/>
        <v>80754612</v>
      </c>
      <c r="H2318" s="19">
        <f t="shared" si="115"/>
        <v>92531145</v>
      </c>
      <c r="I2318" s="19">
        <f t="shared" si="115"/>
        <v>104139424</v>
      </c>
      <c r="J2318" s="3"/>
      <c r="K2318" s="3"/>
      <c r="L2318" s="3"/>
      <c r="M2318" s="3"/>
      <c r="N2318" s="3"/>
    </row>
    <row r="2319" spans="1:14" x14ac:dyDescent="0.25">
      <c r="A2319" s="2" t="s">
        <v>75</v>
      </c>
      <c r="B2319" s="2" t="s">
        <v>86</v>
      </c>
      <c r="C2319" s="2" t="s">
        <v>575</v>
      </c>
      <c r="D2319" s="2" t="s">
        <v>76</v>
      </c>
      <c r="E2319" s="23">
        <v>26173766</v>
      </c>
      <c r="F2319" s="23">
        <v>29478381</v>
      </c>
      <c r="G2319" s="23">
        <v>32452535</v>
      </c>
      <c r="H2319" s="23">
        <v>32452535</v>
      </c>
      <c r="I2319" s="23">
        <v>32452535</v>
      </c>
      <c r="J2319" s="7"/>
      <c r="K2319" s="7"/>
    </row>
    <row r="2320" spans="1:14" x14ac:dyDescent="0.25">
      <c r="A2320" s="2" t="s">
        <v>75</v>
      </c>
      <c r="B2320" s="2" t="s">
        <v>86</v>
      </c>
      <c r="C2320" s="2" t="s">
        <v>575</v>
      </c>
      <c r="D2320" s="2" t="s">
        <v>11</v>
      </c>
      <c r="E2320" s="9">
        <v>10517051</v>
      </c>
      <c r="F2320" s="9">
        <v>12683892</v>
      </c>
      <c r="G2320" s="9">
        <v>14951729</v>
      </c>
      <c r="H2320" s="9">
        <v>17626801</v>
      </c>
      <c r="I2320" s="9">
        <v>20814327</v>
      </c>
      <c r="J2320" s="7"/>
      <c r="K2320" s="7"/>
    </row>
    <row r="2321" spans="1:14" x14ac:dyDescent="0.25">
      <c r="A2321" s="2" t="s">
        <v>75</v>
      </c>
      <c r="B2321" s="2" t="s">
        <v>86</v>
      </c>
      <c r="C2321" s="2" t="s">
        <v>575</v>
      </c>
      <c r="D2321" s="2" t="s">
        <v>12</v>
      </c>
      <c r="E2321" s="9">
        <v>19510769</v>
      </c>
      <c r="F2321" s="9">
        <v>25213170</v>
      </c>
      <c r="G2321" s="9">
        <v>31521795</v>
      </c>
      <c r="H2321" s="9">
        <v>34497439</v>
      </c>
      <c r="I2321" s="9">
        <v>40179808</v>
      </c>
      <c r="J2321" s="7"/>
      <c r="K2321" s="7"/>
    </row>
    <row r="2322" spans="1:14" x14ac:dyDescent="0.25">
      <c r="A2322" s="5" t="s">
        <v>75</v>
      </c>
      <c r="B2322" s="2" t="s">
        <v>86</v>
      </c>
      <c r="C2322" s="2" t="s">
        <v>575</v>
      </c>
      <c r="D2322" s="2" t="s">
        <v>13</v>
      </c>
      <c r="E2322" s="9">
        <v>-1368710</v>
      </c>
      <c r="F2322" s="9">
        <v>-2323430</v>
      </c>
      <c r="G2322" s="9">
        <v>1828553</v>
      </c>
      <c r="H2322" s="9">
        <v>7954370</v>
      </c>
      <c r="I2322" s="9">
        <v>10692754</v>
      </c>
      <c r="J2322" s="7"/>
      <c r="K2322" s="7"/>
    </row>
    <row r="2323" spans="1:14" x14ac:dyDescent="0.25">
      <c r="A2323" s="2" t="s">
        <v>75</v>
      </c>
      <c r="B2323" s="5" t="s">
        <v>86</v>
      </c>
      <c r="C2323" s="5" t="s">
        <v>575</v>
      </c>
      <c r="D2323" s="5" t="s">
        <v>14</v>
      </c>
      <c r="E2323" s="22">
        <v>1142119115</v>
      </c>
      <c r="F2323" s="22">
        <v>1416838123</v>
      </c>
      <c r="G2323" s="22">
        <v>2135425378</v>
      </c>
      <c r="H2323" s="22">
        <v>2287448065</v>
      </c>
      <c r="I2323" s="22">
        <v>2847544343</v>
      </c>
      <c r="J2323" s="7"/>
      <c r="K2323" s="7"/>
    </row>
    <row r="2324" spans="1:14" x14ac:dyDescent="0.25">
      <c r="A2324" s="2" t="s">
        <v>75</v>
      </c>
      <c r="B2324" s="2" t="s">
        <v>86</v>
      </c>
      <c r="C2324" s="2" t="s">
        <v>575</v>
      </c>
      <c r="D2324" s="2" t="s">
        <v>15</v>
      </c>
      <c r="E2324" s="9">
        <v>10109459</v>
      </c>
      <c r="F2324" s="9">
        <v>6323641</v>
      </c>
      <c r="G2324" s="9">
        <v>5507855</v>
      </c>
      <c r="H2324" s="9">
        <v>7636873</v>
      </c>
      <c r="I2324" s="9">
        <v>9139194</v>
      </c>
      <c r="J2324" s="7"/>
      <c r="K2324" s="7"/>
    </row>
    <row r="2325" spans="1:14" x14ac:dyDescent="0.25">
      <c r="A2325" s="2" t="s">
        <v>75</v>
      </c>
      <c r="B2325" s="2" t="s">
        <v>86</v>
      </c>
      <c r="C2325" s="2" t="s">
        <v>575</v>
      </c>
      <c r="D2325" s="2" t="s">
        <v>16</v>
      </c>
      <c r="E2325" s="20">
        <v>71323488</v>
      </c>
      <c r="F2325" s="20">
        <v>80820212</v>
      </c>
      <c r="G2325" s="20">
        <v>453965991</v>
      </c>
      <c r="H2325" s="20">
        <v>409005930</v>
      </c>
      <c r="I2325" s="20">
        <v>624807992</v>
      </c>
      <c r="J2325" s="7"/>
      <c r="K2325" s="7"/>
    </row>
    <row r="2326" spans="1:14" x14ac:dyDescent="0.25">
      <c r="A2326" s="2" t="s">
        <v>75</v>
      </c>
      <c r="B2326" s="2" t="s">
        <v>86</v>
      </c>
      <c r="C2326" s="2" t="s">
        <v>575</v>
      </c>
      <c r="D2326" s="2" t="s">
        <v>17</v>
      </c>
      <c r="E2326" s="20">
        <v>1002954667</v>
      </c>
      <c r="F2326" s="20">
        <v>1227339490</v>
      </c>
      <c r="G2326" s="20">
        <v>1520853642</v>
      </c>
      <c r="H2326" s="20">
        <v>1710287720</v>
      </c>
      <c r="I2326" s="20">
        <v>2051536304</v>
      </c>
      <c r="J2326" s="7"/>
      <c r="K2326" s="7"/>
    </row>
    <row r="2327" spans="1:14" x14ac:dyDescent="0.25">
      <c r="A2327" s="2" t="s">
        <v>75</v>
      </c>
      <c r="B2327" s="2" t="s">
        <v>86</v>
      </c>
      <c r="C2327" s="2" t="s">
        <v>575</v>
      </c>
      <c r="D2327" s="2" t="s">
        <v>18</v>
      </c>
      <c r="E2327" s="20">
        <v>57731501</v>
      </c>
      <c r="F2327" s="20">
        <v>102354780</v>
      </c>
      <c r="G2327" s="20">
        <v>155097890</v>
      </c>
      <c r="H2327" s="20">
        <v>160517542</v>
      </c>
      <c r="I2327" s="20">
        <v>162060853</v>
      </c>
      <c r="J2327" s="7"/>
      <c r="K2327" s="7"/>
    </row>
    <row r="2328" spans="1:14" x14ac:dyDescent="0.25">
      <c r="A2328" s="2" t="s">
        <v>75</v>
      </c>
      <c r="B2328" s="5" t="s">
        <v>86</v>
      </c>
      <c r="C2328" s="5" t="s">
        <v>575</v>
      </c>
      <c r="D2328" s="5" t="s">
        <v>19</v>
      </c>
      <c r="E2328" s="22">
        <v>1196951991</v>
      </c>
      <c r="F2328" s="22">
        <v>1481890136</v>
      </c>
      <c r="G2328" s="22">
        <v>2216179990</v>
      </c>
      <c r="H2328" s="22">
        <v>2379979210</v>
      </c>
      <c r="I2328" s="22">
        <v>2951683767</v>
      </c>
      <c r="J2328" s="7"/>
      <c r="K2328" s="7"/>
    </row>
    <row r="2329" spans="1:14" x14ac:dyDescent="0.25">
      <c r="A2329" s="2" t="s">
        <v>75</v>
      </c>
      <c r="B2329" s="2" t="s">
        <v>86</v>
      </c>
      <c r="C2329" s="2" t="s">
        <v>575</v>
      </c>
      <c r="D2329" s="2" t="s">
        <v>20</v>
      </c>
      <c r="E2329" s="20">
        <v>71318743</v>
      </c>
      <c r="F2329" s="20">
        <v>73203096</v>
      </c>
      <c r="G2329" s="20">
        <v>100894255</v>
      </c>
      <c r="H2329" s="20">
        <v>100773480</v>
      </c>
      <c r="I2329" s="20">
        <v>111746522</v>
      </c>
      <c r="J2329" s="7"/>
      <c r="K2329" s="7"/>
    </row>
    <row r="2330" spans="1:14" x14ac:dyDescent="0.25">
      <c r="A2330" s="2" t="s">
        <v>75</v>
      </c>
      <c r="B2330" s="2" t="s">
        <v>86</v>
      </c>
      <c r="C2330" s="2" t="s">
        <v>575</v>
      </c>
      <c r="D2330" s="2" t="s">
        <v>21</v>
      </c>
      <c r="E2330" s="20">
        <v>8717632</v>
      </c>
      <c r="F2330" s="20">
        <v>4814454</v>
      </c>
      <c r="G2330" s="20">
        <v>8283392</v>
      </c>
      <c r="H2330" s="20">
        <v>3260824</v>
      </c>
      <c r="I2330" s="20">
        <v>5442677</v>
      </c>
      <c r="J2330" s="7"/>
      <c r="K2330" s="7"/>
    </row>
    <row r="2331" spans="1:14" x14ac:dyDescent="0.25">
      <c r="A2331" s="2" t="s">
        <v>75</v>
      </c>
      <c r="B2331" s="2" t="s">
        <v>86</v>
      </c>
      <c r="C2331" s="2" t="s">
        <v>575</v>
      </c>
      <c r="D2331" s="2" t="s">
        <v>22</v>
      </c>
      <c r="E2331" s="20">
        <v>30980388</v>
      </c>
      <c r="F2331" s="20">
        <v>69819342</v>
      </c>
      <c r="G2331" s="20">
        <v>144960933</v>
      </c>
      <c r="H2331" s="20">
        <v>14769016</v>
      </c>
      <c r="I2331" s="20">
        <v>223417798</v>
      </c>
      <c r="J2331" s="7"/>
      <c r="K2331" s="7"/>
      <c r="L2331" s="7"/>
      <c r="M2331" s="7"/>
      <c r="N2331" s="7"/>
    </row>
    <row r="2332" spans="1:14" x14ac:dyDescent="0.25">
      <c r="A2332" s="2" t="s">
        <v>75</v>
      </c>
      <c r="B2332" s="2" t="s">
        <v>86</v>
      </c>
      <c r="C2332" s="2" t="s">
        <v>575</v>
      </c>
      <c r="D2332" s="2" t="s">
        <v>23</v>
      </c>
      <c r="E2332" s="20">
        <v>531683056</v>
      </c>
      <c r="F2332" s="20">
        <v>638258636</v>
      </c>
      <c r="G2332" s="20">
        <v>913191416</v>
      </c>
      <c r="H2332" s="20">
        <v>1320915551</v>
      </c>
      <c r="I2332" s="20">
        <v>1549511408</v>
      </c>
      <c r="J2332" s="7"/>
      <c r="K2332" s="7"/>
    </row>
    <row r="2333" spans="1:14" x14ac:dyDescent="0.25">
      <c r="A2333" s="5" t="s">
        <v>75</v>
      </c>
      <c r="B2333" s="2" t="s">
        <v>86</v>
      </c>
      <c r="C2333" s="2" t="s">
        <v>575</v>
      </c>
      <c r="D2333" s="2" t="s">
        <v>24</v>
      </c>
      <c r="E2333" s="20">
        <v>534163150</v>
      </c>
      <c r="F2333" s="20">
        <v>634375939</v>
      </c>
      <c r="G2333" s="20">
        <v>849509825</v>
      </c>
      <c r="H2333" s="20">
        <v>827443025</v>
      </c>
      <c r="I2333" s="20">
        <v>926009561</v>
      </c>
      <c r="J2333" s="7"/>
      <c r="K2333" s="7"/>
    </row>
    <row r="2334" spans="1:14" x14ac:dyDescent="0.25">
      <c r="A2334" s="2" t="s">
        <v>75</v>
      </c>
      <c r="B2334" s="2" t="s">
        <v>86</v>
      </c>
      <c r="C2334" s="2" t="s">
        <v>575</v>
      </c>
      <c r="D2334" s="2" t="s">
        <v>25</v>
      </c>
      <c r="E2334" s="20">
        <v>52032309</v>
      </c>
      <c r="F2334" s="20">
        <v>51561465</v>
      </c>
      <c r="G2334" s="20">
        <v>50879868</v>
      </c>
      <c r="H2334" s="20">
        <v>53543548</v>
      </c>
      <c r="I2334" s="20">
        <v>44326746</v>
      </c>
      <c r="J2334" s="7"/>
      <c r="K2334" s="7"/>
    </row>
    <row r="2335" spans="1:14" x14ac:dyDescent="0.25">
      <c r="A2335" s="2" t="s">
        <v>75</v>
      </c>
      <c r="B2335" s="2" t="s">
        <v>86</v>
      </c>
      <c r="C2335" s="2" t="s">
        <v>575</v>
      </c>
      <c r="D2335" s="2" t="s">
        <v>26</v>
      </c>
      <c r="E2335" s="20">
        <v>49757774</v>
      </c>
      <c r="F2335" s="20">
        <v>44794500</v>
      </c>
      <c r="G2335" s="20">
        <v>43122945</v>
      </c>
      <c r="H2335" s="20">
        <v>50045634</v>
      </c>
      <c r="I2335" s="20">
        <v>44585715</v>
      </c>
      <c r="J2335" s="7"/>
      <c r="K2335" s="7"/>
    </row>
    <row r="2336" spans="1:14" x14ac:dyDescent="0.25">
      <c r="A2336" s="2" t="s">
        <v>75</v>
      </c>
      <c r="B2336" s="2" t="s">
        <v>86</v>
      </c>
      <c r="C2336" s="2" t="s">
        <v>575</v>
      </c>
      <c r="D2336" s="2" t="s">
        <v>27</v>
      </c>
      <c r="E2336" s="20">
        <v>484405376</v>
      </c>
      <c r="F2336" s="20">
        <v>589581439</v>
      </c>
      <c r="G2336" s="20">
        <v>806386880</v>
      </c>
      <c r="H2336" s="20">
        <v>777397391</v>
      </c>
      <c r="I2336" s="20">
        <v>881423846</v>
      </c>
      <c r="J2336" s="7"/>
      <c r="K2336" s="7"/>
    </row>
    <row r="2337" spans="1:11" x14ac:dyDescent="0.25">
      <c r="A2337" s="2" t="s">
        <v>75</v>
      </c>
      <c r="B2337" s="2" t="s">
        <v>86</v>
      </c>
      <c r="C2337" s="2" t="s">
        <v>575</v>
      </c>
      <c r="D2337" s="2" t="s">
        <v>491</v>
      </c>
      <c r="E2337" s="20">
        <v>19831970</v>
      </c>
      <c r="F2337" s="20">
        <v>30339290</v>
      </c>
      <c r="G2337" s="20">
        <v>20788845</v>
      </c>
      <c r="H2337" s="20">
        <v>28554791</v>
      </c>
      <c r="I2337" s="20">
        <v>29761745</v>
      </c>
      <c r="J2337" s="7"/>
      <c r="K2337" s="7"/>
    </row>
    <row r="2338" spans="1:11" x14ac:dyDescent="0.25">
      <c r="A2338" s="2" t="s">
        <v>75</v>
      </c>
      <c r="B2338" s="2" t="s">
        <v>86</v>
      </c>
      <c r="C2338" s="2" t="s">
        <v>575</v>
      </c>
      <c r="D2338" s="2" t="s">
        <v>28</v>
      </c>
      <c r="E2338" s="20">
        <v>50014826</v>
      </c>
      <c r="F2338" s="20">
        <v>75873879</v>
      </c>
      <c r="G2338" s="20">
        <v>221674269</v>
      </c>
      <c r="H2338" s="20">
        <v>134308157</v>
      </c>
      <c r="I2338" s="20">
        <v>150379771</v>
      </c>
      <c r="J2338" s="7"/>
      <c r="K2338" s="7"/>
    </row>
    <row r="2339" spans="1:11" x14ac:dyDescent="0.25">
      <c r="A2339" s="5" t="s">
        <v>75</v>
      </c>
      <c r="B2339" s="5" t="s">
        <v>86</v>
      </c>
      <c r="C2339" s="5" t="s">
        <v>575</v>
      </c>
      <c r="D2339" s="5" t="s">
        <v>29</v>
      </c>
      <c r="E2339" s="19"/>
      <c r="F2339" s="19"/>
      <c r="G2339" s="19"/>
      <c r="H2339" s="19"/>
      <c r="I2339" s="19"/>
      <c r="J2339" s="7"/>
      <c r="K2339" s="7"/>
    </row>
    <row r="2340" spans="1:11" x14ac:dyDescent="0.25">
      <c r="A2340" s="2" t="s">
        <v>75</v>
      </c>
      <c r="B2340" s="2" t="s">
        <v>86</v>
      </c>
      <c r="C2340" s="2" t="s">
        <v>575</v>
      </c>
      <c r="D2340" s="2" t="s">
        <v>30</v>
      </c>
      <c r="E2340" s="20">
        <v>81651255</v>
      </c>
      <c r="F2340" s="20">
        <v>137167964</v>
      </c>
      <c r="G2340" s="20">
        <v>327193801</v>
      </c>
      <c r="H2340" s="20">
        <v>343790940</v>
      </c>
      <c r="I2340" s="20">
        <v>266450839</v>
      </c>
      <c r="J2340" s="7"/>
      <c r="K2340" s="7"/>
    </row>
    <row r="2341" spans="1:11" x14ac:dyDescent="0.25">
      <c r="A2341" s="2" t="s">
        <v>75</v>
      </c>
      <c r="B2341" s="2" t="s">
        <v>86</v>
      </c>
      <c r="C2341" s="2" t="s">
        <v>575</v>
      </c>
      <c r="D2341" s="2" t="s">
        <v>31</v>
      </c>
      <c r="E2341" s="20">
        <v>51775404</v>
      </c>
      <c r="F2341" s="20">
        <v>106409754</v>
      </c>
      <c r="G2341" s="20">
        <v>286248218</v>
      </c>
      <c r="H2341" s="20">
        <v>299634383</v>
      </c>
      <c r="I2341" s="20">
        <v>185346696</v>
      </c>
      <c r="J2341" s="7"/>
      <c r="K2341" s="7"/>
    </row>
    <row r="2342" spans="1:11" x14ac:dyDescent="0.25">
      <c r="A2342" s="2" t="s">
        <v>75</v>
      </c>
      <c r="B2342" s="2" t="s">
        <v>86</v>
      </c>
      <c r="C2342" s="2" t="s">
        <v>575</v>
      </c>
      <c r="D2342" s="2" t="s">
        <v>32</v>
      </c>
      <c r="E2342" s="20">
        <v>29875851</v>
      </c>
      <c r="F2342" s="20">
        <v>30758210</v>
      </c>
      <c r="G2342" s="20">
        <v>40945583</v>
      </c>
      <c r="H2342" s="20">
        <v>44156557</v>
      </c>
      <c r="I2342" s="20">
        <v>81104143</v>
      </c>
      <c r="J2342" s="7"/>
      <c r="K2342" s="7"/>
    </row>
    <row r="2343" spans="1:11" x14ac:dyDescent="0.25">
      <c r="A2343" s="2" t="s">
        <v>75</v>
      </c>
      <c r="B2343" s="2" t="s">
        <v>86</v>
      </c>
      <c r="C2343" s="2" t="s">
        <v>575</v>
      </c>
      <c r="D2343" s="2" t="s">
        <v>33</v>
      </c>
      <c r="E2343" s="20">
        <v>-1642043</v>
      </c>
      <c r="F2343" s="20">
        <v>-4877957</v>
      </c>
      <c r="G2343" s="20">
        <v>-52925</v>
      </c>
      <c r="H2343" s="20">
        <v>-4116733</v>
      </c>
      <c r="I2343" s="20">
        <v>4945516</v>
      </c>
      <c r="J2343" s="7"/>
      <c r="K2343" s="7"/>
    </row>
    <row r="2344" spans="1:11" x14ac:dyDescent="0.25">
      <c r="A2344" s="2" t="s">
        <v>75</v>
      </c>
      <c r="B2344" s="2" t="s">
        <v>86</v>
      </c>
      <c r="C2344" s="2" t="s">
        <v>575</v>
      </c>
      <c r="D2344" s="2" t="s">
        <v>34</v>
      </c>
      <c r="E2344" s="20">
        <v>31517894</v>
      </c>
      <c r="F2344" s="20">
        <v>35636167</v>
      </c>
      <c r="G2344" s="20">
        <v>40998508</v>
      </c>
      <c r="H2344" s="20">
        <v>48273290</v>
      </c>
      <c r="I2344" s="20">
        <v>76158627</v>
      </c>
      <c r="J2344" s="7"/>
      <c r="K2344" s="7"/>
    </row>
    <row r="2345" spans="1:11" x14ac:dyDescent="0.25">
      <c r="A2345" s="2" t="s">
        <v>75</v>
      </c>
      <c r="B2345" s="2" t="s">
        <v>86</v>
      </c>
      <c r="C2345" s="2" t="s">
        <v>575</v>
      </c>
      <c r="D2345" s="2" t="s">
        <v>35</v>
      </c>
      <c r="E2345" s="20">
        <v>7903815</v>
      </c>
      <c r="F2345" s="20">
        <v>10576370</v>
      </c>
      <c r="G2345" s="20">
        <v>17717531</v>
      </c>
      <c r="H2345" s="20">
        <v>26689391</v>
      </c>
      <c r="I2345" s="20">
        <v>19863806</v>
      </c>
      <c r="J2345" s="7"/>
      <c r="K2345" s="7"/>
    </row>
    <row r="2346" spans="1:11" x14ac:dyDescent="0.25">
      <c r="A2346" s="2" t="s">
        <v>75</v>
      </c>
      <c r="B2346" s="2" t="s">
        <v>86</v>
      </c>
      <c r="C2346" s="2" t="s">
        <v>575</v>
      </c>
      <c r="D2346" s="2" t="s">
        <v>36</v>
      </c>
      <c r="E2346" s="20">
        <v>21013696</v>
      </c>
      <c r="F2346" s="20">
        <v>27705017</v>
      </c>
      <c r="G2346" s="20">
        <v>37498122</v>
      </c>
      <c r="H2346" s="20">
        <v>50398141</v>
      </c>
      <c r="I2346" s="20">
        <v>60227316</v>
      </c>
      <c r="J2346" s="7"/>
      <c r="K2346" s="7"/>
    </row>
    <row r="2347" spans="1:11" x14ac:dyDescent="0.25">
      <c r="A2347" s="2" t="s">
        <v>75</v>
      </c>
      <c r="B2347" s="2" t="s">
        <v>86</v>
      </c>
      <c r="C2347" s="2" t="s">
        <v>575</v>
      </c>
      <c r="D2347" s="2" t="s">
        <v>37</v>
      </c>
      <c r="E2347" s="20">
        <v>20636973</v>
      </c>
      <c r="F2347" s="20">
        <v>27373551</v>
      </c>
      <c r="G2347" s="20">
        <v>37119633</v>
      </c>
      <c r="H2347" s="20">
        <v>49900235</v>
      </c>
      <c r="I2347" s="20">
        <v>59196035</v>
      </c>
      <c r="J2347" s="7"/>
      <c r="K2347" s="7"/>
    </row>
    <row r="2348" spans="1:11" x14ac:dyDescent="0.25">
      <c r="A2348" s="2" t="s">
        <v>75</v>
      </c>
      <c r="B2348" s="2" t="s">
        <v>86</v>
      </c>
      <c r="C2348" s="2" t="s">
        <v>575</v>
      </c>
      <c r="D2348" s="2" t="s">
        <v>38</v>
      </c>
      <c r="E2348" s="20">
        <v>18408013</v>
      </c>
      <c r="F2348" s="20">
        <v>18507520</v>
      </c>
      <c r="G2348" s="20">
        <v>21217917</v>
      </c>
      <c r="H2348" s="20">
        <v>24564540</v>
      </c>
      <c r="I2348" s="20">
        <v>35795117</v>
      </c>
      <c r="J2348" s="7"/>
      <c r="K2348" s="7"/>
    </row>
    <row r="2349" spans="1:11" x14ac:dyDescent="0.25">
      <c r="A2349" s="2" t="s">
        <v>75</v>
      </c>
      <c r="B2349" s="2" t="s">
        <v>86</v>
      </c>
      <c r="C2349" s="2" t="s">
        <v>575</v>
      </c>
      <c r="D2349" s="2" t="s">
        <v>39</v>
      </c>
      <c r="E2349" s="20">
        <v>12440135</v>
      </c>
      <c r="F2349" s="20">
        <v>10834207</v>
      </c>
      <c r="G2349" s="20">
        <v>11339185</v>
      </c>
      <c r="H2349" s="20">
        <v>13375362</v>
      </c>
      <c r="I2349" s="20">
        <v>15937630</v>
      </c>
      <c r="J2349" s="7"/>
      <c r="K2349" s="7"/>
    </row>
    <row r="2350" spans="1:11" x14ac:dyDescent="0.25">
      <c r="A2350" s="2" t="s">
        <v>75</v>
      </c>
      <c r="B2350" s="5" t="s">
        <v>86</v>
      </c>
      <c r="C2350" s="5" t="s">
        <v>575</v>
      </c>
      <c r="D2350" s="5" t="s">
        <v>40</v>
      </c>
      <c r="E2350" s="19"/>
      <c r="F2350" s="19"/>
      <c r="G2350" s="19"/>
      <c r="H2350" s="19"/>
      <c r="I2350" s="19"/>
      <c r="J2350" s="7"/>
      <c r="K2350" s="7"/>
    </row>
    <row r="2351" spans="1:11" x14ac:dyDescent="0.25">
      <c r="A2351" s="5" t="s">
        <v>75</v>
      </c>
      <c r="B2351" s="2" t="s">
        <v>86</v>
      </c>
      <c r="C2351" s="2" t="s">
        <v>575</v>
      </c>
      <c r="D2351" s="2" t="s">
        <v>77</v>
      </c>
      <c r="E2351" s="20">
        <v>2643692</v>
      </c>
      <c r="F2351" s="20">
        <v>2974153</v>
      </c>
      <c r="G2351" s="20">
        <v>3271569</v>
      </c>
      <c r="H2351" s="20">
        <v>3245253.5</v>
      </c>
      <c r="I2351" s="20">
        <v>3245253.5</v>
      </c>
      <c r="J2351" s="7"/>
      <c r="K2351" s="7"/>
    </row>
    <row r="2352" spans="1:11" x14ac:dyDescent="0.25">
      <c r="A2352" s="2" t="s">
        <v>75</v>
      </c>
      <c r="B2352" s="2" t="s">
        <v>86</v>
      </c>
      <c r="C2352" s="2" t="s">
        <v>575</v>
      </c>
      <c r="D2352" s="2" t="s">
        <v>78</v>
      </c>
      <c r="E2352" s="23">
        <v>0</v>
      </c>
      <c r="F2352" s="23">
        <v>0</v>
      </c>
      <c r="G2352" s="23">
        <v>10</v>
      </c>
      <c r="H2352" s="23">
        <v>18</v>
      </c>
      <c r="I2352" s="23">
        <v>25</v>
      </c>
      <c r="J2352" s="7"/>
      <c r="K2352" s="7"/>
    </row>
    <row r="2353" spans="1:11" x14ac:dyDescent="0.25">
      <c r="A2353" s="2" t="s">
        <v>75</v>
      </c>
      <c r="B2353" s="2" t="s">
        <v>86</v>
      </c>
      <c r="C2353" s="2" t="s">
        <v>575</v>
      </c>
      <c r="D2353" s="2" t="s">
        <v>79</v>
      </c>
      <c r="E2353" s="23">
        <v>12.5</v>
      </c>
      <c r="F2353" s="23">
        <v>10</v>
      </c>
      <c r="G2353" s="23">
        <v>0</v>
      </c>
      <c r="H2353" s="23">
        <v>0</v>
      </c>
      <c r="I2353" s="23">
        <v>0</v>
      </c>
      <c r="J2353" s="7"/>
      <c r="K2353" s="7"/>
    </row>
    <row r="2354" spans="1:11" x14ac:dyDescent="0.25">
      <c r="A2354" s="2" t="s">
        <v>75</v>
      </c>
      <c r="B2354" s="2" t="s">
        <v>86</v>
      </c>
      <c r="C2354" s="2" t="s">
        <v>575</v>
      </c>
      <c r="D2354" s="2" t="s">
        <v>80</v>
      </c>
      <c r="E2354" s="20">
        <v>-25055468</v>
      </c>
      <c r="F2354" s="20">
        <v>126663473</v>
      </c>
      <c r="G2354" s="20">
        <v>236525205</v>
      </c>
      <c r="H2354" s="20">
        <v>346200316</v>
      </c>
      <c r="I2354" s="20">
        <v>316742499</v>
      </c>
      <c r="J2354" s="7"/>
      <c r="K2354" s="7"/>
    </row>
    <row r="2355" spans="1:11" x14ac:dyDescent="0.25">
      <c r="A2355" s="2" t="str">
        <f t="shared" ref="A2355:B2355" si="116">A2354</f>
        <v>Local Banks</v>
      </c>
      <c r="B2355" s="2" t="str">
        <f t="shared" si="116"/>
        <v>Public Sector Banks</v>
      </c>
      <c r="C2355" s="2" t="s">
        <v>575</v>
      </c>
      <c r="D2355" s="2" t="s">
        <v>81</v>
      </c>
      <c r="E2355" s="20"/>
      <c r="F2355" s="20"/>
      <c r="G2355" s="9">
        <v>542765840</v>
      </c>
      <c r="H2355" s="9">
        <v>512546000</v>
      </c>
      <c r="I2355" s="9">
        <v>799093828.00000012</v>
      </c>
      <c r="J2355" s="7"/>
      <c r="K2355" s="7"/>
    </row>
    <row r="2356" spans="1:11" x14ac:dyDescent="0.25">
      <c r="A2356" s="2" t="s">
        <v>75</v>
      </c>
      <c r="B2356" s="5" t="s">
        <v>86</v>
      </c>
      <c r="C2356" s="5" t="s">
        <v>575</v>
      </c>
      <c r="D2356" s="5" t="s">
        <v>43</v>
      </c>
      <c r="E2356" s="22"/>
      <c r="F2356" s="22"/>
      <c r="G2356" s="22"/>
      <c r="H2356" s="22"/>
      <c r="I2356" s="22"/>
      <c r="J2356" s="7"/>
      <c r="K2356" s="7"/>
    </row>
    <row r="2357" spans="1:11" x14ac:dyDescent="0.25">
      <c r="A2357" s="2" t="s">
        <v>75</v>
      </c>
      <c r="B2357" s="2" t="s">
        <v>86</v>
      </c>
      <c r="C2357" s="2" t="s">
        <v>575</v>
      </c>
      <c r="D2357" s="2" t="s">
        <v>211</v>
      </c>
      <c r="E2357" s="23">
        <v>36.589579670269615</v>
      </c>
      <c r="F2357" s="23">
        <v>22.423756322576896</v>
      </c>
      <c r="G2357" s="23">
        <v>12.51416832</v>
      </c>
      <c r="H2357" s="23">
        <v>12.84401415581225</v>
      </c>
      <c r="I2357" s="23">
        <v>30.438689289999999</v>
      </c>
      <c r="J2357" s="7"/>
      <c r="K2357" s="7"/>
    </row>
    <row r="2358" spans="1:11" x14ac:dyDescent="0.25">
      <c r="A2358" s="2" t="s">
        <v>75</v>
      </c>
      <c r="B2358" s="2" t="s">
        <v>86</v>
      </c>
      <c r="C2358" s="2" t="s">
        <v>575</v>
      </c>
      <c r="D2358" s="2" t="s">
        <v>45</v>
      </c>
      <c r="E2358" s="23">
        <v>2.4959940937179996</v>
      </c>
      <c r="F2358" s="23">
        <v>2.0756066359294532</v>
      </c>
      <c r="G2358" s="23">
        <v>1.847574799</v>
      </c>
      <c r="H2358" s="23">
        <v>1.8553337278942028</v>
      </c>
      <c r="I2358" s="23">
        <v>2.747724668</v>
      </c>
      <c r="J2358" s="7"/>
      <c r="K2358" s="7"/>
    </row>
    <row r="2359" spans="1:11" x14ac:dyDescent="0.25">
      <c r="A2359" s="2" t="s">
        <v>75</v>
      </c>
      <c r="B2359" s="2" t="s">
        <v>86</v>
      </c>
      <c r="C2359" s="2" t="s">
        <v>575</v>
      </c>
      <c r="D2359" s="2" t="s">
        <v>533</v>
      </c>
      <c r="E2359" s="23">
        <v>22.134846870691515</v>
      </c>
      <c r="F2359" s="23">
        <v>16.080349928088786</v>
      </c>
      <c r="G2359" s="23">
        <v>14.36684556</v>
      </c>
      <c r="H2359" s="23">
        <v>15.814462067157326</v>
      </c>
      <c r="I2359" s="23">
        <v>17.055321500000002</v>
      </c>
      <c r="J2359" s="7"/>
      <c r="K2359" s="7"/>
    </row>
    <row r="2360" spans="1:11" x14ac:dyDescent="0.25">
      <c r="A2360" s="5" t="s">
        <v>75</v>
      </c>
      <c r="B2360" s="2" t="s">
        <v>86</v>
      </c>
      <c r="C2360" s="2" t="s">
        <v>575</v>
      </c>
      <c r="D2360" s="2" t="s">
        <v>46</v>
      </c>
      <c r="E2360" s="9">
        <v>1.0393177916523471</v>
      </c>
      <c r="F2360" s="9">
        <v>0.73110730254567269</v>
      </c>
      <c r="G2360" s="9">
        <v>0.511654516</v>
      </c>
      <c r="H2360" s="9">
        <v>0.5619949091908244</v>
      </c>
      <c r="I2360" s="9">
        <v>0.53995045699999999</v>
      </c>
      <c r="J2360" s="7"/>
      <c r="K2360" s="7"/>
    </row>
    <row r="2361" spans="1:11" x14ac:dyDescent="0.25">
      <c r="A2361" s="2" t="s">
        <v>75</v>
      </c>
      <c r="B2361" s="2" t="s">
        <v>86</v>
      </c>
      <c r="C2361" s="2" t="s">
        <v>575</v>
      </c>
      <c r="D2361" s="2" t="s">
        <v>47</v>
      </c>
      <c r="E2361" s="9">
        <v>0.66032848931532462</v>
      </c>
      <c r="F2361" s="9">
        <v>0.7137081044717879</v>
      </c>
      <c r="G2361" s="9">
        <v>0.79946263799999995</v>
      </c>
      <c r="H2361" s="9">
        <v>1.1214127790637298</v>
      </c>
      <c r="I2361" s="9">
        <v>0.67296524899999999</v>
      </c>
      <c r="J2361" s="7"/>
      <c r="K2361" s="7"/>
    </row>
    <row r="2362" spans="1:11" x14ac:dyDescent="0.25">
      <c r="A2362" s="2" t="s">
        <v>75</v>
      </c>
      <c r="B2362" s="2" t="s">
        <v>86</v>
      </c>
      <c r="C2362" s="2" t="s">
        <v>575</v>
      </c>
      <c r="D2362" s="2" t="s">
        <v>48</v>
      </c>
      <c r="E2362" s="9">
        <v>2.6331794622496267</v>
      </c>
      <c r="F2362" s="9">
        <v>2.4047779342260229</v>
      </c>
      <c r="G2362" s="9">
        <v>1.849962917</v>
      </c>
      <c r="H2362" s="9">
        <v>2.0283072136583917</v>
      </c>
      <c r="I2362" s="9">
        <v>2.5801756899999999</v>
      </c>
      <c r="J2362" s="7"/>
      <c r="K2362" s="7"/>
    </row>
    <row r="2363" spans="1:11" x14ac:dyDescent="0.25">
      <c r="A2363" s="2" t="s">
        <v>75</v>
      </c>
      <c r="B2363" s="2" t="s">
        <v>86</v>
      </c>
      <c r="C2363" s="2" t="s">
        <v>575</v>
      </c>
      <c r="D2363" s="2" t="s">
        <v>49</v>
      </c>
      <c r="E2363" s="23">
        <v>63.410420329730385</v>
      </c>
      <c r="F2363" s="23">
        <v>77.576243677423108</v>
      </c>
      <c r="G2363" s="23">
        <v>87.485831680000004</v>
      </c>
      <c r="H2363" s="23">
        <v>87.155985844187754</v>
      </c>
      <c r="I2363" s="23">
        <v>69.561310710000001</v>
      </c>
      <c r="J2363" s="7"/>
      <c r="K2363" s="7"/>
    </row>
    <row r="2364" spans="1:11" x14ac:dyDescent="0.25">
      <c r="A2364" s="2" t="s">
        <v>75</v>
      </c>
      <c r="B2364" s="2" t="s">
        <v>86</v>
      </c>
      <c r="C2364" s="2" t="s">
        <v>575</v>
      </c>
      <c r="D2364" s="2" t="s">
        <v>50</v>
      </c>
      <c r="E2364" s="9">
        <v>1.1210863986243382</v>
      </c>
      <c r="F2364" s="9">
        <v>1.4790501914897296</v>
      </c>
      <c r="G2364" s="9">
        <v>1.7494475540000001</v>
      </c>
      <c r="H2364" s="9">
        <v>2.0313930161118425</v>
      </c>
      <c r="I2364" s="9">
        <v>1.6537460960000001</v>
      </c>
      <c r="J2364" s="7"/>
      <c r="K2364" s="7"/>
    </row>
    <row r="2365" spans="1:11" x14ac:dyDescent="0.25">
      <c r="A2365" s="2" t="s">
        <v>75</v>
      </c>
      <c r="B2365" s="2" t="s">
        <v>86</v>
      </c>
      <c r="C2365" s="2" t="s">
        <v>575</v>
      </c>
      <c r="D2365" s="2" t="s">
        <v>51</v>
      </c>
      <c r="E2365" s="9">
        <v>23.464552034854083</v>
      </c>
      <c r="F2365" s="9">
        <v>18.751999653671998</v>
      </c>
      <c r="G2365" s="9">
        <v>10.87181502</v>
      </c>
      <c r="H2365" s="9">
        <v>13.603459288638996</v>
      </c>
      <c r="I2365" s="9">
        <v>21.035359889999999</v>
      </c>
      <c r="J2365" s="7"/>
      <c r="K2365" s="7"/>
    </row>
    <row r="2366" spans="1:11" x14ac:dyDescent="0.25">
      <c r="A2366" s="5" t="s">
        <v>75</v>
      </c>
      <c r="B2366" s="2" t="s">
        <v>86</v>
      </c>
      <c r="C2366" s="2" t="s">
        <v>575</v>
      </c>
      <c r="D2366" s="2" t="s">
        <v>52</v>
      </c>
      <c r="E2366" s="9">
        <v>2.6110141748003972</v>
      </c>
      <c r="F2366" s="9">
        <v>2.5881801601116452</v>
      </c>
      <c r="G2366" s="9">
        <v>2.095079331</v>
      </c>
      <c r="H2366" s="9">
        <v>1.8696655536276567</v>
      </c>
      <c r="I2366" s="9">
        <v>2.9800953049999999</v>
      </c>
      <c r="J2366" s="7"/>
      <c r="K2366" s="7"/>
    </row>
    <row r="2367" spans="1:11" x14ac:dyDescent="0.25">
      <c r="A2367" s="2" t="s">
        <v>75</v>
      </c>
      <c r="B2367" s="2" t="s">
        <v>86</v>
      </c>
      <c r="C2367" s="2" t="s">
        <v>575</v>
      </c>
      <c r="D2367" s="2" t="s">
        <v>82</v>
      </c>
      <c r="E2367" s="9">
        <f>+E2349/E2351</f>
        <v>4.7055916498593637</v>
      </c>
      <c r="F2367" s="9">
        <f>+F2349/F2351</f>
        <v>3.6427873750946906</v>
      </c>
      <c r="G2367" s="9">
        <f>+G2349/G2351</f>
        <v>3.4659776394751263</v>
      </c>
      <c r="H2367" s="9">
        <f>+H2349/H2351</f>
        <v>4.1215153145971497</v>
      </c>
      <c r="I2367" s="9">
        <f>+I2349/I2351</f>
        <v>4.9110585659949217</v>
      </c>
      <c r="J2367" s="7"/>
      <c r="K2367" s="7"/>
    </row>
    <row r="2368" spans="1:11" x14ac:dyDescent="0.25">
      <c r="A2368" s="2" t="s">
        <v>75</v>
      </c>
      <c r="B2368" s="5" t="s">
        <v>86</v>
      </c>
      <c r="C2368" s="5" t="s">
        <v>575</v>
      </c>
      <c r="D2368" s="5" t="s">
        <v>53</v>
      </c>
      <c r="E2368" s="74"/>
      <c r="F2368" s="74"/>
      <c r="G2368" s="74"/>
      <c r="H2368" s="74"/>
      <c r="I2368" s="74"/>
      <c r="J2368" s="7"/>
      <c r="K2368" s="7"/>
    </row>
    <row r="2369" spans="1:11" x14ac:dyDescent="0.25">
      <c r="A2369" s="2" t="s">
        <v>75</v>
      </c>
      <c r="B2369" s="2" t="s">
        <v>86</v>
      </c>
      <c r="C2369" s="2" t="s">
        <v>575</v>
      </c>
      <c r="D2369" s="2" t="s">
        <v>54</v>
      </c>
      <c r="E2369" s="9">
        <v>6.6866821394509879</v>
      </c>
      <c r="F2369" s="9">
        <v>5.2647323917405444</v>
      </c>
      <c r="G2369" s="9">
        <v>4.9263889890000003</v>
      </c>
      <c r="H2369" s="9">
        <v>4.3712274276547145</v>
      </c>
      <c r="I2369" s="9">
        <v>3.9702491270000002</v>
      </c>
      <c r="J2369" s="7"/>
      <c r="K2369" s="7"/>
    </row>
    <row r="2370" spans="1:11" x14ac:dyDescent="0.25">
      <c r="A2370" s="2" t="s">
        <v>75</v>
      </c>
      <c r="B2370" s="2" t="s">
        <v>86</v>
      </c>
      <c r="C2370" s="2" t="s">
        <v>575</v>
      </c>
      <c r="D2370" s="2" t="s">
        <v>55</v>
      </c>
      <c r="E2370" s="9">
        <v>44.419747825959377</v>
      </c>
      <c r="F2370" s="9">
        <v>43.070577264440338</v>
      </c>
      <c r="G2370" s="9">
        <v>41.205652069999999</v>
      </c>
      <c r="H2370" s="9">
        <v>55.50113822212758</v>
      </c>
      <c r="I2370" s="9">
        <v>52.495847470000001</v>
      </c>
      <c r="J2370" s="7"/>
      <c r="K2370" s="7"/>
    </row>
    <row r="2371" spans="1:11" x14ac:dyDescent="0.25">
      <c r="A2371" s="5" t="s">
        <v>75</v>
      </c>
      <c r="B2371" s="2" t="s">
        <v>86</v>
      </c>
      <c r="C2371" s="2" t="s">
        <v>575</v>
      </c>
      <c r="D2371" s="2" t="s">
        <v>56</v>
      </c>
      <c r="E2371" s="9">
        <v>40.469908537877188</v>
      </c>
      <c r="F2371" s="9">
        <v>39.785772553384483</v>
      </c>
      <c r="G2371" s="9">
        <v>36.386344229999999</v>
      </c>
      <c r="H2371" s="9">
        <v>32.664041254377175</v>
      </c>
      <c r="I2371" s="9">
        <v>29.861730309999999</v>
      </c>
      <c r="J2371" s="7"/>
      <c r="K2371" s="7"/>
    </row>
    <row r="2372" spans="1:11" x14ac:dyDescent="0.25">
      <c r="A2372" s="2" t="s">
        <v>75</v>
      </c>
      <c r="B2372" s="2" t="s">
        <v>86</v>
      </c>
      <c r="C2372" s="2" t="s">
        <v>575</v>
      </c>
      <c r="D2372" s="2" t="s">
        <v>57</v>
      </c>
      <c r="E2372" s="9">
        <v>83.79238887953025</v>
      </c>
      <c r="F2372" s="9">
        <v>82.822569648307592</v>
      </c>
      <c r="G2372" s="9">
        <v>68.625005590000001</v>
      </c>
      <c r="H2372" s="9">
        <v>71.861456302385093</v>
      </c>
      <c r="I2372" s="9">
        <v>69.50393287</v>
      </c>
      <c r="J2372" s="7"/>
      <c r="K2372" s="7"/>
    </row>
    <row r="2373" spans="1:11" x14ac:dyDescent="0.25">
      <c r="A2373" s="5" t="s">
        <v>75</v>
      </c>
      <c r="B2373" s="2" t="s">
        <v>86</v>
      </c>
      <c r="C2373" s="2" t="s">
        <v>575</v>
      </c>
      <c r="D2373" s="2" t="s">
        <v>58</v>
      </c>
      <c r="E2373" s="9">
        <v>95.418957785082966</v>
      </c>
      <c r="F2373" s="9">
        <v>95.610200012830106</v>
      </c>
      <c r="G2373" s="9">
        <v>96.356134769999997</v>
      </c>
      <c r="H2373" s="9">
        <v>96.11210280278037</v>
      </c>
      <c r="I2373" s="9">
        <v>96.471863780000007</v>
      </c>
      <c r="J2373" s="7"/>
      <c r="K2373" s="7"/>
    </row>
    <row r="2374" spans="1:11" x14ac:dyDescent="0.25">
      <c r="A2374" s="2" t="s">
        <v>75</v>
      </c>
      <c r="B2374" s="2" t="s">
        <v>86</v>
      </c>
      <c r="C2374" s="2" t="s">
        <v>575</v>
      </c>
      <c r="D2374" s="2" t="s">
        <v>59</v>
      </c>
      <c r="E2374" s="9">
        <v>53.258952530503556</v>
      </c>
      <c r="F2374" s="9">
        <v>51.687079587083112</v>
      </c>
      <c r="G2374" s="9">
        <v>55.85743437</v>
      </c>
      <c r="H2374" s="9">
        <v>48.380340648180528</v>
      </c>
      <c r="I2374" s="9">
        <v>45.137371399999999</v>
      </c>
      <c r="J2374" s="7"/>
      <c r="K2374" s="7"/>
    </row>
    <row r="2375" spans="1:11" x14ac:dyDescent="0.25">
      <c r="A2375" s="2" t="s">
        <v>75</v>
      </c>
      <c r="B2375" s="2" t="s">
        <v>86</v>
      </c>
      <c r="C2375" s="2" t="s">
        <v>575</v>
      </c>
      <c r="D2375" s="2" t="s">
        <v>60</v>
      </c>
      <c r="E2375" s="23">
        <v>49.722983522828869</v>
      </c>
      <c r="F2375" s="23">
        <v>48.4937686148048</v>
      </c>
      <c r="G2375" s="23">
        <v>43.017084230000002</v>
      </c>
      <c r="H2375" s="23">
        <v>39.043339982639971</v>
      </c>
      <c r="I2375" s="23">
        <v>34.599792049999998</v>
      </c>
      <c r="J2375" s="7"/>
      <c r="K2375" s="7"/>
    </row>
    <row r="2376" spans="1:11" x14ac:dyDescent="0.25">
      <c r="A2376" s="2" t="s">
        <v>75</v>
      </c>
      <c r="B2376" s="5" t="s">
        <v>86</v>
      </c>
      <c r="C2376" s="5" t="s">
        <v>575</v>
      </c>
      <c r="D2376" s="5" t="s">
        <v>61</v>
      </c>
      <c r="E2376" s="74"/>
      <c r="F2376" s="74"/>
      <c r="G2376" s="74"/>
      <c r="H2376" s="74"/>
      <c r="I2376" s="74"/>
      <c r="J2376" s="7"/>
      <c r="K2376" s="7"/>
    </row>
    <row r="2377" spans="1:11" x14ac:dyDescent="0.25">
      <c r="A2377" s="2" t="s">
        <v>75</v>
      </c>
      <c r="B2377" s="2" t="s">
        <v>86</v>
      </c>
      <c r="C2377" s="2" t="s">
        <v>575</v>
      </c>
      <c r="D2377" s="2" t="s">
        <v>62</v>
      </c>
      <c r="E2377" s="9">
        <v>9.7409020071863814</v>
      </c>
      <c r="F2377" s="9">
        <v>8.1279036341256941</v>
      </c>
      <c r="G2377" s="9">
        <v>5.9893207239999997</v>
      </c>
      <c r="H2377" s="9">
        <v>6.4709649344134599</v>
      </c>
      <c r="I2377" s="9">
        <v>4.786856191</v>
      </c>
      <c r="J2377" s="7"/>
      <c r="K2377" s="7"/>
    </row>
    <row r="2378" spans="1:11" x14ac:dyDescent="0.25">
      <c r="A2378" s="5" t="s">
        <v>75</v>
      </c>
      <c r="B2378" s="2" t="s">
        <v>86</v>
      </c>
      <c r="C2378" s="2" t="s">
        <v>575</v>
      </c>
      <c r="D2378" s="2" t="s">
        <v>63</v>
      </c>
      <c r="E2378" s="9">
        <v>9.3150892194641273</v>
      </c>
      <c r="F2378" s="9">
        <v>7.0611915184885348</v>
      </c>
      <c r="G2378" s="9">
        <v>5.0762149809999997</v>
      </c>
      <c r="H2378" s="9">
        <v>6.0482271876060594</v>
      </c>
      <c r="I2378" s="9">
        <v>4.814822317</v>
      </c>
      <c r="J2378" s="7"/>
      <c r="K2378" s="7"/>
    </row>
    <row r="2379" spans="1:11" x14ac:dyDescent="0.25">
      <c r="A2379" s="2" t="s">
        <v>75</v>
      </c>
      <c r="B2379" s="2" t="s">
        <v>86</v>
      </c>
      <c r="C2379" s="2" t="s">
        <v>575</v>
      </c>
      <c r="D2379" s="2" t="s">
        <v>534</v>
      </c>
      <c r="E2379" s="9">
        <v>92.581567004176719</v>
      </c>
      <c r="F2379" s="9">
        <v>76.528572880774973</v>
      </c>
      <c r="G2379" s="9">
        <v>64.465233209999994</v>
      </c>
      <c r="H2379" s="9">
        <v>63.307625527220679</v>
      </c>
      <c r="I2379" s="9">
        <v>47.43534039</v>
      </c>
      <c r="J2379" s="7"/>
      <c r="K2379" s="7"/>
    </row>
    <row r="2380" spans="1:11" x14ac:dyDescent="0.25">
      <c r="A2380" s="2" t="s">
        <v>75</v>
      </c>
      <c r="B2380" s="2" t="s">
        <v>86</v>
      </c>
      <c r="C2380" s="2" t="s">
        <v>575</v>
      </c>
      <c r="D2380" s="2" t="s">
        <v>65</v>
      </c>
      <c r="E2380" s="9">
        <v>-3.300073271</v>
      </c>
      <c r="F2380" s="9">
        <v>-10.889633772003259</v>
      </c>
      <c r="G2380" s="9">
        <v>-0.122730486</v>
      </c>
      <c r="H2380" s="9">
        <v>-8.2259583319999994</v>
      </c>
      <c r="I2380" s="9">
        <v>11.092153619999999</v>
      </c>
      <c r="J2380" s="7"/>
      <c r="K2380" s="7"/>
    </row>
    <row r="2381" spans="1:11" x14ac:dyDescent="0.25">
      <c r="A2381" s="2" t="s">
        <v>75</v>
      </c>
      <c r="B2381" s="2" t="s">
        <v>86</v>
      </c>
      <c r="C2381" s="2" t="s">
        <v>575</v>
      </c>
      <c r="D2381" s="2" t="s">
        <v>66</v>
      </c>
      <c r="E2381" s="9">
        <v>95.628610292885526</v>
      </c>
      <c r="F2381" s="9">
        <v>86.875925654944055</v>
      </c>
      <c r="G2381" s="9">
        <v>84.75443568</v>
      </c>
      <c r="H2381" s="9">
        <v>93.467160599816808</v>
      </c>
      <c r="I2381" s="9">
        <v>100.5842274</v>
      </c>
      <c r="J2381" s="7"/>
      <c r="K2381" s="7"/>
    </row>
    <row r="2382" spans="1:11" x14ac:dyDescent="0.25">
      <c r="A2382" s="2" t="s">
        <v>75</v>
      </c>
      <c r="B2382" s="5" t="s">
        <v>86</v>
      </c>
      <c r="C2382" s="5" t="s">
        <v>575</v>
      </c>
      <c r="D2382" s="5" t="s">
        <v>67</v>
      </c>
      <c r="E2382" s="74"/>
      <c r="F2382" s="74"/>
      <c r="G2382" s="74"/>
      <c r="H2382" s="74"/>
      <c r="I2382" s="74"/>
      <c r="J2382" s="7"/>
      <c r="K2382" s="7"/>
    </row>
    <row r="2383" spans="1:11" x14ac:dyDescent="0.25">
      <c r="A2383" s="5" t="s">
        <v>75</v>
      </c>
      <c r="B2383" s="2" t="s">
        <v>86</v>
      </c>
      <c r="C2383" s="2" t="s">
        <v>575</v>
      </c>
      <c r="D2383" s="2" t="s">
        <v>535</v>
      </c>
      <c r="E2383" s="23">
        <v>4.6953918304648194</v>
      </c>
      <c r="F2383" s="23">
        <v>4.5465882634095625</v>
      </c>
      <c r="G2383" s="23">
        <v>3.5613559979999998</v>
      </c>
      <c r="H2383" s="23">
        <v>3.5536770508175994</v>
      </c>
      <c r="I2383" s="23">
        <v>3.1658767459999999</v>
      </c>
      <c r="J2383" s="7"/>
      <c r="K2383" s="7"/>
    </row>
    <row r="2384" spans="1:11" x14ac:dyDescent="0.25">
      <c r="A2384" s="5" t="str">
        <f t="shared" ref="A2384:C2384" si="117">A2383</f>
        <v>Local Banks</v>
      </c>
      <c r="B2384" s="2" t="str">
        <f t="shared" si="117"/>
        <v>Public Sector Banks</v>
      </c>
      <c r="C2384" s="2" t="str">
        <f t="shared" si="117"/>
        <v>THE BANK OF PUNJAB</v>
      </c>
      <c r="D2384" s="2" t="s">
        <v>540</v>
      </c>
      <c r="E2384" s="23"/>
      <c r="F2384" s="23"/>
      <c r="G2384" s="9">
        <f>G2355/SUM(G2319:G2321)</f>
        <v>6.8768901789458408</v>
      </c>
      <c r="H2384" s="9">
        <f>H2355/SUM(H2319:H2321)</f>
        <v>6.0601270265980229</v>
      </c>
      <c r="I2384" s="9">
        <f>I2355/SUM(I2319:I2321)</f>
        <v>8.5513355157546016</v>
      </c>
      <c r="J2384" s="7"/>
      <c r="K2384" s="7"/>
    </row>
    <row r="2385" spans="1:14" x14ac:dyDescent="0.25">
      <c r="A2385" s="2" t="s">
        <v>75</v>
      </c>
      <c r="B2385" s="2" t="s">
        <v>86</v>
      </c>
      <c r="C2385" s="2" t="s">
        <v>575</v>
      </c>
      <c r="D2385" s="2" t="s">
        <v>538</v>
      </c>
      <c r="E2385" s="9">
        <f>+SUM(E2319:E2321)/E2351</f>
        <v>21.258749506372148</v>
      </c>
      <c r="F2385" s="9">
        <f t="shared" ref="F2385:I2385" si="118">+SUM(F2319:F2321)/F2351</f>
        <v>22.653657360599809</v>
      </c>
      <c r="G2385" s="9">
        <f t="shared" si="118"/>
        <v>24.124833986383905</v>
      </c>
      <c r="H2385" s="9">
        <f t="shared" si="118"/>
        <v>26.061685165735128</v>
      </c>
      <c r="I2385" s="9">
        <f t="shared" si="118"/>
        <v>28.794875346409764</v>
      </c>
      <c r="J2385" s="7"/>
      <c r="K2385" s="7"/>
    </row>
    <row r="2386" spans="1:14" x14ac:dyDescent="0.25">
      <c r="A2386" s="2" t="s">
        <v>75</v>
      </c>
      <c r="B2386" s="2" t="s">
        <v>86</v>
      </c>
      <c r="C2386" s="2" t="s">
        <v>575</v>
      </c>
      <c r="D2386" s="2" t="s">
        <v>539</v>
      </c>
      <c r="E2386" s="9">
        <v>17.845664835864241</v>
      </c>
      <c r="F2386" s="9">
        <v>18.216421820039091</v>
      </c>
      <c r="G2386" s="9">
        <v>19.2693473</v>
      </c>
      <c r="H2386" s="9">
        <v>20.221718314513648</v>
      </c>
      <c r="I2386" s="9">
        <v>21.954086799999999</v>
      </c>
      <c r="J2386" s="7"/>
      <c r="K2386" s="7"/>
    </row>
    <row r="2387" spans="1:14" x14ac:dyDescent="0.25">
      <c r="A2387" s="2" t="s">
        <v>75</v>
      </c>
      <c r="B2387" s="5" t="s">
        <v>86</v>
      </c>
      <c r="C2387" s="5" t="s">
        <v>575</v>
      </c>
      <c r="D2387" s="5" t="s">
        <v>68</v>
      </c>
      <c r="E2387" s="74"/>
      <c r="F2387" s="74"/>
      <c r="G2387" s="74"/>
      <c r="H2387" s="74"/>
      <c r="I2387" s="74"/>
      <c r="J2387" s="7"/>
      <c r="K2387" s="7"/>
    </row>
    <row r="2388" spans="1:14" x14ac:dyDescent="0.25">
      <c r="A2388" s="2" t="s">
        <v>75</v>
      </c>
      <c r="B2388" s="2" t="s">
        <v>86</v>
      </c>
      <c r="C2388" s="2" t="s">
        <v>575</v>
      </c>
      <c r="D2388" s="2" t="s">
        <v>83</v>
      </c>
      <c r="E2388" s="9">
        <v>-2.0140832880000001</v>
      </c>
      <c r="F2388" s="9">
        <v>11.691070052473615</v>
      </c>
      <c r="G2388" s="9">
        <v>20.859100980000001</v>
      </c>
      <c r="H2388" s="9">
        <v>25.883435229640888</v>
      </c>
      <c r="I2388" s="9">
        <v>19.87387704</v>
      </c>
      <c r="J2388" s="7"/>
      <c r="K2388" s="7"/>
    </row>
    <row r="2389" spans="1:14" x14ac:dyDescent="0.25">
      <c r="A2389" s="2" t="s">
        <v>75</v>
      </c>
      <c r="B2389" s="5" t="s">
        <v>87</v>
      </c>
      <c r="C2389" s="5" t="s">
        <v>87</v>
      </c>
      <c r="D2389" s="5" t="s">
        <v>9</v>
      </c>
      <c r="E2389" s="19">
        <f>SUM(E2390:E2393)</f>
        <v>38524295</v>
      </c>
      <c r="F2389" s="19">
        <f t="shared" ref="F2389:I2389" si="119">SUM(F2390:F2393)</f>
        <v>51937697</v>
      </c>
      <c r="G2389" s="19">
        <f t="shared" si="119"/>
        <v>87886050</v>
      </c>
      <c r="H2389" s="19">
        <f t="shared" si="119"/>
        <v>106257851</v>
      </c>
      <c r="I2389" s="19">
        <f t="shared" si="119"/>
        <v>37145852</v>
      </c>
      <c r="J2389" s="3"/>
      <c r="K2389" s="3"/>
      <c r="L2389" s="3"/>
      <c r="M2389" s="3"/>
      <c r="N2389" s="3"/>
    </row>
    <row r="2390" spans="1:14" x14ac:dyDescent="0.25">
      <c r="A2390" s="2" t="s">
        <v>75</v>
      </c>
      <c r="B2390" s="2" t="s">
        <v>87</v>
      </c>
      <c r="C2390" s="2" t="s">
        <v>87</v>
      </c>
      <c r="D2390" s="2" t="s">
        <v>76</v>
      </c>
      <c r="E2390" s="23">
        <v>62956411</v>
      </c>
      <c r="F2390" s="23">
        <v>62956427</v>
      </c>
      <c r="G2390" s="23">
        <v>62956486</v>
      </c>
      <c r="H2390" s="23">
        <v>60563981</v>
      </c>
      <c r="I2390" s="23">
        <v>7885549</v>
      </c>
      <c r="J2390" s="7"/>
      <c r="K2390" s="7"/>
    </row>
    <row r="2391" spans="1:14" x14ac:dyDescent="0.25">
      <c r="A2391" s="2" t="s">
        <v>75</v>
      </c>
      <c r="B2391" s="2" t="s">
        <v>87</v>
      </c>
      <c r="C2391" s="2" t="s">
        <v>87</v>
      </c>
      <c r="D2391" s="2" t="s">
        <v>11</v>
      </c>
      <c r="E2391" s="9">
        <v>7428753</v>
      </c>
      <c r="F2391" s="9">
        <v>8543296</v>
      </c>
      <c r="G2391" s="9">
        <v>10894787</v>
      </c>
      <c r="H2391" s="9">
        <v>13410856</v>
      </c>
      <c r="I2391" s="9">
        <v>1385647</v>
      </c>
      <c r="J2391" s="7"/>
      <c r="K2391" s="7"/>
    </row>
    <row r="2392" spans="1:14" x14ac:dyDescent="0.25">
      <c r="A2392" s="2" t="s">
        <v>75</v>
      </c>
      <c r="B2392" s="2" t="s">
        <v>87</v>
      </c>
      <c r="C2392" s="2" t="s">
        <v>87</v>
      </c>
      <c r="D2392" s="2" t="s">
        <v>12</v>
      </c>
      <c r="E2392" s="9">
        <v>-33364714</v>
      </c>
      <c r="F2392" s="9">
        <v>-36174597</v>
      </c>
      <c r="G2392" s="9">
        <v>-11386236</v>
      </c>
      <c r="H2392" s="9">
        <v>1777642</v>
      </c>
      <c r="I2392" s="9">
        <v>35852</v>
      </c>
      <c r="J2392" s="7"/>
      <c r="K2392" s="7"/>
    </row>
    <row r="2393" spans="1:14" x14ac:dyDescent="0.25">
      <c r="A2393" s="2" t="s">
        <v>75</v>
      </c>
      <c r="B2393" s="2" t="s">
        <v>87</v>
      </c>
      <c r="C2393" s="2" t="s">
        <v>87</v>
      </c>
      <c r="D2393" s="2" t="s">
        <v>13</v>
      </c>
      <c r="E2393" s="9">
        <v>1503845</v>
      </c>
      <c r="F2393" s="9">
        <v>16612571</v>
      </c>
      <c r="G2393" s="9">
        <v>25421013</v>
      </c>
      <c r="H2393" s="9">
        <v>30505372</v>
      </c>
      <c r="I2393" s="9">
        <v>27838804</v>
      </c>
      <c r="J2393" s="7"/>
      <c r="K2393" s="7"/>
    </row>
    <row r="2394" spans="1:14" x14ac:dyDescent="0.25">
      <c r="A2394" s="2" t="s">
        <v>75</v>
      </c>
      <c r="B2394" s="5" t="s">
        <v>87</v>
      </c>
      <c r="C2394" s="5" t="s">
        <v>87</v>
      </c>
      <c r="D2394" s="5" t="s">
        <v>14</v>
      </c>
      <c r="E2394" s="22">
        <v>254088058</v>
      </c>
      <c r="F2394" s="22">
        <v>482746547</v>
      </c>
      <c r="G2394" s="22">
        <v>507897759</v>
      </c>
      <c r="H2394" s="22">
        <v>506338492</v>
      </c>
      <c r="I2394" s="22">
        <v>13471340</v>
      </c>
      <c r="J2394" s="7"/>
      <c r="K2394" s="7"/>
    </row>
    <row r="2395" spans="1:14" x14ac:dyDescent="0.25">
      <c r="A2395" s="5" t="s">
        <v>75</v>
      </c>
      <c r="B2395" s="2" t="s">
        <v>87</v>
      </c>
      <c r="C2395" s="2" t="s">
        <v>87</v>
      </c>
      <c r="D2395" s="2" t="s">
        <v>15</v>
      </c>
      <c r="E2395" s="9">
        <v>486529</v>
      </c>
      <c r="F2395" s="9">
        <v>649221</v>
      </c>
      <c r="G2395" s="9">
        <v>2678183</v>
      </c>
      <c r="H2395" s="9">
        <v>583817</v>
      </c>
      <c r="I2395" s="9">
        <v>139540</v>
      </c>
      <c r="J2395" s="7"/>
      <c r="K2395" s="7"/>
    </row>
    <row r="2396" spans="1:14" x14ac:dyDescent="0.25">
      <c r="A2396" s="2" t="s">
        <v>75</v>
      </c>
      <c r="B2396" s="2" t="s">
        <v>87</v>
      </c>
      <c r="C2396" s="2" t="s">
        <v>87</v>
      </c>
      <c r="D2396" s="2" t="s">
        <v>16</v>
      </c>
      <c r="E2396" s="20">
        <v>158973318</v>
      </c>
      <c r="F2396" s="20">
        <v>381808062</v>
      </c>
      <c r="G2396" s="20">
        <v>400070891</v>
      </c>
      <c r="H2396" s="20">
        <v>408154804</v>
      </c>
      <c r="I2396" s="20">
        <v>114444</v>
      </c>
      <c r="J2396" s="7"/>
      <c r="K2396" s="7"/>
    </row>
    <row r="2397" spans="1:14" x14ac:dyDescent="0.25">
      <c r="A2397" s="2" t="s">
        <v>75</v>
      </c>
      <c r="B2397" s="2" t="s">
        <v>87</v>
      </c>
      <c r="C2397" s="2" t="s">
        <v>87</v>
      </c>
      <c r="D2397" s="2" t="s">
        <v>17</v>
      </c>
      <c r="E2397" s="20">
        <v>56140904</v>
      </c>
      <c r="F2397" s="20">
        <v>60960033</v>
      </c>
      <c r="G2397" s="20">
        <v>67011062</v>
      </c>
      <c r="H2397" s="20">
        <v>65602261</v>
      </c>
      <c r="I2397" s="20">
        <v>10468863</v>
      </c>
      <c r="J2397" s="7"/>
      <c r="K2397" s="7"/>
    </row>
    <row r="2398" spans="1:14" x14ac:dyDescent="0.25">
      <c r="A2398" s="2" t="s">
        <v>75</v>
      </c>
      <c r="B2398" s="2" t="s">
        <v>87</v>
      </c>
      <c r="C2398" s="2" t="s">
        <v>87</v>
      </c>
      <c r="D2398" s="2" t="s">
        <v>18</v>
      </c>
      <c r="E2398" s="20">
        <v>38487307</v>
      </c>
      <c r="F2398" s="20">
        <v>39329231</v>
      </c>
      <c r="G2398" s="20">
        <v>38137623</v>
      </c>
      <c r="H2398" s="20">
        <v>31997610</v>
      </c>
      <c r="I2398" s="20">
        <v>2748493</v>
      </c>
      <c r="J2398" s="7"/>
      <c r="K2398" s="7"/>
    </row>
    <row r="2399" spans="1:14" x14ac:dyDescent="0.25">
      <c r="A2399" s="2" t="s">
        <v>75</v>
      </c>
      <c r="B2399" s="5" t="s">
        <v>87</v>
      </c>
      <c r="C2399" s="5" t="s">
        <v>87</v>
      </c>
      <c r="D2399" s="5" t="s">
        <v>19</v>
      </c>
      <c r="E2399" s="19">
        <v>292612353</v>
      </c>
      <c r="F2399" s="19">
        <v>534684244</v>
      </c>
      <c r="G2399" s="19">
        <v>595783809</v>
      </c>
      <c r="H2399" s="19">
        <v>612596343</v>
      </c>
      <c r="I2399" s="19">
        <v>50617192</v>
      </c>
      <c r="J2399" s="7"/>
      <c r="K2399" s="7"/>
    </row>
    <row r="2400" spans="1:14" x14ac:dyDescent="0.25">
      <c r="A2400" s="2" t="s">
        <v>75</v>
      </c>
      <c r="B2400" s="2" t="s">
        <v>87</v>
      </c>
      <c r="C2400" s="2" t="s">
        <v>87</v>
      </c>
      <c r="D2400" s="2" t="s">
        <v>20</v>
      </c>
      <c r="E2400" s="20">
        <v>6555946</v>
      </c>
      <c r="F2400" s="20">
        <v>4053270</v>
      </c>
      <c r="G2400" s="20">
        <v>4426156</v>
      </c>
      <c r="H2400" s="20">
        <v>4162189</v>
      </c>
      <c r="I2400" s="20">
        <v>1019341</v>
      </c>
      <c r="J2400" s="7"/>
      <c r="K2400" s="7"/>
    </row>
    <row r="2401" spans="1:14" x14ac:dyDescent="0.25">
      <c r="A2401" s="2" t="s">
        <v>75</v>
      </c>
      <c r="B2401" s="2" t="s">
        <v>87</v>
      </c>
      <c r="C2401" s="2" t="s">
        <v>87</v>
      </c>
      <c r="D2401" s="2" t="s">
        <v>21</v>
      </c>
      <c r="E2401" s="20">
        <v>27720145</v>
      </c>
      <c r="F2401" s="20">
        <v>14374472</v>
      </c>
      <c r="G2401" s="20">
        <v>33187314</v>
      </c>
      <c r="H2401" s="20">
        <v>8550145</v>
      </c>
      <c r="I2401" s="20">
        <v>1710689</v>
      </c>
      <c r="J2401" s="7"/>
      <c r="K2401" s="7"/>
    </row>
    <row r="2402" spans="1:14" x14ac:dyDescent="0.25">
      <c r="A2402" s="2" t="s">
        <v>75</v>
      </c>
      <c r="B2402" s="2" t="s">
        <v>87</v>
      </c>
      <c r="C2402" s="2" t="s">
        <v>87</v>
      </c>
      <c r="D2402" s="2" t="s">
        <v>22</v>
      </c>
      <c r="E2402" s="20">
        <v>18282097</v>
      </c>
      <c r="F2402" s="20">
        <v>41025752</v>
      </c>
      <c r="G2402" s="20">
        <v>6810700</v>
      </c>
      <c r="H2402" s="20">
        <v>30950072</v>
      </c>
      <c r="I2402" s="20">
        <v>0</v>
      </c>
      <c r="J2402" s="7"/>
      <c r="K2402" s="7"/>
    </row>
    <row r="2403" spans="1:14" x14ac:dyDescent="0.25">
      <c r="A2403" s="2" t="s">
        <v>75</v>
      </c>
      <c r="B2403" s="2" t="s">
        <v>87</v>
      </c>
      <c r="C2403" s="2" t="s">
        <v>87</v>
      </c>
      <c r="D2403" s="2" t="s">
        <v>23</v>
      </c>
      <c r="E2403" s="20">
        <v>90628933</v>
      </c>
      <c r="F2403" s="20">
        <v>315456686</v>
      </c>
      <c r="G2403" s="20">
        <v>375599171</v>
      </c>
      <c r="H2403" s="20">
        <v>382553855</v>
      </c>
      <c r="I2403" s="20">
        <v>3957408</v>
      </c>
      <c r="J2403" s="7"/>
      <c r="K2403" s="7"/>
    </row>
    <row r="2404" spans="1:14" x14ac:dyDescent="0.25">
      <c r="A2404" s="2" t="s">
        <v>75</v>
      </c>
      <c r="B2404" s="2" t="s">
        <v>87</v>
      </c>
      <c r="C2404" s="2" t="s">
        <v>87</v>
      </c>
      <c r="D2404" s="2" t="s">
        <v>24</v>
      </c>
      <c r="E2404" s="20">
        <v>138450168</v>
      </c>
      <c r="F2404" s="20">
        <v>129594722</v>
      </c>
      <c r="G2404" s="20">
        <v>137933266</v>
      </c>
      <c r="H2404" s="20">
        <v>139061306</v>
      </c>
      <c r="I2404" s="20">
        <v>14364907</v>
      </c>
      <c r="J2404" s="7"/>
      <c r="K2404" s="7"/>
      <c r="L2404" s="7"/>
      <c r="M2404" s="7"/>
      <c r="N2404" s="7"/>
    </row>
    <row r="2405" spans="1:14" x14ac:dyDescent="0.25">
      <c r="A2405" s="2" t="s">
        <v>75</v>
      </c>
      <c r="B2405" s="2" t="s">
        <v>87</v>
      </c>
      <c r="C2405" s="2" t="s">
        <v>87</v>
      </c>
      <c r="D2405" s="2" t="s">
        <v>25</v>
      </c>
      <c r="E2405" s="20">
        <v>54462395</v>
      </c>
      <c r="F2405" s="20">
        <v>46712787.310000002</v>
      </c>
      <c r="G2405" s="20">
        <v>41765770</v>
      </c>
      <c r="H2405" s="20">
        <v>27625453</v>
      </c>
      <c r="I2405" s="20">
        <v>245533</v>
      </c>
      <c r="J2405" s="7"/>
      <c r="K2405" s="7"/>
    </row>
    <row r="2406" spans="1:14" x14ac:dyDescent="0.25">
      <c r="A2406" s="5" t="s">
        <v>75</v>
      </c>
      <c r="B2406" s="2" t="s">
        <v>87</v>
      </c>
      <c r="C2406" s="2" t="s">
        <v>87</v>
      </c>
      <c r="D2406" s="2" t="s">
        <v>26</v>
      </c>
      <c r="E2406" s="20">
        <v>36136785</v>
      </c>
      <c r="F2406" s="20">
        <v>29643539</v>
      </c>
      <c r="G2406" s="20">
        <v>21301142</v>
      </c>
      <c r="H2406" s="20">
        <v>19857402</v>
      </c>
      <c r="I2406" s="20">
        <v>89020</v>
      </c>
      <c r="J2406" s="7"/>
      <c r="K2406" s="7"/>
    </row>
    <row r="2407" spans="1:14" x14ac:dyDescent="0.25">
      <c r="A2407" s="2" t="s">
        <v>75</v>
      </c>
      <c r="B2407" s="2" t="s">
        <v>87</v>
      </c>
      <c r="C2407" s="2" t="s">
        <v>87</v>
      </c>
      <c r="D2407" s="2" t="s">
        <v>27</v>
      </c>
      <c r="E2407" s="20">
        <v>102313383</v>
      </c>
      <c r="F2407" s="20">
        <v>99951183</v>
      </c>
      <c r="G2407" s="20">
        <v>116632124</v>
      </c>
      <c r="H2407" s="20">
        <v>119203904</v>
      </c>
      <c r="I2407" s="20">
        <v>14275887</v>
      </c>
      <c r="J2407" s="7"/>
      <c r="K2407" s="7"/>
    </row>
    <row r="2408" spans="1:14" x14ac:dyDescent="0.25">
      <c r="A2408" s="2" t="s">
        <v>75</v>
      </c>
      <c r="B2408" s="2" t="s">
        <v>87</v>
      </c>
      <c r="C2408" s="2" t="s">
        <v>87</v>
      </c>
      <c r="D2408" s="2" t="s">
        <v>491</v>
      </c>
      <c r="E2408" s="20">
        <v>10107249</v>
      </c>
      <c r="F2408" s="20">
        <v>18351869</v>
      </c>
      <c r="G2408" s="20">
        <v>16625289</v>
      </c>
      <c r="H2408" s="20">
        <v>17026954</v>
      </c>
      <c r="I2408" s="20">
        <v>28072538</v>
      </c>
      <c r="J2408" s="7"/>
      <c r="K2408" s="7"/>
    </row>
    <row r="2409" spans="1:14" x14ac:dyDescent="0.25">
      <c r="A2409" s="2" t="s">
        <v>75</v>
      </c>
      <c r="B2409" s="2" t="s">
        <v>87</v>
      </c>
      <c r="C2409" s="2" t="s">
        <v>87</v>
      </c>
      <c r="D2409" s="2" t="s">
        <v>28</v>
      </c>
      <c r="E2409" s="20">
        <v>37004600</v>
      </c>
      <c r="F2409" s="20">
        <v>41471012</v>
      </c>
      <c r="G2409" s="20">
        <v>42503055</v>
      </c>
      <c r="H2409" s="20">
        <v>50149224</v>
      </c>
      <c r="I2409" s="20">
        <v>1581329</v>
      </c>
      <c r="J2409" s="7"/>
      <c r="K2409" s="7"/>
    </row>
    <row r="2410" spans="1:14" x14ac:dyDescent="0.25">
      <c r="A2410" s="2" t="s">
        <v>75</v>
      </c>
      <c r="B2410" s="5" t="s">
        <v>87</v>
      </c>
      <c r="C2410" s="5" t="s">
        <v>87</v>
      </c>
      <c r="D2410" s="5" t="s">
        <v>29</v>
      </c>
      <c r="E2410" s="19"/>
      <c r="F2410" s="19"/>
      <c r="G2410" s="19"/>
      <c r="H2410" s="19"/>
      <c r="I2410" s="19"/>
      <c r="J2410" s="7"/>
      <c r="K2410" s="7"/>
    </row>
    <row r="2411" spans="1:14" x14ac:dyDescent="0.25">
      <c r="A2411" s="2" t="s">
        <v>75</v>
      </c>
      <c r="B2411" s="2" t="s">
        <v>87</v>
      </c>
      <c r="C2411" s="2" t="s">
        <v>87</v>
      </c>
      <c r="D2411" s="2" t="s">
        <v>30</v>
      </c>
      <c r="E2411" s="20">
        <v>25113555</v>
      </c>
      <c r="F2411" s="20">
        <v>42324363</v>
      </c>
      <c r="G2411" s="20">
        <v>145492206</v>
      </c>
      <c r="H2411" s="20">
        <v>114832264</v>
      </c>
      <c r="I2411" s="20">
        <v>3498766</v>
      </c>
      <c r="J2411" s="7"/>
      <c r="K2411" s="7"/>
    </row>
    <row r="2412" spans="1:14" x14ac:dyDescent="0.25">
      <c r="A2412" s="5" t="s">
        <v>75</v>
      </c>
      <c r="B2412" s="2" t="s">
        <v>87</v>
      </c>
      <c r="C2412" s="2" t="s">
        <v>87</v>
      </c>
      <c r="D2412" s="2" t="s">
        <v>31</v>
      </c>
      <c r="E2412" s="20">
        <v>11289803</v>
      </c>
      <c r="F2412" s="20">
        <v>26350000</v>
      </c>
      <c r="G2412" s="20">
        <v>119475830</v>
      </c>
      <c r="H2412" s="20">
        <v>87552521</v>
      </c>
      <c r="I2412" s="20">
        <v>954361</v>
      </c>
      <c r="J2412" s="7"/>
      <c r="K2412" s="7"/>
    </row>
    <row r="2413" spans="1:14" x14ac:dyDescent="0.25">
      <c r="A2413" s="2" t="s">
        <v>75</v>
      </c>
      <c r="B2413" s="2" t="s">
        <v>87</v>
      </c>
      <c r="C2413" s="2" t="s">
        <v>87</v>
      </c>
      <c r="D2413" s="2" t="s">
        <v>32</v>
      </c>
      <c r="E2413" s="20">
        <v>13823752</v>
      </c>
      <c r="F2413" s="20">
        <v>15974363</v>
      </c>
      <c r="G2413" s="20">
        <v>26016376</v>
      </c>
      <c r="H2413" s="20">
        <v>27279743</v>
      </c>
      <c r="I2413" s="20">
        <v>2544405</v>
      </c>
      <c r="J2413" s="7"/>
      <c r="K2413" s="7"/>
    </row>
    <row r="2414" spans="1:14" x14ac:dyDescent="0.25">
      <c r="A2414" s="2" t="s">
        <v>75</v>
      </c>
      <c r="B2414" s="2" t="s">
        <v>87</v>
      </c>
      <c r="C2414" s="2" t="s">
        <v>87</v>
      </c>
      <c r="D2414" s="2" t="s">
        <v>33</v>
      </c>
      <c r="E2414" s="20">
        <v>755491</v>
      </c>
      <c r="F2414" s="20">
        <v>-3803447</v>
      </c>
      <c r="G2414" s="20">
        <v>-5326925</v>
      </c>
      <c r="H2414" s="20">
        <v>-11814497</v>
      </c>
      <c r="I2414" s="20">
        <v>-110248</v>
      </c>
      <c r="J2414" s="7"/>
      <c r="K2414" s="7"/>
    </row>
    <row r="2415" spans="1:14" x14ac:dyDescent="0.25">
      <c r="A2415" s="2" t="s">
        <v>75</v>
      </c>
      <c r="B2415" s="2" t="s">
        <v>87</v>
      </c>
      <c r="C2415" s="2" t="s">
        <v>87</v>
      </c>
      <c r="D2415" s="2" t="s">
        <v>34</v>
      </c>
      <c r="E2415" s="20">
        <v>13068261</v>
      </c>
      <c r="F2415" s="20">
        <v>19777810</v>
      </c>
      <c r="G2415" s="20">
        <v>31343301</v>
      </c>
      <c r="H2415" s="20">
        <v>39094240</v>
      </c>
      <c r="I2415" s="20">
        <v>2654653</v>
      </c>
      <c r="J2415" s="7"/>
      <c r="K2415" s="7"/>
    </row>
    <row r="2416" spans="1:14" x14ac:dyDescent="0.25">
      <c r="A2416" s="2" t="s">
        <v>75</v>
      </c>
      <c r="B2416" s="2" t="s">
        <v>87</v>
      </c>
      <c r="C2416" s="2" t="s">
        <v>87</v>
      </c>
      <c r="D2416" s="2" t="s">
        <v>35</v>
      </c>
      <c r="E2416" s="20">
        <v>2054421</v>
      </c>
      <c r="F2416" s="20">
        <v>1825711</v>
      </c>
      <c r="G2416" s="20">
        <v>2754472</v>
      </c>
      <c r="H2416" s="20">
        <v>5737459</v>
      </c>
      <c r="I2416" s="20">
        <v>323710</v>
      </c>
      <c r="J2416" s="7"/>
      <c r="K2416" s="7"/>
    </row>
    <row r="2417" spans="1:11" x14ac:dyDescent="0.25">
      <c r="A2417" s="2" t="s">
        <v>75</v>
      </c>
      <c r="B2417" s="2" t="s">
        <v>87</v>
      </c>
      <c r="C2417" s="2" t="s">
        <v>87</v>
      </c>
      <c r="D2417" s="2" t="s">
        <v>36</v>
      </c>
      <c r="E2417" s="20">
        <v>13777761</v>
      </c>
      <c r="F2417" s="20">
        <v>14878988</v>
      </c>
      <c r="G2417" s="20">
        <v>17164054</v>
      </c>
      <c r="H2417" s="20">
        <v>18165514</v>
      </c>
      <c r="I2417" s="20">
        <v>2612299</v>
      </c>
      <c r="J2417" s="7"/>
      <c r="K2417" s="7"/>
    </row>
    <row r="2418" spans="1:11" x14ac:dyDescent="0.25">
      <c r="A2418" s="2" t="s">
        <v>75</v>
      </c>
      <c r="B2418" s="2" t="s">
        <v>87</v>
      </c>
      <c r="C2418" s="2" t="s">
        <v>87</v>
      </c>
      <c r="D2418" s="2" t="s">
        <v>37</v>
      </c>
      <c r="E2418" s="20">
        <v>13540448</v>
      </c>
      <c r="F2418" s="20">
        <v>14770725</v>
      </c>
      <c r="G2418" s="20">
        <v>17242834</v>
      </c>
      <c r="H2418" s="20">
        <v>18155011</v>
      </c>
      <c r="I2418" s="20">
        <v>2604292</v>
      </c>
      <c r="J2418" s="7"/>
      <c r="K2418" s="7"/>
    </row>
    <row r="2419" spans="1:11" x14ac:dyDescent="0.25">
      <c r="A2419" s="2" t="s">
        <v>75</v>
      </c>
      <c r="B2419" s="2" t="s">
        <v>87</v>
      </c>
      <c r="C2419" s="2" t="s">
        <v>87</v>
      </c>
      <c r="D2419" s="2" t="s">
        <v>38</v>
      </c>
      <c r="E2419" s="20">
        <v>1344921</v>
      </c>
      <c r="F2419" s="20">
        <v>6724533</v>
      </c>
      <c r="G2419" s="20">
        <v>15123676</v>
      </c>
      <c r="H2419" s="20">
        <v>26666185</v>
      </c>
      <c r="I2419" s="20">
        <v>366064</v>
      </c>
      <c r="J2419" s="7"/>
      <c r="K2419" s="7"/>
    </row>
    <row r="2420" spans="1:11" x14ac:dyDescent="0.25">
      <c r="A2420" s="2" t="s">
        <v>75</v>
      </c>
      <c r="B2420" s="2" t="s">
        <v>87</v>
      </c>
      <c r="C2420" s="2" t="s">
        <v>87</v>
      </c>
      <c r="D2420" s="2" t="s">
        <v>39</v>
      </c>
      <c r="E2420" s="20">
        <v>-2155700</v>
      </c>
      <c r="F2420" s="20">
        <v>4448726</v>
      </c>
      <c r="G2420" s="20">
        <v>7151109</v>
      </c>
      <c r="H2420" s="20">
        <v>13492004</v>
      </c>
      <c r="I2420" s="20">
        <v>355576</v>
      </c>
      <c r="J2420" s="7"/>
      <c r="K2420" s="7"/>
    </row>
    <row r="2421" spans="1:11" x14ac:dyDescent="0.25">
      <c r="A2421" s="2" t="s">
        <v>75</v>
      </c>
      <c r="B2421" s="5" t="s">
        <v>87</v>
      </c>
      <c r="C2421" s="5" t="s">
        <v>87</v>
      </c>
      <c r="D2421" s="5" t="s">
        <v>40</v>
      </c>
      <c r="E2421" s="19"/>
      <c r="F2421" s="19"/>
      <c r="G2421" s="19"/>
      <c r="H2421" s="19"/>
      <c r="I2421" s="19"/>
      <c r="J2421" s="7"/>
      <c r="K2421" s="7"/>
    </row>
    <row r="2422" spans="1:11" x14ac:dyDescent="0.25">
      <c r="A2422" s="2" t="s">
        <v>75</v>
      </c>
      <c r="B2422" s="2" t="s">
        <v>87</v>
      </c>
      <c r="C2422" s="2" t="s">
        <v>87</v>
      </c>
      <c r="D2422" s="2" t="s">
        <v>77</v>
      </c>
      <c r="E2422" s="20">
        <f>+E2493+E2564+E2635+E2706</f>
        <v>5585949.2999999998</v>
      </c>
      <c r="F2422" s="20">
        <f t="shared" ref="F2422:I2422" si="120">+F2493+F2564+F2635+F2706</f>
        <v>5585948.9000000004</v>
      </c>
      <c r="G2422" s="20">
        <f t="shared" si="120"/>
        <v>5585949.3700000001</v>
      </c>
      <c r="H2422" s="20">
        <f t="shared" si="120"/>
        <v>5346698.6900000004</v>
      </c>
      <c r="I2422" s="20">
        <f t="shared" si="120"/>
        <v>78855.490000000005</v>
      </c>
      <c r="J2422" s="7"/>
      <c r="K2422" s="7"/>
    </row>
    <row r="2423" spans="1:11" x14ac:dyDescent="0.25">
      <c r="A2423" s="2" t="s">
        <v>75</v>
      </c>
      <c r="B2423" s="2" t="s">
        <v>87</v>
      </c>
      <c r="C2423" s="2" t="s">
        <v>87</v>
      </c>
      <c r="D2423" s="2" t="s">
        <v>78</v>
      </c>
      <c r="E2423" s="23">
        <v>0</v>
      </c>
      <c r="F2423" s="23">
        <v>0</v>
      </c>
      <c r="G2423" s="23">
        <v>0</v>
      </c>
      <c r="H2423" s="23">
        <v>0</v>
      </c>
      <c r="I2423" s="23">
        <v>0</v>
      </c>
      <c r="J2423" s="7"/>
      <c r="K2423" s="7"/>
    </row>
    <row r="2424" spans="1:11" x14ac:dyDescent="0.25">
      <c r="A2424" s="5" t="s">
        <v>75</v>
      </c>
      <c r="B2424" s="2" t="s">
        <v>87</v>
      </c>
      <c r="C2424" s="2" t="s">
        <v>87</v>
      </c>
      <c r="D2424" s="2" t="s">
        <v>79</v>
      </c>
      <c r="E2424" s="23">
        <v>0</v>
      </c>
      <c r="F2424" s="23">
        <v>0</v>
      </c>
      <c r="G2424" s="23">
        <v>0</v>
      </c>
      <c r="H2424" s="23">
        <v>0</v>
      </c>
      <c r="I2424" s="23">
        <v>0</v>
      </c>
      <c r="J2424" s="7"/>
      <c r="K2424" s="7"/>
    </row>
    <row r="2425" spans="1:11" x14ac:dyDescent="0.25">
      <c r="A2425" s="2" t="s">
        <v>75</v>
      </c>
      <c r="B2425" s="2" t="s">
        <v>87</v>
      </c>
      <c r="C2425" s="2" t="s">
        <v>87</v>
      </c>
      <c r="D2425" s="2" t="s">
        <v>80</v>
      </c>
      <c r="E2425" s="20">
        <v>53075233</v>
      </c>
      <c r="F2425" s="20">
        <v>209345085</v>
      </c>
      <c r="G2425" s="20">
        <v>78284993</v>
      </c>
      <c r="H2425" s="20">
        <v>-27114472</v>
      </c>
      <c r="I2425" s="20">
        <v>-1548072</v>
      </c>
      <c r="J2425" s="7"/>
      <c r="K2425" s="7"/>
    </row>
    <row r="2426" spans="1:11" x14ac:dyDescent="0.25">
      <c r="A2426" s="2" t="str">
        <f t="shared" ref="A2426:B2426" si="121">A2425</f>
        <v>Local Banks</v>
      </c>
      <c r="B2426" s="2" t="str">
        <f t="shared" si="121"/>
        <v>Specialized Banks</v>
      </c>
      <c r="C2426" s="2" t="s">
        <v>87</v>
      </c>
      <c r="D2426" s="2" t="s">
        <v>81</v>
      </c>
      <c r="E2426" s="20"/>
      <c r="F2426" s="20"/>
      <c r="G2426" s="9">
        <v>941779</v>
      </c>
      <c r="H2426" s="9">
        <v>75062237.999999985</v>
      </c>
      <c r="I2426" s="9">
        <v>96017849</v>
      </c>
      <c r="J2426" s="7"/>
      <c r="K2426" s="7"/>
    </row>
    <row r="2427" spans="1:11" x14ac:dyDescent="0.25">
      <c r="A2427" s="2" t="s">
        <v>75</v>
      </c>
      <c r="B2427" s="5" t="s">
        <v>87</v>
      </c>
      <c r="C2427" s="5" t="s">
        <v>87</v>
      </c>
      <c r="D2427" s="5" t="s">
        <v>43</v>
      </c>
      <c r="E2427" s="22"/>
      <c r="F2427" s="22"/>
      <c r="G2427" s="22"/>
      <c r="H2427" s="22"/>
      <c r="I2427" s="22"/>
      <c r="J2427" s="7"/>
      <c r="K2427" s="7"/>
    </row>
    <row r="2428" spans="1:11" x14ac:dyDescent="0.25">
      <c r="A2428" s="2" t="s">
        <v>75</v>
      </c>
      <c r="B2428" s="2" t="s">
        <v>87</v>
      </c>
      <c r="C2428" s="2" t="s">
        <v>87</v>
      </c>
      <c r="D2428" s="2" t="s">
        <v>211</v>
      </c>
      <c r="E2428" s="23">
        <v>55.044982679672394</v>
      </c>
      <c r="F2428" s="23">
        <v>37.742713339832193</v>
      </c>
      <c r="G2428" s="23">
        <v>17.881628660000001</v>
      </c>
      <c r="H2428" s="23">
        <v>23.756165775848501</v>
      </c>
      <c r="I2428" s="23">
        <v>72.722925739999994</v>
      </c>
      <c r="J2428" s="7"/>
      <c r="K2428" s="7"/>
    </row>
    <row r="2429" spans="1:11" x14ac:dyDescent="0.25">
      <c r="A2429" s="2" t="s">
        <v>75</v>
      </c>
      <c r="B2429" s="2" t="s">
        <v>87</v>
      </c>
      <c r="C2429" s="2" t="s">
        <v>87</v>
      </c>
      <c r="D2429" s="2" t="s">
        <v>45</v>
      </c>
      <c r="E2429" s="23">
        <v>4.7242544131416082</v>
      </c>
      <c r="F2429" s="23">
        <v>2.9876255339964723</v>
      </c>
      <c r="G2429" s="23">
        <v>4.3667477379999999</v>
      </c>
      <c r="H2429" s="23">
        <v>4.4531351373085162</v>
      </c>
      <c r="I2429" s="23">
        <v>5.0267604730000004</v>
      </c>
      <c r="J2429" s="7"/>
      <c r="K2429" s="7"/>
    </row>
    <row r="2430" spans="1:11" x14ac:dyDescent="0.25">
      <c r="A2430" s="2" t="s">
        <v>75</v>
      </c>
      <c r="B2430" s="2" t="s">
        <v>87</v>
      </c>
      <c r="C2430" s="2" t="s">
        <v>87</v>
      </c>
      <c r="D2430" s="2" t="s">
        <v>533</v>
      </c>
      <c r="E2430" s="23">
        <v>-5.8229978300000003</v>
      </c>
      <c r="F2430" s="23">
        <v>12.593659255454602</v>
      </c>
      <c r="G2430" s="23">
        <v>11.4481786</v>
      </c>
      <c r="H2430" s="23">
        <v>17.810643530226912</v>
      </c>
      <c r="I2430" s="23">
        <v>3.8205024839999999</v>
      </c>
      <c r="J2430" s="7"/>
      <c r="K2430" s="7"/>
    </row>
    <row r="2431" spans="1:11" x14ac:dyDescent="0.25">
      <c r="A2431" s="2" t="s">
        <v>75</v>
      </c>
      <c r="B2431" s="2" t="s">
        <v>87</v>
      </c>
      <c r="C2431" s="2" t="s">
        <v>87</v>
      </c>
      <c r="D2431" s="2" t="s">
        <v>46</v>
      </c>
      <c r="E2431" s="9">
        <v>-0.73670847399999995</v>
      </c>
      <c r="F2431" s="9">
        <v>0.83202863183677434</v>
      </c>
      <c r="G2431" s="9">
        <v>1.200285891</v>
      </c>
      <c r="H2431" s="9">
        <v>2.2024297327547058</v>
      </c>
      <c r="I2431" s="9">
        <v>0.70248069099999999</v>
      </c>
      <c r="J2431" s="7"/>
      <c r="K2431" s="7"/>
    </row>
    <row r="2432" spans="1:11" x14ac:dyDescent="0.25">
      <c r="A2432" s="2" t="s">
        <v>75</v>
      </c>
      <c r="B2432" s="2" t="s">
        <v>87</v>
      </c>
      <c r="C2432" s="2" t="s">
        <v>87</v>
      </c>
      <c r="D2432" s="2" t="s">
        <v>47</v>
      </c>
      <c r="E2432" s="9">
        <v>0.70209646959094718</v>
      </c>
      <c r="F2432" s="9">
        <v>0.34145591916862245</v>
      </c>
      <c r="G2432" s="9">
        <v>0.46232743500000001</v>
      </c>
      <c r="H2432" s="9">
        <v>0.93658068082851742</v>
      </c>
      <c r="I2432" s="9">
        <v>0.63952579600000004</v>
      </c>
      <c r="J2432" s="7"/>
      <c r="K2432" s="7"/>
    </row>
    <row r="2433" spans="1:11" x14ac:dyDescent="0.25">
      <c r="A2433" s="5" t="s">
        <v>75</v>
      </c>
      <c r="B2433" s="2" t="s">
        <v>87</v>
      </c>
      <c r="C2433" s="2" t="s">
        <v>87</v>
      </c>
      <c r="D2433" s="2" t="s">
        <v>48</v>
      </c>
      <c r="E2433" s="9">
        <v>4.4660660652286266</v>
      </c>
      <c r="F2433" s="9">
        <v>3.6989700410921404</v>
      </c>
      <c r="G2433" s="9">
        <v>5.2608514240000002</v>
      </c>
      <c r="H2433" s="9">
        <v>6.381729249075847</v>
      </c>
      <c r="I2433" s="9">
        <v>5.2445678930000001</v>
      </c>
      <c r="J2433" s="7"/>
      <c r="K2433" s="7"/>
    </row>
    <row r="2434" spans="1:11" x14ac:dyDescent="0.25">
      <c r="A2434" s="2" t="s">
        <v>75</v>
      </c>
      <c r="B2434" s="2" t="s">
        <v>87</v>
      </c>
      <c r="C2434" s="2" t="s">
        <v>87</v>
      </c>
      <c r="D2434" s="2" t="s">
        <v>49</v>
      </c>
      <c r="E2434" s="23">
        <v>44.955017320327606</v>
      </c>
      <c r="F2434" s="23">
        <v>62.257286660167807</v>
      </c>
      <c r="G2434" s="23">
        <v>82.118371339999996</v>
      </c>
      <c r="H2434" s="23">
        <v>76.243834224151499</v>
      </c>
      <c r="I2434" s="23">
        <v>27.277074259999999</v>
      </c>
      <c r="J2434" s="7"/>
      <c r="K2434" s="7"/>
    </row>
    <row r="2435" spans="1:11" x14ac:dyDescent="0.25">
      <c r="A2435" s="2" t="s">
        <v>75</v>
      </c>
      <c r="B2435" s="2" t="s">
        <v>87</v>
      </c>
      <c r="C2435" s="2" t="s">
        <v>87</v>
      </c>
      <c r="D2435" s="2" t="s">
        <v>50</v>
      </c>
      <c r="E2435" s="9">
        <v>10.067838928829277</v>
      </c>
      <c r="F2435" s="9">
        <v>2.1965428677352019</v>
      </c>
      <c r="G2435" s="9">
        <v>1.140121886</v>
      </c>
      <c r="H2435" s="9">
        <v>0.68082520990535389</v>
      </c>
      <c r="I2435" s="9">
        <v>7.1143078810000002</v>
      </c>
      <c r="J2435" s="7"/>
      <c r="K2435" s="7"/>
    </row>
    <row r="2436" spans="1:11" x14ac:dyDescent="0.25">
      <c r="A2436" s="2" t="s">
        <v>75</v>
      </c>
      <c r="B2436" s="2" t="s">
        <v>87</v>
      </c>
      <c r="C2436" s="2" t="s">
        <v>87</v>
      </c>
      <c r="D2436" s="2" t="s">
        <v>51</v>
      </c>
      <c r="E2436" s="9">
        <v>50.713240471060487</v>
      </c>
      <c r="F2436" s="9">
        <v>33.700935586200828</v>
      </c>
      <c r="G2436" s="9">
        <v>11.578036170000001</v>
      </c>
      <c r="H2436" s="9">
        <v>15.066397722419914</v>
      </c>
      <c r="I2436" s="9">
        <v>68.340494489999998</v>
      </c>
      <c r="J2436" s="7"/>
      <c r="K2436" s="7"/>
    </row>
    <row r="2437" spans="1:11" x14ac:dyDescent="0.25">
      <c r="A2437" s="2" t="s">
        <v>75</v>
      </c>
      <c r="B2437" s="2" t="s">
        <v>87</v>
      </c>
      <c r="C2437" s="2" t="s">
        <v>87</v>
      </c>
      <c r="D2437" s="2" t="s">
        <v>52</v>
      </c>
      <c r="E2437" s="9">
        <v>6.5908827840058102</v>
      </c>
      <c r="F2437" s="9">
        <v>8.0903960155796835</v>
      </c>
      <c r="G2437" s="9">
        <v>6.2599416510000001</v>
      </c>
      <c r="H2437" s="9">
        <v>3.1642946816700563</v>
      </c>
      <c r="I2437" s="9">
        <v>8.0451391680000004</v>
      </c>
      <c r="J2437" s="7"/>
      <c r="K2437" s="7"/>
    </row>
    <row r="2438" spans="1:11" x14ac:dyDescent="0.25">
      <c r="A2438" s="2" t="s">
        <v>75</v>
      </c>
      <c r="B2438" s="2" t="s">
        <v>87</v>
      </c>
      <c r="C2438" s="2" t="s">
        <v>87</v>
      </c>
      <c r="D2438" s="2" t="s">
        <v>82</v>
      </c>
      <c r="E2438" s="9">
        <f>+E2420/E2422</f>
        <v>-0.38591470925094146</v>
      </c>
      <c r="F2438" s="9">
        <f>+F2420/F2422</f>
        <v>0.79641365856390123</v>
      </c>
      <c r="G2438" s="9">
        <f>+G2420/G2422</f>
        <v>1.2801958138764871</v>
      </c>
      <c r="H2438" s="9">
        <f>+H2420/H2422</f>
        <v>2.5234270308207698</v>
      </c>
      <c r="I2438" s="9">
        <f>+I2420/I2422</f>
        <v>4.5092104557336459</v>
      </c>
      <c r="J2438" s="7"/>
      <c r="K2438" s="7"/>
    </row>
    <row r="2439" spans="1:11" x14ac:dyDescent="0.25">
      <c r="A2439" s="5" t="s">
        <v>75</v>
      </c>
      <c r="B2439" s="5" t="s">
        <v>87</v>
      </c>
      <c r="C2439" s="5" t="s">
        <v>87</v>
      </c>
      <c r="D2439" s="5" t="s">
        <v>53</v>
      </c>
      <c r="E2439" s="74"/>
      <c r="F2439" s="74"/>
      <c r="G2439" s="74"/>
      <c r="H2439" s="74"/>
      <c r="I2439" s="74"/>
      <c r="J2439" s="7"/>
      <c r="K2439" s="7"/>
    </row>
    <row r="2440" spans="1:11" x14ac:dyDescent="0.25">
      <c r="A2440" s="2" t="s">
        <v>75</v>
      </c>
      <c r="B2440" s="2" t="s">
        <v>87</v>
      </c>
      <c r="C2440" s="2" t="s">
        <v>87</v>
      </c>
      <c r="D2440" s="2" t="s">
        <v>54</v>
      </c>
      <c r="E2440" s="9">
        <v>11.713822280086719</v>
      </c>
      <c r="F2440" s="9">
        <v>3.4464718582580862</v>
      </c>
      <c r="G2440" s="9">
        <v>6.3132749549999998</v>
      </c>
      <c r="H2440" s="9">
        <v>2.0751566909043726</v>
      </c>
      <c r="I2440" s="9">
        <v>5.3934837</v>
      </c>
      <c r="J2440" s="7"/>
      <c r="K2440" s="7"/>
    </row>
    <row r="2441" spans="1:11" x14ac:dyDescent="0.25">
      <c r="A2441" s="2" t="s">
        <v>75</v>
      </c>
      <c r="B2441" s="2" t="s">
        <v>87</v>
      </c>
      <c r="C2441" s="2" t="s">
        <v>87</v>
      </c>
      <c r="D2441" s="2" t="s">
        <v>55</v>
      </c>
      <c r="E2441" s="9">
        <v>30.972353720145232</v>
      </c>
      <c r="F2441" s="9">
        <v>58.998687457115345</v>
      </c>
      <c r="G2441" s="9">
        <v>63.042863089999997</v>
      </c>
      <c r="H2441" s="9">
        <v>62.447949513795905</v>
      </c>
      <c r="I2441" s="9">
        <v>7.8183080560000002</v>
      </c>
      <c r="J2441" s="7"/>
      <c r="K2441" s="7"/>
    </row>
    <row r="2442" spans="1:11" x14ac:dyDescent="0.25">
      <c r="A2442" s="2" t="s">
        <v>75</v>
      </c>
      <c r="B2442" s="2" t="s">
        <v>87</v>
      </c>
      <c r="C2442" s="2" t="s">
        <v>87</v>
      </c>
      <c r="D2442" s="2" t="s">
        <v>56</v>
      </c>
      <c r="E2442" s="9">
        <v>34.965503660742577</v>
      </c>
      <c r="F2442" s="9">
        <v>18.693496979125495</v>
      </c>
      <c r="G2442" s="9">
        <v>19.57624934</v>
      </c>
      <c r="H2442" s="9">
        <v>19.458801111386979</v>
      </c>
      <c r="I2442" s="9">
        <v>28.20363287</v>
      </c>
      <c r="J2442" s="7"/>
      <c r="K2442" s="7"/>
    </row>
    <row r="2443" spans="1:11" x14ac:dyDescent="0.25">
      <c r="A2443" s="2" t="s">
        <v>75</v>
      </c>
      <c r="B2443" s="2" t="s">
        <v>87</v>
      </c>
      <c r="C2443" s="2" t="s">
        <v>87</v>
      </c>
      <c r="D2443" s="2" t="s">
        <v>57</v>
      </c>
      <c r="E2443" s="9">
        <v>19.186101825304689</v>
      </c>
      <c r="F2443" s="9">
        <v>11.40112761579711</v>
      </c>
      <c r="G2443" s="9">
        <v>11.247546679999999</v>
      </c>
      <c r="H2443" s="9">
        <v>10.708888773108461</v>
      </c>
      <c r="I2443" s="9">
        <v>20.68242545</v>
      </c>
      <c r="J2443" s="7"/>
      <c r="K2443" s="7"/>
    </row>
    <row r="2444" spans="1:11" x14ac:dyDescent="0.25">
      <c r="A2444" s="5" t="s">
        <v>75</v>
      </c>
      <c r="B2444" s="2" t="s">
        <v>87</v>
      </c>
      <c r="C2444" s="2" t="s">
        <v>87</v>
      </c>
      <c r="D2444" s="2" t="s">
        <v>58</v>
      </c>
      <c r="E2444" s="9">
        <v>86.834357946603845</v>
      </c>
      <c r="F2444" s="9">
        <v>90.286286236629778</v>
      </c>
      <c r="G2444" s="9">
        <v>85.248667609999998</v>
      </c>
      <c r="H2444" s="9">
        <v>82.654507782459945</v>
      </c>
      <c r="I2444" s="9">
        <v>26.61415908</v>
      </c>
      <c r="J2444" s="7"/>
      <c r="K2444" s="7"/>
    </row>
    <row r="2445" spans="1:11" x14ac:dyDescent="0.25">
      <c r="A2445" s="2" t="s">
        <v>75</v>
      </c>
      <c r="B2445" s="2" t="s">
        <v>87</v>
      </c>
      <c r="C2445" s="2" t="s">
        <v>87</v>
      </c>
      <c r="D2445" s="2" t="s">
        <v>59</v>
      </c>
      <c r="E2445" s="9">
        <v>246.61193200593991</v>
      </c>
      <c r="F2445" s="9">
        <v>212.58965197738655</v>
      </c>
      <c r="G2445" s="9">
        <v>205.8365617</v>
      </c>
      <c r="H2445" s="9">
        <v>211.97639209416883</v>
      </c>
      <c r="I2445" s="9">
        <v>137.215541</v>
      </c>
      <c r="J2445" s="7"/>
      <c r="K2445" s="7"/>
    </row>
    <row r="2446" spans="1:11" x14ac:dyDescent="0.25">
      <c r="A2446" s="5" t="s">
        <v>75</v>
      </c>
      <c r="B2446" s="2" t="s">
        <v>87</v>
      </c>
      <c r="C2446" s="2" t="s">
        <v>87</v>
      </c>
      <c r="D2446" s="2" t="s">
        <v>60</v>
      </c>
      <c r="E2446" s="23">
        <v>64.361234098227129</v>
      </c>
      <c r="F2446" s="23">
        <v>29.269209652515727</v>
      </c>
      <c r="G2446" s="23">
        <v>29.530848949999999</v>
      </c>
      <c r="H2446" s="23">
        <v>29.352872236322217</v>
      </c>
      <c r="I2446" s="23">
        <v>135.7317425</v>
      </c>
      <c r="J2446" s="7"/>
      <c r="K2446" s="7"/>
    </row>
    <row r="2447" spans="1:11" x14ac:dyDescent="0.25">
      <c r="A2447" s="2" t="s">
        <v>75</v>
      </c>
      <c r="B2447" s="5" t="s">
        <v>87</v>
      </c>
      <c r="C2447" s="5" t="s">
        <v>87</v>
      </c>
      <c r="D2447" s="5" t="s">
        <v>61</v>
      </c>
      <c r="E2447" s="74"/>
      <c r="F2447" s="74"/>
      <c r="G2447" s="74"/>
      <c r="H2447" s="74"/>
      <c r="I2447" s="74"/>
      <c r="J2447" s="7"/>
      <c r="K2447" s="7"/>
    </row>
    <row r="2448" spans="1:11" x14ac:dyDescent="0.25">
      <c r="A2448" s="2" t="s">
        <v>75</v>
      </c>
      <c r="B2448" s="2" t="s">
        <v>87</v>
      </c>
      <c r="C2448" s="2" t="s">
        <v>87</v>
      </c>
      <c r="D2448" s="2" t="s">
        <v>62</v>
      </c>
      <c r="E2448" s="9">
        <v>39.337182313856061</v>
      </c>
      <c r="F2448" s="9">
        <v>36.045285324197074</v>
      </c>
      <c r="G2448" s="9">
        <v>30.27969337</v>
      </c>
      <c r="H2448" s="9">
        <v>19.865664860072577</v>
      </c>
      <c r="I2448" s="9">
        <v>1.7092557580000001</v>
      </c>
      <c r="J2448" s="7"/>
      <c r="K2448" s="7"/>
    </row>
    <row r="2449" spans="1:14" x14ac:dyDescent="0.25">
      <c r="A2449" s="2" t="s">
        <v>75</v>
      </c>
      <c r="B2449" s="2" t="s">
        <v>87</v>
      </c>
      <c r="C2449" s="2" t="s">
        <v>87</v>
      </c>
      <c r="D2449" s="2" t="s">
        <v>63</v>
      </c>
      <c r="E2449" s="9">
        <v>26.100932575249747</v>
      </c>
      <c r="F2449" s="9">
        <v>22.874032632285751</v>
      </c>
      <c r="G2449" s="9">
        <v>15.443078099999999</v>
      </c>
      <c r="H2449" s="9">
        <v>14.279602695519054</v>
      </c>
      <c r="I2449" s="9">
        <v>0.61970467299999998</v>
      </c>
      <c r="J2449" s="7"/>
      <c r="K2449" s="7"/>
    </row>
    <row r="2450" spans="1:14" x14ac:dyDescent="0.25">
      <c r="A2450" s="2" t="s">
        <v>75</v>
      </c>
      <c r="B2450" s="2" t="s">
        <v>87</v>
      </c>
      <c r="C2450" s="2" t="s">
        <v>87</v>
      </c>
      <c r="D2450" s="2" t="s">
        <v>534</v>
      </c>
      <c r="E2450" s="9">
        <v>147.11435166239201</v>
      </c>
      <c r="F2450" s="9">
        <v>132.23671816485523</v>
      </c>
      <c r="G2450" s="9">
        <v>66.862635490000002</v>
      </c>
      <c r="H2450" s="9">
        <v>36.468051428389558</v>
      </c>
      <c r="I2450" s="9">
        <v>2.6381404719999999</v>
      </c>
      <c r="J2450" s="7"/>
      <c r="K2450" s="7"/>
    </row>
    <row r="2451" spans="1:14" x14ac:dyDescent="0.25">
      <c r="A2451" s="5" t="s">
        <v>75</v>
      </c>
      <c r="B2451" s="2" t="s">
        <v>87</v>
      </c>
      <c r="C2451" s="2" t="s">
        <v>87</v>
      </c>
      <c r="D2451" s="2" t="s">
        <v>65</v>
      </c>
      <c r="E2451" s="9">
        <v>2.0906425405580489</v>
      </c>
      <c r="F2451" s="9">
        <v>-12.830610407212175</v>
      </c>
      <c r="G2451" s="9">
        <v>-25.007696769999999</v>
      </c>
      <c r="H2451" s="9">
        <v>-59.496690450000003</v>
      </c>
      <c r="I2451" s="9">
        <v>-123.84632670000001</v>
      </c>
      <c r="J2451" s="7"/>
      <c r="K2451" s="7"/>
    </row>
    <row r="2452" spans="1:14" x14ac:dyDescent="0.25">
      <c r="A2452" s="2" t="s">
        <v>75</v>
      </c>
      <c r="B2452" s="2" t="s">
        <v>87</v>
      </c>
      <c r="C2452" s="2" t="s">
        <v>87</v>
      </c>
      <c r="D2452" s="2" t="s">
        <v>66</v>
      </c>
      <c r="E2452" s="9">
        <v>66.351810272023471</v>
      </c>
      <c r="F2452" s="9">
        <v>63.459152636892824</v>
      </c>
      <c r="G2452" s="9">
        <v>51.00143491</v>
      </c>
      <c r="H2452" s="9">
        <v>71.880819474706897</v>
      </c>
      <c r="I2452" s="9">
        <v>36.25581897</v>
      </c>
      <c r="J2452" s="7"/>
      <c r="K2452" s="7"/>
    </row>
    <row r="2453" spans="1:14" x14ac:dyDescent="0.25">
      <c r="A2453" s="2" t="s">
        <v>75</v>
      </c>
      <c r="B2453" s="5" t="s">
        <v>87</v>
      </c>
      <c r="C2453" s="5" t="s">
        <v>87</v>
      </c>
      <c r="D2453" s="5" t="s">
        <v>67</v>
      </c>
      <c r="E2453" s="74"/>
      <c r="F2453" s="74"/>
      <c r="G2453" s="74"/>
      <c r="H2453" s="74"/>
      <c r="I2453" s="74"/>
      <c r="J2453" s="7"/>
      <c r="K2453" s="7"/>
    </row>
    <row r="2454" spans="1:14" x14ac:dyDescent="0.25">
      <c r="A2454" s="2" t="s">
        <v>75</v>
      </c>
      <c r="B2454" s="2" t="s">
        <v>87</v>
      </c>
      <c r="C2454" s="2" t="s">
        <v>87</v>
      </c>
      <c r="D2454" s="2" t="s">
        <v>535</v>
      </c>
      <c r="E2454" s="23">
        <v>12.651704420694776</v>
      </c>
      <c r="F2454" s="23">
        <v>6.6067265673906785</v>
      </c>
      <c r="G2454" s="23">
        <v>10.484514020000001</v>
      </c>
      <c r="H2454" s="23">
        <v>12.365806597706053</v>
      </c>
      <c r="I2454" s="23">
        <v>18.387128229999998</v>
      </c>
      <c r="J2454" s="7"/>
      <c r="K2454" s="7"/>
    </row>
    <row r="2455" spans="1:14" x14ac:dyDescent="0.25">
      <c r="A2455" s="2" t="str">
        <f t="shared" ref="A2455:C2455" si="122">A2454</f>
        <v>Local Banks</v>
      </c>
      <c r="B2455" s="2" t="str">
        <f t="shared" si="122"/>
        <v>Specialized Banks</v>
      </c>
      <c r="C2455" s="2" t="str">
        <f t="shared" si="122"/>
        <v>Specialized Banks</v>
      </c>
      <c r="D2455" s="2" t="s">
        <v>540</v>
      </c>
      <c r="E2455" s="23"/>
      <c r="F2455" s="23"/>
      <c r="G2455" s="9">
        <f>G2426/SUM(G2390:G2392)</f>
        <v>1.5076898137433264E-2</v>
      </c>
      <c r="H2455" s="9">
        <f>H2426/SUM(H2390:H2392)</f>
        <v>0.99088820578399794</v>
      </c>
      <c r="I2455" s="9">
        <f>I2426/SUM(I2390:I2392)</f>
        <v>10.316681401019958</v>
      </c>
      <c r="J2455" s="7"/>
      <c r="K2455" s="7"/>
    </row>
    <row r="2456" spans="1:14" x14ac:dyDescent="0.25">
      <c r="A2456" s="2" t="s">
        <v>75</v>
      </c>
      <c r="B2456" s="2" t="s">
        <v>87</v>
      </c>
      <c r="C2456" s="2" t="s">
        <v>87</v>
      </c>
      <c r="D2456" s="2" t="s">
        <v>538</v>
      </c>
      <c r="E2456" s="9">
        <f>+SUM(E2390:E2392)/E2422</f>
        <v>6.6274232027132793</v>
      </c>
      <c r="F2456" s="9">
        <f t="shared" ref="F2456:I2456" si="123">+SUM(F2390:F2392)/F2422</f>
        <v>6.3239257344441508</v>
      </c>
      <c r="G2456" s="9">
        <f t="shared" si="123"/>
        <v>11.182528315683605</v>
      </c>
      <c r="H2456" s="9">
        <f t="shared" si="123"/>
        <v>14.168084530680742</v>
      </c>
      <c r="I2456" s="9">
        <f t="shared" si="123"/>
        <v>118.02663327562861</v>
      </c>
      <c r="J2456" s="7"/>
      <c r="K2456" s="7"/>
    </row>
    <row r="2457" spans="1:14" x14ac:dyDescent="0.25">
      <c r="A2457" s="5" t="s">
        <v>75</v>
      </c>
      <c r="B2457" s="2" t="s">
        <v>87</v>
      </c>
      <c r="C2457" s="2" t="s">
        <v>87</v>
      </c>
      <c r="D2457" s="2" t="s">
        <v>539</v>
      </c>
      <c r="E2457" s="9">
        <v>1.5164835651646591</v>
      </c>
      <c r="F2457" s="9">
        <v>1.7256848001051717</v>
      </c>
      <c r="G2457" s="9">
        <v>1.072777112</v>
      </c>
      <c r="H2457" s="9">
        <v>0.86600810780067017</v>
      </c>
      <c r="I2457" s="9">
        <v>1.1248317400000001</v>
      </c>
      <c r="J2457" s="7"/>
      <c r="K2457" s="7"/>
    </row>
    <row r="2458" spans="1:14" x14ac:dyDescent="0.25">
      <c r="A2458" s="2" t="s">
        <v>75</v>
      </c>
      <c r="B2458" s="5" t="s">
        <v>87</v>
      </c>
      <c r="C2458" s="5" t="s">
        <v>87</v>
      </c>
      <c r="D2458" s="5" t="s">
        <v>68</v>
      </c>
      <c r="E2458" s="74"/>
      <c r="F2458" s="74"/>
      <c r="G2458" s="74"/>
      <c r="H2458" s="74"/>
      <c r="I2458" s="74"/>
      <c r="J2458" s="7"/>
      <c r="K2458" s="7"/>
    </row>
    <row r="2459" spans="1:14" x14ac:dyDescent="0.25">
      <c r="A2459" s="2" t="s">
        <v>75</v>
      </c>
      <c r="B2459" s="2" t="s">
        <v>87</v>
      </c>
      <c r="C2459" s="2" t="s">
        <v>87</v>
      </c>
      <c r="D2459" s="2" t="s">
        <v>83</v>
      </c>
      <c r="E2459" s="9">
        <v>-24.620880920000001</v>
      </c>
      <c r="F2459" s="9">
        <v>47.057311464001153</v>
      </c>
      <c r="G2459" s="9">
        <v>10.9472521</v>
      </c>
      <c r="H2459" s="9">
        <v>-2.0096697269999999</v>
      </c>
      <c r="I2459" s="9">
        <v>-4.3537021620000003</v>
      </c>
      <c r="J2459" s="7"/>
      <c r="K2459" s="7"/>
    </row>
    <row r="2460" spans="1:14" x14ac:dyDescent="0.25">
      <c r="A2460" s="2" t="s">
        <v>75</v>
      </c>
      <c r="B2460" s="5" t="s">
        <v>87</v>
      </c>
      <c r="C2460" s="5" t="s">
        <v>576</v>
      </c>
      <c r="D2460" s="5" t="s">
        <v>9</v>
      </c>
      <c r="E2460" s="19">
        <f>SUM(E2461:E2464)</f>
        <v>53930592</v>
      </c>
      <c r="F2460" s="19">
        <f t="shared" ref="F2460:I2460" si="124">SUM(F2461:F2464)</f>
        <v>59712573</v>
      </c>
      <c r="G2460" s="19">
        <f t="shared" si="124"/>
        <v>74164681</v>
      </c>
      <c r="H2460" s="19">
        <f t="shared" si="124"/>
        <v>82377818</v>
      </c>
      <c r="I2460" s="19">
        <f t="shared" si="124"/>
        <v>0</v>
      </c>
      <c r="J2460" s="3"/>
      <c r="K2460" s="3"/>
      <c r="L2460" s="3"/>
      <c r="M2460" s="3"/>
      <c r="N2460" s="3"/>
    </row>
    <row r="2461" spans="1:14" x14ac:dyDescent="0.25">
      <c r="A2461" s="2" t="s">
        <v>75</v>
      </c>
      <c r="B2461" s="2" t="s">
        <v>87</v>
      </c>
      <c r="C2461" s="2" t="s">
        <v>576</v>
      </c>
      <c r="D2461" s="2" t="s">
        <v>76</v>
      </c>
      <c r="E2461" s="23">
        <v>52678433</v>
      </c>
      <c r="F2461" s="23">
        <v>52678432</v>
      </c>
      <c r="G2461" s="23">
        <v>52678432</v>
      </c>
      <c r="H2461" s="23">
        <v>52678432</v>
      </c>
      <c r="I2461" s="23"/>
      <c r="J2461" s="7"/>
      <c r="K2461" s="7"/>
    </row>
    <row r="2462" spans="1:14" x14ac:dyDescent="0.25">
      <c r="A2462" s="2" t="s">
        <v>75</v>
      </c>
      <c r="B2462" s="2" t="s">
        <v>87</v>
      </c>
      <c r="C2462" s="2" t="s">
        <v>576</v>
      </c>
      <c r="D2462" s="2" t="s">
        <v>11</v>
      </c>
      <c r="E2462" s="9">
        <v>6299526</v>
      </c>
      <c r="F2462" s="9">
        <v>7324095</v>
      </c>
      <c r="G2462" s="9">
        <v>9520922</v>
      </c>
      <c r="H2462" s="9">
        <v>12113062</v>
      </c>
      <c r="I2462" s="9"/>
      <c r="J2462" s="7"/>
      <c r="K2462" s="7"/>
    </row>
    <row r="2463" spans="1:14" x14ac:dyDescent="0.25">
      <c r="A2463" s="2" t="s">
        <v>75</v>
      </c>
      <c r="B2463" s="2" t="s">
        <v>87</v>
      </c>
      <c r="C2463" s="2" t="s">
        <v>576</v>
      </c>
      <c r="D2463" s="2" t="s">
        <v>12</v>
      </c>
      <c r="E2463" s="9">
        <v>989649</v>
      </c>
      <c r="F2463" s="9">
        <v>-1203782</v>
      </c>
      <c r="G2463" s="9">
        <v>1622051</v>
      </c>
      <c r="H2463" s="9">
        <v>2244829</v>
      </c>
      <c r="I2463" s="9"/>
      <c r="J2463" s="7"/>
      <c r="K2463" s="7"/>
    </row>
    <row r="2464" spans="1:14" x14ac:dyDescent="0.25">
      <c r="A2464" s="2" t="s">
        <v>75</v>
      </c>
      <c r="B2464" s="2" t="s">
        <v>87</v>
      </c>
      <c r="C2464" s="2" t="s">
        <v>576</v>
      </c>
      <c r="D2464" s="2" t="s">
        <v>13</v>
      </c>
      <c r="E2464" s="9">
        <v>-6037016</v>
      </c>
      <c r="F2464" s="9">
        <v>913828</v>
      </c>
      <c r="G2464" s="9">
        <v>10343276</v>
      </c>
      <c r="H2464" s="9">
        <v>15341495</v>
      </c>
      <c r="I2464" s="9"/>
      <c r="J2464" s="7"/>
      <c r="K2464" s="7"/>
    </row>
    <row r="2465" spans="1:14" x14ac:dyDescent="0.25">
      <c r="A2465" s="2" t="s">
        <v>75</v>
      </c>
      <c r="B2465" s="5" t="s">
        <v>87</v>
      </c>
      <c r="C2465" s="5" t="s">
        <v>576</v>
      </c>
      <c r="D2465" s="5" t="s">
        <v>14</v>
      </c>
      <c r="E2465" s="22">
        <v>200910150</v>
      </c>
      <c r="F2465" s="22">
        <v>431379870</v>
      </c>
      <c r="G2465" s="22">
        <v>488211790</v>
      </c>
      <c r="H2465" s="22">
        <v>495161179</v>
      </c>
      <c r="I2465" s="22"/>
      <c r="J2465" s="7"/>
      <c r="K2465" s="7"/>
    </row>
    <row r="2466" spans="1:14" x14ac:dyDescent="0.25">
      <c r="A2466" s="2" t="s">
        <v>75</v>
      </c>
      <c r="B2466" s="2" t="s">
        <v>87</v>
      </c>
      <c r="C2466" s="2" t="s">
        <v>576</v>
      </c>
      <c r="D2466" s="2" t="s">
        <v>15</v>
      </c>
      <c r="E2466" s="9">
        <v>442401</v>
      </c>
      <c r="F2466" s="9">
        <v>580505</v>
      </c>
      <c r="G2466" s="9">
        <v>2605372</v>
      </c>
      <c r="H2466" s="9">
        <v>451707</v>
      </c>
      <c r="I2466" s="9"/>
      <c r="J2466" s="7"/>
      <c r="K2466" s="7"/>
    </row>
    <row r="2467" spans="1:14" x14ac:dyDescent="0.25">
      <c r="A2467" s="2" t="s">
        <v>75</v>
      </c>
      <c r="B2467" s="2" t="s">
        <v>87</v>
      </c>
      <c r="C2467" s="2" t="s">
        <v>576</v>
      </c>
      <c r="D2467" s="2" t="s">
        <v>16</v>
      </c>
      <c r="E2467" s="20">
        <v>132357035</v>
      </c>
      <c r="F2467" s="20">
        <v>354898713</v>
      </c>
      <c r="G2467" s="20">
        <v>399877699</v>
      </c>
      <c r="H2467" s="20">
        <v>408066969</v>
      </c>
      <c r="I2467" s="20"/>
      <c r="J2467" s="7"/>
      <c r="K2467" s="7"/>
    </row>
    <row r="2468" spans="1:14" x14ac:dyDescent="0.25">
      <c r="A2468" s="5" t="s">
        <v>75</v>
      </c>
      <c r="B2468" s="2" t="s">
        <v>87</v>
      </c>
      <c r="C2468" s="2" t="s">
        <v>576</v>
      </c>
      <c r="D2468" s="2" t="s">
        <v>17</v>
      </c>
      <c r="E2468" s="20">
        <v>43598565</v>
      </c>
      <c r="F2468" s="20">
        <v>47332694</v>
      </c>
      <c r="G2468" s="20">
        <v>58152464</v>
      </c>
      <c r="H2468" s="20">
        <v>57619056</v>
      </c>
      <c r="I2468" s="20"/>
      <c r="J2468" s="7"/>
      <c r="K2468" s="7"/>
    </row>
    <row r="2469" spans="1:14" x14ac:dyDescent="0.25">
      <c r="A2469" s="2" t="s">
        <v>75</v>
      </c>
      <c r="B2469" s="2" t="s">
        <v>87</v>
      </c>
      <c r="C2469" s="2" t="s">
        <v>576</v>
      </c>
      <c r="D2469" s="2" t="s">
        <v>18</v>
      </c>
      <c r="E2469" s="20">
        <v>24512149</v>
      </c>
      <c r="F2469" s="20">
        <v>28567958</v>
      </c>
      <c r="G2469" s="20">
        <v>27576255</v>
      </c>
      <c r="H2469" s="20">
        <v>29023447</v>
      </c>
      <c r="I2469" s="20"/>
      <c r="J2469" s="7"/>
      <c r="K2469" s="7"/>
    </row>
    <row r="2470" spans="1:14" x14ac:dyDescent="0.25">
      <c r="A2470" s="2" t="s">
        <v>75</v>
      </c>
      <c r="B2470" s="5" t="s">
        <v>87</v>
      </c>
      <c r="C2470" s="5" t="s">
        <v>576</v>
      </c>
      <c r="D2470" s="5" t="s">
        <v>19</v>
      </c>
      <c r="E2470" s="22">
        <v>254840742</v>
      </c>
      <c r="F2470" s="22">
        <v>491092443</v>
      </c>
      <c r="G2470" s="22">
        <v>562376471</v>
      </c>
      <c r="H2470" s="22">
        <v>577538997</v>
      </c>
      <c r="I2470" s="20"/>
      <c r="J2470" s="7"/>
      <c r="K2470" s="7"/>
    </row>
    <row r="2471" spans="1:14" x14ac:dyDescent="0.25">
      <c r="A2471" s="2" t="s">
        <v>75</v>
      </c>
      <c r="B2471" s="2" t="s">
        <v>87</v>
      </c>
      <c r="C2471" s="2" t="s">
        <v>576</v>
      </c>
      <c r="D2471" s="2" t="s">
        <v>20</v>
      </c>
      <c r="E2471" s="20">
        <v>5026023</v>
      </c>
      <c r="F2471" s="20">
        <v>2580409</v>
      </c>
      <c r="G2471" s="20">
        <v>3661179</v>
      </c>
      <c r="H2471" s="20">
        <v>3125812</v>
      </c>
      <c r="I2471" s="20"/>
      <c r="J2471" s="7"/>
      <c r="K2471" s="7"/>
    </row>
    <row r="2472" spans="1:14" x14ac:dyDescent="0.25">
      <c r="A2472" s="2" t="s">
        <v>75</v>
      </c>
      <c r="B2472" s="2" t="s">
        <v>87</v>
      </c>
      <c r="C2472" s="2" t="s">
        <v>576</v>
      </c>
      <c r="D2472" s="2" t="s">
        <v>21</v>
      </c>
      <c r="E2472" s="20">
        <v>26815652</v>
      </c>
      <c r="F2472" s="20">
        <v>12615369</v>
      </c>
      <c r="G2472" s="20">
        <v>31925573</v>
      </c>
      <c r="H2472" s="20">
        <v>7492526</v>
      </c>
      <c r="I2472" s="20"/>
      <c r="J2472" s="7"/>
      <c r="K2472" s="7"/>
    </row>
    <row r="2473" spans="1:14" x14ac:dyDescent="0.25">
      <c r="A2473" s="2" t="s">
        <v>75</v>
      </c>
      <c r="B2473" s="2" t="s">
        <v>87</v>
      </c>
      <c r="C2473" s="2" t="s">
        <v>576</v>
      </c>
      <c r="D2473" s="2" t="s">
        <v>22</v>
      </c>
      <c r="E2473" s="20">
        <v>16879487</v>
      </c>
      <c r="F2473" s="20">
        <v>39623142</v>
      </c>
      <c r="G2473" s="20">
        <v>6560700</v>
      </c>
      <c r="H2473" s="20">
        <v>30950072</v>
      </c>
      <c r="I2473" s="20"/>
      <c r="J2473" s="7"/>
      <c r="K2473" s="7"/>
    </row>
    <row r="2474" spans="1:14" x14ac:dyDescent="0.25">
      <c r="A2474" s="2" t="s">
        <v>75</v>
      </c>
      <c r="B2474" s="2" t="s">
        <v>87</v>
      </c>
      <c r="C2474" s="2" t="s">
        <v>576</v>
      </c>
      <c r="D2474" s="2" t="s">
        <v>23</v>
      </c>
      <c r="E2474" s="20">
        <v>82407245</v>
      </c>
      <c r="F2474" s="20">
        <v>306849685</v>
      </c>
      <c r="G2474" s="20">
        <v>372212120</v>
      </c>
      <c r="H2474" s="20">
        <v>376274453</v>
      </c>
      <c r="I2474" s="20"/>
      <c r="J2474" s="7"/>
      <c r="K2474" s="7"/>
    </row>
    <row r="2475" spans="1:14" x14ac:dyDescent="0.25">
      <c r="A2475" s="2" t="s">
        <v>75</v>
      </c>
      <c r="B2475" s="2" t="s">
        <v>87</v>
      </c>
      <c r="C2475" s="2" t="s">
        <v>576</v>
      </c>
      <c r="D2475" s="2" t="s">
        <v>24</v>
      </c>
      <c r="E2475" s="20">
        <v>115255985</v>
      </c>
      <c r="F2475" s="20">
        <v>107623060</v>
      </c>
      <c r="G2475" s="20">
        <v>119982271</v>
      </c>
      <c r="H2475" s="20">
        <v>128602520</v>
      </c>
      <c r="I2475" s="20"/>
      <c r="J2475" s="7"/>
      <c r="K2475" s="7"/>
    </row>
    <row r="2476" spans="1:14" x14ac:dyDescent="0.25">
      <c r="A2476" s="2" t="s">
        <v>75</v>
      </c>
      <c r="B2476" s="2" t="s">
        <v>87</v>
      </c>
      <c r="C2476" s="2" t="s">
        <v>576</v>
      </c>
      <c r="D2476" s="2" t="s">
        <v>25</v>
      </c>
      <c r="E2476" s="20">
        <v>40799600</v>
      </c>
      <c r="F2476" s="20">
        <v>33682336.310000002</v>
      </c>
      <c r="G2476" s="20">
        <v>34539382</v>
      </c>
      <c r="H2476" s="20">
        <v>26981173</v>
      </c>
      <c r="I2476" s="20"/>
      <c r="J2476" s="7"/>
      <c r="K2476" s="7"/>
    </row>
    <row r="2477" spans="1:14" x14ac:dyDescent="0.25">
      <c r="A2477" s="2" t="s">
        <v>75</v>
      </c>
      <c r="B2477" s="2" t="s">
        <v>87</v>
      </c>
      <c r="C2477" s="2" t="s">
        <v>576</v>
      </c>
      <c r="D2477" s="2" t="s">
        <v>26</v>
      </c>
      <c r="E2477" s="20">
        <v>23433678</v>
      </c>
      <c r="F2477" s="20">
        <v>17170680</v>
      </c>
      <c r="G2477" s="20">
        <v>14474611</v>
      </c>
      <c r="H2477" s="20">
        <v>19481310</v>
      </c>
      <c r="I2477" s="20"/>
      <c r="J2477" s="7"/>
      <c r="K2477" s="7"/>
      <c r="L2477" s="7"/>
      <c r="M2477" s="7"/>
      <c r="N2477" s="7"/>
    </row>
    <row r="2478" spans="1:14" x14ac:dyDescent="0.25">
      <c r="A2478" s="2" t="s">
        <v>75</v>
      </c>
      <c r="B2478" s="2" t="s">
        <v>87</v>
      </c>
      <c r="C2478" s="2" t="s">
        <v>576</v>
      </c>
      <c r="D2478" s="2" t="s">
        <v>27</v>
      </c>
      <c r="E2478" s="20">
        <v>91822307</v>
      </c>
      <c r="F2478" s="20">
        <v>90452380</v>
      </c>
      <c r="G2478" s="20">
        <v>105507660</v>
      </c>
      <c r="H2478" s="20">
        <v>109121210</v>
      </c>
      <c r="I2478" s="20"/>
      <c r="J2478" s="7"/>
      <c r="K2478" s="7"/>
    </row>
    <row r="2479" spans="1:14" x14ac:dyDescent="0.25">
      <c r="A2479" s="5" t="s">
        <v>75</v>
      </c>
      <c r="B2479" s="2" t="s">
        <v>87</v>
      </c>
      <c r="C2479" s="2" t="s">
        <v>576</v>
      </c>
      <c r="D2479" s="2" t="s">
        <v>491</v>
      </c>
      <c r="E2479" s="20">
        <v>2477865</v>
      </c>
      <c r="F2479" s="20">
        <v>2400851</v>
      </c>
      <c r="G2479" s="20">
        <v>1538612</v>
      </c>
      <c r="H2479" s="20">
        <v>1844619</v>
      </c>
      <c r="I2479" s="20"/>
      <c r="J2479" s="7"/>
      <c r="K2479" s="7"/>
    </row>
    <row r="2480" spans="1:14" x14ac:dyDescent="0.25">
      <c r="A2480" s="2" t="s">
        <v>75</v>
      </c>
      <c r="B2480" s="2" t="s">
        <v>87</v>
      </c>
      <c r="C2480" s="2" t="s">
        <v>576</v>
      </c>
      <c r="D2480" s="2" t="s">
        <v>28</v>
      </c>
      <c r="E2480" s="20">
        <v>29412163</v>
      </c>
      <c r="F2480" s="20">
        <v>36570607</v>
      </c>
      <c r="G2480" s="20">
        <v>40970627</v>
      </c>
      <c r="H2480" s="20">
        <v>48730305</v>
      </c>
      <c r="I2480" s="20"/>
      <c r="J2480" s="7"/>
      <c r="K2480" s="7"/>
    </row>
    <row r="2481" spans="1:11" x14ac:dyDescent="0.25">
      <c r="A2481" s="2" t="s">
        <v>75</v>
      </c>
      <c r="B2481" s="5" t="s">
        <v>87</v>
      </c>
      <c r="C2481" s="5" t="s">
        <v>576</v>
      </c>
      <c r="D2481" s="5" t="s">
        <v>29</v>
      </c>
      <c r="E2481" s="19"/>
      <c r="F2481" s="19"/>
      <c r="G2481" s="19"/>
      <c r="H2481" s="19"/>
      <c r="I2481" s="19"/>
      <c r="J2481" s="7"/>
      <c r="K2481" s="7"/>
    </row>
    <row r="2482" spans="1:11" x14ac:dyDescent="0.25">
      <c r="A2482" s="2" t="s">
        <v>75</v>
      </c>
      <c r="B2482" s="2" t="s">
        <v>87</v>
      </c>
      <c r="C2482" s="2" t="s">
        <v>576</v>
      </c>
      <c r="D2482" s="2" t="s">
        <v>30</v>
      </c>
      <c r="E2482" s="20">
        <v>22526158</v>
      </c>
      <c r="F2482" s="20">
        <v>39436395</v>
      </c>
      <c r="G2482" s="20">
        <v>142316092</v>
      </c>
      <c r="H2482" s="20">
        <v>111252316</v>
      </c>
      <c r="I2482" s="20"/>
      <c r="J2482" s="7"/>
      <c r="K2482" s="7"/>
    </row>
    <row r="2483" spans="1:11" x14ac:dyDescent="0.25">
      <c r="A2483" s="2" t="s">
        <v>75</v>
      </c>
      <c r="B2483" s="2" t="s">
        <v>87</v>
      </c>
      <c r="C2483" s="2" t="s">
        <v>576</v>
      </c>
      <c r="D2483" s="2" t="s">
        <v>31</v>
      </c>
      <c r="E2483" s="20">
        <v>10325697</v>
      </c>
      <c r="F2483" s="20">
        <v>24899603</v>
      </c>
      <c r="G2483" s="20">
        <v>118051429</v>
      </c>
      <c r="H2483" s="20">
        <v>86482397</v>
      </c>
      <c r="I2483" s="20"/>
      <c r="J2483" s="7"/>
      <c r="K2483" s="7"/>
    </row>
    <row r="2484" spans="1:11" x14ac:dyDescent="0.25">
      <c r="A2484" s="2" t="s">
        <v>75</v>
      </c>
      <c r="B2484" s="2" t="s">
        <v>87</v>
      </c>
      <c r="C2484" s="2" t="s">
        <v>576</v>
      </c>
      <c r="D2484" s="2" t="s">
        <v>32</v>
      </c>
      <c r="E2484" s="20">
        <v>12200461</v>
      </c>
      <c r="F2484" s="20">
        <v>14536792</v>
      </c>
      <c r="G2484" s="20">
        <v>24264663</v>
      </c>
      <c r="H2484" s="20">
        <v>24769919</v>
      </c>
      <c r="I2484" s="20"/>
      <c r="J2484" s="7"/>
      <c r="K2484" s="7"/>
    </row>
    <row r="2485" spans="1:11" x14ac:dyDescent="0.25">
      <c r="A2485" s="5" t="s">
        <v>75</v>
      </c>
      <c r="B2485" s="2" t="s">
        <v>87</v>
      </c>
      <c r="C2485" s="2" t="s">
        <v>576</v>
      </c>
      <c r="D2485" s="2" t="s">
        <v>33</v>
      </c>
      <c r="E2485" s="20">
        <v>777676</v>
      </c>
      <c r="F2485" s="20">
        <v>-3653088</v>
      </c>
      <c r="G2485" s="20">
        <v>-5505176</v>
      </c>
      <c r="H2485" s="20">
        <v>-11783986</v>
      </c>
      <c r="I2485" s="20"/>
      <c r="J2485" s="7"/>
      <c r="K2485" s="7"/>
    </row>
    <row r="2486" spans="1:11" x14ac:dyDescent="0.25">
      <c r="A2486" s="2" t="s">
        <v>75</v>
      </c>
      <c r="B2486" s="2" t="s">
        <v>87</v>
      </c>
      <c r="C2486" s="2" t="s">
        <v>576</v>
      </c>
      <c r="D2486" s="2" t="s">
        <v>34</v>
      </c>
      <c r="E2486" s="20">
        <v>11422785</v>
      </c>
      <c r="F2486" s="20">
        <v>18189880</v>
      </c>
      <c r="G2486" s="20">
        <v>29769839</v>
      </c>
      <c r="H2486" s="20">
        <v>36553905</v>
      </c>
      <c r="I2486" s="20"/>
      <c r="J2486" s="7"/>
      <c r="K2486" s="7"/>
    </row>
    <row r="2487" spans="1:11" x14ac:dyDescent="0.25">
      <c r="A2487" s="2" t="s">
        <v>75</v>
      </c>
      <c r="B2487" s="2" t="s">
        <v>87</v>
      </c>
      <c r="C2487" s="2" t="s">
        <v>576</v>
      </c>
      <c r="D2487" s="2" t="s">
        <v>35</v>
      </c>
      <c r="E2487" s="20">
        <v>1346538</v>
      </c>
      <c r="F2487" s="20">
        <v>1421330</v>
      </c>
      <c r="G2487" s="20">
        <v>2428481</v>
      </c>
      <c r="H2487" s="20">
        <v>5455393</v>
      </c>
      <c r="I2487" s="20"/>
      <c r="J2487" s="7"/>
      <c r="K2487" s="7"/>
    </row>
    <row r="2488" spans="1:11" x14ac:dyDescent="0.25">
      <c r="A2488" s="2" t="s">
        <v>75</v>
      </c>
      <c r="B2488" s="2" t="s">
        <v>87</v>
      </c>
      <c r="C2488" s="2" t="s">
        <v>576</v>
      </c>
      <c r="D2488" s="2" t="s">
        <v>36</v>
      </c>
      <c r="E2488" s="20">
        <v>10986307</v>
      </c>
      <c r="F2488" s="20">
        <v>12153249</v>
      </c>
      <c r="G2488" s="20">
        <v>14592153</v>
      </c>
      <c r="H2488" s="20">
        <v>16117359</v>
      </c>
      <c r="I2488" s="20"/>
      <c r="J2488" s="7"/>
      <c r="K2488" s="7"/>
    </row>
    <row r="2489" spans="1:11" x14ac:dyDescent="0.25">
      <c r="A2489" s="2" t="s">
        <v>75</v>
      </c>
      <c r="B2489" s="2" t="s">
        <v>87</v>
      </c>
      <c r="C2489" s="2" t="s">
        <v>576</v>
      </c>
      <c r="D2489" s="2" t="s">
        <v>37</v>
      </c>
      <c r="E2489" s="20">
        <v>10909948</v>
      </c>
      <c r="F2489" s="20">
        <v>12153249</v>
      </c>
      <c r="G2489" s="20">
        <v>14552349</v>
      </c>
      <c r="H2489" s="20">
        <v>16115478</v>
      </c>
      <c r="I2489" s="20"/>
      <c r="J2489" s="7"/>
      <c r="K2489" s="7"/>
    </row>
    <row r="2490" spans="1:11" x14ac:dyDescent="0.25">
      <c r="A2490" s="2" t="s">
        <v>75</v>
      </c>
      <c r="B2490" s="2" t="s">
        <v>87</v>
      </c>
      <c r="C2490" s="2" t="s">
        <v>576</v>
      </c>
      <c r="D2490" s="2" t="s">
        <v>38</v>
      </c>
      <c r="E2490" s="20">
        <v>1783016</v>
      </c>
      <c r="F2490" s="20">
        <v>7457961</v>
      </c>
      <c r="G2490" s="20">
        <v>17606167</v>
      </c>
      <c r="H2490" s="20">
        <v>25891939</v>
      </c>
      <c r="I2490" s="20"/>
      <c r="J2490" s="7"/>
      <c r="K2490" s="7"/>
    </row>
    <row r="2491" spans="1:11" x14ac:dyDescent="0.25">
      <c r="A2491" s="2" t="s">
        <v>75</v>
      </c>
      <c r="B2491" s="2" t="s">
        <v>87</v>
      </c>
      <c r="C2491" s="2" t="s">
        <v>576</v>
      </c>
      <c r="D2491" s="2" t="s">
        <v>39</v>
      </c>
      <c r="E2491" s="20">
        <v>-1735240</v>
      </c>
      <c r="F2491" s="20">
        <v>5122847</v>
      </c>
      <c r="G2491" s="20">
        <v>10984134</v>
      </c>
      <c r="H2491" s="20">
        <v>12960702</v>
      </c>
      <c r="I2491" s="20"/>
      <c r="J2491" s="7"/>
      <c r="K2491" s="7"/>
    </row>
    <row r="2492" spans="1:11" x14ac:dyDescent="0.25">
      <c r="A2492" s="2" t="s">
        <v>75</v>
      </c>
      <c r="B2492" s="5" t="s">
        <v>87</v>
      </c>
      <c r="C2492" s="5" t="s">
        <v>576</v>
      </c>
      <c r="D2492" s="5" t="s">
        <v>40</v>
      </c>
      <c r="E2492" s="19"/>
      <c r="F2492" s="19"/>
      <c r="G2492" s="19"/>
      <c r="H2492" s="19"/>
      <c r="I2492" s="19"/>
      <c r="J2492" s="7"/>
      <c r="K2492" s="7"/>
    </row>
    <row r="2493" spans="1:11" x14ac:dyDescent="0.25">
      <c r="A2493" s="2" t="s">
        <v>75</v>
      </c>
      <c r="B2493" s="2" t="s">
        <v>87</v>
      </c>
      <c r="C2493" s="2" t="s">
        <v>576</v>
      </c>
      <c r="D2493" s="2" t="s">
        <v>77</v>
      </c>
      <c r="E2493" s="20">
        <v>5267843.3</v>
      </c>
      <c r="F2493" s="20">
        <v>5267843.2</v>
      </c>
      <c r="G2493" s="20">
        <v>5267843.2</v>
      </c>
      <c r="H2493" s="20">
        <v>5267843.2</v>
      </c>
      <c r="I2493" s="20"/>
      <c r="J2493" s="7"/>
      <c r="K2493" s="7"/>
    </row>
    <row r="2494" spans="1:11" x14ac:dyDescent="0.25">
      <c r="A2494" s="2" t="s">
        <v>75</v>
      </c>
      <c r="B2494" s="2" t="s">
        <v>87</v>
      </c>
      <c r="C2494" s="2" t="s">
        <v>576</v>
      </c>
      <c r="D2494" s="2" t="s">
        <v>78</v>
      </c>
      <c r="E2494" s="23">
        <v>0</v>
      </c>
      <c r="F2494" s="23">
        <v>0</v>
      </c>
      <c r="G2494" s="23">
        <v>0</v>
      </c>
      <c r="H2494" s="23">
        <v>0</v>
      </c>
      <c r="I2494" s="23"/>
      <c r="J2494" s="7"/>
      <c r="K2494" s="7"/>
    </row>
    <row r="2495" spans="1:11" x14ac:dyDescent="0.25">
      <c r="A2495" s="2" t="s">
        <v>75</v>
      </c>
      <c r="B2495" s="2" t="s">
        <v>87</v>
      </c>
      <c r="C2495" s="2" t="s">
        <v>576</v>
      </c>
      <c r="D2495" s="2" t="s">
        <v>79</v>
      </c>
      <c r="E2495" s="23">
        <v>0</v>
      </c>
      <c r="F2495" s="23">
        <v>0</v>
      </c>
      <c r="G2495" s="23">
        <v>0</v>
      </c>
      <c r="H2495" s="23">
        <v>0</v>
      </c>
      <c r="I2495" s="23"/>
      <c r="J2495" s="7"/>
      <c r="K2495" s="7"/>
    </row>
    <row r="2496" spans="1:11" x14ac:dyDescent="0.25">
      <c r="A2496" s="2" t="s">
        <v>75</v>
      </c>
      <c r="B2496" s="2" t="s">
        <v>87</v>
      </c>
      <c r="C2496" s="2" t="s">
        <v>576</v>
      </c>
      <c r="D2496" s="2" t="s">
        <v>80</v>
      </c>
      <c r="E2496" s="20">
        <v>53536927</v>
      </c>
      <c r="F2496" s="20">
        <v>208126259</v>
      </c>
      <c r="G2496" s="20">
        <v>83966162</v>
      </c>
      <c r="H2496" s="20">
        <v>-30182139</v>
      </c>
      <c r="I2496" s="20"/>
      <c r="J2496" s="7"/>
      <c r="K2496" s="7"/>
    </row>
    <row r="2497" spans="1:11" x14ac:dyDescent="0.25">
      <c r="A2497" s="2" t="str">
        <f t="shared" ref="A2497:B2497" si="125">A2496</f>
        <v>Local Banks</v>
      </c>
      <c r="B2497" s="2" t="str">
        <f t="shared" si="125"/>
        <v>Specialized Banks</v>
      </c>
      <c r="C2497" s="2" t="s">
        <v>576</v>
      </c>
      <c r="D2497" s="2" t="s">
        <v>81</v>
      </c>
      <c r="E2497" s="20"/>
      <c r="F2497" s="20"/>
      <c r="G2497" s="9">
        <v>0</v>
      </c>
      <c r="H2497" s="9">
        <v>75006955.999999985</v>
      </c>
      <c r="I2497" s="9"/>
      <c r="J2497" s="7"/>
      <c r="K2497" s="7"/>
    </row>
    <row r="2498" spans="1:11" x14ac:dyDescent="0.25">
      <c r="A2498" s="5" t="s">
        <v>75</v>
      </c>
      <c r="B2498" s="5" t="s">
        <v>87</v>
      </c>
      <c r="C2498" s="5" t="s">
        <v>576</v>
      </c>
      <c r="D2498" s="5" t="s">
        <v>43</v>
      </c>
      <c r="E2498" s="22"/>
      <c r="F2498" s="22"/>
      <c r="G2498" s="22"/>
      <c r="H2498" s="22"/>
      <c r="I2498" s="22"/>
      <c r="J2498" s="7"/>
      <c r="K2498" s="7"/>
    </row>
    <row r="2499" spans="1:11" x14ac:dyDescent="0.25">
      <c r="A2499" s="2" t="s">
        <v>75</v>
      </c>
      <c r="B2499" s="2" t="s">
        <v>87</v>
      </c>
      <c r="C2499" s="2" t="s">
        <v>576</v>
      </c>
      <c r="D2499" s="2" t="s">
        <v>211</v>
      </c>
      <c r="E2499" s="23">
        <v>54.161304382220884</v>
      </c>
      <c r="F2499" s="23">
        <v>36.861361186792045</v>
      </c>
      <c r="G2499" s="23">
        <v>17.049837910000001</v>
      </c>
      <c r="H2499" s="23">
        <v>22.264632225723734</v>
      </c>
      <c r="I2499" s="23"/>
      <c r="J2499" s="7"/>
      <c r="K2499" s="7"/>
    </row>
    <row r="2500" spans="1:11" x14ac:dyDescent="0.25">
      <c r="A2500" s="2" t="s">
        <v>75</v>
      </c>
      <c r="B2500" s="2" t="s">
        <v>87</v>
      </c>
      <c r="C2500" s="2" t="s">
        <v>576</v>
      </c>
      <c r="D2500" s="2" t="s">
        <v>45</v>
      </c>
      <c r="E2500" s="23">
        <v>4.7874844910002654</v>
      </c>
      <c r="F2500" s="23">
        <v>2.9600927905135777</v>
      </c>
      <c r="G2500" s="23">
        <v>4.3146653979999998</v>
      </c>
      <c r="H2500" s="23">
        <v>4.2888738472494872</v>
      </c>
      <c r="I2500" s="23"/>
      <c r="J2500" s="7"/>
      <c r="K2500" s="7"/>
    </row>
    <row r="2501" spans="1:11" x14ac:dyDescent="0.25">
      <c r="A2501" s="2" t="s">
        <v>75</v>
      </c>
      <c r="B2501" s="2" t="s">
        <v>87</v>
      </c>
      <c r="C2501" s="2" t="s">
        <v>576</v>
      </c>
      <c r="D2501" s="2" t="s">
        <v>533</v>
      </c>
      <c r="E2501" s="23">
        <v>-2.8936288399999999</v>
      </c>
      <c r="F2501" s="23">
        <v>8.7125107857319062</v>
      </c>
      <c r="G2501" s="23">
        <v>17.210736740000002</v>
      </c>
      <c r="H2501" s="23">
        <v>19.333849799607894</v>
      </c>
      <c r="I2501" s="23"/>
      <c r="J2501" s="7"/>
      <c r="K2501" s="7"/>
    </row>
    <row r="2502" spans="1:11" x14ac:dyDescent="0.25">
      <c r="A2502" s="2" t="s">
        <v>75</v>
      </c>
      <c r="B2502" s="2" t="s">
        <v>87</v>
      </c>
      <c r="C2502" s="2" t="s">
        <v>576</v>
      </c>
      <c r="D2502" s="2" t="s">
        <v>46</v>
      </c>
      <c r="E2502" s="9">
        <v>-0.68091153199999999</v>
      </c>
      <c r="F2502" s="9">
        <v>1.0431532948675408</v>
      </c>
      <c r="G2502" s="9">
        <v>1.953163862</v>
      </c>
      <c r="H2502" s="9">
        <v>2.2441258628982244</v>
      </c>
      <c r="I2502" s="9"/>
      <c r="J2502" s="7"/>
      <c r="K2502" s="7"/>
    </row>
    <row r="2503" spans="1:11" x14ac:dyDescent="0.25">
      <c r="A2503" s="2" t="s">
        <v>75</v>
      </c>
      <c r="B2503" s="2" t="s">
        <v>87</v>
      </c>
      <c r="C2503" s="2" t="s">
        <v>576</v>
      </c>
      <c r="D2503" s="2" t="s">
        <v>47</v>
      </c>
      <c r="E2503" s="9">
        <v>0.52838411528404672</v>
      </c>
      <c r="F2503" s="9">
        <v>0.28942208748262088</v>
      </c>
      <c r="G2503" s="9">
        <v>0.43182478699999999</v>
      </c>
      <c r="H2503" s="9">
        <v>0.94459301074694357</v>
      </c>
      <c r="I2503" s="9"/>
      <c r="J2503" s="7"/>
      <c r="K2503" s="7"/>
    </row>
    <row r="2504" spans="1:11" x14ac:dyDescent="0.25">
      <c r="A2504" s="2" t="s">
        <v>75</v>
      </c>
      <c r="B2504" s="2" t="s">
        <v>87</v>
      </c>
      <c r="C2504" s="2" t="s">
        <v>576</v>
      </c>
      <c r="D2504" s="2" t="s">
        <v>48</v>
      </c>
      <c r="E2504" s="23">
        <v>4.4823229246444436</v>
      </c>
      <c r="F2504" s="23">
        <v>3.7039625144465926</v>
      </c>
      <c r="G2504" s="23">
        <v>5.2935783299999999</v>
      </c>
      <c r="H2504" s="23">
        <v>6.3292531222787716</v>
      </c>
      <c r="I2504" s="23"/>
      <c r="J2504" s="7"/>
      <c r="K2504" s="7"/>
    </row>
    <row r="2505" spans="1:11" x14ac:dyDescent="0.25">
      <c r="A2505" s="2" t="s">
        <v>75</v>
      </c>
      <c r="B2505" s="2" t="s">
        <v>87</v>
      </c>
      <c r="C2505" s="2" t="s">
        <v>576</v>
      </c>
      <c r="D2505" s="2" t="s">
        <v>49</v>
      </c>
      <c r="E2505" s="23">
        <v>45.838695617779116</v>
      </c>
      <c r="F2505" s="23">
        <v>63.138638813207955</v>
      </c>
      <c r="G2505" s="23">
        <v>82.950162090000006</v>
      </c>
      <c r="H2505" s="23">
        <v>77.73536777427627</v>
      </c>
      <c r="I2505" s="23"/>
      <c r="J2505" s="7"/>
      <c r="K2505" s="7"/>
    </row>
    <row r="2506" spans="1:11" x14ac:dyDescent="0.25">
      <c r="A2506" s="5" t="s">
        <v>75</v>
      </c>
      <c r="B2506" s="2" t="s">
        <v>87</v>
      </c>
      <c r="C2506" s="2" t="s">
        <v>576</v>
      </c>
      <c r="D2506" s="2" t="s">
        <v>50</v>
      </c>
      <c r="E2506" s="9">
        <v>6.1188166567209716</v>
      </c>
      <c r="F2506" s="9">
        <v>1.6295672503516712</v>
      </c>
      <c r="G2506" s="9">
        <v>0.82654839099999999</v>
      </c>
      <c r="H2506" s="9">
        <v>0.62241294481653153</v>
      </c>
      <c r="I2506" s="9"/>
      <c r="J2506" s="7"/>
      <c r="K2506" s="7"/>
    </row>
    <row r="2507" spans="1:11" x14ac:dyDescent="0.25">
      <c r="A2507" s="2" t="s">
        <v>75</v>
      </c>
      <c r="B2507" s="2" t="s">
        <v>87</v>
      </c>
      <c r="C2507" s="2" t="s">
        <v>576</v>
      </c>
      <c r="D2507" s="2" t="s">
        <v>51</v>
      </c>
      <c r="E2507" s="9">
        <v>46.020386637520957</v>
      </c>
      <c r="F2507" s="9">
        <v>29.745290517276722</v>
      </c>
      <c r="G2507" s="9">
        <v>10.081312690000001</v>
      </c>
      <c r="H2507" s="9">
        <v>13.810020895877582</v>
      </c>
      <c r="I2507" s="9"/>
      <c r="J2507" s="7"/>
      <c r="K2507" s="7"/>
    </row>
    <row r="2508" spans="1:11" x14ac:dyDescent="0.25">
      <c r="A2508" s="2" t="s">
        <v>75</v>
      </c>
      <c r="B2508" s="2" t="s">
        <v>87</v>
      </c>
      <c r="C2508" s="2" t="s">
        <v>576</v>
      </c>
      <c r="D2508" s="2" t="s">
        <v>52</v>
      </c>
      <c r="E2508" s="9">
        <v>8.1022206577163072</v>
      </c>
      <c r="F2508" s="9">
        <v>8.5506173794966678</v>
      </c>
      <c r="G2508" s="9">
        <v>5.9923668330000002</v>
      </c>
      <c r="H2508" s="9">
        <v>2.9540452905959294</v>
      </c>
      <c r="I2508" s="9"/>
      <c r="J2508" s="7"/>
      <c r="K2508" s="7"/>
    </row>
    <row r="2509" spans="1:11" x14ac:dyDescent="0.25">
      <c r="A2509" s="2" t="s">
        <v>75</v>
      </c>
      <c r="B2509" s="2" t="s">
        <v>87</v>
      </c>
      <c r="C2509" s="2" t="s">
        <v>576</v>
      </c>
      <c r="D2509" s="2" t="s">
        <v>82</v>
      </c>
      <c r="E2509" s="9">
        <f>+E2491/E2493</f>
        <v>-0.32940235712782118</v>
      </c>
      <c r="F2509" s="9">
        <f>+F2491/F2493</f>
        <v>0.9724752247751034</v>
      </c>
      <c r="G2509" s="9">
        <f>+G2491/G2493</f>
        <v>2.0851292612506005</v>
      </c>
      <c r="H2509" s="9">
        <f>+H2491/H2493</f>
        <v>2.4603431628337002</v>
      </c>
      <c r="I2509" s="9"/>
      <c r="J2509" s="7"/>
      <c r="K2509" s="7"/>
    </row>
    <row r="2510" spans="1:11" x14ac:dyDescent="0.25">
      <c r="A2510" s="2" t="s">
        <v>75</v>
      </c>
      <c r="B2510" s="5" t="s">
        <v>87</v>
      </c>
      <c r="C2510" s="5" t="s">
        <v>576</v>
      </c>
      <c r="D2510" s="5" t="s">
        <v>53</v>
      </c>
      <c r="E2510" s="74"/>
      <c r="F2510" s="74"/>
      <c r="G2510" s="74"/>
      <c r="H2510" s="74"/>
      <c r="I2510" s="74"/>
      <c r="J2510" s="7"/>
      <c r="K2510" s="7"/>
    </row>
    <row r="2511" spans="1:11" x14ac:dyDescent="0.25">
      <c r="A2511" s="2" t="s">
        <v>75</v>
      </c>
      <c r="B2511" s="2" t="s">
        <v>87</v>
      </c>
      <c r="C2511" s="2" t="s">
        <v>576</v>
      </c>
      <c r="D2511" s="2" t="s">
        <v>54</v>
      </c>
      <c r="E2511" s="9">
        <v>12.494734848951271</v>
      </c>
      <c r="F2511" s="9">
        <v>3.0942805609411503</v>
      </c>
      <c r="G2511" s="9">
        <v>6.3279233460000004</v>
      </c>
      <c r="H2511" s="9">
        <v>1.8385490945471168</v>
      </c>
      <c r="I2511" s="9"/>
      <c r="J2511" s="7"/>
      <c r="K2511" s="7"/>
    </row>
    <row r="2512" spans="1:11" x14ac:dyDescent="0.25">
      <c r="A2512" s="5" t="s">
        <v>75</v>
      </c>
      <c r="B2512" s="2" t="s">
        <v>87</v>
      </c>
      <c r="C2512" s="2" t="s">
        <v>576</v>
      </c>
      <c r="D2512" s="2" t="s">
        <v>55</v>
      </c>
      <c r="E2512" s="9">
        <v>32.336762306240658</v>
      </c>
      <c r="F2512" s="9">
        <v>62.483080196776719</v>
      </c>
      <c r="G2512" s="9">
        <v>66.185578379999995</v>
      </c>
      <c r="H2512" s="9">
        <v>65.151349944253198</v>
      </c>
      <c r="I2512" s="9"/>
      <c r="J2512" s="7"/>
      <c r="K2512" s="7"/>
    </row>
    <row r="2513" spans="1:11" x14ac:dyDescent="0.25">
      <c r="A2513" s="2" t="s">
        <v>75</v>
      </c>
      <c r="B2513" s="2" t="s">
        <v>87</v>
      </c>
      <c r="C2513" s="2" t="s">
        <v>576</v>
      </c>
      <c r="D2513" s="2" t="s">
        <v>56</v>
      </c>
      <c r="E2513" s="9">
        <v>36.031250842928401</v>
      </c>
      <c r="F2513" s="9">
        <v>18.418605557732029</v>
      </c>
      <c r="G2513" s="9">
        <v>18.761037389999998</v>
      </c>
      <c r="H2513" s="9">
        <v>18.894171747159092</v>
      </c>
      <c r="I2513" s="9"/>
      <c r="J2513" s="7"/>
      <c r="K2513" s="7"/>
    </row>
    <row r="2514" spans="1:11" x14ac:dyDescent="0.25">
      <c r="A2514" s="2" t="s">
        <v>75</v>
      </c>
      <c r="B2514" s="2" t="s">
        <v>87</v>
      </c>
      <c r="C2514" s="2" t="s">
        <v>576</v>
      </c>
      <c r="D2514" s="2" t="s">
        <v>57</v>
      </c>
      <c r="E2514" s="9">
        <v>17.108161221724899</v>
      </c>
      <c r="F2514" s="9">
        <v>9.6382452376690306</v>
      </c>
      <c r="G2514" s="9">
        <v>10.340486670000001</v>
      </c>
      <c r="H2514" s="9">
        <v>9.9766520181839766</v>
      </c>
      <c r="I2514" s="9"/>
      <c r="J2514" s="7"/>
      <c r="K2514" s="7"/>
    </row>
    <row r="2515" spans="1:11" x14ac:dyDescent="0.25">
      <c r="A2515" s="2" t="s">
        <v>75</v>
      </c>
      <c r="B2515" s="2" t="s">
        <v>87</v>
      </c>
      <c r="C2515" s="2" t="s">
        <v>576</v>
      </c>
      <c r="D2515" s="2" t="s">
        <v>58</v>
      </c>
      <c r="E2515" s="9">
        <v>78.83753140225906</v>
      </c>
      <c r="F2515" s="9">
        <v>87.840869096818906</v>
      </c>
      <c r="G2515" s="9">
        <v>86.812271699999997</v>
      </c>
      <c r="H2515" s="9">
        <v>85.736405952168113</v>
      </c>
      <c r="I2515" s="9"/>
      <c r="J2515" s="7"/>
      <c r="K2515" s="7"/>
    </row>
    <row r="2516" spans="1:11" x14ac:dyDescent="0.25">
      <c r="A2516" s="2" t="s">
        <v>75</v>
      </c>
      <c r="B2516" s="2" t="s">
        <v>87</v>
      </c>
      <c r="C2516" s="2" t="s">
        <v>576</v>
      </c>
      <c r="D2516" s="2" t="s">
        <v>59</v>
      </c>
      <c r="E2516" s="9">
        <v>264.35729019980357</v>
      </c>
      <c r="F2516" s="9">
        <v>227.375733145466</v>
      </c>
      <c r="G2516" s="9">
        <v>206.32362370000001</v>
      </c>
      <c r="H2516" s="9">
        <v>223.19442373370364</v>
      </c>
      <c r="I2516" s="9"/>
      <c r="J2516" s="7"/>
      <c r="K2516" s="7"/>
    </row>
    <row r="2517" spans="1:11" x14ac:dyDescent="0.25">
      <c r="A2517" s="5" t="s">
        <v>75</v>
      </c>
      <c r="B2517" s="2" t="s">
        <v>87</v>
      </c>
      <c r="C2517" s="2" t="s">
        <v>576</v>
      </c>
      <c r="D2517" s="2" t="s">
        <v>60</v>
      </c>
      <c r="E2517" s="23">
        <v>65.502879703743446</v>
      </c>
      <c r="F2517" s="23">
        <v>26.756503377668864</v>
      </c>
      <c r="G2517" s="23">
        <v>26.195277229999999</v>
      </c>
      <c r="H2517" s="23">
        <v>27.615713827787726</v>
      </c>
      <c r="I2517" s="23"/>
      <c r="J2517" s="7"/>
      <c r="K2517" s="7"/>
    </row>
    <row r="2518" spans="1:11" x14ac:dyDescent="0.25">
      <c r="A2518" s="2" t="s">
        <v>75</v>
      </c>
      <c r="B2518" s="5" t="s">
        <v>87</v>
      </c>
      <c r="C2518" s="5" t="s">
        <v>576</v>
      </c>
      <c r="D2518" s="5" t="s">
        <v>61</v>
      </c>
      <c r="E2518" s="74"/>
      <c r="F2518" s="74"/>
      <c r="G2518" s="74"/>
      <c r="H2518" s="74"/>
      <c r="I2518" s="74"/>
      <c r="J2518" s="7"/>
      <c r="K2518" s="7"/>
    </row>
    <row r="2519" spans="1:11" x14ac:dyDescent="0.25">
      <c r="A2519" s="5" t="s">
        <v>75</v>
      </c>
      <c r="B2519" s="2" t="s">
        <v>87</v>
      </c>
      <c r="C2519" s="2" t="s">
        <v>576</v>
      </c>
      <c r="D2519" s="2" t="s">
        <v>62</v>
      </c>
      <c r="E2519" s="9">
        <v>35.399116150020319</v>
      </c>
      <c r="F2519" s="9">
        <v>31.296579292579118</v>
      </c>
      <c r="G2519" s="9">
        <v>28.78707138</v>
      </c>
      <c r="H2519" s="9">
        <v>20.980283279052387</v>
      </c>
      <c r="I2519" s="9"/>
      <c r="J2519" s="7"/>
      <c r="K2519" s="7"/>
    </row>
    <row r="2520" spans="1:11" x14ac:dyDescent="0.25">
      <c r="A2520" s="2" t="s">
        <v>75</v>
      </c>
      <c r="B2520" s="2" t="s">
        <v>87</v>
      </c>
      <c r="C2520" s="2" t="s">
        <v>576</v>
      </c>
      <c r="D2520" s="2" t="s">
        <v>63</v>
      </c>
      <c r="E2520" s="9">
        <v>20.331853482489436</v>
      </c>
      <c r="F2520" s="9">
        <v>15.954461804003714</v>
      </c>
      <c r="G2520" s="9">
        <v>12.06395818</v>
      </c>
      <c r="H2520" s="9">
        <v>15.148466764103844</v>
      </c>
      <c r="I2520" s="9"/>
      <c r="J2520" s="7"/>
      <c r="K2520" s="7"/>
    </row>
    <row r="2521" spans="1:11" x14ac:dyDescent="0.25">
      <c r="A2521" s="2" t="s">
        <v>75</v>
      </c>
      <c r="B2521" s="2" t="s">
        <v>87</v>
      </c>
      <c r="C2521" s="2" t="s">
        <v>576</v>
      </c>
      <c r="D2521" s="2" t="s">
        <v>534</v>
      </c>
      <c r="E2521" s="9">
        <v>68.036063736275764</v>
      </c>
      <c r="F2521" s="9">
        <v>57.284107526444657</v>
      </c>
      <c r="G2521" s="9">
        <v>54.118805440000003</v>
      </c>
      <c r="H2521" s="9">
        <v>40.248587321831479</v>
      </c>
      <c r="I2521" s="9"/>
      <c r="J2521" s="7"/>
      <c r="K2521" s="7"/>
    </row>
    <row r="2522" spans="1:11" x14ac:dyDescent="0.25">
      <c r="A2522" s="2" t="s">
        <v>75</v>
      </c>
      <c r="B2522" s="2" t="s">
        <v>87</v>
      </c>
      <c r="C2522" s="2" t="s">
        <v>576</v>
      </c>
      <c r="D2522" s="2" t="s">
        <v>65</v>
      </c>
      <c r="E2522" s="9">
        <v>3.3186254415546719</v>
      </c>
      <c r="F2522" s="9">
        <v>-21.275150430850729</v>
      </c>
      <c r="G2522" s="9">
        <v>-38.033326080000002</v>
      </c>
      <c r="H2522" s="9">
        <v>-60.488673499999997</v>
      </c>
      <c r="I2522" s="9"/>
      <c r="J2522" s="7"/>
      <c r="K2522" s="7"/>
    </row>
    <row r="2523" spans="1:11" x14ac:dyDescent="0.25">
      <c r="A2523" s="2" t="s">
        <v>75</v>
      </c>
      <c r="B2523" s="2" t="s">
        <v>87</v>
      </c>
      <c r="C2523" s="2" t="s">
        <v>576</v>
      </c>
      <c r="D2523" s="2" t="s">
        <v>66</v>
      </c>
      <c r="E2523" s="9">
        <v>57.436048392631299</v>
      </c>
      <c r="F2523" s="9">
        <v>50.978292722830425</v>
      </c>
      <c r="G2523" s="9">
        <v>41.907556419999999</v>
      </c>
      <c r="H2523" s="9">
        <v>72.203347126531526</v>
      </c>
      <c r="I2523" s="9"/>
      <c r="J2523" s="7"/>
      <c r="K2523" s="7"/>
    </row>
    <row r="2524" spans="1:11" x14ac:dyDescent="0.25">
      <c r="A2524" s="5" t="s">
        <v>75</v>
      </c>
      <c r="B2524" s="5" t="s">
        <v>87</v>
      </c>
      <c r="C2524" s="5" t="s">
        <v>576</v>
      </c>
      <c r="D2524" s="5" t="s">
        <v>67</v>
      </c>
      <c r="E2524" s="74"/>
      <c r="F2524" s="74"/>
      <c r="G2524" s="74"/>
      <c r="H2524" s="74"/>
      <c r="I2524" s="74"/>
      <c r="J2524" s="7"/>
      <c r="K2524" s="7"/>
    </row>
    <row r="2525" spans="1:11" x14ac:dyDescent="0.25">
      <c r="A2525" s="2" t="s">
        <v>75</v>
      </c>
      <c r="B2525" s="2" t="s">
        <v>87</v>
      </c>
      <c r="C2525" s="2" t="s">
        <v>576</v>
      </c>
      <c r="D2525" s="2" t="s">
        <v>535</v>
      </c>
      <c r="E2525" s="23">
        <v>23.531405351189882</v>
      </c>
      <c r="F2525" s="23">
        <v>11.973050255224555</v>
      </c>
      <c r="G2525" s="23">
        <v>11.348519769999999</v>
      </c>
      <c r="H2525" s="23">
        <v>11.607237493609457</v>
      </c>
      <c r="I2525" s="23"/>
      <c r="J2525" s="7"/>
      <c r="K2525" s="7"/>
    </row>
    <row r="2526" spans="1:11" x14ac:dyDescent="0.25">
      <c r="A2526" s="2" t="str">
        <f t="shared" ref="A2526:C2526" si="126">A2525</f>
        <v>Local Banks</v>
      </c>
      <c r="B2526" s="2" t="str">
        <f t="shared" si="126"/>
        <v>Specialized Banks</v>
      </c>
      <c r="C2526" s="2" t="str">
        <f t="shared" si="126"/>
        <v>ZARAI TARAQIATI BANK LTD. (ZTBL)</v>
      </c>
      <c r="D2526" s="2" t="s">
        <v>540</v>
      </c>
      <c r="E2526" s="23"/>
      <c r="F2526" s="23"/>
      <c r="G2526" s="9"/>
      <c r="H2526" s="9">
        <f>H2497/SUM(H2461:H2463)</f>
        <v>1.1189002117553493</v>
      </c>
      <c r="I2526" s="9"/>
      <c r="J2526" s="7"/>
      <c r="K2526" s="7"/>
    </row>
    <row r="2527" spans="1:11" x14ac:dyDescent="0.25">
      <c r="A2527" s="2" t="s">
        <v>75</v>
      </c>
      <c r="B2527" s="2" t="s">
        <v>87</v>
      </c>
      <c r="C2527" s="2" t="s">
        <v>576</v>
      </c>
      <c r="D2527" s="2" t="s">
        <v>538</v>
      </c>
      <c r="E2527" s="9">
        <f>+SUM(E2461:E2463)/E2493</f>
        <v>11.383711432722382</v>
      </c>
      <c r="F2527" s="9">
        <f t="shared" ref="F2527:H2527" si="127">+SUM(F2461:F2463)/F2493</f>
        <v>11.161825203908878</v>
      </c>
      <c r="G2527" s="9">
        <f t="shared" si="127"/>
        <v>12.115281829193396</v>
      </c>
      <c r="H2527" s="9">
        <f t="shared" si="127"/>
        <v>12.725572963143625</v>
      </c>
      <c r="I2527" s="9"/>
      <c r="J2527" s="7"/>
      <c r="K2527" s="7"/>
    </row>
    <row r="2528" spans="1:11" x14ac:dyDescent="0.25">
      <c r="A2528" s="2" t="s">
        <v>75</v>
      </c>
      <c r="B2528" s="2" t="s">
        <v>87</v>
      </c>
      <c r="C2528" s="2" t="s">
        <v>576</v>
      </c>
      <c r="D2528" s="2" t="s">
        <v>539</v>
      </c>
      <c r="E2528" s="9">
        <v>0.72703525209809938</v>
      </c>
      <c r="F2528" s="9">
        <v>0.80499497055591918</v>
      </c>
      <c r="G2528" s="9">
        <v>0.91117492600000005</v>
      </c>
      <c r="H2528" s="9">
        <v>0.85951993518498915</v>
      </c>
      <c r="I2528" s="9"/>
      <c r="J2528" s="7"/>
      <c r="K2528" s="7"/>
    </row>
    <row r="2529" spans="1:14" x14ac:dyDescent="0.25">
      <c r="A2529" s="2" t="s">
        <v>75</v>
      </c>
      <c r="B2529" s="5" t="s">
        <v>87</v>
      </c>
      <c r="C2529" s="5" t="s">
        <v>576</v>
      </c>
      <c r="D2529" s="5" t="s">
        <v>68</v>
      </c>
      <c r="E2529" s="74"/>
      <c r="F2529" s="74"/>
      <c r="G2529" s="74"/>
      <c r="H2529" s="74"/>
      <c r="I2529" s="74"/>
      <c r="J2529" s="7"/>
      <c r="K2529" s="7"/>
    </row>
    <row r="2530" spans="1:14" x14ac:dyDescent="0.25">
      <c r="A2530" s="5" t="s">
        <v>75</v>
      </c>
      <c r="B2530" s="2" t="s">
        <v>87</v>
      </c>
      <c r="C2530" s="2" t="s">
        <v>576</v>
      </c>
      <c r="D2530" s="2" t="s">
        <v>83</v>
      </c>
      <c r="E2530" s="9">
        <v>-30.852750629999999</v>
      </c>
      <c r="F2530" s="9">
        <v>40.627069088731325</v>
      </c>
      <c r="G2530" s="9">
        <v>7.6443133339999996</v>
      </c>
      <c r="H2530" s="9">
        <v>-2.3287426099999999</v>
      </c>
      <c r="I2530" s="9"/>
      <c r="J2530" s="7"/>
      <c r="K2530" s="7"/>
    </row>
    <row r="2531" spans="1:14" x14ac:dyDescent="0.25">
      <c r="A2531" s="2" t="s">
        <v>75</v>
      </c>
      <c r="B2531" s="5" t="s">
        <v>87</v>
      </c>
      <c r="C2531" s="5" t="s">
        <v>577</v>
      </c>
      <c r="D2531" s="5" t="s">
        <v>9</v>
      </c>
      <c r="E2531" s="19">
        <f>SUM(E2532:E2535)</f>
        <v>-25848205</v>
      </c>
      <c r="F2531" s="19">
        <f t="shared" ref="F2531:I2531" si="128">SUM(F2532:F2535)</f>
        <v>-25848205</v>
      </c>
      <c r="G2531" s="19">
        <f t="shared" si="128"/>
        <v>0</v>
      </c>
      <c r="H2531" s="19">
        <f t="shared" si="128"/>
        <v>0</v>
      </c>
      <c r="I2531" s="19">
        <f t="shared" si="128"/>
        <v>0</v>
      </c>
      <c r="J2531" s="3"/>
      <c r="K2531" s="3"/>
      <c r="L2531" s="3"/>
      <c r="M2531" s="3"/>
      <c r="N2531" s="3"/>
    </row>
    <row r="2532" spans="1:14" x14ac:dyDescent="0.25">
      <c r="A2532" s="2" t="s">
        <v>75</v>
      </c>
      <c r="B2532" s="2" t="s">
        <v>87</v>
      </c>
      <c r="C2532" s="2" t="s">
        <v>577</v>
      </c>
      <c r="D2532" s="2" t="s">
        <v>76</v>
      </c>
      <c r="E2532" s="23">
        <v>0</v>
      </c>
      <c r="F2532" s="23">
        <v>0</v>
      </c>
      <c r="G2532" s="23"/>
      <c r="H2532" s="23"/>
      <c r="I2532" s="23"/>
      <c r="J2532" s="7"/>
      <c r="K2532" s="7"/>
    </row>
    <row r="2533" spans="1:14" x14ac:dyDescent="0.25">
      <c r="A2533" s="2" t="s">
        <v>75</v>
      </c>
      <c r="B2533" s="2" t="s">
        <v>87</v>
      </c>
      <c r="C2533" s="2" t="s">
        <v>577</v>
      </c>
      <c r="D2533" s="2" t="s">
        <v>11</v>
      </c>
      <c r="E2533" s="9">
        <v>0</v>
      </c>
      <c r="F2533" s="9">
        <v>0</v>
      </c>
      <c r="G2533" s="9"/>
      <c r="H2533" s="9"/>
      <c r="I2533" s="9"/>
      <c r="J2533" s="7"/>
      <c r="K2533" s="7"/>
    </row>
    <row r="2534" spans="1:14" x14ac:dyDescent="0.25">
      <c r="A2534" s="2" t="s">
        <v>75</v>
      </c>
      <c r="B2534" s="2" t="s">
        <v>87</v>
      </c>
      <c r="C2534" s="2" t="s">
        <v>577</v>
      </c>
      <c r="D2534" s="2" t="s">
        <v>12</v>
      </c>
      <c r="E2534" s="9">
        <v>-25916289</v>
      </c>
      <c r="F2534" s="9">
        <v>-25916289</v>
      </c>
      <c r="G2534" s="9"/>
      <c r="H2534" s="9"/>
      <c r="I2534" s="9"/>
      <c r="J2534" s="7"/>
      <c r="K2534" s="7"/>
    </row>
    <row r="2535" spans="1:14" x14ac:dyDescent="0.25">
      <c r="A2535" s="2" t="s">
        <v>75</v>
      </c>
      <c r="B2535" s="2" t="s">
        <v>87</v>
      </c>
      <c r="C2535" s="2" t="s">
        <v>577</v>
      </c>
      <c r="D2535" s="2" t="s">
        <v>13</v>
      </c>
      <c r="E2535" s="9">
        <v>68084</v>
      </c>
      <c r="F2535" s="9">
        <v>68084</v>
      </c>
      <c r="G2535" s="9"/>
      <c r="H2535" s="9"/>
      <c r="I2535" s="9"/>
      <c r="J2535" s="7"/>
      <c r="K2535" s="7"/>
    </row>
    <row r="2536" spans="1:14" x14ac:dyDescent="0.25">
      <c r="A2536" s="2" t="s">
        <v>75</v>
      </c>
      <c r="B2536" s="5" t="s">
        <v>87</v>
      </c>
      <c r="C2536" s="5" t="s">
        <v>577</v>
      </c>
      <c r="D2536" s="5" t="s">
        <v>14</v>
      </c>
      <c r="E2536" s="22">
        <v>30123511</v>
      </c>
      <c r="F2536" s="22">
        <v>30123511</v>
      </c>
      <c r="G2536" s="22"/>
      <c r="H2536" s="22"/>
      <c r="I2536" s="22"/>
      <c r="J2536" s="7"/>
      <c r="K2536" s="7"/>
    </row>
    <row r="2537" spans="1:14" x14ac:dyDescent="0.25">
      <c r="A2537" s="2" t="s">
        <v>75</v>
      </c>
      <c r="B2537" s="2" t="s">
        <v>87</v>
      </c>
      <c r="C2537" s="2" t="s">
        <v>577</v>
      </c>
      <c r="D2537" s="2" t="s">
        <v>15</v>
      </c>
      <c r="E2537" s="9">
        <v>3520</v>
      </c>
      <c r="F2537" s="9">
        <v>3520</v>
      </c>
      <c r="G2537" s="9"/>
      <c r="H2537" s="9"/>
      <c r="I2537" s="9"/>
      <c r="J2537" s="7"/>
      <c r="K2537" s="7"/>
    </row>
    <row r="2538" spans="1:14" x14ac:dyDescent="0.25">
      <c r="A2538" s="2" t="s">
        <v>75</v>
      </c>
      <c r="B2538" s="2" t="s">
        <v>87</v>
      </c>
      <c r="C2538" s="2" t="s">
        <v>577</v>
      </c>
      <c r="D2538" s="2" t="s">
        <v>16</v>
      </c>
      <c r="E2538" s="20">
        <v>23409994</v>
      </c>
      <c r="F2538" s="20">
        <v>23409994</v>
      </c>
      <c r="G2538" s="20"/>
      <c r="H2538" s="20"/>
      <c r="I2538" s="9"/>
      <c r="J2538" s="7"/>
      <c r="K2538" s="7"/>
    </row>
    <row r="2539" spans="1:14" x14ac:dyDescent="0.25">
      <c r="A2539" s="2" t="s">
        <v>75</v>
      </c>
      <c r="B2539" s="2" t="s">
        <v>87</v>
      </c>
      <c r="C2539" s="2" t="s">
        <v>577</v>
      </c>
      <c r="D2539" s="2" t="s">
        <v>17</v>
      </c>
      <c r="E2539" s="20">
        <v>139477</v>
      </c>
      <c r="F2539" s="20">
        <v>139477</v>
      </c>
      <c r="G2539" s="20"/>
      <c r="H2539" s="20"/>
      <c r="I2539" s="9"/>
      <c r="J2539" s="7"/>
      <c r="K2539" s="7"/>
    </row>
    <row r="2540" spans="1:14" x14ac:dyDescent="0.25">
      <c r="A2540" s="2" t="s">
        <v>75</v>
      </c>
      <c r="B2540" s="2" t="s">
        <v>87</v>
      </c>
      <c r="C2540" s="2" t="s">
        <v>577</v>
      </c>
      <c r="D2540" s="2" t="s">
        <v>18</v>
      </c>
      <c r="E2540" s="20">
        <v>6570520</v>
      </c>
      <c r="F2540" s="20">
        <v>6570520</v>
      </c>
      <c r="G2540" s="20"/>
      <c r="H2540" s="20"/>
      <c r="I2540" s="9"/>
      <c r="J2540" s="7"/>
      <c r="K2540" s="7"/>
    </row>
    <row r="2541" spans="1:14" x14ac:dyDescent="0.25">
      <c r="A2541" s="5" t="s">
        <v>75</v>
      </c>
      <c r="B2541" s="5" t="s">
        <v>87</v>
      </c>
      <c r="C2541" s="5" t="s">
        <v>577</v>
      </c>
      <c r="D2541" s="5" t="s">
        <v>19</v>
      </c>
      <c r="E2541" s="22">
        <v>4275306</v>
      </c>
      <c r="F2541" s="22">
        <v>4275306</v>
      </c>
      <c r="G2541" s="22"/>
      <c r="H2541" s="22"/>
      <c r="I2541" s="9"/>
      <c r="J2541" s="7"/>
      <c r="K2541" s="7"/>
    </row>
    <row r="2542" spans="1:14" x14ac:dyDescent="0.25">
      <c r="A2542" s="2" t="s">
        <v>75</v>
      </c>
      <c r="B2542" s="2" t="s">
        <v>87</v>
      </c>
      <c r="C2542" s="2" t="s">
        <v>577</v>
      </c>
      <c r="D2542" s="2" t="s">
        <v>20</v>
      </c>
      <c r="E2542" s="20">
        <v>22467</v>
      </c>
      <c r="F2542" s="20">
        <v>22467</v>
      </c>
      <c r="G2542" s="20"/>
      <c r="H2542" s="20"/>
      <c r="I2542" s="20"/>
      <c r="J2542" s="7"/>
      <c r="K2542" s="7"/>
    </row>
    <row r="2543" spans="1:14" x14ac:dyDescent="0.25">
      <c r="A2543" s="2" t="s">
        <v>75</v>
      </c>
      <c r="B2543" s="2" t="s">
        <v>87</v>
      </c>
      <c r="C2543" s="2" t="s">
        <v>577</v>
      </c>
      <c r="D2543" s="2" t="s">
        <v>21</v>
      </c>
      <c r="E2543" s="20">
        <v>7631</v>
      </c>
      <c r="F2543" s="20">
        <v>7631</v>
      </c>
      <c r="G2543" s="20"/>
      <c r="H2543" s="20"/>
      <c r="I2543" s="20"/>
      <c r="J2543" s="7"/>
      <c r="K2543" s="7"/>
    </row>
    <row r="2544" spans="1:14" x14ac:dyDescent="0.25">
      <c r="A2544" s="2" t="s">
        <v>75</v>
      </c>
      <c r="B2544" s="2" t="s">
        <v>87</v>
      </c>
      <c r="C2544" s="2" t="s">
        <v>577</v>
      </c>
      <c r="D2544" s="2" t="s">
        <v>22</v>
      </c>
      <c r="E2544" s="20">
        <v>1402610</v>
      </c>
      <c r="F2544" s="20">
        <v>1402610</v>
      </c>
      <c r="G2544" s="20"/>
      <c r="H2544" s="20"/>
      <c r="I2544" s="20"/>
      <c r="J2544" s="7"/>
      <c r="K2544" s="7"/>
    </row>
    <row r="2545" spans="1:14" x14ac:dyDescent="0.25">
      <c r="A2545" s="2" t="s">
        <v>75</v>
      </c>
      <c r="B2545" s="2" t="s">
        <v>87</v>
      </c>
      <c r="C2545" s="2" t="s">
        <v>577</v>
      </c>
      <c r="D2545" s="2" t="s">
        <v>23</v>
      </c>
      <c r="E2545" s="20">
        <v>443102</v>
      </c>
      <c r="F2545" s="20">
        <v>443102</v>
      </c>
      <c r="G2545" s="20"/>
      <c r="H2545" s="20"/>
      <c r="I2545" s="20"/>
      <c r="J2545" s="7"/>
      <c r="K2545" s="7"/>
    </row>
    <row r="2546" spans="1:14" x14ac:dyDescent="0.25">
      <c r="A2546" s="2" t="s">
        <v>75</v>
      </c>
      <c r="B2546" s="2" t="s">
        <v>87</v>
      </c>
      <c r="C2546" s="2" t="s">
        <v>577</v>
      </c>
      <c r="D2546" s="2" t="s">
        <v>24</v>
      </c>
      <c r="E2546" s="20">
        <v>5786744</v>
      </c>
      <c r="F2546" s="20">
        <v>5786744</v>
      </c>
      <c r="G2546" s="20"/>
      <c r="H2546" s="20"/>
      <c r="I2546" s="20"/>
      <c r="J2546" s="7"/>
      <c r="K2546" s="7"/>
    </row>
    <row r="2547" spans="1:14" x14ac:dyDescent="0.25">
      <c r="A2547" s="2" t="s">
        <v>75</v>
      </c>
      <c r="B2547" s="2" t="s">
        <v>87</v>
      </c>
      <c r="C2547" s="2" t="s">
        <v>577</v>
      </c>
      <c r="D2547" s="2" t="s">
        <v>25</v>
      </c>
      <c r="E2547" s="20">
        <v>5776999</v>
      </c>
      <c r="F2547" s="20">
        <v>5776999</v>
      </c>
      <c r="G2547" s="20"/>
      <c r="H2547" s="20"/>
      <c r="I2547" s="20"/>
      <c r="J2547" s="7"/>
      <c r="K2547" s="7"/>
    </row>
    <row r="2548" spans="1:14" x14ac:dyDescent="0.25">
      <c r="A2548" s="2" t="s">
        <v>75</v>
      </c>
      <c r="B2548" s="2" t="s">
        <v>87</v>
      </c>
      <c r="C2548" s="2" t="s">
        <v>577</v>
      </c>
      <c r="D2548" s="2" t="s">
        <v>26</v>
      </c>
      <c r="E2548" s="20">
        <v>5776999</v>
      </c>
      <c r="F2548" s="20">
        <v>5776999</v>
      </c>
      <c r="G2548" s="20"/>
      <c r="H2548" s="20"/>
      <c r="I2548" s="20"/>
      <c r="J2548" s="7"/>
      <c r="K2548" s="7"/>
    </row>
    <row r="2549" spans="1:14" x14ac:dyDescent="0.25">
      <c r="A2549" s="2" t="s">
        <v>75</v>
      </c>
      <c r="B2549" s="2" t="s">
        <v>87</v>
      </c>
      <c r="C2549" s="2" t="s">
        <v>577</v>
      </c>
      <c r="D2549" s="2" t="s">
        <v>27</v>
      </c>
      <c r="E2549" s="20">
        <v>9745</v>
      </c>
      <c r="F2549" s="20">
        <v>9745</v>
      </c>
      <c r="G2549" s="20"/>
      <c r="H2549" s="20"/>
      <c r="I2549" s="20"/>
      <c r="J2549" s="7"/>
      <c r="K2549" s="7"/>
    </row>
    <row r="2550" spans="1:14" x14ac:dyDescent="0.25">
      <c r="A2550" s="2" t="s">
        <v>75</v>
      </c>
      <c r="B2550" s="2" t="s">
        <v>87</v>
      </c>
      <c r="C2550" s="2" t="s">
        <v>577</v>
      </c>
      <c r="D2550" s="2" t="s">
        <v>491</v>
      </c>
      <c r="E2550" s="20">
        <v>49184</v>
      </c>
      <c r="F2550" s="20">
        <v>49184</v>
      </c>
      <c r="G2550" s="20"/>
      <c r="H2550" s="20"/>
      <c r="I2550" s="20"/>
      <c r="J2550" s="7"/>
      <c r="K2550" s="7"/>
      <c r="L2550" s="7"/>
      <c r="M2550" s="7"/>
      <c r="N2550" s="7"/>
    </row>
    <row r="2551" spans="1:14" x14ac:dyDescent="0.25">
      <c r="A2551" s="2" t="s">
        <v>75</v>
      </c>
      <c r="B2551" s="2" t="s">
        <v>87</v>
      </c>
      <c r="C2551" s="2" t="s">
        <v>577</v>
      </c>
      <c r="D2551" s="2" t="s">
        <v>28</v>
      </c>
      <c r="E2551" s="20">
        <v>2340567</v>
      </c>
      <c r="F2551" s="20">
        <v>2340567</v>
      </c>
      <c r="G2551" s="20"/>
      <c r="H2551" s="20"/>
      <c r="I2551" s="20"/>
      <c r="J2551" s="7"/>
      <c r="K2551" s="7"/>
    </row>
    <row r="2552" spans="1:14" x14ac:dyDescent="0.25">
      <c r="A2552" s="5" t="s">
        <v>75</v>
      </c>
      <c r="B2552" s="5" t="s">
        <v>87</v>
      </c>
      <c r="C2552" s="5" t="s">
        <v>577</v>
      </c>
      <c r="D2552" s="5" t="s">
        <v>29</v>
      </c>
      <c r="E2552" s="19"/>
      <c r="F2552" s="19"/>
      <c r="G2552" s="19"/>
      <c r="H2552" s="19"/>
      <c r="I2552" s="19"/>
      <c r="J2552" s="7"/>
      <c r="K2552" s="7"/>
    </row>
    <row r="2553" spans="1:14" x14ac:dyDescent="0.25">
      <c r="A2553" s="2" t="s">
        <v>75</v>
      </c>
      <c r="B2553" s="2" t="s">
        <v>87</v>
      </c>
      <c r="C2553" s="2" t="s">
        <v>577</v>
      </c>
      <c r="D2553" s="2" t="s">
        <v>30</v>
      </c>
      <c r="E2553" s="20">
        <v>102715</v>
      </c>
      <c r="F2553" s="20">
        <v>102715</v>
      </c>
      <c r="G2553" s="20"/>
      <c r="H2553" s="20"/>
      <c r="I2553" s="20"/>
      <c r="J2553" s="7"/>
      <c r="K2553" s="7"/>
    </row>
    <row r="2554" spans="1:14" x14ac:dyDescent="0.25">
      <c r="A2554" s="2" t="s">
        <v>75</v>
      </c>
      <c r="B2554" s="2" t="s">
        <v>87</v>
      </c>
      <c r="C2554" s="2" t="s">
        <v>577</v>
      </c>
      <c r="D2554" s="2" t="s">
        <v>31</v>
      </c>
      <c r="E2554" s="20">
        <v>10765</v>
      </c>
      <c r="F2554" s="20">
        <v>10765</v>
      </c>
      <c r="G2554" s="20"/>
      <c r="H2554" s="20"/>
      <c r="I2554" s="20"/>
      <c r="J2554" s="7"/>
      <c r="K2554" s="7"/>
    </row>
    <row r="2555" spans="1:14" x14ac:dyDescent="0.25">
      <c r="A2555" s="2" t="s">
        <v>75</v>
      </c>
      <c r="B2555" s="2" t="s">
        <v>87</v>
      </c>
      <c r="C2555" s="2" t="s">
        <v>577</v>
      </c>
      <c r="D2555" s="2" t="s">
        <v>32</v>
      </c>
      <c r="E2555" s="20">
        <v>91950</v>
      </c>
      <c r="F2555" s="20">
        <v>91950</v>
      </c>
      <c r="G2555" s="20"/>
      <c r="H2555" s="20"/>
      <c r="I2555" s="20"/>
      <c r="J2555" s="7"/>
      <c r="K2555" s="7"/>
    </row>
    <row r="2556" spans="1:14" x14ac:dyDescent="0.25">
      <c r="A2556" s="2" t="s">
        <v>75</v>
      </c>
      <c r="B2556" s="2" t="s">
        <v>87</v>
      </c>
      <c r="C2556" s="2" t="s">
        <v>577</v>
      </c>
      <c r="D2556" s="2" t="s">
        <v>33</v>
      </c>
      <c r="E2556" s="20">
        <v>-102066</v>
      </c>
      <c r="F2556" s="20">
        <v>-102066</v>
      </c>
      <c r="G2556" s="20"/>
      <c r="H2556" s="20"/>
      <c r="I2556" s="20"/>
      <c r="J2556" s="7"/>
      <c r="K2556" s="7"/>
    </row>
    <row r="2557" spans="1:14" x14ac:dyDescent="0.25">
      <c r="A2557" s="2" t="s">
        <v>75</v>
      </c>
      <c r="B2557" s="2" t="s">
        <v>87</v>
      </c>
      <c r="C2557" s="2" t="s">
        <v>577</v>
      </c>
      <c r="D2557" s="2" t="s">
        <v>34</v>
      </c>
      <c r="E2557" s="20">
        <v>194016</v>
      </c>
      <c r="F2557" s="20">
        <v>194016</v>
      </c>
      <c r="G2557" s="20"/>
      <c r="H2557" s="20"/>
      <c r="I2557" s="20"/>
      <c r="J2557" s="7"/>
      <c r="K2557" s="7"/>
    </row>
    <row r="2558" spans="1:14" x14ac:dyDescent="0.25">
      <c r="A2558" s="5" t="s">
        <v>75</v>
      </c>
      <c r="B2558" s="2" t="s">
        <v>87</v>
      </c>
      <c r="C2558" s="2" t="s">
        <v>577</v>
      </c>
      <c r="D2558" s="2" t="s">
        <v>35</v>
      </c>
      <c r="E2558" s="20">
        <v>223697</v>
      </c>
      <c r="F2558" s="20">
        <v>223697</v>
      </c>
      <c r="G2558" s="20"/>
      <c r="H2558" s="20"/>
      <c r="I2558" s="20"/>
      <c r="J2558" s="7"/>
      <c r="K2558" s="7"/>
    </row>
    <row r="2559" spans="1:14" x14ac:dyDescent="0.25">
      <c r="A2559" s="2" t="s">
        <v>75</v>
      </c>
      <c r="B2559" s="2" t="s">
        <v>87</v>
      </c>
      <c r="C2559" s="2" t="s">
        <v>577</v>
      </c>
      <c r="D2559" s="2" t="s">
        <v>36</v>
      </c>
      <c r="E2559" s="20">
        <v>126747</v>
      </c>
      <c r="F2559" s="20">
        <v>126747</v>
      </c>
      <c r="G2559" s="20"/>
      <c r="H2559" s="20"/>
      <c r="I2559" s="20"/>
      <c r="J2559" s="7"/>
      <c r="K2559" s="7"/>
    </row>
    <row r="2560" spans="1:14" x14ac:dyDescent="0.25">
      <c r="A2560" s="2" t="s">
        <v>75</v>
      </c>
      <c r="B2560" s="2" t="s">
        <v>87</v>
      </c>
      <c r="C2560" s="2" t="s">
        <v>577</v>
      </c>
      <c r="D2560" s="2" t="s">
        <v>37</v>
      </c>
      <c r="E2560" s="20">
        <v>126706</v>
      </c>
      <c r="F2560" s="20">
        <v>126706</v>
      </c>
      <c r="G2560" s="20"/>
      <c r="H2560" s="20"/>
      <c r="I2560" s="20"/>
      <c r="J2560" s="7"/>
      <c r="K2560" s="7"/>
    </row>
    <row r="2561" spans="1:11" x14ac:dyDescent="0.25">
      <c r="A2561" s="2" t="s">
        <v>75</v>
      </c>
      <c r="B2561" s="2" t="s">
        <v>87</v>
      </c>
      <c r="C2561" s="2" t="s">
        <v>577</v>
      </c>
      <c r="D2561" s="2" t="s">
        <v>38</v>
      </c>
      <c r="E2561" s="20">
        <v>290966</v>
      </c>
      <c r="F2561" s="20">
        <v>290966</v>
      </c>
      <c r="G2561" s="20"/>
      <c r="H2561" s="20"/>
      <c r="I2561" s="20"/>
      <c r="J2561" s="7"/>
      <c r="K2561" s="7"/>
    </row>
    <row r="2562" spans="1:11" x14ac:dyDescent="0.25">
      <c r="A2562" s="2" t="s">
        <v>75</v>
      </c>
      <c r="B2562" s="2" t="s">
        <v>87</v>
      </c>
      <c r="C2562" s="2" t="s">
        <v>577</v>
      </c>
      <c r="D2562" s="2" t="s">
        <v>39</v>
      </c>
      <c r="E2562" s="20">
        <v>219048</v>
      </c>
      <c r="F2562" s="20">
        <v>219048</v>
      </c>
      <c r="G2562" s="20"/>
      <c r="H2562" s="20"/>
      <c r="I2562" s="20"/>
      <c r="J2562" s="7"/>
      <c r="K2562" s="7"/>
    </row>
    <row r="2563" spans="1:11" x14ac:dyDescent="0.25">
      <c r="A2563" s="2" t="s">
        <v>75</v>
      </c>
      <c r="B2563" s="5" t="s">
        <v>87</v>
      </c>
      <c r="C2563" s="5" t="s">
        <v>577</v>
      </c>
      <c r="D2563" s="5" t="s">
        <v>40</v>
      </c>
      <c r="E2563" s="19"/>
      <c r="F2563" s="19"/>
      <c r="G2563" s="19"/>
      <c r="H2563" s="19"/>
      <c r="I2563" s="19"/>
      <c r="J2563" s="7"/>
      <c r="K2563" s="7"/>
    </row>
    <row r="2564" spans="1:11" x14ac:dyDescent="0.25">
      <c r="A2564" s="2" t="s">
        <v>75</v>
      </c>
      <c r="B2564" s="2" t="s">
        <v>87</v>
      </c>
      <c r="C2564" s="2" t="s">
        <v>577</v>
      </c>
      <c r="D2564" s="2" t="s">
        <v>77</v>
      </c>
      <c r="E2564" s="20">
        <v>0</v>
      </c>
      <c r="F2564" s="20">
        <v>0</v>
      </c>
      <c r="G2564" s="20"/>
      <c r="H2564" s="20"/>
      <c r="I2564" s="20"/>
      <c r="J2564" s="7"/>
      <c r="K2564" s="7"/>
    </row>
    <row r="2565" spans="1:11" x14ac:dyDescent="0.25">
      <c r="A2565" s="2" t="s">
        <v>75</v>
      </c>
      <c r="B2565" s="2" t="s">
        <v>87</v>
      </c>
      <c r="C2565" s="2" t="s">
        <v>577</v>
      </c>
      <c r="D2565" s="2" t="s">
        <v>78</v>
      </c>
      <c r="E2565" s="23">
        <v>0</v>
      </c>
      <c r="F2565" s="23">
        <v>0</v>
      </c>
      <c r="G2565" s="23"/>
      <c r="H2565" s="23"/>
      <c r="I2565" s="23"/>
      <c r="J2565" s="7"/>
      <c r="K2565" s="7"/>
    </row>
    <row r="2566" spans="1:11" x14ac:dyDescent="0.25">
      <c r="A2566" s="2" t="s">
        <v>75</v>
      </c>
      <c r="B2566" s="2" t="s">
        <v>87</v>
      </c>
      <c r="C2566" s="2" t="s">
        <v>577</v>
      </c>
      <c r="D2566" s="2" t="s">
        <v>79</v>
      </c>
      <c r="E2566" s="23">
        <v>0</v>
      </c>
      <c r="F2566" s="23">
        <v>0</v>
      </c>
      <c r="G2566" s="23"/>
      <c r="H2566" s="23"/>
      <c r="I2566" s="23"/>
      <c r="J2566" s="7"/>
      <c r="K2566" s="7"/>
    </row>
    <row r="2567" spans="1:11" x14ac:dyDescent="0.25">
      <c r="A2567" s="2" t="s">
        <v>75</v>
      </c>
      <c r="B2567" s="2" t="s">
        <v>87</v>
      </c>
      <c r="C2567" s="2" t="s">
        <v>577</v>
      </c>
      <c r="D2567" s="2" t="s">
        <v>80</v>
      </c>
      <c r="E2567" s="20">
        <v>-187160</v>
      </c>
      <c r="F2567" s="20">
        <v>-187160</v>
      </c>
      <c r="G2567" s="20"/>
      <c r="H2567" s="20"/>
      <c r="I2567" s="20"/>
      <c r="J2567" s="7"/>
      <c r="K2567" s="7"/>
    </row>
    <row r="2568" spans="1:11" x14ac:dyDescent="0.25">
      <c r="A2568" s="2" t="str">
        <f t="shared" ref="A2568:B2568" si="129">A2567</f>
        <v>Local Banks</v>
      </c>
      <c r="B2568" s="2" t="str">
        <f t="shared" si="129"/>
        <v>Specialized Banks</v>
      </c>
      <c r="C2568" s="2" t="s">
        <v>577</v>
      </c>
      <c r="D2568" s="2" t="s">
        <v>81</v>
      </c>
      <c r="E2568" s="20"/>
      <c r="F2568" s="20"/>
      <c r="G2568" s="9">
        <v>0</v>
      </c>
      <c r="H2568" s="9">
        <v>0</v>
      </c>
      <c r="I2568" s="9">
        <v>0</v>
      </c>
      <c r="J2568" s="7"/>
      <c r="K2568" s="7"/>
    </row>
    <row r="2569" spans="1:11" x14ac:dyDescent="0.25">
      <c r="A2569" s="2" t="s">
        <v>75</v>
      </c>
      <c r="B2569" s="5" t="s">
        <v>87</v>
      </c>
      <c r="C2569" s="5" t="s">
        <v>577</v>
      </c>
      <c r="D2569" s="5" t="s">
        <v>43</v>
      </c>
      <c r="E2569" s="22"/>
      <c r="F2569" s="22"/>
      <c r="G2569" s="22"/>
      <c r="H2569" s="22"/>
      <c r="I2569" s="22"/>
      <c r="J2569" s="7"/>
      <c r="K2569" s="7"/>
    </row>
    <row r="2570" spans="1:11" x14ac:dyDescent="0.25">
      <c r="A2570" s="2" t="s">
        <v>75</v>
      </c>
      <c r="B2570" s="2" t="s">
        <v>87</v>
      </c>
      <c r="C2570" s="2" t="s">
        <v>577</v>
      </c>
      <c r="D2570" s="2" t="s">
        <v>211</v>
      </c>
      <c r="E2570" s="23">
        <v>89.51954437034513</v>
      </c>
      <c r="F2570" s="23">
        <v>89.51954437034513</v>
      </c>
      <c r="G2570" s="23"/>
      <c r="H2570" s="23"/>
      <c r="I2570" s="23"/>
      <c r="J2570" s="7"/>
      <c r="K2570" s="7"/>
    </row>
    <row r="2571" spans="1:11" x14ac:dyDescent="0.25">
      <c r="A2571" s="5" t="s">
        <v>75</v>
      </c>
      <c r="B2571" s="2" t="s">
        <v>87</v>
      </c>
      <c r="C2571" s="2" t="s">
        <v>577</v>
      </c>
      <c r="D2571" s="2" t="s">
        <v>45</v>
      </c>
      <c r="E2571" s="23">
        <v>2.1507232464763923</v>
      </c>
      <c r="F2571" s="23">
        <v>2.1507232464763923</v>
      </c>
      <c r="G2571" s="23"/>
      <c r="H2571" s="23"/>
      <c r="I2571" s="23"/>
      <c r="J2571" s="7"/>
      <c r="K2571" s="7"/>
    </row>
    <row r="2572" spans="1:11" x14ac:dyDescent="0.25">
      <c r="A2572" s="2" t="s">
        <v>75</v>
      </c>
      <c r="B2572" s="2" t="s">
        <v>87</v>
      </c>
      <c r="C2572" s="2" t="s">
        <v>577</v>
      </c>
      <c r="D2572" s="2" t="s">
        <v>533</v>
      </c>
      <c r="E2572" s="23">
        <v>-0.84521360300000004</v>
      </c>
      <c r="F2572" s="23">
        <v>-0.84521360291976988</v>
      </c>
      <c r="G2572" s="23"/>
      <c r="H2572" s="23"/>
      <c r="I2572" s="23"/>
      <c r="J2572" s="7"/>
      <c r="K2572" s="7"/>
    </row>
    <row r="2573" spans="1:11" x14ac:dyDescent="0.25">
      <c r="A2573" s="2" t="s">
        <v>75</v>
      </c>
      <c r="B2573" s="2" t="s">
        <v>87</v>
      </c>
      <c r="C2573" s="2" t="s">
        <v>577</v>
      </c>
      <c r="D2573" s="2" t="s">
        <v>46</v>
      </c>
      <c r="E2573" s="9">
        <v>5.1235630853089811</v>
      </c>
      <c r="F2573" s="9">
        <v>5.1235630853089811</v>
      </c>
      <c r="G2573" s="9"/>
      <c r="H2573" s="9"/>
      <c r="I2573" s="9"/>
      <c r="J2573" s="7"/>
      <c r="K2573" s="7"/>
    </row>
    <row r="2574" spans="1:11" x14ac:dyDescent="0.25">
      <c r="A2574" s="2" t="s">
        <v>75</v>
      </c>
      <c r="B2574" s="2" t="s">
        <v>87</v>
      </c>
      <c r="C2574" s="2" t="s">
        <v>577</v>
      </c>
      <c r="D2574" s="2" t="s">
        <v>47</v>
      </c>
      <c r="E2574" s="9">
        <v>5.2323038397719364</v>
      </c>
      <c r="F2574" s="9">
        <v>5.2323038397719364</v>
      </c>
      <c r="G2574" s="9"/>
      <c r="H2574" s="9"/>
      <c r="I2574" s="9"/>
      <c r="J2574" s="7"/>
      <c r="K2574" s="7"/>
    </row>
    <row r="2575" spans="1:11" x14ac:dyDescent="0.25">
      <c r="A2575" s="2" t="s">
        <v>75</v>
      </c>
      <c r="B2575" s="2" t="s">
        <v>87</v>
      </c>
      <c r="C2575" s="2" t="s">
        <v>577</v>
      </c>
      <c r="D2575" s="2" t="s">
        <v>48</v>
      </c>
      <c r="E2575" s="9">
        <v>4.5380611352731242</v>
      </c>
      <c r="F2575" s="9">
        <v>4.5380611352731242</v>
      </c>
      <c r="G2575" s="9"/>
      <c r="H2575" s="9"/>
      <c r="I2575" s="9"/>
      <c r="J2575" s="7"/>
      <c r="K2575" s="7"/>
    </row>
    <row r="2576" spans="1:11" x14ac:dyDescent="0.25">
      <c r="A2576" s="2" t="s">
        <v>75</v>
      </c>
      <c r="B2576" s="2" t="s">
        <v>87</v>
      </c>
      <c r="C2576" s="2" t="s">
        <v>577</v>
      </c>
      <c r="D2576" s="2" t="s">
        <v>49</v>
      </c>
      <c r="E2576" s="23">
        <v>10.48045562965487</v>
      </c>
      <c r="F2576" s="23">
        <v>10.48045562965487</v>
      </c>
      <c r="G2576" s="23"/>
      <c r="H2576" s="23"/>
      <c r="I2576" s="23"/>
      <c r="J2576" s="7"/>
      <c r="K2576" s="7"/>
    </row>
    <row r="2577" spans="1:11" x14ac:dyDescent="0.25">
      <c r="A2577" s="2" t="s">
        <v>75</v>
      </c>
      <c r="B2577" s="2" t="s">
        <v>87</v>
      </c>
      <c r="C2577" s="2" t="s">
        <v>577</v>
      </c>
      <c r="D2577" s="2" t="s">
        <v>50</v>
      </c>
      <c r="E2577" s="9">
        <v>0.43546668682938899</v>
      </c>
      <c r="F2577" s="9">
        <v>0.43546668682938899</v>
      </c>
      <c r="G2577" s="9"/>
      <c r="H2577" s="9"/>
      <c r="I2577" s="9"/>
      <c r="J2577" s="7"/>
      <c r="K2577" s="7"/>
    </row>
    <row r="2578" spans="1:11" x14ac:dyDescent="0.25">
      <c r="A2578" s="2" t="s">
        <v>75</v>
      </c>
      <c r="B2578" s="2" t="s">
        <v>87</v>
      </c>
      <c r="C2578" s="2" t="s">
        <v>577</v>
      </c>
      <c r="D2578" s="2" t="s">
        <v>51</v>
      </c>
      <c r="E2578" s="9">
        <v>38.830373883313115</v>
      </c>
      <c r="F2578" s="9">
        <v>38.830373883313115</v>
      </c>
      <c r="G2578" s="9"/>
      <c r="H2578" s="9"/>
      <c r="I2578" s="9"/>
      <c r="J2578" s="7"/>
      <c r="K2578" s="7"/>
    </row>
    <row r="2579" spans="1:11" x14ac:dyDescent="0.25">
      <c r="A2579" s="5" t="s">
        <v>75</v>
      </c>
      <c r="B2579" s="2" t="s">
        <v>87</v>
      </c>
      <c r="C2579" s="2" t="s">
        <v>577</v>
      </c>
      <c r="D2579" s="2" t="s">
        <v>52</v>
      </c>
      <c r="E2579" s="9">
        <v>0.5664179671609364</v>
      </c>
      <c r="F2579" s="9">
        <v>0.5664179671609364</v>
      </c>
      <c r="G2579" s="9"/>
      <c r="H2579" s="9"/>
      <c r="I2579" s="9"/>
      <c r="J2579" s="7"/>
      <c r="K2579" s="7"/>
    </row>
    <row r="2580" spans="1:11" x14ac:dyDescent="0.25">
      <c r="A2580" s="2" t="s">
        <v>75</v>
      </c>
      <c r="B2580" s="2" t="s">
        <v>87</v>
      </c>
      <c r="C2580" s="2" t="s">
        <v>577</v>
      </c>
      <c r="D2580" s="2" t="s">
        <v>82</v>
      </c>
      <c r="E2580" s="9"/>
      <c r="F2580" s="9"/>
      <c r="G2580" s="9"/>
      <c r="H2580" s="9"/>
      <c r="I2580" s="9"/>
      <c r="J2580" s="7"/>
      <c r="K2580" s="7"/>
    </row>
    <row r="2581" spans="1:11" x14ac:dyDescent="0.25">
      <c r="A2581" s="2" t="s">
        <v>75</v>
      </c>
      <c r="B2581" s="5" t="s">
        <v>87</v>
      </c>
      <c r="C2581" s="5" t="s">
        <v>577</v>
      </c>
      <c r="D2581" s="5" t="s">
        <v>53</v>
      </c>
      <c r="E2581" s="74"/>
      <c r="F2581" s="74"/>
      <c r="G2581" s="74"/>
      <c r="H2581" s="74"/>
      <c r="I2581" s="74"/>
      <c r="J2581" s="7"/>
      <c r="K2581" s="7"/>
    </row>
    <row r="2582" spans="1:11" x14ac:dyDescent="0.25">
      <c r="A2582" s="2" t="s">
        <v>75</v>
      </c>
      <c r="B2582" s="2" t="s">
        <v>87</v>
      </c>
      <c r="C2582" s="2" t="s">
        <v>577</v>
      </c>
      <c r="D2582" s="2" t="s">
        <v>54</v>
      </c>
      <c r="E2582" s="9">
        <v>0.70399639230501865</v>
      </c>
      <c r="F2582" s="9">
        <v>0.70399639230501865</v>
      </c>
      <c r="G2582" s="9"/>
      <c r="H2582" s="9"/>
      <c r="I2582" s="9"/>
      <c r="J2582" s="7"/>
      <c r="K2582" s="7"/>
    </row>
    <row r="2583" spans="1:11" x14ac:dyDescent="0.25">
      <c r="A2583" s="2" t="s">
        <v>75</v>
      </c>
      <c r="B2583" s="2" t="s">
        <v>87</v>
      </c>
      <c r="C2583" s="2" t="s">
        <v>577</v>
      </c>
      <c r="D2583" s="2" t="s">
        <v>55</v>
      </c>
      <c r="E2583" s="9">
        <v>10.364217204569684</v>
      </c>
      <c r="F2583" s="9">
        <v>10.364217204569684</v>
      </c>
      <c r="G2583" s="9"/>
      <c r="H2583" s="9"/>
      <c r="I2583" s="9"/>
      <c r="J2583" s="7"/>
      <c r="K2583" s="7"/>
    </row>
    <row r="2584" spans="1:11" x14ac:dyDescent="0.25">
      <c r="A2584" s="2" t="s">
        <v>75</v>
      </c>
      <c r="B2584" s="2" t="s">
        <v>87</v>
      </c>
      <c r="C2584" s="2" t="s">
        <v>577</v>
      </c>
      <c r="D2584" s="2" t="s">
        <v>56</v>
      </c>
      <c r="E2584" s="9">
        <v>0.22793690089083682</v>
      </c>
      <c r="F2584" s="9">
        <v>0.22793690089083682</v>
      </c>
      <c r="G2584" s="9"/>
      <c r="H2584" s="9"/>
      <c r="I2584" s="9"/>
      <c r="J2584" s="7"/>
      <c r="K2584" s="7"/>
    </row>
    <row r="2585" spans="1:11" x14ac:dyDescent="0.25">
      <c r="A2585" s="5" t="s">
        <v>75</v>
      </c>
      <c r="B2585" s="2" t="s">
        <v>87</v>
      </c>
      <c r="C2585" s="2" t="s">
        <v>577</v>
      </c>
      <c r="D2585" s="2" t="s">
        <v>57</v>
      </c>
      <c r="E2585" s="9">
        <v>3.2623863648590299</v>
      </c>
      <c r="F2585" s="9">
        <v>3.2623863648590299</v>
      </c>
      <c r="G2585" s="9"/>
      <c r="H2585" s="9"/>
      <c r="I2585" s="9"/>
      <c r="J2585" s="7"/>
      <c r="K2585" s="7"/>
    </row>
    <row r="2586" spans="1:11" x14ac:dyDescent="0.25">
      <c r="A2586" s="2" t="s">
        <v>75</v>
      </c>
      <c r="B2586" s="2" t="s">
        <v>87</v>
      </c>
      <c r="C2586" s="2" t="s">
        <v>577</v>
      </c>
      <c r="D2586" s="2" t="s">
        <v>58</v>
      </c>
      <c r="E2586" s="9">
        <v>704.59309813145535</v>
      </c>
      <c r="F2586" s="9">
        <v>704.59309813145535</v>
      </c>
      <c r="G2586" s="9"/>
      <c r="H2586" s="9"/>
      <c r="I2586" s="9"/>
      <c r="J2586" s="7"/>
      <c r="K2586" s="7"/>
    </row>
    <row r="2587" spans="1:11" x14ac:dyDescent="0.25">
      <c r="A2587" s="2" t="s">
        <v>75</v>
      </c>
      <c r="B2587" s="2" t="s">
        <v>87</v>
      </c>
      <c r="C2587" s="2" t="s">
        <v>577</v>
      </c>
      <c r="D2587" s="2" t="s">
        <v>59</v>
      </c>
      <c r="E2587" s="9">
        <v>4148.8876302186027</v>
      </c>
      <c r="F2587" s="9">
        <v>4148.8876302186027</v>
      </c>
      <c r="G2587" s="9"/>
      <c r="H2587" s="9"/>
      <c r="I2587" s="9"/>
      <c r="J2587" s="7"/>
      <c r="K2587" s="7"/>
    </row>
    <row r="2588" spans="1:11" x14ac:dyDescent="0.25">
      <c r="A2588" s="2" t="s">
        <v>75</v>
      </c>
      <c r="B2588" s="2" t="s">
        <v>87</v>
      </c>
      <c r="C2588" s="2" t="s">
        <v>577</v>
      </c>
      <c r="D2588" s="2" t="s">
        <v>60</v>
      </c>
      <c r="E2588" s="23">
        <v>24.572713331862104</v>
      </c>
      <c r="F2588" s="23">
        <v>24.572713331862104</v>
      </c>
      <c r="G2588" s="23"/>
      <c r="H2588" s="23"/>
      <c r="I2588" s="23"/>
      <c r="J2588" s="7"/>
      <c r="K2588" s="7"/>
    </row>
    <row r="2589" spans="1:11" x14ac:dyDescent="0.25">
      <c r="A2589" s="2" t="s">
        <v>75</v>
      </c>
      <c r="B2589" s="5" t="s">
        <v>87</v>
      </c>
      <c r="C2589" s="5" t="s">
        <v>577</v>
      </c>
      <c r="D2589" s="5" t="s">
        <v>61</v>
      </c>
      <c r="E2589" s="74"/>
      <c r="F2589" s="74"/>
      <c r="G2589" s="74"/>
      <c r="H2589" s="74"/>
      <c r="I2589" s="74"/>
      <c r="J2589" s="7"/>
      <c r="K2589" s="7"/>
    </row>
    <row r="2590" spans="1:11" x14ac:dyDescent="0.25">
      <c r="A2590" s="5" t="s">
        <v>75</v>
      </c>
      <c r="B2590" s="2" t="s">
        <v>87</v>
      </c>
      <c r="C2590" s="2" t="s">
        <v>577</v>
      </c>
      <c r="D2590" s="2" t="s">
        <v>62</v>
      </c>
      <c r="E2590" s="9">
        <v>99.831597872655152</v>
      </c>
      <c r="F2590" s="9">
        <v>99.831597872655152</v>
      </c>
      <c r="G2590" s="9"/>
      <c r="H2590" s="9"/>
      <c r="I2590" s="9"/>
      <c r="J2590" s="7"/>
      <c r="K2590" s="7"/>
    </row>
    <row r="2591" spans="1:11" x14ac:dyDescent="0.25">
      <c r="A2591" s="2" t="s">
        <v>75</v>
      </c>
      <c r="B2591" s="2" t="s">
        <v>87</v>
      </c>
      <c r="C2591" s="2" t="s">
        <v>577</v>
      </c>
      <c r="D2591" s="2" t="s">
        <v>63</v>
      </c>
      <c r="E2591" s="9">
        <v>99.831597872655152</v>
      </c>
      <c r="F2591" s="9">
        <v>99.831597872655152</v>
      </c>
      <c r="G2591" s="9"/>
      <c r="H2591" s="9"/>
      <c r="I2591" s="9"/>
      <c r="J2591" s="7"/>
      <c r="K2591" s="7"/>
    </row>
    <row r="2592" spans="1:11" x14ac:dyDescent="0.25">
      <c r="A2592" s="5" t="s">
        <v>75</v>
      </c>
      <c r="B2592" s="2" t="s">
        <v>87</v>
      </c>
      <c r="C2592" s="2" t="s">
        <v>577</v>
      </c>
      <c r="D2592" s="2" t="s">
        <v>534</v>
      </c>
      <c r="E2592" s="9">
        <v>-22.290996209999999</v>
      </c>
      <c r="F2592" s="9">
        <v>-22.290996214774424</v>
      </c>
      <c r="G2592" s="9"/>
      <c r="H2592" s="9"/>
      <c r="I2592" s="9"/>
      <c r="J2592" s="7"/>
      <c r="K2592" s="7"/>
    </row>
    <row r="2593" spans="1:14" x14ac:dyDescent="0.25">
      <c r="A2593" s="2" t="s">
        <v>75</v>
      </c>
      <c r="B2593" s="2" t="s">
        <v>87</v>
      </c>
      <c r="C2593" s="2" t="s">
        <v>577</v>
      </c>
      <c r="D2593" s="2" t="s">
        <v>65</v>
      </c>
      <c r="E2593" s="9">
        <v>-1.766765063</v>
      </c>
      <c r="F2593" s="9">
        <v>-1.7667650626216138</v>
      </c>
      <c r="G2593" s="9"/>
      <c r="H2593" s="9"/>
      <c r="I2593" s="9"/>
      <c r="J2593" s="7"/>
      <c r="K2593" s="7"/>
    </row>
    <row r="2594" spans="1:14" x14ac:dyDescent="0.25">
      <c r="A2594" s="2" t="s">
        <v>75</v>
      </c>
      <c r="B2594" s="2" t="s">
        <v>87</v>
      </c>
      <c r="C2594" s="2" t="s">
        <v>577</v>
      </c>
      <c r="D2594" s="2" t="s">
        <v>66</v>
      </c>
      <c r="E2594" s="9">
        <v>100</v>
      </c>
      <c r="F2594" s="9">
        <v>100</v>
      </c>
      <c r="G2594" s="9"/>
      <c r="H2594" s="9"/>
      <c r="I2594" s="9"/>
      <c r="J2594" s="7"/>
      <c r="K2594" s="7"/>
    </row>
    <row r="2595" spans="1:14" x14ac:dyDescent="0.25">
      <c r="A2595" s="2" t="s">
        <v>75</v>
      </c>
      <c r="B2595" s="5" t="s">
        <v>87</v>
      </c>
      <c r="C2595" s="5" t="s">
        <v>577</v>
      </c>
      <c r="D2595" s="5" t="s">
        <v>67</v>
      </c>
      <c r="E2595" s="74"/>
      <c r="F2595" s="74"/>
      <c r="G2595" s="74"/>
      <c r="H2595" s="74"/>
      <c r="I2595" s="74"/>
      <c r="J2595" s="7"/>
      <c r="K2595" s="7"/>
    </row>
    <row r="2596" spans="1:14" x14ac:dyDescent="0.25">
      <c r="A2596" s="2" t="s">
        <v>75</v>
      </c>
      <c r="B2596" s="2" t="s">
        <v>87</v>
      </c>
      <c r="C2596" s="2" t="s">
        <v>577</v>
      </c>
      <c r="D2596" s="2" t="s">
        <v>535</v>
      </c>
      <c r="E2596" s="23">
        <v>-606.18559230000005</v>
      </c>
      <c r="F2596" s="23">
        <v>-606.18559232953146</v>
      </c>
      <c r="G2596" s="23"/>
      <c r="H2596" s="23"/>
      <c r="I2596" s="23"/>
      <c r="J2596" s="7"/>
      <c r="K2596" s="7"/>
    </row>
    <row r="2597" spans="1:14" x14ac:dyDescent="0.25">
      <c r="A2597" s="2" t="str">
        <f t="shared" ref="A2597:C2597" si="130">A2596</f>
        <v>Local Banks</v>
      </c>
      <c r="B2597" s="2" t="str">
        <f t="shared" si="130"/>
        <v>Specialized Banks</v>
      </c>
      <c r="C2597" s="2" t="str">
        <f t="shared" si="130"/>
        <v>INDUSTRIAL DEVELOPMENT BANK LTD.</v>
      </c>
      <c r="D2597" s="2" t="s">
        <v>540</v>
      </c>
      <c r="E2597" s="23"/>
      <c r="F2597" s="23"/>
      <c r="G2597" s="9"/>
      <c r="H2597" s="9"/>
      <c r="I2597" s="9"/>
      <c r="J2597" s="7"/>
      <c r="K2597" s="7"/>
    </row>
    <row r="2598" spans="1:14" x14ac:dyDescent="0.25">
      <c r="A2598" s="5" t="s">
        <v>75</v>
      </c>
      <c r="B2598" s="2" t="s">
        <v>87</v>
      </c>
      <c r="C2598" s="2" t="s">
        <v>577</v>
      </c>
      <c r="D2598" s="2" t="s">
        <v>538</v>
      </c>
      <c r="E2598" s="9"/>
      <c r="F2598" s="9"/>
      <c r="G2598" s="9"/>
      <c r="H2598" s="9"/>
      <c r="I2598" s="9"/>
      <c r="J2598" s="7"/>
      <c r="K2598" s="7"/>
    </row>
    <row r="2599" spans="1:14" x14ac:dyDescent="0.25">
      <c r="A2599" s="2" t="s">
        <v>75</v>
      </c>
      <c r="B2599" s="2" t="s">
        <v>87</v>
      </c>
      <c r="C2599" s="2" t="s">
        <v>577</v>
      </c>
      <c r="D2599" s="2" t="s">
        <v>539</v>
      </c>
      <c r="E2599" s="9">
        <v>-5.381828E-3</v>
      </c>
      <c r="F2599" s="9">
        <v>-5.3818276220025177E-3</v>
      </c>
      <c r="G2599" s="9"/>
      <c r="H2599" s="9"/>
      <c r="I2599" s="9"/>
      <c r="J2599" s="7"/>
      <c r="K2599" s="7"/>
    </row>
    <row r="2600" spans="1:14" x14ac:dyDescent="0.25">
      <c r="A2600" s="2" t="s">
        <v>75</v>
      </c>
      <c r="B2600" s="5" t="s">
        <v>87</v>
      </c>
      <c r="C2600" s="5" t="s">
        <v>577</v>
      </c>
      <c r="D2600" s="5" t="s">
        <v>68</v>
      </c>
      <c r="E2600" s="74"/>
      <c r="F2600" s="74"/>
      <c r="G2600" s="74"/>
      <c r="H2600" s="74"/>
      <c r="I2600" s="74"/>
      <c r="J2600" s="7"/>
      <c r="K2600" s="7"/>
    </row>
    <row r="2601" spans="1:14" x14ac:dyDescent="0.25">
      <c r="A2601" s="2" t="s">
        <v>75</v>
      </c>
      <c r="B2601" s="2" t="s">
        <v>87</v>
      </c>
      <c r="C2601" s="2" t="s">
        <v>577</v>
      </c>
      <c r="D2601" s="2" t="s">
        <v>83</v>
      </c>
      <c r="E2601" s="9">
        <v>-0.85442460099999995</v>
      </c>
      <c r="F2601" s="9">
        <v>-0.85442460100069395</v>
      </c>
      <c r="G2601" s="9"/>
      <c r="H2601" s="9"/>
      <c r="I2601" s="9"/>
      <c r="J2601" s="7"/>
      <c r="K2601" s="7"/>
    </row>
    <row r="2602" spans="1:14" x14ac:dyDescent="0.25">
      <c r="A2602" s="2" t="s">
        <v>75</v>
      </c>
      <c r="B2602" s="5" t="s">
        <v>87</v>
      </c>
      <c r="C2602" s="5" t="s">
        <v>578</v>
      </c>
      <c r="D2602" s="5" t="s">
        <v>9</v>
      </c>
      <c r="E2602" s="19">
        <f>SUM(E2603:E2606)</f>
        <v>-4260976</v>
      </c>
      <c r="F2602" s="19">
        <f t="shared" ref="F2602:I2602" si="131">SUM(F2603:F2606)</f>
        <v>-5364831</v>
      </c>
      <c r="G2602" s="19">
        <f t="shared" si="131"/>
        <v>-9816345</v>
      </c>
      <c r="H2602" s="19">
        <f t="shared" si="131"/>
        <v>0</v>
      </c>
      <c r="I2602" s="19">
        <f t="shared" si="131"/>
        <v>0</v>
      </c>
      <c r="J2602" s="3"/>
      <c r="K2602" s="3"/>
      <c r="L2602" s="3"/>
      <c r="M2602" s="3"/>
      <c r="N2602" s="3"/>
    </row>
    <row r="2603" spans="1:14" x14ac:dyDescent="0.25">
      <c r="A2603" s="5" t="s">
        <v>75</v>
      </c>
      <c r="B2603" s="2" t="s">
        <v>87</v>
      </c>
      <c r="C2603" s="2" t="s">
        <v>578</v>
      </c>
      <c r="D2603" s="2" t="s">
        <v>76</v>
      </c>
      <c r="E2603" s="23">
        <v>2392507</v>
      </c>
      <c r="F2603" s="23">
        <v>2392507</v>
      </c>
      <c r="G2603" s="23">
        <v>2392507</v>
      </c>
      <c r="H2603" s="23"/>
      <c r="I2603" s="23"/>
      <c r="J2603" s="7"/>
      <c r="K2603" s="7"/>
    </row>
    <row r="2604" spans="1:14" x14ac:dyDescent="0.25">
      <c r="A2604" s="2" t="s">
        <v>75</v>
      </c>
      <c r="B2604" s="2" t="s">
        <v>87</v>
      </c>
      <c r="C2604" s="2" t="s">
        <v>578</v>
      </c>
      <c r="D2604" s="2" t="s">
        <v>11</v>
      </c>
      <c r="E2604" s="9">
        <v>206526</v>
      </c>
      <c r="F2604" s="9">
        <v>206526</v>
      </c>
      <c r="G2604" s="9">
        <v>206526</v>
      </c>
      <c r="H2604" s="9"/>
      <c r="I2604" s="9"/>
      <c r="J2604" s="7"/>
      <c r="K2604" s="7"/>
    </row>
    <row r="2605" spans="1:14" x14ac:dyDescent="0.25">
      <c r="A2605" s="2" t="s">
        <v>75</v>
      </c>
      <c r="B2605" s="2" t="s">
        <v>87</v>
      </c>
      <c r="C2605" s="2" t="s">
        <v>578</v>
      </c>
      <c r="D2605" s="2" t="s">
        <v>12</v>
      </c>
      <c r="E2605" s="9">
        <v>-6846330</v>
      </c>
      <c r="F2605" s="9">
        <v>-7963685</v>
      </c>
      <c r="G2605" s="9">
        <v>-12419522</v>
      </c>
      <c r="H2605" s="9"/>
      <c r="I2605" s="9"/>
      <c r="J2605" s="7"/>
      <c r="K2605" s="7"/>
    </row>
    <row r="2606" spans="1:14" x14ac:dyDescent="0.25">
      <c r="A2606" s="2" t="s">
        <v>75</v>
      </c>
      <c r="B2606" s="2" t="s">
        <v>87</v>
      </c>
      <c r="C2606" s="2" t="s">
        <v>578</v>
      </c>
      <c r="D2606" s="2" t="s">
        <v>13</v>
      </c>
      <c r="E2606" s="9">
        <v>-13679</v>
      </c>
      <c r="F2606" s="9">
        <v>-179</v>
      </c>
      <c r="G2606" s="9">
        <v>4144</v>
      </c>
      <c r="H2606" s="9"/>
      <c r="I2606" s="9"/>
      <c r="J2606" s="7"/>
      <c r="K2606" s="7"/>
    </row>
    <row r="2607" spans="1:14" x14ac:dyDescent="0.25">
      <c r="A2607" s="2" t="s">
        <v>75</v>
      </c>
      <c r="B2607" s="5" t="s">
        <v>87</v>
      </c>
      <c r="C2607" s="5" t="s">
        <v>578</v>
      </c>
      <c r="D2607" s="5" t="s">
        <v>14</v>
      </c>
      <c r="E2607" s="22">
        <v>12869303</v>
      </c>
      <c r="F2607" s="22">
        <v>13383099</v>
      </c>
      <c r="G2607" s="22">
        <v>11018455</v>
      </c>
      <c r="H2607" s="22">
        <v>0</v>
      </c>
      <c r="I2607" s="22"/>
      <c r="J2607" s="7"/>
      <c r="K2607" s="7"/>
    </row>
    <row r="2608" spans="1:14" x14ac:dyDescent="0.25">
      <c r="A2608" s="2" t="s">
        <v>75</v>
      </c>
      <c r="B2608" s="2" t="s">
        <v>87</v>
      </c>
      <c r="C2608" s="2" t="s">
        <v>578</v>
      </c>
      <c r="D2608" s="2" t="s">
        <v>15</v>
      </c>
      <c r="E2608" s="9">
        <v>19071</v>
      </c>
      <c r="F2608" s="9">
        <v>34591</v>
      </c>
      <c r="G2608" s="9">
        <v>52623</v>
      </c>
      <c r="H2608" s="9"/>
      <c r="I2608" s="9"/>
      <c r="J2608" s="7"/>
      <c r="K2608" s="7"/>
    </row>
    <row r="2609" spans="1:14" x14ac:dyDescent="0.25">
      <c r="A2609" s="2" t="s">
        <v>75</v>
      </c>
      <c r="B2609" s="2" t="s">
        <v>87</v>
      </c>
      <c r="C2609" s="2" t="s">
        <v>578</v>
      </c>
      <c r="D2609" s="2" t="s">
        <v>16</v>
      </c>
      <c r="E2609" s="20">
        <v>3206289</v>
      </c>
      <c r="F2609" s="20">
        <v>3499355</v>
      </c>
      <c r="G2609" s="20">
        <v>103302</v>
      </c>
      <c r="H2609" s="20"/>
      <c r="I2609" s="20"/>
      <c r="J2609" s="7"/>
      <c r="K2609" s="7"/>
    </row>
    <row r="2610" spans="1:14" x14ac:dyDescent="0.25">
      <c r="A2610" s="2" t="s">
        <v>75</v>
      </c>
      <c r="B2610" s="2" t="s">
        <v>87</v>
      </c>
      <c r="C2610" s="2" t="s">
        <v>578</v>
      </c>
      <c r="D2610" s="2" t="s">
        <v>17</v>
      </c>
      <c r="E2610" s="20">
        <v>8248271</v>
      </c>
      <c r="F2610" s="20">
        <v>8472488</v>
      </c>
      <c r="G2610" s="20">
        <v>2634693</v>
      </c>
      <c r="H2610" s="20"/>
      <c r="I2610" s="20"/>
      <c r="J2610" s="7"/>
      <c r="K2610" s="7"/>
    </row>
    <row r="2611" spans="1:14" x14ac:dyDescent="0.25">
      <c r="A2611" s="2" t="s">
        <v>75</v>
      </c>
      <c r="B2611" s="2" t="s">
        <v>87</v>
      </c>
      <c r="C2611" s="2" t="s">
        <v>578</v>
      </c>
      <c r="D2611" s="2" t="s">
        <v>18</v>
      </c>
      <c r="E2611" s="20">
        <v>1395672</v>
      </c>
      <c r="F2611" s="20">
        <v>1376665</v>
      </c>
      <c r="G2611" s="20">
        <v>8227837</v>
      </c>
      <c r="H2611" s="20"/>
      <c r="I2611" s="20"/>
      <c r="J2611" s="7"/>
      <c r="K2611" s="7"/>
    </row>
    <row r="2612" spans="1:14" x14ac:dyDescent="0.25">
      <c r="A2612" s="2" t="s">
        <v>75</v>
      </c>
      <c r="B2612" s="5" t="s">
        <v>87</v>
      </c>
      <c r="C2612" s="5" t="s">
        <v>578</v>
      </c>
      <c r="D2612" s="5" t="s">
        <v>19</v>
      </c>
      <c r="E2612" s="22">
        <v>8608327</v>
      </c>
      <c r="F2612" s="22">
        <v>8018268</v>
      </c>
      <c r="G2612" s="22">
        <v>1202110</v>
      </c>
      <c r="H2612" s="22">
        <v>0</v>
      </c>
      <c r="I2612" s="20"/>
      <c r="J2612" s="7"/>
      <c r="K2612" s="7"/>
    </row>
    <row r="2613" spans="1:14" x14ac:dyDescent="0.25">
      <c r="A2613" s="2" t="s">
        <v>75</v>
      </c>
      <c r="B2613" s="2" t="s">
        <v>87</v>
      </c>
      <c r="C2613" s="2" t="s">
        <v>578</v>
      </c>
      <c r="D2613" s="2" t="s">
        <v>20</v>
      </c>
      <c r="E2613" s="20">
        <v>824944</v>
      </c>
      <c r="F2613" s="20">
        <v>609236</v>
      </c>
      <c r="G2613" s="20">
        <v>25258</v>
      </c>
      <c r="H2613" s="20"/>
      <c r="I2613" s="20"/>
      <c r="J2613" s="7"/>
      <c r="K2613" s="7"/>
    </row>
    <row r="2614" spans="1:14" x14ac:dyDescent="0.25">
      <c r="A2614" s="5" t="s">
        <v>75</v>
      </c>
      <c r="B2614" s="2" t="s">
        <v>87</v>
      </c>
      <c r="C2614" s="2" t="s">
        <v>578</v>
      </c>
      <c r="D2614" s="2" t="s">
        <v>21</v>
      </c>
      <c r="E2614" s="20">
        <v>2737</v>
      </c>
      <c r="F2614" s="20">
        <v>1307</v>
      </c>
      <c r="G2614" s="20">
        <v>579</v>
      </c>
      <c r="H2614" s="20"/>
      <c r="I2614" s="20"/>
      <c r="J2614" s="7"/>
      <c r="K2614" s="7"/>
    </row>
    <row r="2615" spans="1:14" x14ac:dyDescent="0.25">
      <c r="A2615" s="2" t="s">
        <v>75</v>
      </c>
      <c r="B2615" s="2" t="s">
        <v>87</v>
      </c>
      <c r="C2615" s="2" t="s">
        <v>578</v>
      </c>
      <c r="D2615" s="2" t="s">
        <v>22</v>
      </c>
      <c r="E2615" s="20">
        <v>0</v>
      </c>
      <c r="F2615" s="20">
        <v>0</v>
      </c>
      <c r="G2615" s="20">
        <v>250000</v>
      </c>
      <c r="H2615" s="20"/>
      <c r="I2615" s="20"/>
      <c r="J2615" s="7"/>
      <c r="K2615" s="7"/>
    </row>
    <row r="2616" spans="1:14" x14ac:dyDescent="0.25">
      <c r="A2616" s="2" t="s">
        <v>75</v>
      </c>
      <c r="B2616" s="2" t="s">
        <v>87</v>
      </c>
      <c r="C2616" s="2" t="s">
        <v>578</v>
      </c>
      <c r="D2616" s="2" t="s">
        <v>23</v>
      </c>
      <c r="E2616" s="20">
        <v>4237715</v>
      </c>
      <c r="F2616" s="20">
        <v>4035290</v>
      </c>
      <c r="G2616" s="20">
        <v>75414</v>
      </c>
      <c r="H2616" s="20"/>
      <c r="I2616" s="20"/>
      <c r="J2616" s="7"/>
      <c r="K2616" s="7"/>
    </row>
    <row r="2617" spans="1:14" x14ac:dyDescent="0.25">
      <c r="A2617" s="2" t="s">
        <v>75</v>
      </c>
      <c r="B2617" s="2" t="s">
        <v>87</v>
      </c>
      <c r="C2617" s="2" t="s">
        <v>578</v>
      </c>
      <c r="D2617" s="2" t="s">
        <v>24</v>
      </c>
      <c r="E2617" s="20">
        <v>6818684</v>
      </c>
      <c r="F2617" s="20">
        <v>6323434</v>
      </c>
      <c r="G2617" s="20">
        <v>5769430</v>
      </c>
      <c r="H2617" s="20"/>
      <c r="I2617" s="20"/>
      <c r="J2617" s="7"/>
      <c r="K2617" s="7"/>
    </row>
    <row r="2618" spans="1:14" x14ac:dyDescent="0.25">
      <c r="A2618" s="2" t="s">
        <v>75</v>
      </c>
      <c r="B2618" s="2" t="s">
        <v>87</v>
      </c>
      <c r="C2618" s="2" t="s">
        <v>578</v>
      </c>
      <c r="D2618" s="2" t="s">
        <v>25</v>
      </c>
      <c r="E2618" s="20">
        <v>5327918</v>
      </c>
      <c r="F2618" s="20">
        <v>5063892</v>
      </c>
      <c r="G2618" s="20">
        <v>5436379</v>
      </c>
      <c r="H2618" s="20"/>
      <c r="I2618" s="20"/>
      <c r="J2618" s="7"/>
      <c r="K2618" s="7"/>
    </row>
    <row r="2619" spans="1:14" x14ac:dyDescent="0.25">
      <c r="A2619" s="2" t="s">
        <v>75</v>
      </c>
      <c r="B2619" s="2" t="s">
        <v>87</v>
      </c>
      <c r="C2619" s="2" t="s">
        <v>578</v>
      </c>
      <c r="D2619" s="2" t="s">
        <v>26</v>
      </c>
      <c r="E2619" s="20">
        <v>5222503</v>
      </c>
      <c r="F2619" s="20">
        <v>4993861</v>
      </c>
      <c r="G2619" s="20">
        <v>5270578</v>
      </c>
      <c r="H2619" s="20"/>
      <c r="I2619" s="20"/>
      <c r="J2619" s="7"/>
      <c r="K2619" s="7"/>
    </row>
    <row r="2620" spans="1:14" x14ac:dyDescent="0.25">
      <c r="A2620" s="2" t="s">
        <v>75</v>
      </c>
      <c r="B2620" s="2" t="s">
        <v>87</v>
      </c>
      <c r="C2620" s="2" t="s">
        <v>578</v>
      </c>
      <c r="D2620" s="2" t="s">
        <v>27</v>
      </c>
      <c r="E2620" s="20">
        <v>1596181</v>
      </c>
      <c r="F2620" s="20">
        <v>1329573</v>
      </c>
      <c r="G2620" s="20">
        <v>498852</v>
      </c>
      <c r="H2620" s="20">
        <v>0</v>
      </c>
      <c r="I2620" s="20"/>
      <c r="J2620" s="7"/>
      <c r="K2620" s="7"/>
    </row>
    <row r="2621" spans="1:14" x14ac:dyDescent="0.25">
      <c r="A2621" s="2" t="s">
        <v>75</v>
      </c>
      <c r="B2621" s="2" t="s">
        <v>87</v>
      </c>
      <c r="C2621" s="2" t="s">
        <v>578</v>
      </c>
      <c r="D2621" s="2" t="s">
        <v>491</v>
      </c>
      <c r="E2621" s="20">
        <v>424240</v>
      </c>
      <c r="F2621" s="20">
        <v>380310</v>
      </c>
      <c r="G2621" s="20">
        <v>7800</v>
      </c>
      <c r="H2621" s="20"/>
      <c r="I2621" s="20"/>
      <c r="J2621" s="7"/>
      <c r="K2621" s="7"/>
    </row>
    <row r="2622" spans="1:14" x14ac:dyDescent="0.25">
      <c r="A2622" s="2" t="s">
        <v>75</v>
      </c>
      <c r="B2622" s="2" t="s">
        <v>87</v>
      </c>
      <c r="C2622" s="2" t="s">
        <v>578</v>
      </c>
      <c r="D2622" s="2" t="s">
        <v>28</v>
      </c>
      <c r="E2622" s="20">
        <v>1522510</v>
      </c>
      <c r="F2622" s="20">
        <v>1662552</v>
      </c>
      <c r="G2622" s="20">
        <v>344207</v>
      </c>
      <c r="H2622" s="20"/>
      <c r="I2622" s="20"/>
      <c r="J2622" s="7"/>
      <c r="K2622" s="7"/>
    </row>
    <row r="2623" spans="1:14" x14ac:dyDescent="0.25">
      <c r="A2623" s="2" t="s">
        <v>75</v>
      </c>
      <c r="B2623" s="5" t="s">
        <v>87</v>
      </c>
      <c r="C2623" s="5" t="s">
        <v>578</v>
      </c>
      <c r="D2623" s="5" t="s">
        <v>29</v>
      </c>
      <c r="E2623" s="19"/>
      <c r="F2623" s="19"/>
      <c r="G2623" s="19"/>
      <c r="H2623" s="19"/>
      <c r="I2623" s="19"/>
      <c r="J2623" s="7"/>
      <c r="K2623" s="7"/>
      <c r="L2623" s="7"/>
      <c r="M2623" s="7"/>
      <c r="N2623" s="7"/>
    </row>
    <row r="2624" spans="1:14" x14ac:dyDescent="0.25">
      <c r="A2624" s="2" t="s">
        <v>75</v>
      </c>
      <c r="B2624" s="2" t="s">
        <v>87</v>
      </c>
      <c r="C2624" s="2" t="s">
        <v>578</v>
      </c>
      <c r="D2624" s="2" t="s">
        <v>30</v>
      </c>
      <c r="E2624" s="20">
        <v>609592</v>
      </c>
      <c r="F2624" s="20">
        <v>784430</v>
      </c>
      <c r="G2624" s="20">
        <v>487066</v>
      </c>
      <c r="H2624" s="20"/>
      <c r="I2624" s="20"/>
      <c r="J2624" s="7"/>
      <c r="K2624" s="7"/>
    </row>
    <row r="2625" spans="1:11" x14ac:dyDescent="0.25">
      <c r="A2625" s="5" t="s">
        <v>75</v>
      </c>
      <c r="B2625" s="2" t="s">
        <v>87</v>
      </c>
      <c r="C2625" s="2" t="s">
        <v>578</v>
      </c>
      <c r="D2625" s="2" t="s">
        <v>31</v>
      </c>
      <c r="E2625" s="20">
        <v>717637</v>
      </c>
      <c r="F2625" s="20">
        <v>1228624</v>
      </c>
      <c r="G2625" s="20">
        <v>788210</v>
      </c>
      <c r="H2625" s="20"/>
      <c r="I2625" s="20"/>
      <c r="J2625" s="7"/>
      <c r="K2625" s="7"/>
    </row>
    <row r="2626" spans="1:11" x14ac:dyDescent="0.25">
      <c r="A2626" s="2" t="s">
        <v>75</v>
      </c>
      <c r="B2626" s="2" t="s">
        <v>87</v>
      </c>
      <c r="C2626" s="2" t="s">
        <v>578</v>
      </c>
      <c r="D2626" s="2" t="s">
        <v>32</v>
      </c>
      <c r="E2626" s="20">
        <v>-108045</v>
      </c>
      <c r="F2626" s="20">
        <v>-444194</v>
      </c>
      <c r="G2626" s="20">
        <v>-301144</v>
      </c>
      <c r="H2626" s="20"/>
      <c r="I2626" s="20"/>
      <c r="J2626" s="7"/>
      <c r="K2626" s="7"/>
    </row>
    <row r="2627" spans="1:11" x14ac:dyDescent="0.25">
      <c r="A2627" s="2" t="s">
        <v>75</v>
      </c>
      <c r="B2627" s="2" t="s">
        <v>87</v>
      </c>
      <c r="C2627" s="2" t="s">
        <v>578</v>
      </c>
      <c r="D2627" s="2" t="s">
        <v>33</v>
      </c>
      <c r="E2627" s="20">
        <v>-17452</v>
      </c>
      <c r="F2627" s="20">
        <v>-46687</v>
      </c>
      <c r="G2627" s="20">
        <v>324297</v>
      </c>
      <c r="H2627" s="20"/>
      <c r="I2627" s="20"/>
      <c r="J2627" s="7"/>
      <c r="K2627" s="7"/>
    </row>
    <row r="2628" spans="1:11" x14ac:dyDescent="0.25">
      <c r="A2628" s="2" t="s">
        <v>75</v>
      </c>
      <c r="B2628" s="2" t="s">
        <v>87</v>
      </c>
      <c r="C2628" s="2" t="s">
        <v>578</v>
      </c>
      <c r="D2628" s="2" t="s">
        <v>34</v>
      </c>
      <c r="E2628" s="20">
        <v>-90593</v>
      </c>
      <c r="F2628" s="20">
        <v>-397507</v>
      </c>
      <c r="G2628" s="20">
        <v>-625441</v>
      </c>
      <c r="H2628" s="20"/>
      <c r="I2628" s="20"/>
      <c r="J2628" s="7"/>
      <c r="K2628" s="7"/>
    </row>
    <row r="2629" spans="1:11" x14ac:dyDescent="0.25">
      <c r="A2629" s="2" t="s">
        <v>75</v>
      </c>
      <c r="B2629" s="2" t="s">
        <v>87</v>
      </c>
      <c r="C2629" s="2" t="s">
        <v>578</v>
      </c>
      <c r="D2629" s="2" t="s">
        <v>35</v>
      </c>
      <c r="E2629" s="20">
        <v>19683</v>
      </c>
      <c r="F2629" s="20">
        <v>23788</v>
      </c>
      <c r="G2629" s="20">
        <v>44887</v>
      </c>
      <c r="H2629" s="20"/>
      <c r="I2629" s="20"/>
      <c r="J2629" s="7"/>
      <c r="K2629" s="7"/>
    </row>
    <row r="2630" spans="1:11" x14ac:dyDescent="0.25">
      <c r="A2630" s="2" t="s">
        <v>75</v>
      </c>
      <c r="B2630" s="2" t="s">
        <v>87</v>
      </c>
      <c r="C2630" s="2" t="s">
        <v>578</v>
      </c>
      <c r="D2630" s="2" t="s">
        <v>36</v>
      </c>
      <c r="E2630" s="20">
        <v>980537</v>
      </c>
      <c r="F2630" s="20">
        <v>1024510</v>
      </c>
      <c r="G2630" s="20">
        <v>790363</v>
      </c>
      <c r="H2630" s="20"/>
      <c r="I2630" s="20"/>
      <c r="J2630" s="7"/>
      <c r="K2630" s="7"/>
    </row>
    <row r="2631" spans="1:11" x14ac:dyDescent="0.25">
      <c r="A2631" s="5" t="s">
        <v>75</v>
      </c>
      <c r="B2631" s="2" t="s">
        <v>87</v>
      </c>
      <c r="C2631" s="2" t="s">
        <v>578</v>
      </c>
      <c r="D2631" s="2" t="s">
        <v>37</v>
      </c>
      <c r="E2631" s="20">
        <v>911354</v>
      </c>
      <c r="F2631" s="20">
        <v>956654</v>
      </c>
      <c r="G2631" s="20">
        <v>928264</v>
      </c>
      <c r="H2631" s="20"/>
      <c r="I2631" s="20"/>
      <c r="J2631" s="7"/>
      <c r="K2631" s="7"/>
    </row>
    <row r="2632" spans="1:11" x14ac:dyDescent="0.25">
      <c r="A2632" s="2" t="s">
        <v>75</v>
      </c>
      <c r="B2632" s="2" t="s">
        <v>87</v>
      </c>
      <c r="C2632" s="2" t="s">
        <v>578</v>
      </c>
      <c r="D2632" s="2" t="s">
        <v>38</v>
      </c>
      <c r="E2632" s="20">
        <v>-1051447</v>
      </c>
      <c r="F2632" s="20">
        <v>-1398229</v>
      </c>
      <c r="G2632" s="20">
        <v>-3180960</v>
      </c>
      <c r="H2632" s="20"/>
      <c r="I2632" s="20"/>
      <c r="J2632" s="7"/>
      <c r="K2632" s="7"/>
    </row>
    <row r="2633" spans="1:11" x14ac:dyDescent="0.25">
      <c r="A2633" s="2" t="s">
        <v>75</v>
      </c>
      <c r="B2633" s="2" t="s">
        <v>87</v>
      </c>
      <c r="C2633" s="2" t="s">
        <v>578</v>
      </c>
      <c r="D2633" s="2" t="s">
        <v>39</v>
      </c>
      <c r="E2633" s="20">
        <v>-942421</v>
      </c>
      <c r="F2633" s="20">
        <v>-1249876</v>
      </c>
      <c r="G2633" s="20">
        <v>-4455837</v>
      </c>
      <c r="H2633" s="20"/>
      <c r="I2633" s="20"/>
      <c r="J2633" s="7"/>
      <c r="K2633" s="7"/>
    </row>
    <row r="2634" spans="1:11" x14ac:dyDescent="0.25">
      <c r="A2634" s="2" t="s">
        <v>75</v>
      </c>
      <c r="B2634" s="5" t="s">
        <v>87</v>
      </c>
      <c r="C2634" s="5" t="s">
        <v>578</v>
      </c>
      <c r="D2634" s="5" t="s">
        <v>40</v>
      </c>
      <c r="E2634" s="19"/>
      <c r="F2634" s="19"/>
      <c r="G2634" s="19"/>
      <c r="H2634" s="19"/>
      <c r="I2634" s="19"/>
      <c r="J2634" s="7"/>
      <c r="K2634" s="7"/>
    </row>
    <row r="2635" spans="1:11" x14ac:dyDescent="0.25">
      <c r="A2635" s="2" t="s">
        <v>75</v>
      </c>
      <c r="B2635" s="2" t="s">
        <v>87</v>
      </c>
      <c r="C2635" s="2" t="s">
        <v>578</v>
      </c>
      <c r="D2635" s="2" t="s">
        <v>77</v>
      </c>
      <c r="E2635" s="20">
        <v>239251</v>
      </c>
      <c r="F2635" s="20">
        <v>239250.7</v>
      </c>
      <c r="G2635" s="20">
        <v>239250.7</v>
      </c>
      <c r="H2635" s="20"/>
      <c r="I2635" s="20"/>
      <c r="J2635" s="7"/>
      <c r="K2635" s="7"/>
    </row>
    <row r="2636" spans="1:11" x14ac:dyDescent="0.25">
      <c r="A2636" s="2" t="s">
        <v>75</v>
      </c>
      <c r="B2636" s="2" t="s">
        <v>87</v>
      </c>
      <c r="C2636" s="2" t="s">
        <v>578</v>
      </c>
      <c r="D2636" s="2" t="s">
        <v>78</v>
      </c>
      <c r="E2636" s="23">
        <v>0</v>
      </c>
      <c r="F2636" s="23">
        <v>0</v>
      </c>
      <c r="G2636" s="23">
        <v>0</v>
      </c>
      <c r="H2636" s="23">
        <v>0</v>
      </c>
      <c r="I2636" s="23"/>
      <c r="J2636" s="7"/>
      <c r="K2636" s="7"/>
    </row>
    <row r="2637" spans="1:11" x14ac:dyDescent="0.25">
      <c r="A2637" s="2" t="s">
        <v>75</v>
      </c>
      <c r="B2637" s="2" t="s">
        <v>87</v>
      </c>
      <c r="C2637" s="2" t="s">
        <v>578</v>
      </c>
      <c r="D2637" s="2" t="s">
        <v>79</v>
      </c>
      <c r="E2637" s="23">
        <v>0</v>
      </c>
      <c r="F2637" s="23">
        <v>0</v>
      </c>
      <c r="G2637" s="23">
        <v>0</v>
      </c>
      <c r="H2637" s="23">
        <v>0</v>
      </c>
      <c r="I2637" s="23"/>
      <c r="J2637" s="7"/>
      <c r="K2637" s="7"/>
    </row>
    <row r="2638" spans="1:11" x14ac:dyDescent="0.25">
      <c r="A2638" s="2" t="s">
        <v>75</v>
      </c>
      <c r="B2638" s="2" t="s">
        <v>87</v>
      </c>
      <c r="C2638" s="2" t="s">
        <v>578</v>
      </c>
      <c r="D2638" s="2" t="s">
        <v>80</v>
      </c>
      <c r="E2638" s="20">
        <v>-1330138</v>
      </c>
      <c r="F2638" s="20">
        <v>-352608</v>
      </c>
      <c r="G2638" s="20">
        <v>-4486463</v>
      </c>
      <c r="H2638" s="20"/>
      <c r="I2638" s="20"/>
      <c r="J2638" s="7"/>
      <c r="K2638" s="7"/>
    </row>
    <row r="2639" spans="1:11" x14ac:dyDescent="0.25">
      <c r="A2639" s="2" t="str">
        <f t="shared" ref="A2639:B2639" si="132">A2638</f>
        <v>Local Banks</v>
      </c>
      <c r="B2639" s="2" t="str">
        <f t="shared" si="132"/>
        <v>Specialized Banks</v>
      </c>
      <c r="C2639" s="2" t="s">
        <v>578</v>
      </c>
      <c r="D2639" s="2" t="s">
        <v>81</v>
      </c>
      <c r="E2639" s="20"/>
      <c r="F2639" s="20"/>
      <c r="G2639" s="9">
        <v>891971</v>
      </c>
      <c r="H2639" s="9">
        <v>0</v>
      </c>
      <c r="I2639" s="9">
        <v>0</v>
      </c>
      <c r="J2639" s="7"/>
      <c r="K2639" s="7"/>
    </row>
    <row r="2640" spans="1:11" x14ac:dyDescent="0.25">
      <c r="A2640" s="2" t="s">
        <v>75</v>
      </c>
      <c r="B2640" s="5" t="s">
        <v>87</v>
      </c>
      <c r="C2640" s="5" t="s">
        <v>578</v>
      </c>
      <c r="D2640" s="5" t="s">
        <v>43</v>
      </c>
      <c r="E2640" s="22"/>
      <c r="F2640" s="22"/>
      <c r="G2640" s="22"/>
      <c r="H2640" s="22"/>
      <c r="I2640" s="22"/>
      <c r="J2640" s="7"/>
      <c r="K2640" s="7"/>
    </row>
    <row r="2641" spans="1:11" x14ac:dyDescent="0.25">
      <c r="A2641" s="2" t="s">
        <v>75</v>
      </c>
      <c r="B2641" s="2" t="s">
        <v>87</v>
      </c>
      <c r="C2641" s="2" t="s">
        <v>578</v>
      </c>
      <c r="D2641" s="2" t="s">
        <v>211</v>
      </c>
      <c r="E2641" s="23">
        <v>-17.724149919999999</v>
      </c>
      <c r="F2641" s="23">
        <v>-56.626340145073492</v>
      </c>
      <c r="G2641" s="23">
        <v>-61.828171130000001</v>
      </c>
      <c r="H2641" s="23"/>
      <c r="I2641" s="23"/>
      <c r="J2641" s="7"/>
      <c r="K2641" s="7"/>
    </row>
    <row r="2642" spans="1:11" x14ac:dyDescent="0.25">
      <c r="A2642" s="2" t="s">
        <v>75</v>
      </c>
      <c r="B2642" s="2" t="s">
        <v>87</v>
      </c>
      <c r="C2642" s="2" t="s">
        <v>578</v>
      </c>
      <c r="D2642" s="2" t="s">
        <v>45</v>
      </c>
      <c r="E2642" s="23">
        <v>-1.2551219300000001</v>
      </c>
      <c r="F2642" s="23">
        <v>-5.5397749239611347</v>
      </c>
      <c r="G2642" s="23">
        <v>-25.051284819999999</v>
      </c>
      <c r="H2642" s="23"/>
      <c r="I2642" s="23"/>
      <c r="J2642" s="7"/>
      <c r="K2642" s="7"/>
    </row>
    <row r="2643" spans="1:11" x14ac:dyDescent="0.25">
      <c r="A2643" s="2" t="s">
        <v>75</v>
      </c>
      <c r="B2643" s="2" t="s">
        <v>87</v>
      </c>
      <c r="C2643" s="2" t="s">
        <v>578</v>
      </c>
      <c r="D2643" s="2" t="s">
        <v>533</v>
      </c>
      <c r="E2643" s="23">
        <v>22.188723793038253</v>
      </c>
      <c r="F2643" s="23">
        <v>23.298361198452387</v>
      </c>
      <c r="G2643" s="23">
        <v>45.3728628</v>
      </c>
      <c r="H2643" s="23"/>
      <c r="I2643" s="23"/>
      <c r="J2643" s="7"/>
      <c r="K2643" s="7"/>
    </row>
    <row r="2644" spans="1:11" x14ac:dyDescent="0.25">
      <c r="A2644" s="5" t="s">
        <v>75</v>
      </c>
      <c r="B2644" s="2" t="s">
        <v>87</v>
      </c>
      <c r="C2644" s="2" t="s">
        <v>578</v>
      </c>
      <c r="D2644" s="2" t="s">
        <v>46</v>
      </c>
      <c r="E2644" s="9">
        <v>-10.947783469999999</v>
      </c>
      <c r="F2644" s="9">
        <v>-15.587855132804242</v>
      </c>
      <c r="G2644" s="9">
        <v>-370.66799209999999</v>
      </c>
      <c r="H2644" s="9"/>
      <c r="I2644" s="9"/>
      <c r="J2644" s="7"/>
      <c r="K2644" s="7"/>
    </row>
    <row r="2645" spans="1:11" x14ac:dyDescent="0.25">
      <c r="A2645" s="2" t="s">
        <v>75</v>
      </c>
      <c r="B2645" s="2" t="s">
        <v>87</v>
      </c>
      <c r="C2645" s="2" t="s">
        <v>578</v>
      </c>
      <c r="D2645" s="2" t="s">
        <v>47</v>
      </c>
      <c r="E2645" s="9">
        <v>0.22865070065298401</v>
      </c>
      <c r="F2645" s="9">
        <v>0.29667254823610284</v>
      </c>
      <c r="G2645" s="9">
        <v>3.7340176860000001</v>
      </c>
      <c r="H2645" s="9"/>
      <c r="I2645" s="9"/>
      <c r="J2645" s="7"/>
      <c r="K2645" s="7"/>
    </row>
    <row r="2646" spans="1:11" x14ac:dyDescent="0.25">
      <c r="A2646" s="2" t="s">
        <v>75</v>
      </c>
      <c r="B2646" s="2" t="s">
        <v>87</v>
      </c>
      <c r="C2646" s="2" t="s">
        <v>578</v>
      </c>
      <c r="D2646" s="2" t="s">
        <v>48</v>
      </c>
      <c r="E2646" s="9">
        <v>-1.052387996</v>
      </c>
      <c r="F2646" s="9">
        <v>-4.9575170099078756</v>
      </c>
      <c r="G2646" s="9">
        <v>-52.028599710000002</v>
      </c>
      <c r="H2646" s="9"/>
      <c r="I2646" s="9"/>
      <c r="J2646" s="7"/>
      <c r="K2646" s="7"/>
    </row>
    <row r="2647" spans="1:11" x14ac:dyDescent="0.25">
      <c r="A2647" s="2" t="s">
        <v>75</v>
      </c>
      <c r="B2647" s="2" t="s">
        <v>87</v>
      </c>
      <c r="C2647" s="2" t="s">
        <v>578</v>
      </c>
      <c r="D2647" s="2" t="s">
        <v>49</v>
      </c>
      <c r="E2647" s="23">
        <v>117.72414992322734</v>
      </c>
      <c r="F2647" s="23">
        <v>156.6263401450735</v>
      </c>
      <c r="G2647" s="23">
        <v>161.82817109999999</v>
      </c>
      <c r="H2647" s="23"/>
      <c r="I2647" s="23"/>
      <c r="J2647" s="7"/>
      <c r="K2647" s="7"/>
    </row>
    <row r="2648" spans="1:11" x14ac:dyDescent="0.25">
      <c r="A2648" s="2" t="s">
        <v>75</v>
      </c>
      <c r="B2648" s="2" t="s">
        <v>87</v>
      </c>
      <c r="C2648" s="2" t="s">
        <v>578</v>
      </c>
      <c r="D2648" s="2" t="s">
        <v>50</v>
      </c>
      <c r="E2648" s="9">
        <v>-0.86676171000000002</v>
      </c>
      <c r="F2648" s="9">
        <v>-0.68418978579331424</v>
      </c>
      <c r="G2648" s="9">
        <v>-0.29181882199999998</v>
      </c>
      <c r="H2648" s="9"/>
      <c r="I2648" s="9"/>
      <c r="J2648" s="7"/>
      <c r="K2648" s="7"/>
    </row>
    <row r="2649" spans="1:11" x14ac:dyDescent="0.25">
      <c r="A2649" s="2" t="s">
        <v>75</v>
      </c>
      <c r="B2649" s="2" t="s">
        <v>87</v>
      </c>
      <c r="C2649" s="2" t="s">
        <v>578</v>
      </c>
      <c r="D2649" s="2" t="s">
        <v>51</v>
      </c>
      <c r="E2649" s="9">
        <v>155.82011044455922</v>
      </c>
      <c r="F2649" s="9">
        <v>126.76159155079446</v>
      </c>
      <c r="G2649" s="9">
        <v>148.5775999</v>
      </c>
      <c r="H2649" s="9"/>
      <c r="I2649" s="9"/>
      <c r="J2649" s="7"/>
      <c r="K2649" s="7"/>
    </row>
    <row r="2650" spans="1:11" x14ac:dyDescent="0.25">
      <c r="A2650" s="2" t="s">
        <v>75</v>
      </c>
      <c r="B2650" s="2" t="s">
        <v>87</v>
      </c>
      <c r="C2650" s="2" t="s">
        <v>578</v>
      </c>
      <c r="D2650" s="2" t="s">
        <v>52</v>
      </c>
      <c r="E2650" s="9">
        <v>46.301580043692525</v>
      </c>
      <c r="F2650" s="9">
        <v>40.215823104086091</v>
      </c>
      <c r="G2650" s="9">
        <v>20.680018709999999</v>
      </c>
      <c r="H2650" s="9"/>
      <c r="I2650" s="9"/>
      <c r="J2650" s="7"/>
      <c r="K2650" s="7"/>
    </row>
    <row r="2651" spans="1:11" x14ac:dyDescent="0.25">
      <c r="A2651" s="2" t="s">
        <v>75</v>
      </c>
      <c r="B2651" s="2" t="s">
        <v>87</v>
      </c>
      <c r="C2651" s="2" t="s">
        <v>578</v>
      </c>
      <c r="D2651" s="2" t="s">
        <v>82</v>
      </c>
      <c r="E2651" s="9">
        <f>+E2633/E2635</f>
        <v>-3.9390472767093971</v>
      </c>
      <c r="F2651" s="9">
        <f>+F2633/F2635</f>
        <v>-5.2241268259612195</v>
      </c>
      <c r="G2651" s="9">
        <f>+G2633/G2635</f>
        <v>-18.624133597101281</v>
      </c>
      <c r="H2651" s="9"/>
      <c r="I2651" s="9"/>
      <c r="J2651" s="7"/>
      <c r="K2651" s="7"/>
    </row>
    <row r="2652" spans="1:11" x14ac:dyDescent="0.25">
      <c r="A2652" s="5" t="s">
        <v>75</v>
      </c>
      <c r="B2652" s="5" t="s">
        <v>87</v>
      </c>
      <c r="C2652" s="5" t="s">
        <v>578</v>
      </c>
      <c r="D2652" s="5" t="s">
        <v>53</v>
      </c>
      <c r="E2652" s="74"/>
      <c r="F2652" s="74"/>
      <c r="G2652" s="74"/>
      <c r="H2652" s="74"/>
      <c r="I2652" s="74"/>
      <c r="J2652" s="7"/>
      <c r="K2652" s="7"/>
    </row>
    <row r="2653" spans="1:11" x14ac:dyDescent="0.25">
      <c r="A2653" s="2" t="s">
        <v>75</v>
      </c>
      <c r="B2653" s="2" t="s">
        <v>87</v>
      </c>
      <c r="C2653" s="2" t="s">
        <v>578</v>
      </c>
      <c r="D2653" s="2" t="s">
        <v>54</v>
      </c>
      <c r="E2653" s="9">
        <v>9.6148880032089856</v>
      </c>
      <c r="F2653" s="9">
        <v>7.6144000175599018</v>
      </c>
      <c r="G2653" s="9">
        <v>2.1493041399999999</v>
      </c>
      <c r="H2653" s="9"/>
      <c r="I2653" s="9"/>
      <c r="J2653" s="7"/>
      <c r="K2653" s="7"/>
    </row>
    <row r="2654" spans="1:11" x14ac:dyDescent="0.25">
      <c r="A2654" s="2" t="s">
        <v>75</v>
      </c>
      <c r="B2654" s="2" t="s">
        <v>87</v>
      </c>
      <c r="C2654" s="2" t="s">
        <v>578</v>
      </c>
      <c r="D2654" s="2" t="s">
        <v>55</v>
      </c>
      <c r="E2654" s="9">
        <v>49.228090429185599</v>
      </c>
      <c r="F2654" s="9">
        <v>50.326205110629878</v>
      </c>
      <c r="G2654" s="9">
        <v>6.2734691500000004</v>
      </c>
      <c r="H2654" s="9"/>
      <c r="I2654" s="9"/>
      <c r="J2654" s="7"/>
      <c r="K2654" s="7"/>
    </row>
    <row r="2655" spans="1:11" x14ac:dyDescent="0.25">
      <c r="A2655" s="2" t="s">
        <v>75</v>
      </c>
      <c r="B2655" s="2" t="s">
        <v>87</v>
      </c>
      <c r="C2655" s="2" t="s">
        <v>578</v>
      </c>
      <c r="D2655" s="2" t="s">
        <v>56</v>
      </c>
      <c r="E2655" s="9">
        <v>18.542290505460585</v>
      </c>
      <c r="F2655" s="9">
        <v>16.581797964348411</v>
      </c>
      <c r="G2655" s="9">
        <v>41.498032629999997</v>
      </c>
      <c r="H2655" s="9"/>
      <c r="I2655" s="9"/>
      <c r="J2655" s="7"/>
      <c r="K2655" s="7"/>
    </row>
    <row r="2656" spans="1:11" x14ac:dyDescent="0.25">
      <c r="A2656" s="2" t="s">
        <v>75</v>
      </c>
      <c r="B2656" s="2" t="s">
        <v>87</v>
      </c>
      <c r="C2656" s="2" t="s">
        <v>578</v>
      </c>
      <c r="D2656" s="2" t="s">
        <v>57</v>
      </c>
      <c r="E2656" s="9">
        <v>95.81735219863279</v>
      </c>
      <c r="F2656" s="9">
        <v>105.66481439632599</v>
      </c>
      <c r="G2656" s="9">
        <v>219.1723719</v>
      </c>
      <c r="H2656" s="9"/>
      <c r="I2656" s="9"/>
      <c r="J2656" s="7"/>
      <c r="K2656" s="7"/>
    </row>
    <row r="2657" spans="1:11" x14ac:dyDescent="0.25">
      <c r="A2657" s="2" t="s">
        <v>75</v>
      </c>
      <c r="B2657" s="2" t="s">
        <v>87</v>
      </c>
      <c r="C2657" s="2" t="s">
        <v>578</v>
      </c>
      <c r="D2657" s="2" t="s">
        <v>58</v>
      </c>
      <c r="E2657" s="9">
        <v>149.49830553602342</v>
      </c>
      <c r="F2657" s="9">
        <v>166.90760398629729</v>
      </c>
      <c r="G2657" s="9">
        <v>916.59290750000002</v>
      </c>
      <c r="H2657" s="9"/>
      <c r="I2657" s="9"/>
      <c r="J2657" s="7"/>
      <c r="K2657" s="7"/>
    </row>
    <row r="2658" spans="1:11" x14ac:dyDescent="0.25">
      <c r="A2658" s="5" t="s">
        <v>75</v>
      </c>
      <c r="B2658" s="2" t="s">
        <v>87</v>
      </c>
      <c r="C2658" s="2" t="s">
        <v>578</v>
      </c>
      <c r="D2658" s="2" t="s">
        <v>59</v>
      </c>
      <c r="E2658" s="9">
        <v>82.668040368702719</v>
      </c>
      <c r="F2658" s="9">
        <v>74.634912436582979</v>
      </c>
      <c r="G2658" s="9">
        <v>218.97921310000001</v>
      </c>
      <c r="H2658" s="9"/>
      <c r="I2658" s="9"/>
      <c r="J2658" s="7"/>
      <c r="K2658" s="7"/>
    </row>
    <row r="2659" spans="1:11" x14ac:dyDescent="0.25">
      <c r="A2659" s="2" t="s">
        <v>75</v>
      </c>
      <c r="B2659" s="2" t="s">
        <v>87</v>
      </c>
      <c r="C2659" s="2" t="s">
        <v>578</v>
      </c>
      <c r="D2659" s="2" t="s">
        <v>60</v>
      </c>
      <c r="E2659" s="23">
        <v>59.528118059532623</v>
      </c>
      <c r="F2659" s="23">
        <v>52.819219229654117</v>
      </c>
      <c r="G2659" s="23">
        <v>210.7173315</v>
      </c>
      <c r="H2659" s="23"/>
      <c r="I2659" s="23"/>
      <c r="J2659" s="7"/>
      <c r="K2659" s="7"/>
    </row>
    <row r="2660" spans="1:11" x14ac:dyDescent="0.25">
      <c r="A2660" s="2" t="s">
        <v>75</v>
      </c>
      <c r="B2660" s="5" t="s">
        <v>87</v>
      </c>
      <c r="C2660" s="5" t="s">
        <v>578</v>
      </c>
      <c r="D2660" s="5" t="s">
        <v>61</v>
      </c>
      <c r="E2660" s="74"/>
      <c r="F2660" s="74"/>
      <c r="G2660" s="74"/>
      <c r="H2660" s="74"/>
      <c r="I2660" s="74"/>
      <c r="J2660" s="7"/>
      <c r="K2660" s="7"/>
    </row>
    <row r="2661" spans="1:11" x14ac:dyDescent="0.25">
      <c r="A2661" s="2" t="s">
        <v>75</v>
      </c>
      <c r="B2661" s="2" t="s">
        <v>87</v>
      </c>
      <c r="C2661" s="2" t="s">
        <v>578</v>
      </c>
      <c r="D2661" s="2" t="s">
        <v>62</v>
      </c>
      <c r="E2661" s="9">
        <v>78.137042279712631</v>
      </c>
      <c r="F2661" s="9">
        <v>80.081360855509843</v>
      </c>
      <c r="G2661" s="9">
        <v>94.227315349999998</v>
      </c>
      <c r="H2661" s="9"/>
      <c r="I2661" s="9"/>
      <c r="J2661" s="7"/>
      <c r="K2661" s="7"/>
    </row>
    <row r="2662" spans="1:11" x14ac:dyDescent="0.25">
      <c r="A2662" s="2" t="s">
        <v>75</v>
      </c>
      <c r="B2662" s="2" t="s">
        <v>87</v>
      </c>
      <c r="C2662" s="2" t="s">
        <v>578</v>
      </c>
      <c r="D2662" s="2" t="s">
        <v>63</v>
      </c>
      <c r="E2662" s="9">
        <v>76.591069479095964</v>
      </c>
      <c r="F2662" s="9">
        <v>78.973877168639703</v>
      </c>
      <c r="G2662" s="9">
        <v>91.353530590000005</v>
      </c>
      <c r="H2662" s="9"/>
      <c r="I2662" s="9"/>
      <c r="J2662" s="7"/>
      <c r="K2662" s="7"/>
    </row>
    <row r="2663" spans="1:11" x14ac:dyDescent="0.25">
      <c r="A2663" s="5" t="s">
        <v>75</v>
      </c>
      <c r="B2663" s="2" t="s">
        <v>87</v>
      </c>
      <c r="C2663" s="2" t="s">
        <v>578</v>
      </c>
      <c r="D2663" s="2" t="s">
        <v>534</v>
      </c>
      <c r="E2663" s="9">
        <v>-125.4425579</v>
      </c>
      <c r="F2663" s="9">
        <v>-94.393671761001457</v>
      </c>
      <c r="G2663" s="9">
        <v>-55.357518349999999</v>
      </c>
      <c r="H2663" s="9"/>
      <c r="I2663" s="9"/>
      <c r="J2663" s="7"/>
      <c r="K2663" s="7"/>
    </row>
    <row r="2664" spans="1:11" x14ac:dyDescent="0.25">
      <c r="A2664" s="2" t="s">
        <v>75</v>
      </c>
      <c r="B2664" s="2" t="s">
        <v>87</v>
      </c>
      <c r="C2664" s="2" t="s">
        <v>578</v>
      </c>
      <c r="D2664" s="2" t="s">
        <v>65</v>
      </c>
      <c r="E2664" s="9">
        <v>-0.33416926699999999</v>
      </c>
      <c r="F2664" s="9">
        <v>-0.93488785530874807</v>
      </c>
      <c r="G2664" s="9">
        <v>6.1529684219999998</v>
      </c>
      <c r="H2664" s="9"/>
      <c r="I2664" s="9"/>
      <c r="J2664" s="7"/>
      <c r="K2664" s="7"/>
    </row>
    <row r="2665" spans="1:11" x14ac:dyDescent="0.25">
      <c r="A2665" s="5" t="s">
        <v>75</v>
      </c>
      <c r="B2665" s="2" t="s">
        <v>87</v>
      </c>
      <c r="C2665" s="2" t="s">
        <v>578</v>
      </c>
      <c r="D2665" s="2" t="s">
        <v>66</v>
      </c>
      <c r="E2665" s="9">
        <v>98.021459789733996</v>
      </c>
      <c r="F2665" s="9">
        <v>98.617051864455249</v>
      </c>
      <c r="G2665" s="9">
        <v>96.950157450000006</v>
      </c>
      <c r="H2665" s="9"/>
      <c r="I2665" s="9"/>
      <c r="J2665" s="7"/>
      <c r="K2665" s="7"/>
    </row>
    <row r="2666" spans="1:11" x14ac:dyDescent="0.25">
      <c r="A2666" s="2" t="s">
        <v>75</v>
      </c>
      <c r="B2666" s="5" t="s">
        <v>87</v>
      </c>
      <c r="C2666" s="5" t="s">
        <v>578</v>
      </c>
      <c r="D2666" s="5" t="s">
        <v>67</v>
      </c>
      <c r="E2666" s="74"/>
      <c r="F2666" s="74"/>
      <c r="G2666" s="74"/>
      <c r="H2666" s="74"/>
      <c r="I2666" s="74"/>
      <c r="J2666" s="7"/>
      <c r="K2666" s="7"/>
    </row>
    <row r="2667" spans="1:11" x14ac:dyDescent="0.25">
      <c r="A2667" s="2" t="s">
        <v>75</v>
      </c>
      <c r="B2667" s="2" t="s">
        <v>87</v>
      </c>
      <c r="C2667" s="2" t="s">
        <v>578</v>
      </c>
      <c r="D2667" s="2" t="s">
        <v>535</v>
      </c>
      <c r="E2667" s="23">
        <v>-49.339401260000002</v>
      </c>
      <c r="F2667" s="23">
        <v>-66.905371583987957</v>
      </c>
      <c r="G2667" s="23">
        <v>-816.93763469999999</v>
      </c>
      <c r="H2667" s="23"/>
      <c r="I2667" s="23"/>
      <c r="J2667" s="7"/>
      <c r="K2667" s="7"/>
    </row>
    <row r="2668" spans="1:11" x14ac:dyDescent="0.25">
      <c r="A2668" s="2" t="str">
        <f t="shared" ref="A2668:C2668" si="133">A2667</f>
        <v>Local Banks</v>
      </c>
      <c r="B2668" s="2" t="str">
        <f t="shared" si="133"/>
        <v>Specialized Banks</v>
      </c>
      <c r="C2668" s="2" t="str">
        <f t="shared" si="133"/>
        <v>SME BANK LTD.</v>
      </c>
      <c r="D2668" s="2" t="s">
        <v>540</v>
      </c>
      <c r="E2668" s="23"/>
      <c r="F2668" s="23"/>
      <c r="G2668" s="9">
        <f>G2639/SUM(G2603:G2605)</f>
        <v>-9.0827554513833272E-2</v>
      </c>
      <c r="H2668" s="9"/>
      <c r="I2668" s="9"/>
      <c r="J2668" s="7"/>
      <c r="K2668" s="7"/>
    </row>
    <row r="2669" spans="1:11" x14ac:dyDescent="0.25">
      <c r="A2669" s="2" t="s">
        <v>75</v>
      </c>
      <c r="B2669" s="2" t="s">
        <v>87</v>
      </c>
      <c r="C2669" s="2" t="s">
        <v>578</v>
      </c>
      <c r="D2669" s="2" t="s">
        <v>538</v>
      </c>
      <c r="E2669" s="9">
        <f>+SUM(E2603:E2605)/E2635</f>
        <v>-17.752473343894071</v>
      </c>
      <c r="F2669" s="9">
        <f t="shared" ref="F2669:G2669" si="134">+SUM(F2603:F2605)/F2635</f>
        <v>-22.422722274166805</v>
      </c>
      <c r="G2669" s="9">
        <f t="shared" si="134"/>
        <v>-41.046855871268086</v>
      </c>
      <c r="H2669" s="9"/>
      <c r="I2669" s="9"/>
      <c r="J2669" s="7"/>
      <c r="K2669" s="7"/>
    </row>
    <row r="2670" spans="1:11" x14ac:dyDescent="0.25">
      <c r="A2670" s="2" t="s">
        <v>75</v>
      </c>
      <c r="B2670" s="2" t="s">
        <v>87</v>
      </c>
      <c r="C2670" s="2" t="s">
        <v>578</v>
      </c>
      <c r="D2670" s="2" t="s">
        <v>539</v>
      </c>
      <c r="E2670" s="9">
        <v>-1.9420047620000001</v>
      </c>
      <c r="F2670" s="9">
        <v>-1.5793173536699119</v>
      </c>
      <c r="G2670" s="9">
        <v>-0.26828531700000002</v>
      </c>
      <c r="H2670" s="9"/>
      <c r="I2670" s="9"/>
      <c r="J2670" s="7"/>
      <c r="K2670" s="7"/>
    </row>
    <row r="2671" spans="1:11" x14ac:dyDescent="0.25">
      <c r="A2671" s="5" t="s">
        <v>75</v>
      </c>
      <c r="B2671" s="5" t="s">
        <v>87</v>
      </c>
      <c r="C2671" s="5" t="s">
        <v>578</v>
      </c>
      <c r="D2671" s="5" t="s">
        <v>68</v>
      </c>
      <c r="E2671" s="74"/>
      <c r="F2671" s="74"/>
      <c r="G2671" s="74"/>
      <c r="H2671" s="74"/>
      <c r="I2671" s="74"/>
      <c r="J2671" s="7"/>
      <c r="K2671" s="7"/>
    </row>
    <row r="2672" spans="1:11" x14ac:dyDescent="0.25">
      <c r="A2672" s="2" t="s">
        <v>75</v>
      </c>
      <c r="B2672" s="2" t="s">
        <v>87</v>
      </c>
      <c r="C2672" s="2" t="s">
        <v>578</v>
      </c>
      <c r="D2672" s="2" t="s">
        <v>83</v>
      </c>
      <c r="E2672" s="9">
        <v>1.4114053061211496</v>
      </c>
      <c r="F2672" s="9">
        <v>0.2821143857470661</v>
      </c>
      <c r="G2672" s="9">
        <v>1.006873232</v>
      </c>
      <c r="H2672" s="9"/>
      <c r="I2672" s="9"/>
      <c r="J2672" s="7"/>
      <c r="K2672" s="7"/>
    </row>
    <row r="2673" spans="1:14" x14ac:dyDescent="0.25">
      <c r="A2673" s="2" t="s">
        <v>75</v>
      </c>
      <c r="B2673" s="5" t="s">
        <v>87</v>
      </c>
      <c r="C2673" s="5" t="s">
        <v>579</v>
      </c>
      <c r="D2673" s="5" t="s">
        <v>9</v>
      </c>
      <c r="E2673" s="19">
        <f>SUM(E2674:E2677)</f>
        <v>14702884</v>
      </c>
      <c r="F2673" s="19">
        <f t="shared" ref="F2673:I2673" si="135">SUM(F2674:F2677)</f>
        <v>23438160</v>
      </c>
      <c r="G2673" s="19">
        <f t="shared" si="135"/>
        <v>23537714</v>
      </c>
      <c r="H2673" s="19">
        <f t="shared" si="135"/>
        <v>23880033</v>
      </c>
      <c r="I2673" s="19">
        <f t="shared" si="135"/>
        <v>37145852</v>
      </c>
      <c r="J2673" s="3"/>
      <c r="K2673" s="3"/>
      <c r="L2673" s="3"/>
      <c r="M2673" s="3"/>
      <c r="N2673" s="3"/>
    </row>
    <row r="2674" spans="1:14" x14ac:dyDescent="0.25">
      <c r="A2674" s="2" t="s">
        <v>75</v>
      </c>
      <c r="B2674" s="2" t="s">
        <v>87</v>
      </c>
      <c r="C2674" s="2" t="s">
        <v>579</v>
      </c>
      <c r="D2674" s="2" t="s">
        <v>76</v>
      </c>
      <c r="E2674" s="23">
        <v>7885471</v>
      </c>
      <c r="F2674" s="23">
        <v>7885488</v>
      </c>
      <c r="G2674" s="23">
        <v>7885547</v>
      </c>
      <c r="H2674" s="23">
        <v>7885549</v>
      </c>
      <c r="I2674" s="23">
        <v>7885549</v>
      </c>
      <c r="J2674" s="7"/>
      <c r="K2674" s="7"/>
    </row>
    <row r="2675" spans="1:14" x14ac:dyDescent="0.25">
      <c r="A2675" s="2" t="s">
        <v>75</v>
      </c>
      <c r="B2675" s="2" t="s">
        <v>87</v>
      </c>
      <c r="C2675" s="2" t="s">
        <v>579</v>
      </c>
      <c r="D2675" s="2" t="s">
        <v>11</v>
      </c>
      <c r="E2675" s="9">
        <v>922701</v>
      </c>
      <c r="F2675" s="9">
        <v>1012675</v>
      </c>
      <c r="G2675" s="9">
        <v>1167339</v>
      </c>
      <c r="H2675" s="9">
        <v>1297794</v>
      </c>
      <c r="I2675" s="9">
        <v>1385647</v>
      </c>
      <c r="J2675" s="7"/>
      <c r="K2675" s="7"/>
    </row>
    <row r="2676" spans="1:14" x14ac:dyDescent="0.25">
      <c r="A2676" s="5" t="s">
        <v>75</v>
      </c>
      <c r="B2676" s="2" t="s">
        <v>87</v>
      </c>
      <c r="C2676" s="2" t="s">
        <v>579</v>
      </c>
      <c r="D2676" s="2" t="s">
        <v>12</v>
      </c>
      <c r="E2676" s="9">
        <v>-1591744</v>
      </c>
      <c r="F2676" s="9">
        <v>-1090841</v>
      </c>
      <c r="G2676" s="9">
        <v>-588765</v>
      </c>
      <c r="H2676" s="9">
        <v>-467187</v>
      </c>
      <c r="I2676" s="9">
        <v>35852</v>
      </c>
      <c r="J2676" s="7"/>
      <c r="K2676" s="7"/>
    </row>
    <row r="2677" spans="1:14" x14ac:dyDescent="0.25">
      <c r="A2677" s="2" t="s">
        <v>75</v>
      </c>
      <c r="B2677" s="2" t="s">
        <v>87</v>
      </c>
      <c r="C2677" s="2" t="s">
        <v>579</v>
      </c>
      <c r="D2677" s="2" t="s">
        <v>13</v>
      </c>
      <c r="E2677" s="9">
        <v>7486456</v>
      </c>
      <c r="F2677" s="9">
        <v>15630838</v>
      </c>
      <c r="G2677" s="9">
        <v>15073593</v>
      </c>
      <c r="H2677" s="9">
        <v>15163877</v>
      </c>
      <c r="I2677" s="9">
        <v>27838804</v>
      </c>
      <c r="J2677" s="7"/>
      <c r="K2677" s="7"/>
    </row>
    <row r="2678" spans="1:14" x14ac:dyDescent="0.25">
      <c r="A2678" s="2" t="s">
        <v>75</v>
      </c>
      <c r="B2678" s="5" t="s">
        <v>87</v>
      </c>
      <c r="C2678" s="5" t="s">
        <v>579</v>
      </c>
      <c r="D2678" s="5" t="s">
        <v>14</v>
      </c>
      <c r="E2678" s="22">
        <v>10185094</v>
      </c>
      <c r="F2678" s="22">
        <v>7860067</v>
      </c>
      <c r="G2678" s="22">
        <v>8667514</v>
      </c>
      <c r="H2678" s="22">
        <v>11177313</v>
      </c>
      <c r="I2678" s="22">
        <v>13471340</v>
      </c>
      <c r="J2678" s="7"/>
      <c r="K2678" s="7"/>
    </row>
    <row r="2679" spans="1:14" x14ac:dyDescent="0.25">
      <c r="A2679" s="2" t="s">
        <v>75</v>
      </c>
      <c r="B2679" s="2" t="s">
        <v>87</v>
      </c>
      <c r="C2679" s="2" t="s">
        <v>579</v>
      </c>
      <c r="D2679" s="2" t="s">
        <v>15</v>
      </c>
      <c r="E2679" s="9">
        <v>21537</v>
      </c>
      <c r="F2679" s="9">
        <v>30605</v>
      </c>
      <c r="G2679" s="9">
        <v>20188</v>
      </c>
      <c r="H2679" s="9">
        <v>132110</v>
      </c>
      <c r="I2679" s="9">
        <v>139540</v>
      </c>
      <c r="J2679" s="7"/>
      <c r="K2679" s="7"/>
    </row>
    <row r="2680" spans="1:14" x14ac:dyDescent="0.25">
      <c r="A2680" s="2" t="s">
        <v>75</v>
      </c>
      <c r="B2680" s="2" t="s">
        <v>87</v>
      </c>
      <c r="C2680" s="2" t="s">
        <v>579</v>
      </c>
      <c r="D2680" s="2" t="s">
        <v>16</v>
      </c>
      <c r="E2680" s="20">
        <v>0</v>
      </c>
      <c r="F2680" s="20">
        <v>0</v>
      </c>
      <c r="G2680" s="20">
        <v>89890</v>
      </c>
      <c r="H2680" s="20">
        <v>87835</v>
      </c>
      <c r="I2680" s="20">
        <v>114444</v>
      </c>
      <c r="J2680" s="7"/>
      <c r="K2680" s="7"/>
    </row>
    <row r="2681" spans="1:14" x14ac:dyDescent="0.25">
      <c r="A2681" s="2" t="s">
        <v>75</v>
      </c>
      <c r="B2681" s="2" t="s">
        <v>87</v>
      </c>
      <c r="C2681" s="2" t="s">
        <v>579</v>
      </c>
      <c r="D2681" s="2" t="s">
        <v>17</v>
      </c>
      <c r="E2681" s="20">
        <v>4154591</v>
      </c>
      <c r="F2681" s="20">
        <v>5015374</v>
      </c>
      <c r="G2681" s="20">
        <v>6223905</v>
      </c>
      <c r="H2681" s="20">
        <v>7983205</v>
      </c>
      <c r="I2681" s="20">
        <v>10468863</v>
      </c>
      <c r="J2681" s="7"/>
      <c r="K2681" s="7"/>
    </row>
    <row r="2682" spans="1:14" x14ac:dyDescent="0.25">
      <c r="A2682" s="2" t="s">
        <v>75</v>
      </c>
      <c r="B2682" s="2" t="s">
        <v>87</v>
      </c>
      <c r="C2682" s="2" t="s">
        <v>579</v>
      </c>
      <c r="D2682" s="2" t="s">
        <v>18</v>
      </c>
      <c r="E2682" s="20">
        <v>6008966</v>
      </c>
      <c r="F2682" s="20">
        <v>2814088</v>
      </c>
      <c r="G2682" s="20">
        <v>2333531</v>
      </c>
      <c r="H2682" s="20">
        <v>2974163</v>
      </c>
      <c r="I2682" s="20">
        <v>2748493</v>
      </c>
      <c r="J2682" s="7"/>
      <c r="K2682" s="7"/>
    </row>
    <row r="2683" spans="1:14" x14ac:dyDescent="0.25">
      <c r="A2683" s="2" t="s">
        <v>75</v>
      </c>
      <c r="B2683" s="5" t="s">
        <v>87</v>
      </c>
      <c r="C2683" s="5" t="s">
        <v>579</v>
      </c>
      <c r="D2683" s="5" t="s">
        <v>19</v>
      </c>
      <c r="E2683" s="22">
        <v>24887978</v>
      </c>
      <c r="F2683" s="22">
        <v>31298227</v>
      </c>
      <c r="G2683" s="22">
        <v>32205228</v>
      </c>
      <c r="H2683" s="22">
        <v>35057346</v>
      </c>
      <c r="I2683" s="19">
        <v>50617192</v>
      </c>
      <c r="J2683" s="7"/>
      <c r="K2683" s="7"/>
    </row>
    <row r="2684" spans="1:14" x14ac:dyDescent="0.25">
      <c r="A2684" s="2" t="s">
        <v>75</v>
      </c>
      <c r="B2684" s="2" t="s">
        <v>87</v>
      </c>
      <c r="C2684" s="2" t="s">
        <v>579</v>
      </c>
      <c r="D2684" s="2" t="s">
        <v>20</v>
      </c>
      <c r="E2684" s="20">
        <v>682512</v>
      </c>
      <c r="F2684" s="20">
        <v>841158</v>
      </c>
      <c r="G2684" s="20">
        <v>739719</v>
      </c>
      <c r="H2684" s="20">
        <v>1036377</v>
      </c>
      <c r="I2684" s="20">
        <v>1019341</v>
      </c>
      <c r="J2684" s="7"/>
      <c r="K2684" s="7"/>
    </row>
    <row r="2685" spans="1:14" x14ac:dyDescent="0.25">
      <c r="A2685" s="2" t="s">
        <v>75</v>
      </c>
      <c r="B2685" s="2" t="s">
        <v>87</v>
      </c>
      <c r="C2685" s="2" t="s">
        <v>579</v>
      </c>
      <c r="D2685" s="2" t="s">
        <v>21</v>
      </c>
      <c r="E2685" s="20">
        <v>894125</v>
      </c>
      <c r="F2685" s="20">
        <v>1750165</v>
      </c>
      <c r="G2685" s="20">
        <v>1261162</v>
      </c>
      <c r="H2685" s="20">
        <v>1057619</v>
      </c>
      <c r="I2685" s="20">
        <v>1710689</v>
      </c>
      <c r="J2685" s="7"/>
      <c r="K2685" s="7"/>
    </row>
    <row r="2686" spans="1:14" x14ac:dyDescent="0.25">
      <c r="A2686" s="2" t="s">
        <v>75</v>
      </c>
      <c r="B2686" s="2" t="s">
        <v>87</v>
      </c>
      <c r="C2686" s="2" t="s">
        <v>579</v>
      </c>
      <c r="D2686" s="2" t="s">
        <v>22</v>
      </c>
      <c r="E2686" s="20">
        <v>0</v>
      </c>
      <c r="F2686" s="20">
        <v>0</v>
      </c>
      <c r="G2686" s="20">
        <v>0</v>
      </c>
      <c r="H2686" s="20">
        <v>0</v>
      </c>
      <c r="I2686" s="20">
        <v>0</v>
      </c>
      <c r="J2686" s="7"/>
      <c r="K2686" s="7"/>
    </row>
    <row r="2687" spans="1:14" x14ac:dyDescent="0.25">
      <c r="A2687" s="5" t="s">
        <v>75</v>
      </c>
      <c r="B2687" s="2" t="s">
        <v>87</v>
      </c>
      <c r="C2687" s="2" t="s">
        <v>579</v>
      </c>
      <c r="D2687" s="2" t="s">
        <v>23</v>
      </c>
      <c r="E2687" s="20">
        <v>3540871</v>
      </c>
      <c r="F2687" s="20">
        <v>4128609</v>
      </c>
      <c r="G2687" s="20">
        <v>3311637</v>
      </c>
      <c r="H2687" s="20">
        <v>6279402</v>
      </c>
      <c r="I2687" s="20">
        <v>3957408</v>
      </c>
      <c r="J2687" s="7"/>
      <c r="K2687" s="7"/>
    </row>
    <row r="2688" spans="1:14" x14ac:dyDescent="0.25">
      <c r="A2688" s="2" t="s">
        <v>75</v>
      </c>
      <c r="B2688" s="2" t="s">
        <v>87</v>
      </c>
      <c r="C2688" s="2" t="s">
        <v>579</v>
      </c>
      <c r="D2688" s="2" t="s">
        <v>24</v>
      </c>
      <c r="E2688" s="20">
        <v>10588755</v>
      </c>
      <c r="F2688" s="20">
        <v>9861484</v>
      </c>
      <c r="G2688" s="20">
        <v>12181565</v>
      </c>
      <c r="H2688" s="20">
        <v>10458786</v>
      </c>
      <c r="I2688" s="20">
        <v>14364907</v>
      </c>
      <c r="J2688" s="7"/>
      <c r="K2688" s="7"/>
    </row>
    <row r="2689" spans="1:14" x14ac:dyDescent="0.25">
      <c r="A2689" s="2" t="s">
        <v>75</v>
      </c>
      <c r="B2689" s="2" t="s">
        <v>87</v>
      </c>
      <c r="C2689" s="2" t="s">
        <v>579</v>
      </c>
      <c r="D2689" s="2" t="s">
        <v>25</v>
      </c>
      <c r="E2689" s="20">
        <v>2557878</v>
      </c>
      <c r="F2689" s="20">
        <v>2189560</v>
      </c>
      <c r="G2689" s="20">
        <v>1790009</v>
      </c>
      <c r="H2689" s="20">
        <v>644280</v>
      </c>
      <c r="I2689" s="20">
        <v>245533</v>
      </c>
      <c r="J2689" s="7"/>
      <c r="K2689" s="7"/>
    </row>
    <row r="2690" spans="1:14" x14ac:dyDescent="0.25">
      <c r="A2690" s="2" t="s">
        <v>75</v>
      </c>
      <c r="B2690" s="2" t="s">
        <v>87</v>
      </c>
      <c r="C2690" s="2" t="s">
        <v>579</v>
      </c>
      <c r="D2690" s="2" t="s">
        <v>26</v>
      </c>
      <c r="E2690" s="20">
        <v>1703605</v>
      </c>
      <c r="F2690" s="20">
        <v>1701999</v>
      </c>
      <c r="G2690" s="20">
        <v>1555953</v>
      </c>
      <c r="H2690" s="20">
        <v>376092</v>
      </c>
      <c r="I2690" s="20">
        <v>89020</v>
      </c>
      <c r="J2690" s="7"/>
      <c r="K2690" s="7"/>
    </row>
    <row r="2691" spans="1:14" x14ac:dyDescent="0.25">
      <c r="A2691" s="2" t="s">
        <v>75</v>
      </c>
      <c r="B2691" s="2" t="s">
        <v>87</v>
      </c>
      <c r="C2691" s="2" t="s">
        <v>579</v>
      </c>
      <c r="D2691" s="2" t="s">
        <v>27</v>
      </c>
      <c r="E2691" s="20">
        <v>8885150</v>
      </c>
      <c r="F2691" s="20">
        <v>8159485</v>
      </c>
      <c r="G2691" s="20">
        <v>10625612</v>
      </c>
      <c r="H2691" s="20">
        <v>10082694</v>
      </c>
      <c r="I2691" s="20">
        <v>14275887</v>
      </c>
      <c r="J2691" s="7"/>
      <c r="K2691" s="7"/>
    </row>
    <row r="2692" spans="1:14" x14ac:dyDescent="0.25">
      <c r="A2692" s="2" t="s">
        <v>75</v>
      </c>
      <c r="B2692" s="2" t="s">
        <v>87</v>
      </c>
      <c r="C2692" s="2" t="s">
        <v>579</v>
      </c>
      <c r="D2692" s="2" t="s">
        <v>491</v>
      </c>
      <c r="E2692" s="20">
        <v>7155960</v>
      </c>
      <c r="F2692" s="20">
        <v>15521524</v>
      </c>
      <c r="G2692" s="20">
        <v>15078877</v>
      </c>
      <c r="H2692" s="20">
        <v>15182335</v>
      </c>
      <c r="I2692" s="20">
        <v>28072538</v>
      </c>
      <c r="J2692" s="7"/>
      <c r="K2692" s="7"/>
    </row>
    <row r="2693" spans="1:14" x14ac:dyDescent="0.25">
      <c r="A2693" s="2" t="s">
        <v>75</v>
      </c>
      <c r="B2693" s="2" t="s">
        <v>87</v>
      </c>
      <c r="C2693" s="2" t="s">
        <v>579</v>
      </c>
      <c r="D2693" s="2" t="s">
        <v>28</v>
      </c>
      <c r="E2693" s="20">
        <v>3729360</v>
      </c>
      <c r="F2693" s="20">
        <v>897286</v>
      </c>
      <c r="G2693" s="20">
        <v>1188221</v>
      </c>
      <c r="H2693" s="20">
        <v>1418919</v>
      </c>
      <c r="I2693" s="20">
        <v>1581329</v>
      </c>
      <c r="J2693" s="7"/>
      <c r="K2693" s="7"/>
    </row>
    <row r="2694" spans="1:14" x14ac:dyDescent="0.25">
      <c r="A2694" s="2" t="s">
        <v>75</v>
      </c>
      <c r="B2694" s="5" t="s">
        <v>87</v>
      </c>
      <c r="C2694" s="5" t="s">
        <v>579</v>
      </c>
      <c r="D2694" s="5" t="s">
        <v>29</v>
      </c>
      <c r="E2694" s="19"/>
      <c r="F2694" s="19"/>
      <c r="G2694" s="19"/>
      <c r="H2694" s="19"/>
      <c r="I2694" s="19"/>
      <c r="J2694" s="7"/>
      <c r="K2694" s="7"/>
    </row>
    <row r="2695" spans="1:14" x14ac:dyDescent="0.25">
      <c r="A2695" s="2" t="s">
        <v>75</v>
      </c>
      <c r="B2695" s="2" t="s">
        <v>87</v>
      </c>
      <c r="C2695" s="2" t="s">
        <v>579</v>
      </c>
      <c r="D2695" s="2" t="s">
        <v>30</v>
      </c>
      <c r="E2695" s="20">
        <v>1875090</v>
      </c>
      <c r="F2695" s="20">
        <v>2000823</v>
      </c>
      <c r="G2695" s="20">
        <v>2689048</v>
      </c>
      <c r="H2695" s="20">
        <v>3579948</v>
      </c>
      <c r="I2695" s="20">
        <v>3498766</v>
      </c>
      <c r="J2695" s="7"/>
      <c r="K2695" s="7"/>
    </row>
    <row r="2696" spans="1:14" x14ac:dyDescent="0.25">
      <c r="A2696" s="2" t="s">
        <v>75</v>
      </c>
      <c r="B2696" s="2" t="s">
        <v>87</v>
      </c>
      <c r="C2696" s="2" t="s">
        <v>579</v>
      </c>
      <c r="D2696" s="2" t="s">
        <v>31</v>
      </c>
      <c r="E2696" s="20">
        <v>235704</v>
      </c>
      <c r="F2696" s="20">
        <v>211008</v>
      </c>
      <c r="G2696" s="20">
        <v>636191</v>
      </c>
      <c r="H2696" s="20">
        <v>1070124</v>
      </c>
      <c r="I2696" s="20">
        <v>954361</v>
      </c>
      <c r="J2696" s="7"/>
      <c r="K2696" s="7"/>
      <c r="L2696" s="7"/>
      <c r="M2696" s="7"/>
      <c r="N2696" s="7"/>
    </row>
    <row r="2697" spans="1:14" x14ac:dyDescent="0.25">
      <c r="A2697" s="2" t="s">
        <v>75</v>
      </c>
      <c r="B2697" s="2" t="s">
        <v>87</v>
      </c>
      <c r="C2697" s="2" t="s">
        <v>579</v>
      </c>
      <c r="D2697" s="2" t="s">
        <v>32</v>
      </c>
      <c r="E2697" s="20">
        <v>1639386</v>
      </c>
      <c r="F2697" s="20">
        <v>1789815</v>
      </c>
      <c r="G2697" s="20">
        <v>2052857</v>
      </c>
      <c r="H2697" s="20">
        <v>2509824</v>
      </c>
      <c r="I2697" s="20">
        <v>2544405</v>
      </c>
      <c r="J2697" s="7"/>
      <c r="K2697" s="7"/>
    </row>
    <row r="2698" spans="1:14" x14ac:dyDescent="0.25">
      <c r="A2698" s="5" t="s">
        <v>75</v>
      </c>
      <c r="B2698" s="2" t="s">
        <v>87</v>
      </c>
      <c r="C2698" s="2" t="s">
        <v>579</v>
      </c>
      <c r="D2698" s="2" t="s">
        <v>33</v>
      </c>
      <c r="E2698" s="20">
        <v>97333</v>
      </c>
      <c r="F2698" s="20">
        <v>-1606</v>
      </c>
      <c r="G2698" s="20">
        <v>-146046</v>
      </c>
      <c r="H2698" s="20">
        <v>-30511</v>
      </c>
      <c r="I2698" s="20">
        <v>-110248</v>
      </c>
      <c r="J2698" s="7"/>
      <c r="K2698" s="7"/>
    </row>
    <row r="2699" spans="1:14" x14ac:dyDescent="0.25">
      <c r="A2699" s="2" t="s">
        <v>75</v>
      </c>
      <c r="B2699" s="2" t="s">
        <v>87</v>
      </c>
      <c r="C2699" s="2" t="s">
        <v>579</v>
      </c>
      <c r="D2699" s="2" t="s">
        <v>34</v>
      </c>
      <c r="E2699" s="20">
        <v>1542053</v>
      </c>
      <c r="F2699" s="20">
        <v>1791421</v>
      </c>
      <c r="G2699" s="20">
        <v>2198903</v>
      </c>
      <c r="H2699" s="20">
        <v>2540335</v>
      </c>
      <c r="I2699" s="20">
        <v>2654653</v>
      </c>
      <c r="J2699" s="7"/>
      <c r="K2699" s="7"/>
    </row>
    <row r="2700" spans="1:14" x14ac:dyDescent="0.25">
      <c r="A2700" s="2" t="s">
        <v>75</v>
      </c>
      <c r="B2700" s="2" t="s">
        <v>87</v>
      </c>
      <c r="C2700" s="2" t="s">
        <v>579</v>
      </c>
      <c r="D2700" s="2" t="s">
        <v>35</v>
      </c>
      <c r="E2700" s="20">
        <v>464503</v>
      </c>
      <c r="F2700" s="20">
        <v>156896</v>
      </c>
      <c r="G2700" s="20">
        <v>281104</v>
      </c>
      <c r="H2700" s="20">
        <v>282066</v>
      </c>
      <c r="I2700" s="20">
        <v>323710</v>
      </c>
      <c r="J2700" s="7"/>
      <c r="K2700" s="7"/>
    </row>
    <row r="2701" spans="1:14" x14ac:dyDescent="0.25">
      <c r="A2701" s="2" t="s">
        <v>75</v>
      </c>
      <c r="B2701" s="2" t="s">
        <v>87</v>
      </c>
      <c r="C2701" s="2" t="s">
        <v>579</v>
      </c>
      <c r="D2701" s="2" t="s">
        <v>36</v>
      </c>
      <c r="E2701" s="20">
        <v>1684170</v>
      </c>
      <c r="F2701" s="20">
        <v>1574482</v>
      </c>
      <c r="G2701" s="20">
        <v>1781538</v>
      </c>
      <c r="H2701" s="20">
        <v>2048155</v>
      </c>
      <c r="I2701" s="20">
        <v>2612299</v>
      </c>
      <c r="J2701" s="7"/>
      <c r="K2701" s="7"/>
    </row>
    <row r="2702" spans="1:14" x14ac:dyDescent="0.25">
      <c r="A2702" s="2" t="s">
        <v>75</v>
      </c>
      <c r="B2702" s="2" t="s">
        <v>87</v>
      </c>
      <c r="C2702" s="2" t="s">
        <v>579</v>
      </c>
      <c r="D2702" s="2" t="s">
        <v>37</v>
      </c>
      <c r="E2702" s="20">
        <v>1592440</v>
      </c>
      <c r="F2702" s="20">
        <v>1534116</v>
      </c>
      <c r="G2702" s="20">
        <v>1762221</v>
      </c>
      <c r="H2702" s="20">
        <v>2039533</v>
      </c>
      <c r="I2702" s="20">
        <v>2604292</v>
      </c>
      <c r="J2702" s="7"/>
      <c r="K2702" s="7"/>
    </row>
    <row r="2703" spans="1:14" x14ac:dyDescent="0.25">
      <c r="A2703" s="2" t="s">
        <v>75</v>
      </c>
      <c r="B2703" s="2" t="s">
        <v>87</v>
      </c>
      <c r="C2703" s="2" t="s">
        <v>579</v>
      </c>
      <c r="D2703" s="2" t="s">
        <v>38</v>
      </c>
      <c r="E2703" s="20">
        <v>322386</v>
      </c>
      <c r="F2703" s="20">
        <v>373835</v>
      </c>
      <c r="G2703" s="20">
        <v>698469</v>
      </c>
      <c r="H2703" s="20">
        <v>774246</v>
      </c>
      <c r="I2703" s="20">
        <v>366064</v>
      </c>
      <c r="J2703" s="7"/>
      <c r="K2703" s="7"/>
    </row>
    <row r="2704" spans="1:14" x14ac:dyDescent="0.25">
      <c r="A2704" s="5" t="s">
        <v>75</v>
      </c>
      <c r="B2704" s="2" t="s">
        <v>87</v>
      </c>
      <c r="C2704" s="2" t="s">
        <v>579</v>
      </c>
      <c r="D2704" s="2" t="s">
        <v>39</v>
      </c>
      <c r="E2704" s="20">
        <v>302913</v>
      </c>
      <c r="F2704" s="20">
        <v>356707</v>
      </c>
      <c r="G2704" s="20">
        <v>622812</v>
      </c>
      <c r="H2704" s="20">
        <v>531302</v>
      </c>
      <c r="I2704" s="20">
        <v>355576</v>
      </c>
      <c r="J2704" s="7"/>
      <c r="K2704" s="7"/>
    </row>
    <row r="2705" spans="1:11" x14ac:dyDescent="0.25">
      <c r="A2705" s="2" t="s">
        <v>75</v>
      </c>
      <c r="B2705" s="5" t="s">
        <v>87</v>
      </c>
      <c r="C2705" s="5" t="s">
        <v>579</v>
      </c>
      <c r="D2705" s="5" t="s">
        <v>40</v>
      </c>
      <c r="E2705" s="19"/>
      <c r="F2705" s="19"/>
      <c r="G2705" s="19"/>
      <c r="H2705" s="19"/>
      <c r="I2705" s="19"/>
      <c r="J2705" s="7"/>
      <c r="K2705" s="7"/>
    </row>
    <row r="2706" spans="1:11" x14ac:dyDescent="0.25">
      <c r="A2706" s="2" t="s">
        <v>75</v>
      </c>
      <c r="B2706" s="2" t="s">
        <v>87</v>
      </c>
      <c r="C2706" s="2" t="s">
        <v>579</v>
      </c>
      <c r="D2706" s="2" t="s">
        <v>77</v>
      </c>
      <c r="E2706" s="20">
        <v>78855</v>
      </c>
      <c r="F2706" s="20">
        <v>78855</v>
      </c>
      <c r="G2706" s="20">
        <v>78855.47</v>
      </c>
      <c r="H2706" s="20">
        <v>78855.490000000005</v>
      </c>
      <c r="I2706" s="20">
        <v>78855.490000000005</v>
      </c>
      <c r="J2706" s="7"/>
      <c r="K2706" s="7"/>
    </row>
    <row r="2707" spans="1:11" x14ac:dyDescent="0.25">
      <c r="A2707" s="2" t="s">
        <v>75</v>
      </c>
      <c r="B2707" s="2" t="s">
        <v>87</v>
      </c>
      <c r="C2707" s="2" t="s">
        <v>579</v>
      </c>
      <c r="D2707" s="2" t="s">
        <v>78</v>
      </c>
      <c r="E2707" s="23">
        <v>0</v>
      </c>
      <c r="F2707" s="23">
        <v>0</v>
      </c>
      <c r="G2707" s="23">
        <v>0</v>
      </c>
      <c r="H2707" s="23">
        <v>0</v>
      </c>
      <c r="I2707" s="23">
        <v>0</v>
      </c>
      <c r="J2707" s="7"/>
      <c r="K2707" s="7"/>
    </row>
    <row r="2708" spans="1:11" x14ac:dyDescent="0.25">
      <c r="A2708" s="2" t="s">
        <v>75</v>
      </c>
      <c r="B2708" s="2" t="s">
        <v>87</v>
      </c>
      <c r="C2708" s="2" t="s">
        <v>579</v>
      </c>
      <c r="D2708" s="2" t="s">
        <v>79</v>
      </c>
      <c r="E2708" s="23">
        <v>0</v>
      </c>
      <c r="F2708" s="23">
        <v>0</v>
      </c>
      <c r="G2708" s="23">
        <v>0</v>
      </c>
      <c r="H2708" s="23">
        <v>0</v>
      </c>
      <c r="I2708" s="23">
        <v>0</v>
      </c>
      <c r="J2708" s="7"/>
      <c r="K2708" s="7"/>
    </row>
    <row r="2709" spans="1:11" x14ac:dyDescent="0.25">
      <c r="A2709" s="2" t="s">
        <v>75</v>
      </c>
      <c r="B2709" s="2" t="s">
        <v>87</v>
      </c>
      <c r="C2709" s="2" t="s">
        <v>579</v>
      </c>
      <c r="D2709" s="2" t="s">
        <v>80</v>
      </c>
      <c r="E2709" s="20">
        <v>1055604</v>
      </c>
      <c r="F2709" s="20">
        <v>1758594</v>
      </c>
      <c r="G2709" s="20">
        <v>-1194706</v>
      </c>
      <c r="H2709" s="20">
        <v>3067667</v>
      </c>
      <c r="I2709" s="20">
        <v>-1548072</v>
      </c>
      <c r="J2709" s="7"/>
      <c r="K2709" s="7"/>
    </row>
    <row r="2710" spans="1:11" x14ac:dyDescent="0.25">
      <c r="A2710" s="2" t="str">
        <f t="shared" ref="A2710:B2710" si="136">A2709</f>
        <v>Local Banks</v>
      </c>
      <c r="B2710" s="2" t="str">
        <f t="shared" si="136"/>
        <v>Specialized Banks</v>
      </c>
      <c r="C2710" s="2" t="s">
        <v>579</v>
      </c>
      <c r="D2710" s="2" t="s">
        <v>81</v>
      </c>
      <c r="E2710" s="20"/>
      <c r="F2710" s="20"/>
      <c r="G2710" s="9">
        <v>49808</v>
      </c>
      <c r="H2710" s="9">
        <v>55282</v>
      </c>
      <c r="I2710" s="9">
        <v>105469</v>
      </c>
      <c r="J2710" s="7"/>
      <c r="K2710" s="7"/>
    </row>
    <row r="2711" spans="1:11" x14ac:dyDescent="0.25">
      <c r="A2711" s="2" t="s">
        <v>75</v>
      </c>
      <c r="B2711" s="5" t="s">
        <v>87</v>
      </c>
      <c r="C2711" s="5" t="s">
        <v>579</v>
      </c>
      <c r="D2711" s="5" t="s">
        <v>43</v>
      </c>
      <c r="E2711" s="22"/>
      <c r="F2711" s="22"/>
      <c r="G2711" s="22"/>
      <c r="H2711" s="22"/>
      <c r="I2711" s="22"/>
      <c r="J2711" s="7"/>
      <c r="K2711" s="7"/>
    </row>
    <row r="2712" spans="1:11" x14ac:dyDescent="0.25">
      <c r="A2712" s="2" t="s">
        <v>75</v>
      </c>
      <c r="B2712" s="2" t="s">
        <v>87</v>
      </c>
      <c r="C2712" s="2" t="s">
        <v>579</v>
      </c>
      <c r="D2712" s="2" t="s">
        <v>211</v>
      </c>
      <c r="E2712" s="23">
        <v>87.42972337327808</v>
      </c>
      <c r="F2712" s="23">
        <v>89.453939703811884</v>
      </c>
      <c r="G2712" s="23">
        <v>76.341404100000005</v>
      </c>
      <c r="H2712" s="23">
        <v>70.107833968538088</v>
      </c>
      <c r="I2712" s="23">
        <v>72.722925739999994</v>
      </c>
      <c r="J2712" s="7"/>
      <c r="K2712" s="7"/>
    </row>
    <row r="2713" spans="1:11" x14ac:dyDescent="0.25">
      <c r="A2713" s="2" t="s">
        <v>75</v>
      </c>
      <c r="B2713" s="2" t="s">
        <v>87</v>
      </c>
      <c r="C2713" s="2" t="s">
        <v>579</v>
      </c>
      <c r="D2713" s="2" t="s">
        <v>45</v>
      </c>
      <c r="E2713" s="23">
        <v>6.5870598246269747</v>
      </c>
      <c r="F2713" s="23">
        <v>5.7185827171615822</v>
      </c>
      <c r="G2713" s="23">
        <v>6.3742973660000004</v>
      </c>
      <c r="H2713" s="23">
        <v>7.1591956789883637</v>
      </c>
      <c r="I2713" s="23">
        <v>5.0267604730000004</v>
      </c>
      <c r="J2713" s="7"/>
      <c r="K2713" s="7"/>
    </row>
    <row r="2714" spans="1:11" x14ac:dyDescent="0.25">
      <c r="A2714" s="2" t="s">
        <v>75</v>
      </c>
      <c r="B2714" s="2" t="s">
        <v>87</v>
      </c>
      <c r="C2714" s="2" t="s">
        <v>579</v>
      </c>
      <c r="D2714" s="2" t="s">
        <v>533</v>
      </c>
      <c r="E2714" s="23">
        <v>4.1975475955694428</v>
      </c>
      <c r="F2714" s="23">
        <v>4.5688777790899362</v>
      </c>
      <c r="G2714" s="23">
        <v>7.3582596469999997</v>
      </c>
      <c r="H2714" s="23">
        <v>6.0955999410749415</v>
      </c>
      <c r="I2714" s="23">
        <v>3.8205024839999999</v>
      </c>
      <c r="J2714" s="7"/>
      <c r="K2714" s="7"/>
    </row>
    <row r="2715" spans="1:11" x14ac:dyDescent="0.25">
      <c r="A2715" s="2" t="s">
        <v>75</v>
      </c>
      <c r="B2715" s="2" t="s">
        <v>87</v>
      </c>
      <c r="C2715" s="2" t="s">
        <v>579</v>
      </c>
      <c r="D2715" s="2" t="s">
        <v>46</v>
      </c>
      <c r="E2715" s="9">
        <v>1.2171057046096714</v>
      </c>
      <c r="F2715" s="9">
        <v>1.1397035365613521</v>
      </c>
      <c r="G2715" s="9">
        <v>1.9338847720000001</v>
      </c>
      <c r="H2715" s="9">
        <v>1.5155225954640148</v>
      </c>
      <c r="I2715" s="9">
        <v>0.70248069099999999</v>
      </c>
      <c r="J2715" s="7"/>
      <c r="K2715" s="7"/>
    </row>
    <row r="2716" spans="1:11" x14ac:dyDescent="0.25">
      <c r="A2716" s="2" t="s">
        <v>75</v>
      </c>
      <c r="B2716" s="2" t="s">
        <v>87</v>
      </c>
      <c r="C2716" s="2" t="s">
        <v>579</v>
      </c>
      <c r="D2716" s="2" t="s">
        <v>47</v>
      </c>
      <c r="E2716" s="9">
        <v>1.8663750024208474</v>
      </c>
      <c r="F2716" s="9">
        <v>0.50129357167739885</v>
      </c>
      <c r="G2716" s="9">
        <v>0.87285207200000003</v>
      </c>
      <c r="H2716" s="9">
        <v>0.80458457979106579</v>
      </c>
      <c r="I2716" s="9">
        <v>0.63952579600000004</v>
      </c>
      <c r="J2716" s="7"/>
      <c r="K2716" s="7"/>
    </row>
    <row r="2717" spans="1:11" x14ac:dyDescent="0.25">
      <c r="A2717" s="5" t="s">
        <v>75</v>
      </c>
      <c r="B2717" s="2" t="s">
        <v>87</v>
      </c>
      <c r="C2717" s="2" t="s">
        <v>579</v>
      </c>
      <c r="D2717" s="2" t="s">
        <v>48</v>
      </c>
      <c r="E2717" s="9">
        <v>6.1959754223505019</v>
      </c>
      <c r="F2717" s="9">
        <v>5.7237139982402194</v>
      </c>
      <c r="G2717" s="9">
        <v>6.8277827440000003</v>
      </c>
      <c r="H2717" s="9">
        <v>7.2462273670117527</v>
      </c>
      <c r="I2717" s="9">
        <v>5.2445678930000001</v>
      </c>
      <c r="J2717" s="7"/>
      <c r="K2717" s="7"/>
    </row>
    <row r="2718" spans="1:11" x14ac:dyDescent="0.25">
      <c r="A2718" s="2" t="s">
        <v>75</v>
      </c>
      <c r="B2718" s="2" t="s">
        <v>87</v>
      </c>
      <c r="C2718" s="2" t="s">
        <v>579</v>
      </c>
      <c r="D2718" s="2" t="s">
        <v>49</v>
      </c>
      <c r="E2718" s="23">
        <v>12.570276626721917</v>
      </c>
      <c r="F2718" s="23">
        <v>10.546060296188118</v>
      </c>
      <c r="G2718" s="23">
        <v>23.658595900000002</v>
      </c>
      <c r="H2718" s="23">
        <v>29.892166031461908</v>
      </c>
      <c r="I2718" s="23">
        <v>27.277074259999999</v>
      </c>
      <c r="J2718" s="7"/>
      <c r="K2718" s="7"/>
    </row>
    <row r="2719" spans="1:11" x14ac:dyDescent="0.25">
      <c r="A2719" s="2" t="s">
        <v>75</v>
      </c>
      <c r="B2719" s="2" t="s">
        <v>87</v>
      </c>
      <c r="C2719" s="2" t="s">
        <v>579</v>
      </c>
      <c r="D2719" s="2" t="s">
        <v>50</v>
      </c>
      <c r="E2719" s="9">
        <v>4.9395445211640707</v>
      </c>
      <c r="F2719" s="9">
        <v>4.1037249053726912</v>
      </c>
      <c r="G2719" s="9">
        <v>2.5229766819999999</v>
      </c>
      <c r="H2719" s="9">
        <v>2.6342183233752579</v>
      </c>
      <c r="I2719" s="9">
        <v>7.1143078810000002</v>
      </c>
      <c r="J2719" s="7"/>
      <c r="K2719" s="7"/>
    </row>
    <row r="2720" spans="1:11" x14ac:dyDescent="0.25">
      <c r="A2720" s="2" t="s">
        <v>75</v>
      </c>
      <c r="B2720" s="2" t="s">
        <v>87</v>
      </c>
      <c r="C2720" s="2" t="s">
        <v>579</v>
      </c>
      <c r="D2720" s="2" t="s">
        <v>51</v>
      </c>
      <c r="E2720" s="9">
        <v>71.985597494948905</v>
      </c>
      <c r="F2720" s="9">
        <v>72.969742584646099</v>
      </c>
      <c r="G2720" s="9">
        <v>59.981374690000003</v>
      </c>
      <c r="H2720" s="9">
        <v>53.033339599493942</v>
      </c>
      <c r="I2720" s="9">
        <v>68.340494489999998</v>
      </c>
      <c r="J2720" s="7"/>
      <c r="K2720" s="7"/>
    </row>
    <row r="2721" spans="1:11" x14ac:dyDescent="0.25">
      <c r="A2721" s="2" t="s">
        <v>75</v>
      </c>
      <c r="B2721" s="2" t="s">
        <v>87</v>
      </c>
      <c r="C2721" s="2" t="s">
        <v>579</v>
      </c>
      <c r="D2721" s="2" t="s">
        <v>52</v>
      </c>
      <c r="E2721" s="9">
        <v>3.4282663405833764</v>
      </c>
      <c r="F2721" s="9">
        <v>9.777916581684682</v>
      </c>
      <c r="G2721" s="9">
        <v>6.2689289370000001</v>
      </c>
      <c r="H2721" s="9">
        <v>7.2306942346826633</v>
      </c>
      <c r="I2721" s="9">
        <v>8.0451391680000004</v>
      </c>
      <c r="J2721" s="7"/>
      <c r="K2721" s="7"/>
    </row>
    <row r="2722" spans="1:11" x14ac:dyDescent="0.25">
      <c r="A2722" s="2" t="s">
        <v>75</v>
      </c>
      <c r="B2722" s="2" t="s">
        <v>87</v>
      </c>
      <c r="C2722" s="2" t="s">
        <v>579</v>
      </c>
      <c r="D2722" s="2" t="s">
        <v>82</v>
      </c>
      <c r="E2722" s="9">
        <f>+E2704/E2706</f>
        <v>3.8413924291420964</v>
      </c>
      <c r="F2722" s="9">
        <f>+F2704/F2706</f>
        <v>4.5235812567370486</v>
      </c>
      <c r="G2722" s="9">
        <f>+G2704/G2706</f>
        <v>7.8981458103033306</v>
      </c>
      <c r="H2722" s="9">
        <f>+H2704/H2706</f>
        <v>6.7376665847869308</v>
      </c>
      <c r="I2722" s="9">
        <f>+I2704/I2706</f>
        <v>4.5092104557336459</v>
      </c>
      <c r="J2722" s="7"/>
      <c r="K2722" s="7"/>
    </row>
    <row r="2723" spans="1:11" x14ac:dyDescent="0.25">
      <c r="A2723" s="2" t="s">
        <v>75</v>
      </c>
      <c r="B2723" s="5" t="s">
        <v>87</v>
      </c>
      <c r="C2723" s="5" t="s">
        <v>579</v>
      </c>
      <c r="D2723" s="5" t="s">
        <v>53</v>
      </c>
      <c r="E2723" s="74"/>
      <c r="F2723" s="74"/>
      <c r="G2723" s="74"/>
      <c r="H2723" s="74"/>
      <c r="I2723" s="74"/>
      <c r="J2723" s="7"/>
      <c r="K2723" s="7"/>
    </row>
    <row r="2724" spans="1:11" x14ac:dyDescent="0.25">
      <c r="A2724" s="2" t="s">
        <v>75</v>
      </c>
      <c r="B2724" s="2" t="s">
        <v>87</v>
      </c>
      <c r="C2724" s="2" t="s">
        <v>579</v>
      </c>
      <c r="D2724" s="2" t="s">
        <v>54</v>
      </c>
      <c r="E2724" s="9">
        <v>6.3349340794177813</v>
      </c>
      <c r="F2724" s="9">
        <v>8.2794562132864584</v>
      </c>
      <c r="G2724" s="9">
        <v>6.2129074199999996</v>
      </c>
      <c r="H2724" s="9">
        <v>5.9730591129174471</v>
      </c>
      <c r="I2724" s="9">
        <v>5.3934837</v>
      </c>
      <c r="J2724" s="7"/>
      <c r="K2724" s="7"/>
    </row>
    <row r="2725" spans="1:11" x14ac:dyDescent="0.25">
      <c r="A2725" s="5" t="s">
        <v>75</v>
      </c>
      <c r="B2725" s="2" t="s">
        <v>87</v>
      </c>
      <c r="C2725" s="2" t="s">
        <v>579</v>
      </c>
      <c r="D2725" s="2" t="s">
        <v>55</v>
      </c>
      <c r="E2725" s="9">
        <v>14.227234530663761</v>
      </c>
      <c r="F2725" s="9">
        <v>13.19119130933519</v>
      </c>
      <c r="G2725" s="9">
        <v>10.28291742</v>
      </c>
      <c r="H2725" s="9">
        <v>17.911800853378917</v>
      </c>
      <c r="I2725" s="9">
        <v>7.8183080560000002</v>
      </c>
      <c r="J2725" s="7"/>
      <c r="K2725" s="7"/>
    </row>
    <row r="2726" spans="1:11" x14ac:dyDescent="0.25">
      <c r="A2726" s="2" t="s">
        <v>75</v>
      </c>
      <c r="B2726" s="2" t="s">
        <v>87</v>
      </c>
      <c r="C2726" s="2" t="s">
        <v>579</v>
      </c>
      <c r="D2726" s="2" t="s">
        <v>56</v>
      </c>
      <c r="E2726" s="9">
        <v>35.700569969967027</v>
      </c>
      <c r="F2726" s="9">
        <v>26.07011892398889</v>
      </c>
      <c r="G2726" s="9">
        <v>32.993438210000001</v>
      </c>
      <c r="H2726" s="9">
        <v>28.760574174667987</v>
      </c>
      <c r="I2726" s="9">
        <v>28.20363287</v>
      </c>
      <c r="J2726" s="7"/>
      <c r="K2726" s="7"/>
    </row>
    <row r="2727" spans="1:11" x14ac:dyDescent="0.25">
      <c r="A2727" s="2" t="s">
        <v>75</v>
      </c>
      <c r="B2727" s="2" t="s">
        <v>87</v>
      </c>
      <c r="C2727" s="2" t="s">
        <v>579</v>
      </c>
      <c r="D2727" s="2" t="s">
        <v>57</v>
      </c>
      <c r="E2727" s="9">
        <v>16.693164064995557</v>
      </c>
      <c r="F2727" s="9">
        <v>16.024466817241755</v>
      </c>
      <c r="G2727" s="9">
        <v>19.325759779999998</v>
      </c>
      <c r="H2727" s="9">
        <v>22.771846448387738</v>
      </c>
      <c r="I2727" s="9">
        <v>20.68242545</v>
      </c>
      <c r="J2727" s="7"/>
      <c r="K2727" s="7"/>
    </row>
    <row r="2728" spans="1:11" x14ac:dyDescent="0.25">
      <c r="A2728" s="2" t="s">
        <v>75</v>
      </c>
      <c r="B2728" s="2" t="s">
        <v>87</v>
      </c>
      <c r="C2728" s="2" t="s">
        <v>579</v>
      </c>
      <c r="D2728" s="2" t="s">
        <v>58</v>
      </c>
      <c r="E2728" s="9">
        <v>40.92375041475848</v>
      </c>
      <c r="F2728" s="9">
        <v>25.113457704808646</v>
      </c>
      <c r="G2728" s="9">
        <v>26.913375680000001</v>
      </c>
      <c r="H2728" s="9">
        <v>31.882941167309127</v>
      </c>
      <c r="I2728" s="9">
        <v>26.61415908</v>
      </c>
      <c r="J2728" s="7"/>
      <c r="K2728" s="7"/>
    </row>
    <row r="2729" spans="1:11" x14ac:dyDescent="0.25">
      <c r="A2729" s="2" t="s">
        <v>75</v>
      </c>
      <c r="B2729" s="2" t="s">
        <v>87</v>
      </c>
      <c r="C2729" s="2" t="s">
        <v>579</v>
      </c>
      <c r="D2729" s="2" t="s">
        <v>59</v>
      </c>
      <c r="E2729" s="9">
        <v>254.86877047584227</v>
      </c>
      <c r="F2729" s="9">
        <v>196.62509715127925</v>
      </c>
      <c r="G2729" s="9">
        <v>195.7222194</v>
      </c>
      <c r="H2729" s="9">
        <v>131.00986383288415</v>
      </c>
      <c r="I2729" s="9">
        <v>137.215541</v>
      </c>
      <c r="J2729" s="7"/>
      <c r="K2729" s="7"/>
    </row>
    <row r="2730" spans="1:11" x14ac:dyDescent="0.25">
      <c r="A2730" s="2" t="s">
        <v>75</v>
      </c>
      <c r="B2730" s="2" t="s">
        <v>87</v>
      </c>
      <c r="C2730" s="2" t="s">
        <v>579</v>
      </c>
      <c r="D2730" s="2" t="s">
        <v>60</v>
      </c>
      <c r="E2730" s="23">
        <v>254.86877047584227</v>
      </c>
      <c r="F2730" s="23">
        <v>196.62509715127925</v>
      </c>
      <c r="G2730" s="23">
        <v>192.9357067</v>
      </c>
      <c r="H2730" s="23">
        <v>129.58411803187693</v>
      </c>
      <c r="I2730" s="23">
        <v>135.7317425</v>
      </c>
      <c r="J2730" s="7"/>
      <c r="K2730" s="7"/>
    </row>
    <row r="2731" spans="1:11" x14ac:dyDescent="0.25">
      <c r="A2731" s="5" t="s">
        <v>75</v>
      </c>
      <c r="B2731" s="5" t="s">
        <v>87</v>
      </c>
      <c r="C2731" s="5" t="s">
        <v>579</v>
      </c>
      <c r="D2731" s="5" t="s">
        <v>61</v>
      </c>
      <c r="E2731" s="74"/>
      <c r="F2731" s="74"/>
      <c r="G2731" s="74"/>
      <c r="H2731" s="74"/>
      <c r="I2731" s="74"/>
      <c r="J2731" s="7"/>
      <c r="K2731" s="7"/>
    </row>
    <row r="2732" spans="1:11" x14ac:dyDescent="0.25">
      <c r="A2732" s="2" t="s">
        <v>75</v>
      </c>
      <c r="B2732" s="2" t="s">
        <v>87</v>
      </c>
      <c r="C2732" s="2" t="s">
        <v>579</v>
      </c>
      <c r="D2732" s="2" t="s">
        <v>62</v>
      </c>
      <c r="E2732" s="9">
        <v>24.156550982622601</v>
      </c>
      <c r="F2732" s="9">
        <v>22.203149140636441</v>
      </c>
      <c r="G2732" s="9">
        <v>14.69440913</v>
      </c>
      <c r="H2732" s="9">
        <v>6.1601795848963734</v>
      </c>
      <c r="I2732" s="9">
        <v>1.7092557580000001</v>
      </c>
      <c r="J2732" s="7"/>
      <c r="K2732" s="7"/>
    </row>
    <row r="2733" spans="1:11" x14ac:dyDescent="0.25">
      <c r="A2733" s="2" t="s">
        <v>75</v>
      </c>
      <c r="B2733" s="2" t="s">
        <v>87</v>
      </c>
      <c r="C2733" s="2" t="s">
        <v>579</v>
      </c>
      <c r="D2733" s="2" t="s">
        <v>63</v>
      </c>
      <c r="E2733" s="9">
        <v>16.08881308520218</v>
      </c>
      <c r="F2733" s="9">
        <v>17.259055533629624</v>
      </c>
      <c r="G2733" s="9">
        <v>12.77301398</v>
      </c>
      <c r="H2733" s="9">
        <v>3.5959431620457671</v>
      </c>
      <c r="I2733" s="9">
        <v>0.61970467299999998</v>
      </c>
      <c r="J2733" s="7"/>
      <c r="K2733" s="7"/>
    </row>
    <row r="2734" spans="1:11" x14ac:dyDescent="0.25">
      <c r="A2734" s="2" t="s">
        <v>75</v>
      </c>
      <c r="B2734" s="2" t="s">
        <v>87</v>
      </c>
      <c r="C2734" s="2" t="s">
        <v>579</v>
      </c>
      <c r="D2734" s="2" t="s">
        <v>534</v>
      </c>
      <c r="E2734" s="9">
        <v>35.445209181051901</v>
      </c>
      <c r="F2734" s="9">
        <v>28.04495574795045</v>
      </c>
      <c r="G2734" s="9">
        <v>21.148197199999998</v>
      </c>
      <c r="H2734" s="9">
        <v>7.3917906012696424</v>
      </c>
      <c r="I2734" s="9">
        <v>2.6381404719999999</v>
      </c>
      <c r="J2734" s="7"/>
      <c r="K2734" s="7"/>
    </row>
    <row r="2735" spans="1:11" x14ac:dyDescent="0.25">
      <c r="A2735" s="2" t="s">
        <v>75</v>
      </c>
      <c r="B2735" s="2" t="s">
        <v>87</v>
      </c>
      <c r="C2735" s="2" t="s">
        <v>579</v>
      </c>
      <c r="D2735" s="2" t="s">
        <v>65</v>
      </c>
      <c r="E2735" s="9">
        <v>5.7133549150184466</v>
      </c>
      <c r="F2735" s="9">
        <v>-9.43596324087147E-2</v>
      </c>
      <c r="G2735" s="9">
        <v>-9.3862732359999992</v>
      </c>
      <c r="H2735" s="9">
        <v>-8.1126426509999998</v>
      </c>
      <c r="I2735" s="9">
        <v>-123.84632670000001</v>
      </c>
      <c r="J2735" s="7"/>
      <c r="K2735" s="7"/>
    </row>
    <row r="2736" spans="1:11" x14ac:dyDescent="0.25">
      <c r="A2736" s="5" t="s">
        <v>75</v>
      </c>
      <c r="B2736" s="2" t="s">
        <v>87</v>
      </c>
      <c r="C2736" s="2" t="s">
        <v>579</v>
      </c>
      <c r="D2736" s="2" t="s">
        <v>66</v>
      </c>
      <c r="E2736" s="9">
        <v>66.602277356465009</v>
      </c>
      <c r="F2736" s="9">
        <v>77.732466796982038</v>
      </c>
      <c r="G2736" s="9">
        <v>86.924311549999999</v>
      </c>
      <c r="H2736" s="9">
        <v>58.373998882473458</v>
      </c>
      <c r="I2736" s="9">
        <v>36.25581897</v>
      </c>
      <c r="J2736" s="7"/>
      <c r="K2736" s="7"/>
    </row>
    <row r="2737" spans="1:11" x14ac:dyDescent="0.25">
      <c r="A2737" s="2" t="s">
        <v>75</v>
      </c>
      <c r="B2737" s="5" t="s">
        <v>87</v>
      </c>
      <c r="C2737" s="5" t="s">
        <v>579</v>
      </c>
      <c r="D2737" s="5" t="s">
        <v>67</v>
      </c>
      <c r="E2737" s="74"/>
      <c r="F2737" s="74"/>
      <c r="G2737" s="74"/>
      <c r="H2737" s="74"/>
      <c r="I2737" s="74"/>
      <c r="J2737" s="7"/>
      <c r="K2737" s="7"/>
    </row>
    <row r="2738" spans="1:11" x14ac:dyDescent="0.25">
      <c r="A2738" s="5" t="s">
        <v>75</v>
      </c>
      <c r="B2738" s="2" t="s">
        <v>87</v>
      </c>
      <c r="C2738" s="2" t="s">
        <v>579</v>
      </c>
      <c r="D2738" s="2" t="s">
        <v>535</v>
      </c>
      <c r="E2738" s="23">
        <v>28.995637974286218</v>
      </c>
      <c r="F2738" s="23">
        <v>24.944933781712301</v>
      </c>
      <c r="G2738" s="23">
        <v>26.281822940000001</v>
      </c>
      <c r="H2738" s="23">
        <v>24.862566607295374</v>
      </c>
      <c r="I2738" s="23">
        <v>18.387128229999998</v>
      </c>
      <c r="J2738" s="7"/>
      <c r="K2738" s="7"/>
    </row>
    <row r="2739" spans="1:11" x14ac:dyDescent="0.25">
      <c r="A2739" s="5" t="str">
        <f t="shared" ref="A2739:C2739" si="137">A2738</f>
        <v>Local Banks</v>
      </c>
      <c r="B2739" s="2" t="str">
        <f t="shared" si="137"/>
        <v>Specialized Banks</v>
      </c>
      <c r="C2739" s="2" t="str">
        <f t="shared" si="137"/>
        <v>THE PUNJAB PROVINCIAL COOPERATIVE BANK LTD.</v>
      </c>
      <c r="D2739" s="2" t="s">
        <v>540</v>
      </c>
      <c r="E2739" s="23"/>
      <c r="F2739" s="23"/>
      <c r="G2739" s="9">
        <f>G2710/SUM(G2674:G2676)</f>
        <v>5.8846039653733685E-3</v>
      </c>
      <c r="H2739" s="9">
        <f>H2710/SUM(H2674:H2676)</f>
        <v>6.3424748249113483E-3</v>
      </c>
      <c r="I2739" s="9">
        <f>I2710/SUM(I2674:I2676)</f>
        <v>1.1332164613312407E-2</v>
      </c>
      <c r="J2739" s="7"/>
      <c r="K2739" s="7"/>
    </row>
    <row r="2740" spans="1:11" x14ac:dyDescent="0.25">
      <c r="A2740" s="2" t="s">
        <v>75</v>
      </c>
      <c r="B2740" s="2" t="s">
        <v>87</v>
      </c>
      <c r="C2740" s="2" t="s">
        <v>579</v>
      </c>
      <c r="D2740" s="2" t="s">
        <v>538</v>
      </c>
      <c r="E2740" s="9">
        <f>+SUM(E2674:E2676)/E2706</f>
        <v>91.515160738063528</v>
      </c>
      <c r="F2740" s="9">
        <f t="shared" ref="F2740:I2740" si="138">+SUM(F2674:F2676)/F2706</f>
        <v>99.00858537822586</v>
      </c>
      <c r="G2740" s="9">
        <f t="shared" si="138"/>
        <v>107.33714477892275</v>
      </c>
      <c r="H2740" s="9">
        <f t="shared" si="138"/>
        <v>110.53328056169582</v>
      </c>
      <c r="I2740" s="9">
        <f t="shared" si="138"/>
        <v>118.02663327562861</v>
      </c>
      <c r="J2740" s="7"/>
      <c r="K2740" s="7"/>
    </row>
    <row r="2741" spans="1:11" x14ac:dyDescent="0.25">
      <c r="A2741" s="2" t="s">
        <v>75</v>
      </c>
      <c r="B2741" s="2" t="s">
        <v>87</v>
      </c>
      <c r="C2741" s="2" t="s">
        <v>579</v>
      </c>
      <c r="D2741" s="2" t="s">
        <v>539</v>
      </c>
      <c r="E2741" s="9">
        <v>0.57571294274674401</v>
      </c>
      <c r="F2741" s="9">
        <v>0.64239364022644385</v>
      </c>
      <c r="G2741" s="9">
        <v>0.73532797999999999</v>
      </c>
      <c r="H2741" s="9">
        <v>0.9159089167288883</v>
      </c>
      <c r="I2741" s="9">
        <v>1.1248317400000001</v>
      </c>
      <c r="J2741" s="7"/>
      <c r="K2741" s="7"/>
    </row>
    <row r="2742" spans="1:11" x14ac:dyDescent="0.25">
      <c r="A2742" s="2" t="s">
        <v>75</v>
      </c>
      <c r="B2742" s="5" t="s">
        <v>87</v>
      </c>
      <c r="C2742" s="5" t="s">
        <v>579</v>
      </c>
      <c r="D2742" s="5" t="s">
        <v>68</v>
      </c>
      <c r="E2742" s="74"/>
      <c r="F2742" s="74"/>
      <c r="G2742" s="74"/>
      <c r="H2742" s="74"/>
      <c r="I2742" s="74"/>
      <c r="J2742" s="7"/>
      <c r="K2742" s="7"/>
    </row>
    <row r="2743" spans="1:11" x14ac:dyDescent="0.25">
      <c r="A2743" s="2" t="s">
        <v>75</v>
      </c>
      <c r="B2743" s="100" t="s">
        <v>87</v>
      </c>
      <c r="C2743" s="100" t="s">
        <v>579</v>
      </c>
      <c r="D2743" s="100" t="s">
        <v>83</v>
      </c>
      <c r="E2743" s="101">
        <v>3.4848421824088103</v>
      </c>
      <c r="F2743" s="101">
        <v>4.9300798694727046</v>
      </c>
      <c r="G2743" s="101">
        <v>-1.918244992</v>
      </c>
      <c r="H2743" s="101">
        <v>5.7738668403280995</v>
      </c>
      <c r="I2743" s="101">
        <v>-4.3537021620000003</v>
      </c>
      <c r="J2743" s="7"/>
      <c r="K2743" s="7"/>
    </row>
    <row r="2744" spans="1:11" x14ac:dyDescent="0.25">
      <c r="A2744" s="5"/>
      <c r="C2744" s="5"/>
      <c r="D2744" s="5"/>
      <c r="E2744" s="6"/>
      <c r="F2744" s="6"/>
      <c r="G2744" s="6"/>
      <c r="H2744" s="6"/>
      <c r="I2744" s="6"/>
      <c r="K2744" s="7"/>
    </row>
    <row r="2745" spans="1:11" x14ac:dyDescent="0.25">
      <c r="A2745" s="2"/>
      <c r="B2745" s="2" t="s">
        <v>687</v>
      </c>
      <c r="C2745" s="2"/>
      <c r="D2745" s="8"/>
      <c r="E2745" s="3"/>
      <c r="F2745" s="3"/>
      <c r="G2745" s="3"/>
      <c r="H2745" s="3"/>
      <c r="I2745" s="3"/>
      <c r="K2745" s="7"/>
    </row>
    <row r="2746" spans="1:11" x14ac:dyDescent="0.25">
      <c r="A2746" s="2"/>
      <c r="B2746" s="2"/>
      <c r="C2746" s="2"/>
      <c r="D2746" s="8"/>
      <c r="E2746" s="3"/>
      <c r="F2746" s="3"/>
      <c r="G2746" s="3"/>
      <c r="H2746" s="3"/>
      <c r="I2746" s="3"/>
      <c r="K2746" s="7"/>
    </row>
    <row r="2747" spans="1:11" x14ac:dyDescent="0.25">
      <c r="A2747" s="2"/>
      <c r="B2747" s="2"/>
      <c r="C2747" s="2"/>
      <c r="D2747" s="8"/>
      <c r="E2747" s="3"/>
      <c r="F2747" s="3"/>
      <c r="G2747" s="3"/>
      <c r="H2747" s="3"/>
      <c r="I2747" s="3"/>
      <c r="K2747" s="7"/>
    </row>
    <row r="2748" spans="1:11" x14ac:dyDescent="0.25">
      <c r="A2748" s="2"/>
      <c r="B2748" s="2"/>
      <c r="C2748" s="2"/>
      <c r="D2748" s="8"/>
      <c r="E2748" s="3"/>
      <c r="F2748" s="3"/>
      <c r="G2748" s="3"/>
      <c r="H2748" s="3"/>
      <c r="I2748" s="3"/>
      <c r="K2748" s="7"/>
    </row>
    <row r="2749" spans="1:11" x14ac:dyDescent="0.25">
      <c r="A2749" s="5"/>
      <c r="B2749" s="5"/>
      <c r="C2749" s="5"/>
      <c r="D2749" s="5"/>
      <c r="E2749" s="6"/>
      <c r="F2749" s="6"/>
      <c r="G2749" s="6"/>
      <c r="H2749" s="6"/>
      <c r="I2749" s="6"/>
      <c r="K2749" s="7"/>
    </row>
    <row r="2750" spans="1:11" x14ac:dyDescent="0.25">
      <c r="A2750" s="2"/>
      <c r="B2750" s="2"/>
      <c r="C2750" s="2"/>
      <c r="D2750" s="8"/>
      <c r="E2750" s="3"/>
      <c r="F2750" s="3"/>
      <c r="G2750" s="3"/>
      <c r="H2750" s="3"/>
      <c r="I2750" s="3"/>
      <c r="K2750" s="7"/>
    </row>
    <row r="2751" spans="1:11" x14ac:dyDescent="0.25">
      <c r="A2751" s="2"/>
      <c r="B2751" s="2"/>
      <c r="C2751" s="2"/>
      <c r="D2751" s="8"/>
      <c r="E2751" s="3"/>
      <c r="F2751" s="3"/>
      <c r="G2751" s="3"/>
      <c r="H2751" s="3"/>
      <c r="I2751" s="3"/>
      <c r="K2751" s="7"/>
    </row>
    <row r="2752" spans="1:11" x14ac:dyDescent="0.25">
      <c r="A2752" s="2"/>
      <c r="B2752" s="2"/>
      <c r="C2752" s="2"/>
      <c r="D2752" s="8"/>
      <c r="E2752" s="3"/>
      <c r="F2752" s="3"/>
      <c r="G2752" s="3"/>
      <c r="H2752" s="3"/>
      <c r="I2752" s="3"/>
      <c r="K2752" s="7"/>
    </row>
    <row r="2753" spans="1:11" x14ac:dyDescent="0.25">
      <c r="A2753" s="2"/>
      <c r="B2753" s="2"/>
      <c r="C2753" s="2"/>
      <c r="D2753" s="8"/>
      <c r="E2753" s="3"/>
      <c r="F2753" s="3"/>
      <c r="G2753" s="3"/>
      <c r="H2753" s="3"/>
      <c r="I2753" s="3"/>
      <c r="K2753" s="7"/>
    </row>
    <row r="2754" spans="1:11" x14ac:dyDescent="0.25">
      <c r="A2754" s="2"/>
      <c r="B2754" s="2"/>
      <c r="C2754" s="2"/>
      <c r="D2754" s="8"/>
      <c r="E2754" s="3"/>
      <c r="F2754" s="3"/>
      <c r="G2754" s="3"/>
      <c r="H2754" s="3"/>
      <c r="I2754" s="3"/>
      <c r="K2754" s="7"/>
    </row>
    <row r="2755" spans="1:11" x14ac:dyDescent="0.25">
      <c r="A2755" s="2"/>
      <c r="B2755" s="2"/>
      <c r="C2755" s="2"/>
      <c r="D2755" s="8"/>
      <c r="E2755" s="3"/>
      <c r="F2755" s="3"/>
      <c r="G2755" s="3"/>
      <c r="H2755" s="3"/>
      <c r="I2755" s="3"/>
      <c r="K2755" s="7"/>
    </row>
    <row r="2756" spans="1:11" x14ac:dyDescent="0.25">
      <c r="A2756" s="2"/>
      <c r="B2756" s="2"/>
      <c r="C2756" s="2"/>
      <c r="D2756" s="8"/>
      <c r="E2756" s="3"/>
      <c r="F2756" s="3"/>
      <c r="G2756" s="3"/>
      <c r="H2756" s="3"/>
      <c r="I2756" s="3"/>
      <c r="K2756" s="7"/>
    </row>
    <row r="2757" spans="1:11" x14ac:dyDescent="0.25">
      <c r="A2757" s="2"/>
      <c r="B2757" s="2"/>
      <c r="C2757" s="2"/>
      <c r="D2757" s="8"/>
      <c r="E2757" s="3"/>
      <c r="F2757" s="3"/>
      <c r="G2757" s="3"/>
      <c r="H2757" s="3"/>
      <c r="I2757" s="3"/>
      <c r="K2757" s="7"/>
    </row>
    <row r="2758" spans="1:11" x14ac:dyDescent="0.25">
      <c r="A2758" s="2"/>
      <c r="B2758" s="2"/>
      <c r="C2758" s="2"/>
      <c r="D2758" s="8"/>
      <c r="E2758" s="3"/>
      <c r="F2758" s="3"/>
      <c r="G2758" s="3"/>
      <c r="H2758" s="3"/>
      <c r="I2758" s="3"/>
      <c r="K2758" s="7"/>
    </row>
    <row r="2759" spans="1:11" x14ac:dyDescent="0.25">
      <c r="A2759" s="2"/>
      <c r="B2759" s="2"/>
      <c r="C2759" s="2"/>
      <c r="D2759" s="8"/>
      <c r="E2759" s="3"/>
      <c r="F2759" s="3"/>
      <c r="G2759" s="3"/>
      <c r="H2759" s="3"/>
      <c r="I2759" s="3"/>
      <c r="K2759" s="7"/>
    </row>
    <row r="2760" spans="1:11" x14ac:dyDescent="0.25">
      <c r="A2760" s="5"/>
      <c r="B2760" s="5"/>
      <c r="C2760" s="5"/>
      <c r="D2760" s="5"/>
      <c r="E2760" s="3"/>
      <c r="F2760" s="3"/>
      <c r="G2760" s="3"/>
      <c r="H2760" s="3"/>
      <c r="I2760" s="3"/>
      <c r="K2760" s="7"/>
    </row>
    <row r="2761" spans="1:11" x14ac:dyDescent="0.25">
      <c r="A2761" s="2"/>
      <c r="B2761" s="2"/>
      <c r="C2761" s="2"/>
      <c r="D2761" s="8"/>
      <c r="E2761" s="3"/>
      <c r="F2761" s="3"/>
      <c r="G2761" s="3"/>
      <c r="H2761" s="3"/>
      <c r="I2761" s="3"/>
      <c r="J2761" s="1"/>
      <c r="K2761" s="7"/>
    </row>
    <row r="2762" spans="1:11" x14ac:dyDescent="0.25">
      <c r="A2762" s="2"/>
      <c r="B2762" s="2"/>
      <c r="C2762" s="2"/>
      <c r="D2762" s="8"/>
      <c r="E2762" s="3"/>
      <c r="F2762" s="3"/>
      <c r="G2762" s="3"/>
      <c r="H2762" s="3"/>
      <c r="I2762" s="3"/>
      <c r="J2762" s="1"/>
      <c r="K2762" s="7"/>
    </row>
    <row r="2763" spans="1:11" x14ac:dyDescent="0.25">
      <c r="A2763" s="2"/>
      <c r="B2763" s="2"/>
      <c r="C2763" s="2"/>
      <c r="D2763" s="8"/>
      <c r="E2763" s="3"/>
      <c r="F2763" s="3"/>
      <c r="G2763" s="3"/>
      <c r="H2763" s="3"/>
      <c r="I2763" s="3"/>
      <c r="J2763" s="1"/>
      <c r="K2763" s="7"/>
    </row>
    <row r="2764" spans="1:11" x14ac:dyDescent="0.25">
      <c r="A2764" s="2"/>
      <c r="B2764" s="2"/>
      <c r="C2764" s="2"/>
      <c r="D2764" s="8"/>
      <c r="E2764" s="3"/>
      <c r="F2764" s="3"/>
      <c r="G2764" s="3"/>
      <c r="H2764" s="3"/>
      <c r="I2764" s="3"/>
      <c r="K2764" s="7"/>
    </row>
    <row r="2765" spans="1:11" x14ac:dyDescent="0.25">
      <c r="A2765" s="2"/>
      <c r="B2765" s="2"/>
      <c r="C2765" s="2"/>
      <c r="D2765" s="8"/>
      <c r="E2765" s="3"/>
      <c r="F2765" s="3"/>
      <c r="G2765" s="3"/>
      <c r="H2765" s="3"/>
      <c r="I2765" s="3"/>
      <c r="K2765" s="7"/>
    </row>
    <row r="2766" spans="1:11" x14ac:dyDescent="0.25">
      <c r="A2766" s="2"/>
      <c r="B2766" s="2"/>
      <c r="C2766" s="2"/>
      <c r="D2766" s="8"/>
      <c r="E2766" s="3"/>
      <c r="F2766" s="3"/>
      <c r="G2766" s="3"/>
      <c r="H2766" s="3"/>
      <c r="I2766" s="3"/>
      <c r="K2766" s="7"/>
    </row>
    <row r="2767" spans="1:11" x14ac:dyDescent="0.25">
      <c r="A2767" s="2"/>
      <c r="B2767" s="2"/>
      <c r="C2767" s="2"/>
      <c r="D2767" s="8"/>
      <c r="E2767" s="3"/>
      <c r="F2767" s="3"/>
      <c r="G2767" s="3"/>
      <c r="H2767" s="3"/>
      <c r="I2767" s="3"/>
      <c r="K2767" s="7"/>
    </row>
    <row r="2768" spans="1:11" x14ac:dyDescent="0.25">
      <c r="A2768" s="2"/>
      <c r="B2768" s="2"/>
      <c r="C2768" s="2"/>
      <c r="D2768" s="8"/>
      <c r="E2768" s="3"/>
      <c r="F2768" s="3"/>
      <c r="G2768" s="3"/>
      <c r="H2768" s="3"/>
      <c r="I2768" s="3"/>
      <c r="K2768" s="7"/>
    </row>
    <row r="2769" spans="1:14" x14ac:dyDescent="0.25">
      <c r="A2769" s="2"/>
      <c r="B2769" s="2"/>
      <c r="C2769" s="2"/>
      <c r="D2769" s="8"/>
      <c r="E2769" s="3"/>
      <c r="F2769" s="3"/>
      <c r="G2769" s="3"/>
      <c r="H2769" s="3"/>
      <c r="I2769" s="3"/>
      <c r="J2769" s="7"/>
      <c r="K2769" s="7"/>
      <c r="L2769" s="7"/>
      <c r="M2769" s="7"/>
      <c r="N2769" s="7"/>
    </row>
    <row r="2770" spans="1:14" x14ac:dyDescent="0.25">
      <c r="A2770" s="2"/>
      <c r="B2770" s="2"/>
      <c r="C2770" s="2"/>
      <c r="D2770" s="8"/>
      <c r="E2770" s="3"/>
      <c r="F2770" s="3"/>
      <c r="G2770" s="3"/>
      <c r="H2770" s="3"/>
      <c r="I2770" s="3"/>
      <c r="K2770" s="7"/>
    </row>
    <row r="2771" spans="1:14" x14ac:dyDescent="0.25">
      <c r="A2771" s="5"/>
      <c r="B2771" s="5"/>
      <c r="C2771" s="5"/>
      <c r="D2771" s="5"/>
      <c r="E2771" s="3"/>
      <c r="F2771" s="3"/>
      <c r="G2771" s="3"/>
      <c r="H2771" s="3"/>
      <c r="I2771" s="3"/>
      <c r="K2771" s="7"/>
    </row>
    <row r="2772" spans="1:14" x14ac:dyDescent="0.25">
      <c r="A2772" s="2"/>
      <c r="B2772" s="2"/>
      <c r="C2772" s="2"/>
      <c r="D2772" s="8"/>
      <c r="E2772" s="3"/>
      <c r="F2772" s="3"/>
      <c r="G2772" s="3"/>
      <c r="H2772" s="3"/>
      <c r="I2772" s="3"/>
      <c r="K2772" s="7"/>
    </row>
    <row r="2773" spans="1:14" x14ac:dyDescent="0.25">
      <c r="A2773" s="2"/>
      <c r="B2773" s="2"/>
      <c r="C2773" s="2"/>
      <c r="D2773" s="8"/>
      <c r="E2773" s="9"/>
      <c r="F2773" s="9"/>
      <c r="G2773" s="9"/>
      <c r="H2773" s="9"/>
      <c r="I2773" s="9"/>
      <c r="K2773" s="7"/>
    </row>
    <row r="2774" spans="1:14" x14ac:dyDescent="0.25">
      <c r="A2774" s="2"/>
      <c r="B2774" s="2"/>
      <c r="C2774" s="2"/>
      <c r="D2774" s="8"/>
      <c r="E2774" s="9"/>
      <c r="F2774" s="9"/>
      <c r="G2774" s="9"/>
      <c r="H2774" s="9"/>
      <c r="I2774" s="9"/>
      <c r="K2774" s="7"/>
    </row>
    <row r="2775" spans="1:14" x14ac:dyDescent="0.25">
      <c r="A2775" s="2"/>
      <c r="B2775" s="2"/>
      <c r="C2775" s="2"/>
      <c r="D2775" s="8"/>
      <c r="E2775" s="3"/>
      <c r="F2775" s="3"/>
      <c r="G2775" s="3"/>
      <c r="H2775" s="3"/>
      <c r="I2775" s="3"/>
      <c r="K2775" s="7"/>
    </row>
    <row r="2776" spans="1:14" x14ac:dyDescent="0.25">
      <c r="A2776" s="2"/>
      <c r="B2776" s="2"/>
      <c r="C2776" s="2"/>
      <c r="D2776" s="8"/>
      <c r="E2776" s="71"/>
      <c r="F2776" s="71"/>
      <c r="G2776" s="71"/>
      <c r="H2776" s="3"/>
      <c r="I2776" s="3"/>
      <c r="K2776" s="7"/>
    </row>
    <row r="2777" spans="1:14" x14ac:dyDescent="0.25">
      <c r="A2777" s="5"/>
      <c r="B2777" s="5"/>
      <c r="C2777" s="5"/>
      <c r="D2777" s="10"/>
      <c r="E2777" s="9"/>
      <c r="F2777" s="9"/>
      <c r="G2777" s="9"/>
      <c r="H2777" s="9"/>
      <c r="I2777" s="9"/>
      <c r="K2777" s="7"/>
    </row>
    <row r="2778" spans="1:14" x14ac:dyDescent="0.25">
      <c r="A2778" s="2"/>
      <c r="B2778" s="2"/>
      <c r="C2778" s="2"/>
      <c r="D2778" s="8"/>
      <c r="E2778" s="9"/>
      <c r="F2778" s="9"/>
      <c r="G2778" s="9"/>
      <c r="H2778" s="9"/>
      <c r="I2778" s="9"/>
      <c r="K2778" s="7"/>
    </row>
    <row r="2779" spans="1:14" x14ac:dyDescent="0.25">
      <c r="A2779" s="2"/>
      <c r="B2779" s="2"/>
      <c r="C2779" s="2"/>
      <c r="D2779" s="8"/>
      <c r="E2779" s="9"/>
      <c r="F2779" s="9"/>
      <c r="G2779" s="9"/>
      <c r="H2779" s="9"/>
      <c r="I2779" s="9"/>
      <c r="K2779" s="7"/>
    </row>
    <row r="2780" spans="1:14" x14ac:dyDescent="0.25">
      <c r="A2780" s="2"/>
      <c r="B2780" s="2"/>
      <c r="C2780" s="2"/>
      <c r="D2780" s="8"/>
      <c r="E2780" s="9"/>
      <c r="F2780" s="9"/>
      <c r="G2780" s="9"/>
      <c r="H2780" s="9"/>
      <c r="I2780" s="9"/>
      <c r="J2780" s="11"/>
      <c r="K2780" s="7"/>
    </row>
    <row r="2781" spans="1:14" x14ac:dyDescent="0.25">
      <c r="A2781" s="2"/>
      <c r="B2781" s="2"/>
      <c r="C2781" s="2"/>
      <c r="D2781" s="8"/>
      <c r="E2781" s="9"/>
      <c r="F2781" s="9"/>
      <c r="G2781" s="9"/>
      <c r="H2781" s="9"/>
      <c r="I2781" s="9"/>
      <c r="K2781" s="7"/>
    </row>
    <row r="2782" spans="1:14" x14ac:dyDescent="0.25">
      <c r="A2782" s="2"/>
      <c r="B2782" s="2"/>
      <c r="C2782" s="2"/>
      <c r="D2782" s="8"/>
      <c r="E2782" s="9"/>
      <c r="F2782" s="9"/>
      <c r="G2782" s="9"/>
      <c r="H2782" s="9"/>
      <c r="I2782" s="9"/>
      <c r="K2782" s="7"/>
    </row>
    <row r="2783" spans="1:14" x14ac:dyDescent="0.25">
      <c r="A2783" s="2"/>
      <c r="B2783" s="2"/>
      <c r="C2783" s="2"/>
      <c r="D2783" s="8"/>
      <c r="E2783" s="9"/>
      <c r="F2783" s="9"/>
      <c r="G2783" s="9"/>
      <c r="H2783" s="9"/>
      <c r="I2783" s="9"/>
      <c r="K2783" s="7"/>
    </row>
    <row r="2784" spans="1:14" x14ac:dyDescent="0.25">
      <c r="A2784" s="2"/>
      <c r="B2784" s="2"/>
      <c r="C2784" s="2"/>
      <c r="D2784" s="8"/>
      <c r="E2784" s="9"/>
      <c r="F2784" s="9"/>
      <c r="G2784" s="9"/>
      <c r="H2784" s="9"/>
      <c r="I2784" s="9"/>
      <c r="K2784" s="7"/>
    </row>
    <row r="2785" spans="1:11" x14ac:dyDescent="0.25">
      <c r="A2785" s="2"/>
      <c r="B2785" s="2"/>
      <c r="C2785" s="2"/>
      <c r="D2785" s="8"/>
      <c r="E2785" s="9"/>
      <c r="F2785" s="9"/>
      <c r="G2785" s="9"/>
      <c r="H2785" s="9"/>
      <c r="I2785" s="9"/>
      <c r="K2785" s="7"/>
    </row>
    <row r="2786" spans="1:11" x14ac:dyDescent="0.25">
      <c r="A2786" s="2"/>
      <c r="B2786" s="2"/>
      <c r="C2786" s="2"/>
      <c r="D2786" s="8"/>
      <c r="E2786" s="9"/>
      <c r="F2786" s="9"/>
      <c r="G2786" s="9"/>
      <c r="H2786" s="9"/>
      <c r="I2786" s="9"/>
      <c r="K2786" s="7"/>
    </row>
    <row r="2787" spans="1:11" x14ac:dyDescent="0.25">
      <c r="A2787" s="2"/>
      <c r="B2787" s="2"/>
      <c r="C2787" s="2"/>
      <c r="D2787" s="8"/>
      <c r="E2787" s="9"/>
      <c r="F2787" s="9"/>
      <c r="G2787" s="9"/>
      <c r="H2787" s="9"/>
      <c r="I2787" s="9"/>
      <c r="K2787" s="7"/>
    </row>
    <row r="2788" spans="1:11" x14ac:dyDescent="0.25">
      <c r="A2788" s="2"/>
      <c r="B2788" s="2"/>
      <c r="C2788" s="2"/>
      <c r="D2788" s="8"/>
      <c r="E2788" s="9"/>
      <c r="F2788" s="9"/>
      <c r="G2788" s="9"/>
      <c r="H2788" s="9"/>
      <c r="I2788" s="9"/>
      <c r="K2788" s="7"/>
    </row>
    <row r="2789" spans="1:11" x14ac:dyDescent="0.25">
      <c r="A2789" s="5"/>
      <c r="B2789" s="5"/>
      <c r="C2789" s="5"/>
      <c r="D2789" s="10"/>
      <c r="E2789" s="9"/>
      <c r="F2789" s="9"/>
      <c r="G2789" s="9"/>
      <c r="H2789" s="9"/>
      <c r="I2789" s="9"/>
      <c r="K2789" s="7"/>
    </row>
    <row r="2790" spans="1:11" x14ac:dyDescent="0.25">
      <c r="A2790" s="2"/>
      <c r="B2790" s="2"/>
      <c r="C2790" s="2"/>
      <c r="D2790" s="8"/>
      <c r="E2790" s="9"/>
      <c r="F2790" s="9"/>
      <c r="G2790" s="9"/>
      <c r="H2790" s="9"/>
      <c r="I2790" s="9"/>
      <c r="K2790" s="7"/>
    </row>
    <row r="2791" spans="1:11" x14ac:dyDescent="0.25">
      <c r="A2791" s="2"/>
      <c r="B2791" s="2"/>
      <c r="C2791" s="2"/>
      <c r="D2791" s="8"/>
      <c r="E2791" s="9"/>
      <c r="F2791" s="9"/>
      <c r="G2791" s="9"/>
      <c r="H2791" s="9"/>
      <c r="I2791" s="9"/>
      <c r="K2791" s="7"/>
    </row>
    <row r="2792" spans="1:11" x14ac:dyDescent="0.25">
      <c r="A2792" s="2"/>
      <c r="B2792" s="2"/>
      <c r="C2792" s="2"/>
      <c r="D2792" s="8"/>
      <c r="E2792" s="9"/>
      <c r="F2792" s="9"/>
      <c r="G2792" s="9"/>
      <c r="H2792" s="9"/>
      <c r="I2792" s="9"/>
      <c r="K2792" s="7"/>
    </row>
    <row r="2793" spans="1:11" x14ac:dyDescent="0.25">
      <c r="A2793" s="2"/>
      <c r="B2793" s="2"/>
      <c r="C2793" s="2"/>
      <c r="D2793" s="8"/>
      <c r="E2793" s="9"/>
      <c r="F2793" s="9"/>
      <c r="G2793" s="9"/>
      <c r="H2793" s="9"/>
      <c r="I2793" s="9"/>
      <c r="K2793" s="7"/>
    </row>
    <row r="2794" spans="1:11" x14ac:dyDescent="0.25">
      <c r="A2794" s="2"/>
      <c r="B2794" s="2"/>
      <c r="C2794" s="2"/>
      <c r="D2794" s="8"/>
      <c r="E2794" s="9"/>
      <c r="F2794" s="9"/>
      <c r="G2794" s="9"/>
      <c r="H2794" s="9"/>
      <c r="I2794" s="9"/>
      <c r="K2794" s="7"/>
    </row>
    <row r="2795" spans="1:11" x14ac:dyDescent="0.25">
      <c r="A2795" s="2"/>
      <c r="B2795" s="2"/>
      <c r="C2795" s="2"/>
      <c r="D2795" s="8"/>
      <c r="E2795" s="9"/>
      <c r="F2795" s="9"/>
      <c r="G2795" s="9"/>
      <c r="H2795" s="9"/>
      <c r="I2795" s="9"/>
      <c r="K2795" s="7"/>
    </row>
    <row r="2796" spans="1:11" x14ac:dyDescent="0.25">
      <c r="A2796" s="2"/>
      <c r="B2796" s="2"/>
      <c r="C2796" s="2"/>
      <c r="D2796" s="8"/>
      <c r="E2796" s="9"/>
      <c r="F2796" s="9"/>
      <c r="G2796" s="9"/>
      <c r="H2796" s="9"/>
      <c r="I2796" s="9"/>
      <c r="K2796" s="7"/>
    </row>
    <row r="2797" spans="1:11" x14ac:dyDescent="0.25">
      <c r="A2797" s="5"/>
      <c r="B2797" s="5"/>
      <c r="C2797" s="5"/>
      <c r="D2797" s="5"/>
      <c r="E2797" s="9"/>
      <c r="F2797" s="9"/>
      <c r="G2797" s="9"/>
      <c r="H2797" s="9"/>
      <c r="I2797" s="9"/>
      <c r="K2797" s="7"/>
    </row>
    <row r="2798" spans="1:11" x14ac:dyDescent="0.25">
      <c r="A2798" s="2"/>
      <c r="B2798" s="2"/>
      <c r="C2798" s="2"/>
      <c r="D2798" s="8"/>
      <c r="E2798" s="9"/>
      <c r="F2798" s="9"/>
      <c r="G2798" s="9"/>
      <c r="H2798" s="9"/>
      <c r="I2798" s="9"/>
      <c r="K2798" s="7"/>
    </row>
    <row r="2799" spans="1:11" x14ac:dyDescent="0.25">
      <c r="A2799" s="2"/>
      <c r="B2799" s="2"/>
      <c r="C2799" s="2"/>
      <c r="D2799" s="8"/>
      <c r="E2799" s="9"/>
      <c r="F2799" s="9"/>
      <c r="G2799" s="9"/>
      <c r="H2799" s="9"/>
      <c r="I2799" s="9"/>
      <c r="K2799" s="7"/>
    </row>
    <row r="2800" spans="1:11" x14ac:dyDescent="0.25">
      <c r="A2800" s="2"/>
      <c r="B2800" s="2"/>
      <c r="C2800" s="2"/>
      <c r="D2800" s="8"/>
      <c r="E2800" s="9"/>
      <c r="F2800" s="9"/>
      <c r="G2800" s="9"/>
      <c r="H2800" s="9"/>
      <c r="I2800" s="9"/>
      <c r="J2800" s="11"/>
      <c r="K2800" s="7"/>
    </row>
    <row r="2801" spans="1:11" x14ac:dyDescent="0.25">
      <c r="A2801" s="2"/>
      <c r="B2801" s="2"/>
      <c r="C2801" s="2"/>
      <c r="D2801" s="8"/>
      <c r="E2801" s="9"/>
      <c r="F2801" s="9"/>
      <c r="G2801" s="9"/>
      <c r="H2801" s="9"/>
      <c r="I2801" s="9"/>
      <c r="K2801" s="7"/>
    </row>
    <row r="2802" spans="1:11" x14ac:dyDescent="0.25">
      <c r="A2802" s="2"/>
      <c r="B2802" s="2"/>
      <c r="C2802" s="2"/>
      <c r="D2802" s="8"/>
      <c r="E2802" s="9"/>
      <c r="F2802" s="9"/>
      <c r="G2802" s="9"/>
      <c r="H2802" s="9"/>
      <c r="I2802" s="9"/>
      <c r="K2802" s="7"/>
    </row>
    <row r="2803" spans="1:11" x14ac:dyDescent="0.25">
      <c r="A2803" s="5"/>
      <c r="B2803" s="5"/>
      <c r="C2803" s="5"/>
      <c r="D2803" s="5"/>
      <c r="E2803" s="9"/>
      <c r="F2803" s="9"/>
      <c r="G2803" s="9"/>
      <c r="H2803" s="9"/>
      <c r="I2803" s="9"/>
      <c r="K2803" s="7"/>
    </row>
    <row r="2804" spans="1:11" x14ac:dyDescent="0.25">
      <c r="A2804" s="2"/>
      <c r="B2804" s="2"/>
      <c r="C2804" s="2"/>
      <c r="D2804" s="8"/>
      <c r="E2804" s="9"/>
      <c r="F2804" s="9"/>
      <c r="G2804" s="9"/>
      <c r="H2804" s="9"/>
      <c r="I2804" s="9"/>
      <c r="K2804" s="7"/>
    </row>
    <row r="2805" spans="1:11" x14ac:dyDescent="0.25">
      <c r="A2805" s="2"/>
      <c r="B2805" s="2"/>
      <c r="C2805" s="2"/>
      <c r="D2805" s="8"/>
      <c r="E2805" s="9"/>
      <c r="F2805" s="9"/>
      <c r="G2805" s="9"/>
      <c r="H2805" s="9"/>
      <c r="I2805" s="9"/>
      <c r="K2805" s="7"/>
    </row>
    <row r="2806" spans="1:11" x14ac:dyDescent="0.25">
      <c r="A2806" s="2"/>
      <c r="B2806" s="2"/>
      <c r="C2806" s="2"/>
      <c r="D2806" s="8"/>
      <c r="E2806" s="9"/>
      <c r="F2806" s="9"/>
      <c r="G2806" s="9"/>
      <c r="H2806" s="9"/>
      <c r="I2806" s="9"/>
      <c r="J2806" s="13"/>
      <c r="K2806" s="7"/>
    </row>
    <row r="2807" spans="1:11" x14ac:dyDescent="0.25">
      <c r="A2807" s="2"/>
      <c r="B2807" s="2"/>
      <c r="C2807" s="2"/>
      <c r="D2807" s="8"/>
      <c r="E2807" s="9"/>
      <c r="F2807" s="9"/>
      <c r="G2807" s="9"/>
      <c r="H2807" s="9"/>
      <c r="I2807" s="9"/>
      <c r="J2807" s="12"/>
      <c r="K2807" s="7"/>
    </row>
    <row r="2808" spans="1:11" x14ac:dyDescent="0.25">
      <c r="A2808" s="5"/>
      <c r="B2808" s="5"/>
      <c r="C2808" s="5"/>
      <c r="D2808" s="14"/>
      <c r="E2808" s="9"/>
      <c r="F2808" s="9"/>
      <c r="G2808" s="9"/>
      <c r="H2808" s="9"/>
      <c r="I2808" s="9"/>
      <c r="K2808" s="7"/>
    </row>
    <row r="2809" spans="1:11" x14ac:dyDescent="0.25">
      <c r="A2809" s="2"/>
      <c r="B2809" s="2"/>
      <c r="C2809" s="2"/>
      <c r="D2809" s="8"/>
      <c r="E2809" s="9"/>
      <c r="F2809" s="9"/>
      <c r="G2809" s="9"/>
      <c r="H2809" s="9"/>
      <c r="I2809" s="9"/>
      <c r="K2809" s="7"/>
    </row>
  </sheetData>
  <autoFilter ref="A1:I2743" xr:uid="{00000000-0001-0000-0200-000000000000}"/>
  <hyperlinks>
    <hyperlink ref="I1" location="Contents!A1" display="Back"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C1E6-9BDC-4278-A830-59DCB1EDB51C}">
  <dimension ref="A1:F41"/>
  <sheetViews>
    <sheetView topLeftCell="A23" workbookViewId="0">
      <selection activeCell="E41" sqref="E41"/>
    </sheetView>
  </sheetViews>
  <sheetFormatPr defaultRowHeight="15" x14ac:dyDescent="0.25"/>
  <sheetData>
    <row r="1" spans="1:6" x14ac:dyDescent="0.25">
      <c r="A1" t="s">
        <v>0</v>
      </c>
      <c r="B1">
        <v>18308445470.999996</v>
      </c>
      <c r="C1">
        <v>20803429051</v>
      </c>
      <c r="E1" t="s">
        <v>582</v>
      </c>
      <c r="F1">
        <v>95912.38</v>
      </c>
    </row>
    <row r="2" spans="1:6" x14ac:dyDescent="0.25">
      <c r="A2" t="s">
        <v>71</v>
      </c>
      <c r="B2">
        <v>4470035245</v>
      </c>
      <c r="C2">
        <v>4265921147</v>
      </c>
      <c r="E2" t="s">
        <v>583</v>
      </c>
      <c r="F2">
        <v>549717.72889879998</v>
      </c>
    </row>
    <row r="3" spans="1:6" x14ac:dyDescent="0.25">
      <c r="A3" t="s">
        <v>549</v>
      </c>
      <c r="B3">
        <v>3760140055</v>
      </c>
      <c r="C3">
        <v>3637691821</v>
      </c>
      <c r="E3" t="s">
        <v>584</v>
      </c>
      <c r="F3">
        <v>742258.853</v>
      </c>
    </row>
    <row r="4" spans="1:6" x14ac:dyDescent="0.25">
      <c r="A4" t="s">
        <v>74</v>
      </c>
      <c r="B4">
        <v>117518753</v>
      </c>
      <c r="C4">
        <v>75444000</v>
      </c>
      <c r="E4" t="s">
        <v>585</v>
      </c>
      <c r="F4">
        <v>204339.09100000001</v>
      </c>
    </row>
    <row r="5" spans="1:6" x14ac:dyDescent="0.25">
      <c r="A5" t="s">
        <v>550</v>
      </c>
      <c r="B5">
        <v>34309027</v>
      </c>
      <c r="C5">
        <v>45367977</v>
      </c>
      <c r="E5" t="s">
        <v>586</v>
      </c>
      <c r="F5">
        <v>1543465.4110000001</v>
      </c>
    </row>
    <row r="6" spans="1:6" x14ac:dyDescent="0.25">
      <c r="A6" t="s">
        <v>551</v>
      </c>
      <c r="B6">
        <v>558067410</v>
      </c>
      <c r="C6">
        <v>507417349</v>
      </c>
      <c r="E6" t="s">
        <v>587</v>
      </c>
      <c r="F6">
        <v>111463.41479</v>
      </c>
    </row>
    <row r="7" spans="1:6" x14ac:dyDescent="0.25">
      <c r="A7" t="s">
        <v>580</v>
      </c>
      <c r="B7">
        <v>13838410226</v>
      </c>
      <c r="C7">
        <v>16537507904</v>
      </c>
      <c r="E7" t="s">
        <v>383</v>
      </c>
      <c r="F7">
        <v>835546.43724396999</v>
      </c>
    </row>
    <row r="8" spans="1:6" x14ac:dyDescent="0.25">
      <c r="A8" t="s">
        <v>84</v>
      </c>
      <c r="B8">
        <v>10349379479</v>
      </c>
      <c r="C8">
        <v>12888231371</v>
      </c>
      <c r="E8" t="s">
        <v>588</v>
      </c>
      <c r="F8">
        <v>237412.52000000002</v>
      </c>
    </row>
    <row r="9" spans="1:6" x14ac:dyDescent="0.25">
      <c r="A9" t="s">
        <v>552</v>
      </c>
      <c r="B9">
        <v>569256614</v>
      </c>
      <c r="C9">
        <v>683588932</v>
      </c>
      <c r="E9" t="s">
        <v>396</v>
      </c>
      <c r="F9">
        <v>0</v>
      </c>
    </row>
    <row r="10" spans="1:6" x14ac:dyDescent="0.25">
      <c r="A10" t="s">
        <v>553</v>
      </c>
      <c r="B10">
        <v>874339501</v>
      </c>
      <c r="C10">
        <v>949755823</v>
      </c>
      <c r="E10" t="s">
        <v>492</v>
      </c>
      <c r="F10">
        <v>41345.491114489996</v>
      </c>
    </row>
    <row r="11" spans="1:6" x14ac:dyDescent="0.25">
      <c r="A11" t="s">
        <v>554</v>
      </c>
      <c r="B11">
        <v>236508440</v>
      </c>
      <c r="C11">
        <v>215913132</v>
      </c>
      <c r="E11" t="s">
        <v>589</v>
      </c>
      <c r="F11">
        <v>399638.36519599997</v>
      </c>
    </row>
    <row r="12" spans="1:6" x14ac:dyDescent="0.25">
      <c r="A12" t="s">
        <v>555</v>
      </c>
      <c r="B12">
        <v>688298537</v>
      </c>
      <c r="C12">
        <v>764026926</v>
      </c>
      <c r="E12" t="s">
        <v>378</v>
      </c>
      <c r="F12">
        <v>2158.5650000000001</v>
      </c>
    </row>
    <row r="13" spans="1:6" x14ac:dyDescent="0.25">
      <c r="A13" t="s">
        <v>556</v>
      </c>
      <c r="B13">
        <v>145233374</v>
      </c>
      <c r="C13">
        <v>162462603</v>
      </c>
      <c r="E13" t="s">
        <v>590</v>
      </c>
      <c r="F13">
        <v>1171118.8299999998</v>
      </c>
    </row>
    <row r="14" spans="1:6" x14ac:dyDescent="0.25">
      <c r="A14" t="s">
        <v>557</v>
      </c>
      <c r="B14">
        <v>325325348</v>
      </c>
      <c r="C14">
        <v>289109615</v>
      </c>
      <c r="E14" t="s">
        <v>388</v>
      </c>
      <c r="F14">
        <v>1305011.0450000002</v>
      </c>
    </row>
    <row r="15" spans="1:6" x14ac:dyDescent="0.25">
      <c r="A15" t="s">
        <v>558</v>
      </c>
      <c r="B15">
        <v>928594667</v>
      </c>
      <c r="C15">
        <v>898167695</v>
      </c>
      <c r="E15" t="s">
        <v>387</v>
      </c>
      <c r="F15">
        <v>435458.01</v>
      </c>
    </row>
    <row r="16" spans="1:6" x14ac:dyDescent="0.25">
      <c r="A16" t="s">
        <v>559</v>
      </c>
      <c r="B16">
        <v>1220613087</v>
      </c>
      <c r="C16">
        <v>1698196526</v>
      </c>
      <c r="E16" t="s">
        <v>495</v>
      </c>
      <c r="F16">
        <v>61797.781000000003</v>
      </c>
    </row>
    <row r="17" spans="1:6" x14ac:dyDescent="0.25">
      <c r="A17" t="s">
        <v>560</v>
      </c>
      <c r="B17">
        <v>268932989</v>
      </c>
      <c r="C17">
        <v>368801073</v>
      </c>
      <c r="E17" t="s">
        <v>591</v>
      </c>
      <c r="F17">
        <v>796698.65699999989</v>
      </c>
    </row>
    <row r="18" spans="1:6" x14ac:dyDescent="0.25">
      <c r="A18" t="s">
        <v>561</v>
      </c>
      <c r="B18">
        <v>813473000</v>
      </c>
      <c r="C18">
        <v>1009777433</v>
      </c>
      <c r="E18" t="s">
        <v>592</v>
      </c>
      <c r="F18">
        <v>114857.05400000003</v>
      </c>
    </row>
    <row r="19" spans="1:6" x14ac:dyDescent="0.25">
      <c r="A19" t="s">
        <v>562</v>
      </c>
      <c r="B19">
        <v>51908493</v>
      </c>
      <c r="C19">
        <v>60170677</v>
      </c>
      <c r="E19" t="s">
        <v>593</v>
      </c>
      <c r="F19">
        <v>1038119.047</v>
      </c>
    </row>
    <row r="20" spans="1:6" x14ac:dyDescent="0.25">
      <c r="A20" t="s">
        <v>563</v>
      </c>
      <c r="B20">
        <v>640105721</v>
      </c>
      <c r="C20">
        <v>933977027</v>
      </c>
      <c r="E20" t="s">
        <v>594</v>
      </c>
      <c r="F20">
        <v>0</v>
      </c>
    </row>
    <row r="21" spans="1:6" x14ac:dyDescent="0.25">
      <c r="A21" t="s">
        <v>564</v>
      </c>
      <c r="B21">
        <v>23270000</v>
      </c>
      <c r="C21">
        <v>18611189</v>
      </c>
      <c r="E21" t="s">
        <v>595</v>
      </c>
      <c r="F21">
        <v>1836188.993</v>
      </c>
    </row>
    <row r="22" spans="1:6" x14ac:dyDescent="0.25">
      <c r="A22" t="s">
        <v>565</v>
      </c>
      <c r="B22">
        <v>1331142801</v>
      </c>
      <c r="C22">
        <v>1890682799</v>
      </c>
      <c r="E22" t="s">
        <v>596</v>
      </c>
      <c r="F22">
        <v>282066.19699999999</v>
      </c>
    </row>
    <row r="23" spans="1:6" x14ac:dyDescent="0.25">
      <c r="A23" t="s">
        <v>566</v>
      </c>
      <c r="B23">
        <v>257605181</v>
      </c>
      <c r="C23">
        <v>496160000</v>
      </c>
      <c r="E23" t="s">
        <v>597</v>
      </c>
      <c r="F23">
        <v>57361.043000000005</v>
      </c>
    </row>
    <row r="24" spans="1:6" x14ac:dyDescent="0.25">
      <c r="A24" t="s">
        <v>567</v>
      </c>
      <c r="B24">
        <v>56849530</v>
      </c>
      <c r="C24">
        <v>45485636</v>
      </c>
      <c r="E24" t="s">
        <v>494</v>
      </c>
      <c r="F24">
        <v>3327461.3627345958</v>
      </c>
    </row>
    <row r="25" spans="1:6" x14ac:dyDescent="0.25">
      <c r="A25" t="s">
        <v>85</v>
      </c>
      <c r="B25">
        <v>183678618</v>
      </c>
      <c r="C25">
        <v>154800956</v>
      </c>
      <c r="E25" t="s">
        <v>598</v>
      </c>
      <c r="F25">
        <v>0</v>
      </c>
    </row>
    <row r="26" spans="1:6" x14ac:dyDescent="0.25">
      <c r="A26" t="s">
        <v>568</v>
      </c>
      <c r="B26">
        <v>269272808</v>
      </c>
      <c r="C26">
        <v>318763738</v>
      </c>
      <c r="E26" t="s">
        <v>599</v>
      </c>
      <c r="F26">
        <v>105.46899999999999</v>
      </c>
    </row>
    <row r="27" spans="1:6" x14ac:dyDescent="0.25">
      <c r="A27" t="s">
        <v>569</v>
      </c>
      <c r="B27">
        <v>1315206507</v>
      </c>
      <c r="C27">
        <v>1801574684</v>
      </c>
      <c r="E27" t="s">
        <v>600</v>
      </c>
      <c r="F27">
        <v>44478.324999999997</v>
      </c>
    </row>
    <row r="28" spans="1:6" x14ac:dyDescent="0.25">
      <c r="A28" t="s">
        <v>570</v>
      </c>
      <c r="B28">
        <v>149764263</v>
      </c>
      <c r="C28">
        <v>128204907</v>
      </c>
      <c r="E28" t="s">
        <v>601</v>
      </c>
      <c r="F28">
        <v>108608.98699999999</v>
      </c>
    </row>
    <row r="29" spans="1:6" x14ac:dyDescent="0.25">
      <c r="A29" t="s">
        <v>86</v>
      </c>
      <c r="B29">
        <v>3488088968</v>
      </c>
      <c r="C29">
        <v>3574214295</v>
      </c>
      <c r="E29" t="s">
        <v>496</v>
      </c>
      <c r="F29">
        <v>799093.8280000001</v>
      </c>
    </row>
    <row r="30" spans="1:6" x14ac:dyDescent="0.25">
      <c r="A30" t="s">
        <v>571</v>
      </c>
      <c r="B30">
        <v>4582180</v>
      </c>
      <c r="C30">
        <v>4524775</v>
      </c>
      <c r="E30" t="s">
        <v>395</v>
      </c>
      <c r="F30">
        <v>433210.92500000005</v>
      </c>
    </row>
    <row r="31" spans="1:6" x14ac:dyDescent="0.25">
      <c r="A31" t="s">
        <v>572</v>
      </c>
      <c r="B31">
        <v>58798078</v>
      </c>
      <c r="C31">
        <v>53030753</v>
      </c>
      <c r="E31" t="s">
        <v>397</v>
      </c>
      <c r="F31">
        <v>1741041.355</v>
      </c>
    </row>
    <row r="32" spans="1:6" x14ac:dyDescent="0.25">
      <c r="A32" t="s">
        <v>573</v>
      </c>
      <c r="B32">
        <v>2735800568</v>
      </c>
      <c r="C32">
        <v>2858771000</v>
      </c>
      <c r="E32" t="s">
        <v>602</v>
      </c>
      <c r="F32">
        <v>185254.421</v>
      </c>
    </row>
    <row r="33" spans="1:6" x14ac:dyDescent="0.25">
      <c r="A33" t="s">
        <v>574</v>
      </c>
      <c r="B33">
        <v>146142302</v>
      </c>
      <c r="C33">
        <v>145341767</v>
      </c>
      <c r="E33" t="s">
        <v>603</v>
      </c>
      <c r="F33">
        <v>0</v>
      </c>
    </row>
    <row r="34" spans="1:6" x14ac:dyDescent="0.25">
      <c r="A34" t="s">
        <v>575</v>
      </c>
      <c r="B34">
        <v>542765840</v>
      </c>
      <c r="C34">
        <v>512546000</v>
      </c>
      <c r="E34" t="s">
        <v>604</v>
      </c>
      <c r="F34">
        <v>13543.068000000001</v>
      </c>
    </row>
    <row r="35" spans="1:6" x14ac:dyDescent="0.25">
      <c r="A35" t="s">
        <v>87</v>
      </c>
      <c r="B35">
        <v>941779</v>
      </c>
      <c r="C35">
        <v>75062237.999999985</v>
      </c>
      <c r="E35" t="s">
        <v>605</v>
      </c>
      <c r="F35">
        <v>17892.434000000001</v>
      </c>
    </row>
    <row r="36" spans="1:6" x14ac:dyDescent="0.25">
      <c r="A36" t="s">
        <v>576</v>
      </c>
      <c r="B36" t="s">
        <v>581</v>
      </c>
      <c r="C36">
        <v>75006955.999999985</v>
      </c>
      <c r="E36" t="s">
        <v>606</v>
      </c>
      <c r="F36">
        <v>10821.049000000001</v>
      </c>
    </row>
    <row r="37" spans="1:6" x14ac:dyDescent="0.25">
      <c r="A37" t="s">
        <v>577</v>
      </c>
      <c r="B37" t="s">
        <v>581</v>
      </c>
      <c r="C37" t="s">
        <v>581</v>
      </c>
      <c r="E37" t="s">
        <v>405</v>
      </c>
      <c r="F37">
        <v>14724.373000000001</v>
      </c>
    </row>
    <row r="38" spans="1:6" x14ac:dyDescent="0.25">
      <c r="A38" t="s">
        <v>578</v>
      </c>
      <c r="B38">
        <v>891971</v>
      </c>
      <c r="C38" t="s">
        <v>581</v>
      </c>
      <c r="E38" t="s">
        <v>402</v>
      </c>
      <c r="F38">
        <v>44002.237999999998</v>
      </c>
    </row>
    <row r="39" spans="1:6" x14ac:dyDescent="0.25">
      <c r="A39" t="s">
        <v>579</v>
      </c>
      <c r="B39">
        <v>49808</v>
      </c>
      <c r="C39">
        <v>55282</v>
      </c>
      <c r="E39" t="s">
        <v>607</v>
      </c>
      <c r="F39">
        <v>8587.369999999999</v>
      </c>
    </row>
    <row r="40" spans="1:6" x14ac:dyDescent="0.25">
      <c r="E40" t="s">
        <v>608</v>
      </c>
      <c r="F40">
        <v>6787.0930000000008</v>
      </c>
    </row>
    <row r="41" spans="1:6" x14ac:dyDescent="0.25">
      <c r="E41" t="s">
        <v>609</v>
      </c>
      <c r="F41">
        <v>641.84800000000007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90"/>
  <sheetViews>
    <sheetView zoomScale="90" zoomScaleNormal="90" workbookViewId="0">
      <pane xSplit="4" ySplit="4" topLeftCell="E750" activePane="bottomRight" state="frozen"/>
      <selection activeCell="E18" sqref="E18"/>
      <selection pane="topRight" activeCell="E18" sqref="E18"/>
      <selection pane="bottomLeft" activeCell="E18" sqref="E18"/>
      <selection pane="bottomRight" activeCell="E787" sqref="E787:I787"/>
    </sheetView>
  </sheetViews>
  <sheetFormatPr defaultRowHeight="14.25" x14ac:dyDescent="0.2"/>
  <cols>
    <col min="1" max="2" width="0" style="2" hidden="1" customWidth="1"/>
    <col min="3" max="3" width="24" style="2" customWidth="1"/>
    <col min="4" max="4" width="60" style="2" customWidth="1"/>
    <col min="5" max="9" width="14.85546875" style="2" customWidth="1"/>
    <col min="10" max="10" width="6.5703125" style="2" customWidth="1"/>
    <col min="11" max="14" width="8.7109375" style="2" customWidth="1"/>
    <col min="15" max="19" width="10.85546875" style="2" bestFit="1" customWidth="1"/>
    <col min="20" max="16384" width="9.140625" style="2"/>
  </cols>
  <sheetData>
    <row r="1" spans="1:14" x14ac:dyDescent="0.2">
      <c r="I1" s="38" t="s">
        <v>203</v>
      </c>
    </row>
    <row r="2" spans="1:14" ht="15.75" x14ac:dyDescent="0.25">
      <c r="C2" s="40" t="s">
        <v>190</v>
      </c>
      <c r="D2" s="41"/>
      <c r="E2" s="41"/>
      <c r="F2" s="41"/>
      <c r="G2" s="41"/>
      <c r="H2" s="41"/>
      <c r="I2" s="41"/>
    </row>
    <row r="3" spans="1:14" x14ac:dyDescent="0.2">
      <c r="I3" s="18" t="s">
        <v>88</v>
      </c>
    </row>
    <row r="4" spans="1:14" x14ac:dyDescent="0.2">
      <c r="A4" s="43" t="s">
        <v>1</v>
      </c>
      <c r="B4" s="43" t="s">
        <v>209</v>
      </c>
      <c r="C4" s="43" t="s">
        <v>215</v>
      </c>
      <c r="D4" s="43" t="s">
        <v>3</v>
      </c>
      <c r="E4" s="51" t="s">
        <v>5</v>
      </c>
      <c r="F4" s="51" t="s">
        <v>6</v>
      </c>
      <c r="G4" s="51" t="s">
        <v>7</v>
      </c>
      <c r="H4" s="51" t="s">
        <v>8</v>
      </c>
      <c r="I4" s="51">
        <v>2025</v>
      </c>
    </row>
    <row r="5" spans="1:14" x14ac:dyDescent="0.2">
      <c r="A5" s="5" t="s">
        <v>210</v>
      </c>
      <c r="B5" s="5" t="s">
        <v>210</v>
      </c>
      <c r="C5" s="5" t="s">
        <v>675</v>
      </c>
      <c r="D5" s="5" t="s">
        <v>9</v>
      </c>
      <c r="E5" s="19">
        <v>127844970.752</v>
      </c>
      <c r="F5" s="19">
        <v>131661264.92999999</v>
      </c>
      <c r="G5" s="19">
        <v>159475972.07699999</v>
      </c>
      <c r="H5" s="19">
        <v>184986245.396</v>
      </c>
      <c r="I5" s="19">
        <v>194398415.27200001</v>
      </c>
      <c r="J5" s="3"/>
      <c r="K5" s="3"/>
      <c r="L5" s="3"/>
      <c r="M5" s="3"/>
      <c r="N5" s="3"/>
    </row>
    <row r="6" spans="1:14" x14ac:dyDescent="0.2">
      <c r="A6" s="5" t="s">
        <v>210</v>
      </c>
      <c r="B6" s="5" t="s">
        <v>210</v>
      </c>
      <c r="C6" s="2" t="s">
        <v>675</v>
      </c>
      <c r="D6" s="8" t="s">
        <v>76</v>
      </c>
      <c r="E6" s="20">
        <v>94191177</v>
      </c>
      <c r="F6" s="20">
        <v>94565514</v>
      </c>
      <c r="G6" s="20">
        <v>94565514.280000001</v>
      </c>
      <c r="H6" s="20">
        <v>89423734.280000001</v>
      </c>
      <c r="I6" s="20">
        <v>79517759</v>
      </c>
      <c r="J6" s="3"/>
      <c r="K6" s="3"/>
      <c r="L6" s="3"/>
      <c r="M6" s="3"/>
      <c r="N6" s="3"/>
    </row>
    <row r="7" spans="1:14" x14ac:dyDescent="0.2">
      <c r="A7" s="5" t="s">
        <v>210</v>
      </c>
      <c r="B7" s="5" t="s">
        <v>210</v>
      </c>
      <c r="C7" s="2" t="s">
        <v>675</v>
      </c>
      <c r="D7" s="8" t="s">
        <v>11</v>
      </c>
      <c r="E7" s="20">
        <v>23176743.307</v>
      </c>
      <c r="F7" s="20">
        <v>26821038.151000001</v>
      </c>
      <c r="G7" s="20">
        <v>30934075.425000001</v>
      </c>
      <c r="H7" s="20">
        <v>35765004.719999999</v>
      </c>
      <c r="I7" s="20">
        <v>36895659.295000002</v>
      </c>
    </row>
    <row r="8" spans="1:14" x14ac:dyDescent="0.2">
      <c r="A8" s="5" t="s">
        <v>210</v>
      </c>
      <c r="B8" s="5" t="s">
        <v>210</v>
      </c>
      <c r="C8" s="2" t="s">
        <v>675</v>
      </c>
      <c r="D8" s="8" t="s">
        <v>12</v>
      </c>
      <c r="E8" s="20">
        <v>12622287.450999999</v>
      </c>
      <c r="F8" s="20">
        <v>16156111.393999999</v>
      </c>
      <c r="G8" s="20">
        <v>30008548.528999999</v>
      </c>
      <c r="H8" s="20">
        <v>51135865.479999997</v>
      </c>
      <c r="I8" s="20">
        <v>64039217.778999999</v>
      </c>
    </row>
    <row r="9" spans="1:14" x14ac:dyDescent="0.2">
      <c r="A9" s="5" t="s">
        <v>210</v>
      </c>
      <c r="B9" s="5" t="s">
        <v>210</v>
      </c>
      <c r="C9" s="2" t="s">
        <v>675</v>
      </c>
      <c r="D9" s="8" t="s">
        <v>13</v>
      </c>
      <c r="E9" s="20">
        <v>-2145237.0060000001</v>
      </c>
      <c r="F9" s="20">
        <v>-5881398.6150000002</v>
      </c>
      <c r="G9" s="20">
        <v>3967833.8429999999</v>
      </c>
      <c r="H9" s="20">
        <v>8661640.9159999993</v>
      </c>
      <c r="I9" s="3">
        <v>13945779.198000001</v>
      </c>
    </row>
    <row r="10" spans="1:14" x14ac:dyDescent="0.2">
      <c r="A10" s="5" t="s">
        <v>210</v>
      </c>
      <c r="B10" s="5" t="s">
        <v>210</v>
      </c>
      <c r="C10" s="5" t="s">
        <v>675</v>
      </c>
      <c r="D10" s="5" t="s">
        <v>14</v>
      </c>
      <c r="E10" s="19">
        <v>396908727.38800001</v>
      </c>
      <c r="F10" s="19">
        <v>1282116414.2390001</v>
      </c>
      <c r="G10" s="19">
        <v>2192629298.0890002</v>
      </c>
      <c r="H10" s="19">
        <v>1412040817</v>
      </c>
      <c r="I10" s="19">
        <f>+I81+I152+I223+I294+I365+I436+I507+I578+I649+I720</f>
        <v>902345080.21200001</v>
      </c>
    </row>
    <row r="11" spans="1:14" x14ac:dyDescent="0.2">
      <c r="A11" s="5" t="s">
        <v>210</v>
      </c>
      <c r="B11" s="5" t="s">
        <v>210</v>
      </c>
      <c r="C11" s="2" t="s">
        <v>675</v>
      </c>
      <c r="D11" s="8" t="s">
        <v>15</v>
      </c>
      <c r="E11" s="20">
        <v>0</v>
      </c>
      <c r="F11" s="20">
        <v>0</v>
      </c>
      <c r="G11" s="20">
        <v>0</v>
      </c>
      <c r="H11" s="20">
        <v>0</v>
      </c>
      <c r="I11" s="20">
        <v>0</v>
      </c>
    </row>
    <row r="12" spans="1:14" x14ac:dyDescent="0.2">
      <c r="A12" s="5" t="s">
        <v>210</v>
      </c>
      <c r="B12" s="5" t="s">
        <v>210</v>
      </c>
      <c r="C12" s="2" t="s">
        <v>675</v>
      </c>
      <c r="D12" s="8" t="s">
        <v>16</v>
      </c>
      <c r="E12" s="20">
        <v>348313454.66000003</v>
      </c>
      <c r="F12" s="20">
        <v>1223007627.8499999</v>
      </c>
      <c r="G12" s="20">
        <v>2115288884.4400001</v>
      </c>
      <c r="H12" s="20">
        <v>1294428984</v>
      </c>
      <c r="I12" s="20">
        <v>801339358</v>
      </c>
    </row>
    <row r="13" spans="1:14" x14ac:dyDescent="0.2">
      <c r="A13" s="5" t="s">
        <v>210</v>
      </c>
      <c r="B13" s="5" t="s">
        <v>210</v>
      </c>
      <c r="C13" s="2" t="s">
        <v>675</v>
      </c>
      <c r="D13" s="8" t="s">
        <v>17</v>
      </c>
      <c r="E13" s="20">
        <v>34038635.774999999</v>
      </c>
      <c r="F13" s="20">
        <v>38115988</v>
      </c>
      <c r="G13" s="20">
        <v>45052911.678000003</v>
      </c>
      <c r="H13" s="20">
        <v>68308964.409999996</v>
      </c>
      <c r="I13" s="20">
        <v>63562300.211999997</v>
      </c>
    </row>
    <row r="14" spans="1:14" x14ac:dyDescent="0.2">
      <c r="A14" s="5" t="s">
        <v>210</v>
      </c>
      <c r="B14" s="5" t="s">
        <v>210</v>
      </c>
      <c r="C14" s="2" t="s">
        <v>675</v>
      </c>
      <c r="D14" s="8" t="s">
        <v>18</v>
      </c>
      <c r="E14" s="20">
        <v>14556636.953</v>
      </c>
      <c r="F14" s="20">
        <v>20992798.388999999</v>
      </c>
      <c r="G14" s="20">
        <v>32287501.971000001</v>
      </c>
      <c r="H14" s="20">
        <v>49302868.350000001</v>
      </c>
      <c r="I14" s="20">
        <v>37443422</v>
      </c>
    </row>
    <row r="15" spans="1:14" x14ac:dyDescent="0.2">
      <c r="A15" s="5" t="s">
        <v>210</v>
      </c>
      <c r="B15" s="5" t="s">
        <v>210</v>
      </c>
      <c r="C15" s="5" t="s">
        <v>675</v>
      </c>
      <c r="D15" s="5" t="s">
        <v>19</v>
      </c>
      <c r="E15" s="19">
        <v>524753696.80500001</v>
      </c>
      <c r="F15" s="19">
        <v>1413777678.7320001</v>
      </c>
      <c r="G15" s="19">
        <v>2352105269.6279998</v>
      </c>
      <c r="H15" s="6">
        <v>1597027062</v>
      </c>
      <c r="I15" s="19">
        <v>1096743495.237</v>
      </c>
    </row>
    <row r="16" spans="1:14" x14ac:dyDescent="0.2">
      <c r="A16" s="5" t="s">
        <v>210</v>
      </c>
      <c r="B16" s="5" t="s">
        <v>210</v>
      </c>
      <c r="C16" s="2" t="s">
        <v>675</v>
      </c>
      <c r="D16" s="8" t="s">
        <v>20</v>
      </c>
      <c r="E16" s="20">
        <v>2832302.8289999999</v>
      </c>
      <c r="F16" s="20">
        <v>2058439</v>
      </c>
      <c r="G16" s="20">
        <v>2557059.6940000001</v>
      </c>
      <c r="H16" s="20">
        <v>3184945.5180000002</v>
      </c>
      <c r="I16" s="20">
        <v>3829733.4720000001</v>
      </c>
    </row>
    <row r="17" spans="1:9" x14ac:dyDescent="0.2">
      <c r="A17" s="5" t="s">
        <v>210</v>
      </c>
      <c r="B17" s="5" t="s">
        <v>210</v>
      </c>
      <c r="C17" s="2" t="s">
        <v>675</v>
      </c>
      <c r="D17" s="8" t="s">
        <v>21</v>
      </c>
      <c r="E17" s="20">
        <v>24129387.078000002</v>
      </c>
      <c r="F17" s="20">
        <v>5604899.54</v>
      </c>
      <c r="G17" s="20">
        <v>16158487.34</v>
      </c>
      <c r="H17" s="20">
        <v>6825200.835</v>
      </c>
      <c r="I17" s="20">
        <v>17932777.795000002</v>
      </c>
    </row>
    <row r="18" spans="1:9" x14ac:dyDescent="0.2">
      <c r="A18" s="5" t="s">
        <v>210</v>
      </c>
      <c r="B18" s="5" t="s">
        <v>210</v>
      </c>
      <c r="C18" s="2" t="s">
        <v>675</v>
      </c>
      <c r="D18" s="8" t="s">
        <v>22</v>
      </c>
      <c r="E18" s="20">
        <v>8635033</v>
      </c>
      <c r="F18" s="20">
        <v>25449373</v>
      </c>
      <c r="G18" s="20">
        <v>5136337.1129999999</v>
      </c>
      <c r="H18" s="20">
        <v>30819054.640000001</v>
      </c>
      <c r="I18" s="20">
        <v>1445830.7579999999</v>
      </c>
    </row>
    <row r="19" spans="1:9" x14ac:dyDescent="0.2">
      <c r="A19" s="5" t="s">
        <v>210</v>
      </c>
      <c r="B19" s="5" t="s">
        <v>210</v>
      </c>
      <c r="C19" s="2" t="s">
        <v>675</v>
      </c>
      <c r="D19" s="8" t="s">
        <v>23</v>
      </c>
      <c r="E19" s="20">
        <v>321046605.43000001</v>
      </c>
      <c r="F19" s="20">
        <v>1146136567.1300001</v>
      </c>
      <c r="G19" s="20">
        <v>2039017707.8399999</v>
      </c>
      <c r="H19" s="20">
        <v>1298945226</v>
      </c>
      <c r="I19" s="20">
        <v>821933720.33000004</v>
      </c>
    </row>
    <row r="20" spans="1:9" x14ac:dyDescent="0.2">
      <c r="A20" s="5" t="s">
        <v>210</v>
      </c>
      <c r="B20" s="5" t="s">
        <v>210</v>
      </c>
      <c r="C20" s="2" t="s">
        <v>675</v>
      </c>
      <c r="D20" s="8" t="s">
        <v>24</v>
      </c>
      <c r="E20" s="20">
        <v>152706393.84200001</v>
      </c>
      <c r="F20" s="20">
        <v>200938634.58000001</v>
      </c>
      <c r="G20" s="20">
        <v>203483745.19</v>
      </c>
      <c r="H20" s="20">
        <v>192164319.09999999</v>
      </c>
      <c r="I20" s="20">
        <v>205327628.91999999</v>
      </c>
    </row>
    <row r="21" spans="1:9" x14ac:dyDescent="0.2">
      <c r="A21" s="5" t="s">
        <v>210</v>
      </c>
      <c r="B21" s="5" t="s">
        <v>210</v>
      </c>
      <c r="C21" s="2" t="s">
        <v>675</v>
      </c>
      <c r="D21" s="8" t="s">
        <v>25</v>
      </c>
      <c r="E21" s="20">
        <v>14758565.941</v>
      </c>
      <c r="F21" s="20">
        <v>14919113.890000001</v>
      </c>
      <c r="G21" s="20">
        <v>15426552.702</v>
      </c>
      <c r="H21" s="20">
        <v>14714171.779999999</v>
      </c>
      <c r="I21" s="20">
        <v>12479084.386</v>
      </c>
    </row>
    <row r="22" spans="1:9" x14ac:dyDescent="0.2">
      <c r="A22" s="5" t="s">
        <v>210</v>
      </c>
      <c r="B22" s="5" t="s">
        <v>210</v>
      </c>
      <c r="C22" s="2" t="s">
        <v>675</v>
      </c>
      <c r="D22" s="8" t="s">
        <v>26</v>
      </c>
      <c r="E22" s="20">
        <v>12604991.676999999</v>
      </c>
      <c r="F22" s="20">
        <v>13409347.517999999</v>
      </c>
      <c r="G22" s="20">
        <v>17436395.620000001</v>
      </c>
      <c r="H22" s="20">
        <v>15983459.76</v>
      </c>
      <c r="I22" s="20">
        <v>14283444.448000001</v>
      </c>
    </row>
    <row r="23" spans="1:9" x14ac:dyDescent="0.2">
      <c r="A23" s="5" t="s">
        <v>210</v>
      </c>
      <c r="B23" s="5" t="s">
        <v>210</v>
      </c>
      <c r="C23" s="2" t="s">
        <v>675</v>
      </c>
      <c r="D23" s="8" t="s">
        <v>27</v>
      </c>
      <c r="E23" s="20">
        <v>140101402.16499999</v>
      </c>
      <c r="F23" s="20">
        <v>187529287.06200001</v>
      </c>
      <c r="G23" s="20">
        <v>186047349.56999999</v>
      </c>
      <c r="H23" s="20">
        <v>176180859.30000001</v>
      </c>
      <c r="I23" s="20">
        <v>191044184.472</v>
      </c>
    </row>
    <row r="24" spans="1:9" x14ac:dyDescent="0.2">
      <c r="A24" s="5" t="s">
        <v>210</v>
      </c>
      <c r="B24" s="5" t="s">
        <v>210</v>
      </c>
      <c r="C24" s="2" t="s">
        <v>675</v>
      </c>
      <c r="D24" s="8" t="s">
        <v>491</v>
      </c>
      <c r="E24" s="20">
        <v>5961206</v>
      </c>
      <c r="F24" s="20">
        <v>7387708</v>
      </c>
      <c r="G24" s="20">
        <v>8547457.5669999998</v>
      </c>
      <c r="H24" s="20">
        <v>8841299.0519999992</v>
      </c>
      <c r="I24" s="20">
        <v>8138076.2869999995</v>
      </c>
    </row>
    <row r="25" spans="1:9" x14ac:dyDescent="0.2">
      <c r="A25" s="5" t="s">
        <v>210</v>
      </c>
      <c r="B25" s="5" t="s">
        <v>210</v>
      </c>
      <c r="C25" s="2" t="s">
        <v>675</v>
      </c>
      <c r="D25" s="8" t="s">
        <v>28</v>
      </c>
      <c r="E25" s="20">
        <v>22047760.302999999</v>
      </c>
      <c r="F25" s="20">
        <v>39611405</v>
      </c>
      <c r="G25" s="20">
        <v>94640870.503999993</v>
      </c>
      <c r="H25" s="3">
        <v>72230477.079999998</v>
      </c>
      <c r="I25" s="20">
        <v>52419172.123000003</v>
      </c>
    </row>
    <row r="26" spans="1:9" x14ac:dyDescent="0.2">
      <c r="A26" s="5" t="s">
        <v>210</v>
      </c>
      <c r="B26" s="5" t="s">
        <v>210</v>
      </c>
      <c r="C26" s="5" t="s">
        <v>675</v>
      </c>
      <c r="D26" s="5" t="s">
        <v>29</v>
      </c>
      <c r="E26" s="19"/>
      <c r="F26" s="19"/>
      <c r="G26" s="19"/>
      <c r="H26" s="19"/>
      <c r="I26" s="19"/>
    </row>
    <row r="27" spans="1:9" x14ac:dyDescent="0.2">
      <c r="A27" s="5" t="s">
        <v>210</v>
      </c>
      <c r="B27" s="5" t="s">
        <v>210</v>
      </c>
      <c r="C27" s="2" t="s">
        <v>675</v>
      </c>
      <c r="D27" s="8" t="s">
        <v>30</v>
      </c>
      <c r="E27" s="20">
        <v>35672269.862999998</v>
      </c>
      <c r="F27" s="20">
        <v>99889585.650999993</v>
      </c>
      <c r="G27" s="20">
        <v>443662040.449</v>
      </c>
      <c r="H27" s="20">
        <v>364138065</v>
      </c>
      <c r="I27" s="20">
        <v>140308221.72799999</v>
      </c>
    </row>
    <row r="28" spans="1:9" x14ac:dyDescent="0.2">
      <c r="A28" s="5" t="s">
        <v>210</v>
      </c>
      <c r="B28" s="5" t="s">
        <v>210</v>
      </c>
      <c r="C28" s="2" t="s">
        <v>675</v>
      </c>
      <c r="D28" s="8" t="s">
        <v>31</v>
      </c>
      <c r="E28" s="20">
        <v>22642550.473000001</v>
      </c>
      <c r="F28" s="20">
        <v>85117908.956</v>
      </c>
      <c r="G28" s="20">
        <v>415420024.36199999</v>
      </c>
      <c r="H28" s="20">
        <v>340338082.69999999</v>
      </c>
      <c r="I28" s="20">
        <v>105282692.30599999</v>
      </c>
    </row>
    <row r="29" spans="1:9" x14ac:dyDescent="0.2">
      <c r="A29" s="5" t="s">
        <v>210</v>
      </c>
      <c r="B29" s="5" t="s">
        <v>210</v>
      </c>
      <c r="C29" s="2" t="s">
        <v>675</v>
      </c>
      <c r="D29" s="8" t="s">
        <v>32</v>
      </c>
      <c r="E29" s="20">
        <v>13029719.390000001</v>
      </c>
      <c r="F29" s="20">
        <v>14771676.695</v>
      </c>
      <c r="G29" s="20">
        <v>28242016.09</v>
      </c>
      <c r="H29" s="20">
        <v>23799982.210000001</v>
      </c>
      <c r="I29" s="20">
        <v>35025529.421999998</v>
      </c>
    </row>
    <row r="30" spans="1:9" x14ac:dyDescent="0.2">
      <c r="A30" s="5" t="s">
        <v>210</v>
      </c>
      <c r="B30" s="5" t="s">
        <v>210</v>
      </c>
      <c r="C30" s="2" t="s">
        <v>675</v>
      </c>
      <c r="D30" s="8" t="s">
        <v>33</v>
      </c>
      <c r="E30" s="20">
        <v>549063.54</v>
      </c>
      <c r="F30" s="20">
        <v>1653592.719</v>
      </c>
      <c r="G30" s="20">
        <v>2307746.4350000001</v>
      </c>
      <c r="H30" s="20">
        <v>933134.53500000003</v>
      </c>
      <c r="I30" s="20">
        <v>89082.555999999997</v>
      </c>
    </row>
    <row r="31" spans="1:9" x14ac:dyDescent="0.2">
      <c r="A31" s="5" t="s">
        <v>210</v>
      </c>
      <c r="B31" s="5" t="s">
        <v>210</v>
      </c>
      <c r="C31" s="2" t="s">
        <v>675</v>
      </c>
      <c r="D31" s="8" t="s">
        <v>34</v>
      </c>
      <c r="E31" s="20">
        <v>12480655.85</v>
      </c>
      <c r="F31" s="20">
        <v>13118083.976</v>
      </c>
      <c r="G31" s="20">
        <v>25934269.655000001</v>
      </c>
      <c r="H31" s="20">
        <v>22866847.68</v>
      </c>
      <c r="I31" s="20">
        <v>34936446.865999997</v>
      </c>
    </row>
    <row r="32" spans="1:9" x14ac:dyDescent="0.2">
      <c r="A32" s="5" t="s">
        <v>210</v>
      </c>
      <c r="B32" s="5" t="s">
        <v>210</v>
      </c>
      <c r="C32" s="2" t="s">
        <v>675</v>
      </c>
      <c r="D32" s="8" t="s">
        <v>35</v>
      </c>
      <c r="E32" s="20">
        <v>10787933.785</v>
      </c>
      <c r="F32" s="20">
        <v>7289533.9469999997</v>
      </c>
      <c r="G32" s="20">
        <v>13104417.327</v>
      </c>
      <c r="H32" s="20">
        <v>20337608.010000002</v>
      </c>
      <c r="I32" s="20">
        <v>19994957.824999999</v>
      </c>
    </row>
    <row r="33" spans="1:19" x14ac:dyDescent="0.2">
      <c r="A33" s="5" t="s">
        <v>210</v>
      </c>
      <c r="B33" s="5" t="s">
        <v>210</v>
      </c>
      <c r="C33" s="2" t="s">
        <v>675</v>
      </c>
      <c r="D33" s="8" t="s">
        <v>36</v>
      </c>
      <c r="E33" s="20">
        <v>6796688.9019999998</v>
      </c>
      <c r="F33" s="20">
        <v>7367338.9579999996</v>
      </c>
      <c r="G33" s="20">
        <v>10074601.493000001</v>
      </c>
      <c r="H33" s="20">
        <v>9644287.4670000002</v>
      </c>
      <c r="I33" s="20">
        <v>10589262.397</v>
      </c>
    </row>
    <row r="34" spans="1:19" x14ac:dyDescent="0.2">
      <c r="A34" s="5" t="s">
        <v>210</v>
      </c>
      <c r="B34" s="5" t="s">
        <v>210</v>
      </c>
      <c r="C34" s="2" t="s">
        <v>675</v>
      </c>
      <c r="D34" s="8" t="s">
        <v>37</v>
      </c>
      <c r="E34" s="20">
        <v>6316712.7810000004</v>
      </c>
      <c r="F34" s="20">
        <v>6858634.9579999996</v>
      </c>
      <c r="G34" s="20">
        <v>8983279.4930000007</v>
      </c>
      <c r="H34" s="20">
        <v>8421424.4069999997</v>
      </c>
      <c r="I34" s="20">
        <v>9481418.0419999994</v>
      </c>
    </row>
    <row r="35" spans="1:19" x14ac:dyDescent="0.2">
      <c r="A35" s="5" t="s">
        <v>210</v>
      </c>
      <c r="B35" s="5" t="s">
        <v>210</v>
      </c>
      <c r="C35" s="2" t="s">
        <v>675</v>
      </c>
      <c r="D35" s="8" t="s">
        <v>38</v>
      </c>
      <c r="E35" s="20">
        <v>16471900.732999999</v>
      </c>
      <c r="F35" s="20">
        <v>13040278.965</v>
      </c>
      <c r="G35" s="20">
        <v>28964085.489</v>
      </c>
      <c r="H35" s="20">
        <v>33560168.219999999</v>
      </c>
      <c r="I35" s="20">
        <v>44342142.294</v>
      </c>
    </row>
    <row r="36" spans="1:19" x14ac:dyDescent="0.2">
      <c r="A36" s="5" t="s">
        <v>210</v>
      </c>
      <c r="B36" s="5" t="s">
        <v>210</v>
      </c>
      <c r="C36" s="2" t="s">
        <v>675</v>
      </c>
      <c r="D36" s="8" t="s">
        <v>39</v>
      </c>
      <c r="E36" s="20">
        <v>13131323.335999999</v>
      </c>
      <c r="F36" s="20">
        <v>9372112.2200000007</v>
      </c>
      <c r="G36" s="20">
        <v>22092514.598000001</v>
      </c>
      <c r="H36" s="20">
        <v>25310671.030000001</v>
      </c>
      <c r="I36" s="20">
        <v>31626071.999000002</v>
      </c>
    </row>
    <row r="37" spans="1:19" x14ac:dyDescent="0.2">
      <c r="A37" s="5" t="s">
        <v>210</v>
      </c>
      <c r="B37" s="5" t="s">
        <v>210</v>
      </c>
      <c r="C37" s="5" t="s">
        <v>675</v>
      </c>
      <c r="D37" s="5" t="s">
        <v>40</v>
      </c>
      <c r="E37" s="19"/>
      <c r="F37" s="19"/>
      <c r="G37" s="19"/>
      <c r="H37" s="19"/>
      <c r="I37" s="19"/>
    </row>
    <row r="38" spans="1:19" x14ac:dyDescent="0.2">
      <c r="A38" s="5" t="s">
        <v>210</v>
      </c>
      <c r="B38" s="5" t="s">
        <v>210</v>
      </c>
      <c r="C38" s="2" t="s">
        <v>675</v>
      </c>
      <c r="D38" s="8" t="s">
        <v>77</v>
      </c>
      <c r="E38" s="20">
        <v>7819757.7000000002</v>
      </c>
      <c r="F38" s="20">
        <v>7857191.4000000004</v>
      </c>
      <c r="G38" s="20">
        <v>7857191.4280000003</v>
      </c>
      <c r="H38" s="20">
        <v>7343013.4280000003</v>
      </c>
      <c r="I38" s="20">
        <v>6352415.9000000004</v>
      </c>
    </row>
    <row r="39" spans="1:19" x14ac:dyDescent="0.2">
      <c r="A39" s="5" t="s">
        <v>210</v>
      </c>
      <c r="B39" s="5" t="s">
        <v>210</v>
      </c>
      <c r="C39" s="2" t="s">
        <v>675</v>
      </c>
      <c r="D39" s="8" t="s">
        <v>78</v>
      </c>
      <c r="E39" s="91">
        <v>5</v>
      </c>
      <c r="F39" s="91">
        <v>13.4</v>
      </c>
      <c r="G39" s="91">
        <v>15.8</v>
      </c>
      <c r="H39" s="91">
        <v>15.664999999999999</v>
      </c>
      <c r="I39" s="91">
        <v>0</v>
      </c>
    </row>
    <row r="40" spans="1:19" x14ac:dyDescent="0.2">
      <c r="A40" s="5" t="s">
        <v>210</v>
      </c>
      <c r="B40" s="5" t="s">
        <v>210</v>
      </c>
      <c r="C40" s="2" t="s">
        <v>675</v>
      </c>
      <c r="D40" s="8" t="s">
        <v>79</v>
      </c>
      <c r="E40" s="91">
        <v>0</v>
      </c>
      <c r="F40" s="91">
        <v>0</v>
      </c>
      <c r="G40" s="91">
        <v>0</v>
      </c>
      <c r="H40" s="91">
        <v>0</v>
      </c>
      <c r="I40" s="91">
        <v>0</v>
      </c>
    </row>
    <row r="41" spans="1:19" x14ac:dyDescent="0.2">
      <c r="A41" s="5" t="s">
        <v>210</v>
      </c>
      <c r="B41" s="5" t="s">
        <v>210</v>
      </c>
      <c r="C41" s="2" t="s">
        <v>675</v>
      </c>
      <c r="D41" s="8" t="s">
        <v>80</v>
      </c>
      <c r="E41" s="20">
        <v>66801611.088</v>
      </c>
      <c r="F41" s="20">
        <v>786367071.23399997</v>
      </c>
      <c r="G41" s="20">
        <v>780472736.60599995</v>
      </c>
      <c r="H41" s="20">
        <v>-341239257.19999999</v>
      </c>
      <c r="I41" s="20">
        <v>-413881922.10000002</v>
      </c>
    </row>
    <row r="42" spans="1:19" x14ac:dyDescent="0.2">
      <c r="A42" s="5" t="s">
        <v>210</v>
      </c>
      <c r="B42" s="5" t="s">
        <v>210</v>
      </c>
      <c r="C42" s="2" t="s">
        <v>675</v>
      </c>
      <c r="D42" s="8" t="s">
        <v>81</v>
      </c>
      <c r="E42" s="20">
        <v>68728691</v>
      </c>
      <c r="F42" s="20">
        <v>67713929</v>
      </c>
      <c r="G42" s="20">
        <v>179980895</v>
      </c>
      <c r="H42" s="20">
        <v>110890080</v>
      </c>
      <c r="I42" s="20">
        <f>+I113+I184+I255+I397+I468+I539+I752</f>
        <v>99391331</v>
      </c>
    </row>
    <row r="43" spans="1:19" x14ac:dyDescent="0.2">
      <c r="A43" s="5" t="s">
        <v>210</v>
      </c>
      <c r="B43" s="5" t="s">
        <v>210</v>
      </c>
      <c r="C43" s="5" t="s">
        <v>675</v>
      </c>
      <c r="D43" s="5" t="s">
        <v>43</v>
      </c>
      <c r="E43" s="77"/>
      <c r="F43" s="77"/>
      <c r="G43" s="77"/>
      <c r="H43" s="77"/>
      <c r="I43" s="77"/>
    </row>
    <row r="44" spans="1:19" x14ac:dyDescent="0.2">
      <c r="A44" s="5" t="s">
        <v>210</v>
      </c>
      <c r="B44" s="5" t="s">
        <v>210</v>
      </c>
      <c r="C44" s="2" t="s">
        <v>675</v>
      </c>
      <c r="D44" s="8" t="s">
        <v>44</v>
      </c>
      <c r="E44" s="23">
        <v>36.526185297545894</v>
      </c>
      <c r="F44" s="23">
        <v>14.788004774201523</v>
      </c>
      <c r="G44" s="23">
        <v>6.365659784961136</v>
      </c>
      <c r="H44" s="23">
        <v>6.5359775600000001</v>
      </c>
      <c r="I44" s="23">
        <v>24.963276556879261</v>
      </c>
    </row>
    <row r="45" spans="1:19" x14ac:dyDescent="0.2">
      <c r="A45" s="5" t="s">
        <v>210</v>
      </c>
      <c r="B45" s="5" t="s">
        <v>210</v>
      </c>
      <c r="C45" s="2" t="s">
        <v>675</v>
      </c>
      <c r="D45" s="8" t="s">
        <v>45</v>
      </c>
      <c r="E45" s="23">
        <v>2.4830162168141681</v>
      </c>
      <c r="F45" s="23">
        <v>1.0448373119208203</v>
      </c>
      <c r="G45" s="23">
        <v>1.200712249221169</v>
      </c>
      <c r="H45" s="23">
        <v>1.490267934</v>
      </c>
      <c r="I45" s="23">
        <v>3.1935935407058134</v>
      </c>
    </row>
    <row r="46" spans="1:19" x14ac:dyDescent="0.2">
      <c r="A46" s="5" t="s">
        <v>210</v>
      </c>
      <c r="B46" s="5" t="s">
        <v>210</v>
      </c>
      <c r="C46" s="2" t="s">
        <v>675</v>
      </c>
      <c r="D46" s="8" t="s">
        <v>533</v>
      </c>
      <c r="E46" s="23">
        <v>10.101778866640712</v>
      </c>
      <c r="F46" s="23">
        <v>6.8139673745184632</v>
      </c>
      <c r="G46" s="23">
        <v>14.206661367623354</v>
      </c>
      <c r="H46" s="23">
        <v>14.354588290000001</v>
      </c>
      <c r="I46" s="23">
        <v>17.525968413135722</v>
      </c>
      <c r="K46" s="9"/>
      <c r="L46" s="9"/>
      <c r="M46" s="9"/>
      <c r="N46" s="9"/>
      <c r="O46" s="24"/>
      <c r="P46" s="24"/>
      <c r="Q46" s="24"/>
      <c r="R46" s="24"/>
      <c r="S46" s="24"/>
    </row>
    <row r="47" spans="1:19" x14ac:dyDescent="0.2">
      <c r="A47" s="5" t="s">
        <v>210</v>
      </c>
      <c r="B47" s="5" t="s">
        <v>210</v>
      </c>
      <c r="C47" s="2" t="s">
        <v>675</v>
      </c>
      <c r="D47" s="8" t="s">
        <v>46</v>
      </c>
      <c r="E47" s="23">
        <v>2.5023784331489214</v>
      </c>
      <c r="F47" s="23">
        <v>0.66291273097519354</v>
      </c>
      <c r="G47" s="23">
        <v>0.9392655542791275</v>
      </c>
      <c r="H47" s="23">
        <v>1.5848617490000001</v>
      </c>
      <c r="I47" s="23">
        <v>2.8836343353160974</v>
      </c>
    </row>
    <row r="48" spans="1:19" x14ac:dyDescent="0.2">
      <c r="A48" s="5" t="s">
        <v>210</v>
      </c>
      <c r="B48" s="5" t="s">
        <v>210</v>
      </c>
      <c r="C48" s="2" t="s">
        <v>675</v>
      </c>
      <c r="D48" s="8" t="s">
        <v>47</v>
      </c>
      <c r="E48" s="23">
        <v>2.0558090111004645</v>
      </c>
      <c r="F48" s="23">
        <v>0.51560680697250039</v>
      </c>
      <c r="G48" s="23">
        <v>0.55713566464108744</v>
      </c>
      <c r="H48" s="23">
        <v>1.2734667120000001</v>
      </c>
      <c r="I48" s="23">
        <v>1.8231207125308004</v>
      </c>
    </row>
    <row r="49" spans="1:19" x14ac:dyDescent="0.2">
      <c r="A49" s="5" t="s">
        <v>210</v>
      </c>
      <c r="B49" s="5" t="s">
        <v>210</v>
      </c>
      <c r="C49" s="2" t="s">
        <v>675</v>
      </c>
      <c r="D49" s="8" t="s">
        <v>48</v>
      </c>
      <c r="E49" s="23">
        <v>2.3783835971026703</v>
      </c>
      <c r="F49" s="23">
        <v>0.9278745996163591</v>
      </c>
      <c r="G49" s="23">
        <v>1.1025981698132781</v>
      </c>
      <c r="H49" s="23">
        <v>1.431838459</v>
      </c>
      <c r="I49" s="23">
        <v>3.1854710803140378</v>
      </c>
    </row>
    <row r="50" spans="1:19" x14ac:dyDescent="0.2">
      <c r="A50" s="5" t="s">
        <v>210</v>
      </c>
      <c r="B50" s="5" t="s">
        <v>210</v>
      </c>
      <c r="C50" s="2" t="s">
        <v>675</v>
      </c>
      <c r="D50" s="8" t="s">
        <v>49</v>
      </c>
      <c r="E50" s="23">
        <v>63.473814702454106</v>
      </c>
      <c r="F50" s="23">
        <v>85.211995225798475</v>
      </c>
      <c r="G50" s="23">
        <v>93.634340215715056</v>
      </c>
      <c r="H50" s="23">
        <v>93.464022439999994</v>
      </c>
      <c r="I50" s="23">
        <v>75.036723443120735</v>
      </c>
    </row>
    <row r="51" spans="1:19" x14ac:dyDescent="0.2">
      <c r="A51" s="5" t="s">
        <v>210</v>
      </c>
      <c r="B51" s="5" t="s">
        <v>210</v>
      </c>
      <c r="C51" s="2" t="s">
        <v>675</v>
      </c>
      <c r="D51" s="8" t="s">
        <v>50</v>
      </c>
      <c r="E51" s="23">
        <v>0.38348414572126599</v>
      </c>
      <c r="F51" s="23">
        <v>0.52595768667284792</v>
      </c>
      <c r="G51" s="23">
        <v>0.31015236080599456</v>
      </c>
      <c r="H51" s="23">
        <v>0.25093510699999999</v>
      </c>
      <c r="I51" s="23">
        <v>0.21382408588055396</v>
      </c>
      <c r="K51" s="23"/>
      <c r="L51" s="23"/>
      <c r="M51" s="23"/>
      <c r="N51" s="23"/>
      <c r="O51" s="92"/>
      <c r="P51" s="92"/>
      <c r="Q51" s="92"/>
      <c r="R51" s="92"/>
      <c r="S51" s="92"/>
    </row>
    <row r="52" spans="1:19" x14ac:dyDescent="0.2">
      <c r="A52" s="5" t="s">
        <v>210</v>
      </c>
      <c r="B52" s="5" t="s">
        <v>210</v>
      </c>
      <c r="C52" s="2" t="s">
        <v>675</v>
      </c>
      <c r="D52" s="8" t="s">
        <v>51</v>
      </c>
      <c r="E52" s="23">
        <v>0.14629055338401603</v>
      </c>
      <c r="F52" s="23">
        <v>6.8738565735871907E-2</v>
      </c>
      <c r="G52" s="9">
        <v>2.2056351383710017E-2</v>
      </c>
      <c r="H52" s="9">
        <v>2.5084259000000001E-2</v>
      </c>
      <c r="I52" s="9">
        <v>6.6057719045422555E-2</v>
      </c>
    </row>
    <row r="53" spans="1:19" x14ac:dyDescent="0.2">
      <c r="A53" s="5" t="s">
        <v>210</v>
      </c>
      <c r="B53" s="5" t="s">
        <v>210</v>
      </c>
      <c r="C53" s="2" t="s">
        <v>675</v>
      </c>
      <c r="D53" s="8" t="s">
        <v>52</v>
      </c>
      <c r="E53" s="23">
        <v>0.58553499742304915</v>
      </c>
      <c r="F53" s="23">
        <v>0.94088799199881135</v>
      </c>
      <c r="G53" s="23">
        <v>0.68551537003412466</v>
      </c>
      <c r="H53" s="23">
        <v>0.41408136099999998</v>
      </c>
      <c r="I53" s="23">
        <v>0.47419044966152613</v>
      </c>
    </row>
    <row r="54" spans="1:19" x14ac:dyDescent="0.2">
      <c r="A54" s="5" t="s">
        <v>210</v>
      </c>
      <c r="B54" s="5" t="s">
        <v>210</v>
      </c>
      <c r="C54" s="2" t="s">
        <v>675</v>
      </c>
      <c r="D54" s="8" t="s">
        <v>82</v>
      </c>
      <c r="E54" s="23">
        <v>1.6792493885072679</v>
      </c>
      <c r="F54" s="23">
        <v>1.192806913167471</v>
      </c>
      <c r="G54" s="23">
        <v>2.8117572036326872</v>
      </c>
      <c r="H54" s="23">
        <v>3.446905181</v>
      </c>
      <c r="I54" s="23">
        <v>4.9785896416196556</v>
      </c>
    </row>
    <row r="55" spans="1:19" x14ac:dyDescent="0.2">
      <c r="A55" s="5" t="s">
        <v>210</v>
      </c>
      <c r="B55" s="5" t="s">
        <v>210</v>
      </c>
      <c r="C55" s="5" t="s">
        <v>675</v>
      </c>
      <c r="D55" s="5" t="s">
        <v>53</v>
      </c>
      <c r="E55" s="22"/>
      <c r="F55" s="22"/>
      <c r="G55" s="22"/>
      <c r="H55" s="22"/>
      <c r="I55" s="22"/>
    </row>
    <row r="56" spans="1:19" x14ac:dyDescent="0.2">
      <c r="A56" s="5" t="s">
        <v>210</v>
      </c>
      <c r="B56" s="5" t="s">
        <v>210</v>
      </c>
      <c r="C56" s="2" t="s">
        <v>675</v>
      </c>
      <c r="D56" s="8" t="s">
        <v>54</v>
      </c>
      <c r="E56" s="23">
        <v>5.1379704556934342</v>
      </c>
      <c r="F56" s="23">
        <v>0.54204693250449076</v>
      </c>
      <c r="G56" s="23">
        <v>0.795693427316711</v>
      </c>
      <c r="H56" s="23">
        <v>0.62679879299999997</v>
      </c>
      <c r="I56" s="23">
        <v>1.9842845078645528</v>
      </c>
    </row>
    <row r="57" spans="1:19" x14ac:dyDescent="0.2">
      <c r="A57" s="5" t="s">
        <v>210</v>
      </c>
      <c r="B57" s="5" t="s">
        <v>210</v>
      </c>
      <c r="C57" s="2" t="s">
        <v>675</v>
      </c>
      <c r="D57" s="8" t="s">
        <v>55</v>
      </c>
      <c r="E57" s="23">
        <v>61.180437105010398</v>
      </c>
      <c r="F57" s="23">
        <v>81.069080688694697</v>
      </c>
      <c r="G57" s="23">
        <v>86.689049770399237</v>
      </c>
      <c r="H57" s="23">
        <v>81.335204419999997</v>
      </c>
      <c r="I57" s="23">
        <v>74.943113307673173</v>
      </c>
    </row>
    <row r="58" spans="1:19" x14ac:dyDescent="0.2">
      <c r="A58" s="5" t="s">
        <v>210</v>
      </c>
      <c r="B58" s="5" t="s">
        <v>210</v>
      </c>
      <c r="C58" s="2" t="s">
        <v>675</v>
      </c>
      <c r="D58" s="8" t="s">
        <v>56</v>
      </c>
      <c r="E58" s="23">
        <v>26.698506941069173</v>
      </c>
      <c r="F58" s="23">
        <v>13.264411362767641</v>
      </c>
      <c r="G58" s="23">
        <v>7.9098224034600522</v>
      </c>
      <c r="H58" s="23">
        <v>11.031801740000001</v>
      </c>
      <c r="I58" s="23">
        <v>17.419222024263426</v>
      </c>
    </row>
    <row r="59" spans="1:19" x14ac:dyDescent="0.2">
      <c r="A59" s="5" t="s">
        <v>210</v>
      </c>
      <c r="B59" s="5" t="s">
        <v>210</v>
      </c>
      <c r="C59" s="2" t="s">
        <v>675</v>
      </c>
      <c r="D59" s="8" t="s">
        <v>57</v>
      </c>
      <c r="E59" s="23">
        <v>6.4865928496067093</v>
      </c>
      <c r="F59" s="23">
        <v>2.6960383215404677</v>
      </c>
      <c r="G59" s="23">
        <v>1.9154292224822658</v>
      </c>
      <c r="H59" s="23">
        <v>4.2772577890000001</v>
      </c>
      <c r="I59" s="23">
        <v>5.7955484110953899</v>
      </c>
    </row>
    <row r="60" spans="1:19" x14ac:dyDescent="0.2">
      <c r="A60" s="5" t="s">
        <v>210</v>
      </c>
      <c r="B60" s="5" t="s">
        <v>210</v>
      </c>
      <c r="C60" s="2" t="s">
        <v>675</v>
      </c>
      <c r="D60" s="8" t="s">
        <v>58</v>
      </c>
      <c r="E60" s="23">
        <v>75.63714744738472</v>
      </c>
      <c r="F60" s="23">
        <v>90.687272371488746</v>
      </c>
      <c r="G60" s="23">
        <v>93.219862495175562</v>
      </c>
      <c r="H60" s="23">
        <v>88.41683716</v>
      </c>
      <c r="I60" s="23">
        <v>82.275033691173903</v>
      </c>
    </row>
    <row r="61" spans="1:19" x14ac:dyDescent="0.2">
      <c r="A61" s="5" t="s">
        <v>210</v>
      </c>
      <c r="B61" s="5" t="s">
        <v>210</v>
      </c>
      <c r="C61" s="2" t="s">
        <v>675</v>
      </c>
      <c r="D61" s="8" t="s">
        <v>59</v>
      </c>
      <c r="E61" s="23">
        <v>448.62665722389693</v>
      </c>
      <c r="F61" s="23">
        <v>527.17677049326392</v>
      </c>
      <c r="G61" s="23">
        <v>451.65503762404796</v>
      </c>
      <c r="H61" s="23">
        <v>281.3163993</v>
      </c>
      <c r="I61" s="23">
        <v>323.03366655260845</v>
      </c>
    </row>
    <row r="62" spans="1:19" x14ac:dyDescent="0.2">
      <c r="A62" s="5" t="s">
        <v>210</v>
      </c>
      <c r="B62" s="5" t="s">
        <v>210</v>
      </c>
      <c r="C62" s="2" t="s">
        <v>675</v>
      </c>
      <c r="D62" s="8" t="s">
        <v>60</v>
      </c>
      <c r="E62" s="23">
        <v>39.93868417674053</v>
      </c>
      <c r="F62" s="23">
        <v>15.933302021671121</v>
      </c>
      <c r="G62" s="23">
        <v>9.419053297753516</v>
      </c>
      <c r="H62" s="23">
        <v>14.101340560000001</v>
      </c>
      <c r="I62" s="23">
        <v>23.739969691441424</v>
      </c>
    </row>
    <row r="63" spans="1:19" x14ac:dyDescent="0.2">
      <c r="A63" s="5" t="s">
        <v>210</v>
      </c>
      <c r="B63" s="5" t="s">
        <v>210</v>
      </c>
      <c r="C63" s="5" t="s">
        <v>675</v>
      </c>
      <c r="D63" s="5" t="s">
        <v>61</v>
      </c>
      <c r="E63" s="22"/>
      <c r="F63" s="22"/>
      <c r="G63" s="22"/>
      <c r="H63" s="22"/>
      <c r="I63" s="22"/>
    </row>
    <row r="64" spans="1:19" x14ac:dyDescent="0.2">
      <c r="A64" s="5" t="s">
        <v>210</v>
      </c>
      <c r="B64" s="5" t="s">
        <v>210</v>
      </c>
      <c r="C64" s="2" t="s">
        <v>675</v>
      </c>
      <c r="D64" s="8" t="s">
        <v>62</v>
      </c>
      <c r="E64" s="23">
        <v>9.664667974721592</v>
      </c>
      <c r="F64" s="23">
        <v>7.4247114902436699</v>
      </c>
      <c r="G64" s="23">
        <v>7.5812211376371517</v>
      </c>
      <c r="H64" s="23">
        <v>7.6570779870000001</v>
      </c>
      <c r="I64" s="23">
        <v>6.0776450064896608</v>
      </c>
    </row>
    <row r="65" spans="1:19" x14ac:dyDescent="0.2">
      <c r="A65" s="5" t="s">
        <v>210</v>
      </c>
      <c r="B65" s="5" t="s">
        <v>210</v>
      </c>
      <c r="C65" s="2" t="s">
        <v>675</v>
      </c>
      <c r="D65" s="8" t="s">
        <v>63</v>
      </c>
      <c r="E65" s="23">
        <v>8.2543967936548537</v>
      </c>
      <c r="F65" s="23">
        <v>6.6733545522632269</v>
      </c>
      <c r="G65" s="23">
        <v>8.5689378302522492</v>
      </c>
      <c r="H65" s="23">
        <v>8.317600187</v>
      </c>
      <c r="I65" s="23">
        <v>6.9564162032792636</v>
      </c>
    </row>
    <row r="66" spans="1:19" x14ac:dyDescent="0.2">
      <c r="A66" s="5" t="s">
        <v>210</v>
      </c>
      <c r="B66" s="5" t="s">
        <v>210</v>
      </c>
      <c r="C66" s="2" t="s">
        <v>675</v>
      </c>
      <c r="D66" s="8" t="s">
        <v>534</v>
      </c>
      <c r="E66" s="23">
        <v>11.353598240627253</v>
      </c>
      <c r="F66" s="23">
        <v>10.846899067880051</v>
      </c>
      <c r="G66" s="23">
        <v>9.9200934929765427</v>
      </c>
      <c r="H66" s="23">
        <v>8.3449339459999994</v>
      </c>
      <c r="I66" s="23">
        <v>6.9154347963543064</v>
      </c>
      <c r="K66" s="25"/>
      <c r="L66" s="25"/>
      <c r="M66" s="25"/>
      <c r="N66" s="25"/>
      <c r="O66" s="24"/>
      <c r="P66" s="24"/>
      <c r="Q66" s="24"/>
      <c r="R66" s="24"/>
      <c r="S66" s="24"/>
    </row>
    <row r="67" spans="1:19" x14ac:dyDescent="0.2">
      <c r="A67" s="5" t="s">
        <v>210</v>
      </c>
      <c r="B67" s="5" t="s">
        <v>210</v>
      </c>
      <c r="C67" s="2" t="s">
        <v>675</v>
      </c>
      <c r="D67" s="8" t="s">
        <v>65</v>
      </c>
      <c r="E67" s="23">
        <v>4.3559214799154686</v>
      </c>
      <c r="F67" s="23">
        <v>12.331641914569701</v>
      </c>
      <c r="G67" s="23">
        <v>13.235226392505998</v>
      </c>
      <c r="H67" s="23">
        <v>5.8381260929999996</v>
      </c>
      <c r="I67" s="23">
        <v>0.62367698718829367</v>
      </c>
    </row>
    <row r="68" spans="1:19" x14ac:dyDescent="0.2">
      <c r="A68" s="5" t="s">
        <v>210</v>
      </c>
      <c r="B68" s="5" t="s">
        <v>210</v>
      </c>
      <c r="C68" s="2" t="s">
        <v>675</v>
      </c>
      <c r="D68" s="8" t="s">
        <v>66</v>
      </c>
      <c r="E68" s="23">
        <v>85.407970716062138</v>
      </c>
      <c r="F68" s="23">
        <v>89.880321424371132</v>
      </c>
      <c r="G68" s="23">
        <v>113.02846434213025</v>
      </c>
      <c r="H68" s="23">
        <v>108.62629579999999</v>
      </c>
      <c r="I68" s="23">
        <v>114.45907412906247</v>
      </c>
    </row>
    <row r="69" spans="1:19" x14ac:dyDescent="0.2">
      <c r="A69" s="5" t="s">
        <v>210</v>
      </c>
      <c r="B69" s="5" t="s">
        <v>210</v>
      </c>
      <c r="C69" s="5" t="s">
        <v>675</v>
      </c>
      <c r="D69" s="5" t="s">
        <v>67</v>
      </c>
      <c r="E69" s="22"/>
      <c r="F69" s="22"/>
      <c r="G69" s="22"/>
      <c r="H69" s="22"/>
      <c r="I69" s="22"/>
    </row>
    <row r="70" spans="1:19" x14ac:dyDescent="0.2">
      <c r="A70" s="5" t="s">
        <v>210</v>
      </c>
      <c r="B70" s="5" t="s">
        <v>210</v>
      </c>
      <c r="C70" s="2" t="s">
        <v>675</v>
      </c>
      <c r="D70" s="8" t="s">
        <v>535</v>
      </c>
      <c r="E70" s="23">
        <v>24.771661171603853</v>
      </c>
      <c r="F70" s="23">
        <v>9.7287335635656902</v>
      </c>
      <c r="G70" s="23">
        <v>6.6114446594728546</v>
      </c>
      <c r="H70" s="23">
        <v>11.04080254</v>
      </c>
      <c r="I70" s="23">
        <v>16.453494992920401</v>
      </c>
      <c r="K70" s="3"/>
      <c r="L70" s="3"/>
      <c r="M70" s="3"/>
      <c r="N70" s="3"/>
      <c r="O70" s="24"/>
      <c r="P70" s="24"/>
      <c r="Q70" s="24"/>
      <c r="R70" s="24"/>
      <c r="S70" s="24"/>
    </row>
    <row r="71" spans="1:19" x14ac:dyDescent="0.2">
      <c r="A71" s="5" t="s">
        <v>210</v>
      </c>
      <c r="B71" s="5" t="s">
        <v>210</v>
      </c>
      <c r="C71" s="2" t="s">
        <v>675</v>
      </c>
      <c r="D71" s="8" t="s">
        <v>540</v>
      </c>
      <c r="E71" s="23">
        <f>+E42/SUM(E6:E8)</f>
        <v>0.528722064418504</v>
      </c>
      <c r="F71" s="23">
        <f>+F42/SUM(F6:F8)</f>
        <v>0.49231218339643362</v>
      </c>
      <c r="G71" s="23">
        <f>+G42/SUM(G6:G8)</f>
        <v>1.1573728361995741</v>
      </c>
      <c r="H71" s="23">
        <f>+H42/SUM(H6:H8)</f>
        <v>0.62889736986523603</v>
      </c>
      <c r="I71" s="23">
        <f>+I42/SUM(I6:I8)</f>
        <v>0.55078902232961346</v>
      </c>
      <c r="O71" s="24"/>
      <c r="P71" s="24"/>
      <c r="Q71" s="24"/>
      <c r="R71" s="24"/>
      <c r="S71" s="24"/>
    </row>
    <row r="72" spans="1:19" x14ac:dyDescent="0.2">
      <c r="A72" s="5" t="s">
        <v>210</v>
      </c>
      <c r="B72" s="5" t="s">
        <v>210</v>
      </c>
      <c r="C72" s="2" t="s">
        <v>675</v>
      </c>
      <c r="D72" s="8" t="s">
        <v>538</v>
      </c>
      <c r="E72" s="23">
        <v>16.623303783184994</v>
      </c>
      <c r="F72" s="23">
        <v>17.505321754666685</v>
      </c>
      <c r="G72" s="23">
        <v>19.791822518136566</v>
      </c>
      <c r="H72" s="23">
        <v>24.012567350000001</v>
      </c>
      <c r="I72" s="23">
        <v>28.406930357629765</v>
      </c>
      <c r="O72" s="24"/>
      <c r="P72" s="24"/>
      <c r="Q72" s="24"/>
      <c r="R72" s="24"/>
      <c r="S72" s="24"/>
    </row>
    <row r="73" spans="1:19" x14ac:dyDescent="0.2">
      <c r="A73" s="5" t="s">
        <v>210</v>
      </c>
      <c r="B73" s="5" t="s">
        <v>210</v>
      </c>
      <c r="C73" s="2" t="s">
        <v>675</v>
      </c>
      <c r="D73" s="8" t="s">
        <v>539</v>
      </c>
      <c r="E73" s="23">
        <v>0.2618553840483816</v>
      </c>
      <c r="F73" s="23">
        <v>0.27712120019785386</v>
      </c>
      <c r="G73" s="23">
        <v>0.28971417309495973</v>
      </c>
      <c r="H73" s="23">
        <v>0.38740460900000001</v>
      </c>
      <c r="I73" s="23">
        <v>0.35223813624941658</v>
      </c>
      <c r="O73" s="24"/>
      <c r="P73" s="24"/>
      <c r="Q73" s="24"/>
      <c r="R73" s="24"/>
      <c r="S73" s="24"/>
    </row>
    <row r="74" spans="1:19" x14ac:dyDescent="0.2">
      <c r="A74" s="5" t="s">
        <v>210</v>
      </c>
      <c r="B74" s="5" t="s">
        <v>210</v>
      </c>
      <c r="C74" s="5" t="s">
        <v>675</v>
      </c>
      <c r="D74" s="5" t="s">
        <v>68</v>
      </c>
      <c r="E74" s="22"/>
      <c r="F74" s="22"/>
      <c r="G74" s="22"/>
      <c r="H74" s="22"/>
      <c r="I74" s="22"/>
    </row>
    <row r="75" spans="1:19" x14ac:dyDescent="0.2">
      <c r="A75" s="5" t="s">
        <v>210</v>
      </c>
      <c r="B75" s="5" t="s">
        <v>210</v>
      </c>
      <c r="C75" s="2" t="s">
        <v>675</v>
      </c>
      <c r="D75" s="8" t="s">
        <v>83</v>
      </c>
      <c r="E75" s="23">
        <v>5.087195660231818</v>
      </c>
      <c r="F75" s="23">
        <v>83.904999510771972</v>
      </c>
      <c r="G75" s="23">
        <v>35.327474070183705</v>
      </c>
      <c r="H75" s="23">
        <v>-13.48203123</v>
      </c>
      <c r="I75" s="23">
        <v>-13.086731798785721</v>
      </c>
    </row>
    <row r="76" spans="1:19" x14ac:dyDescent="0.2">
      <c r="A76" s="5" t="s">
        <v>210</v>
      </c>
      <c r="B76" s="5" t="s">
        <v>210</v>
      </c>
      <c r="C76" s="5" t="s">
        <v>676</v>
      </c>
      <c r="D76" s="5" t="s">
        <v>9</v>
      </c>
      <c r="E76" s="19">
        <v>21786622</v>
      </c>
      <c r="F76" s="19">
        <v>23104896</v>
      </c>
      <c r="G76" s="19">
        <v>26639883</v>
      </c>
      <c r="H76" s="19">
        <v>30181044</v>
      </c>
      <c r="I76" s="19">
        <v>32427732</v>
      </c>
      <c r="J76" s="3"/>
      <c r="K76" s="3"/>
      <c r="L76" s="3"/>
      <c r="M76" s="3"/>
      <c r="N76" s="3"/>
    </row>
    <row r="77" spans="1:19" x14ac:dyDescent="0.2">
      <c r="A77" s="5" t="s">
        <v>210</v>
      </c>
      <c r="B77" s="5" t="s">
        <v>210</v>
      </c>
      <c r="C77" s="2" t="s">
        <v>676</v>
      </c>
      <c r="D77" s="8" t="s">
        <v>76</v>
      </c>
      <c r="E77" s="20">
        <v>19365000</v>
      </c>
      <c r="F77" s="20">
        <v>19365000</v>
      </c>
      <c r="G77" s="20">
        <v>19365000</v>
      </c>
      <c r="H77" s="20">
        <v>19365000</v>
      </c>
      <c r="I77" s="20">
        <v>19365000</v>
      </c>
      <c r="J77" s="3"/>
      <c r="K77" s="3"/>
      <c r="L77" s="3"/>
      <c r="M77" s="3"/>
      <c r="N77" s="3"/>
    </row>
    <row r="78" spans="1:19" x14ac:dyDescent="0.2">
      <c r="A78" s="5" t="s">
        <v>210</v>
      </c>
      <c r="B78" s="5" t="s">
        <v>210</v>
      </c>
      <c r="C78" s="2" t="s">
        <v>676</v>
      </c>
      <c r="D78" s="8" t="s">
        <v>11</v>
      </c>
      <c r="E78" s="20">
        <v>2069755</v>
      </c>
      <c r="F78" s="20">
        <v>2365417</v>
      </c>
      <c r="G78" s="20">
        <v>2817774</v>
      </c>
      <c r="H78" s="20">
        <v>3268420</v>
      </c>
      <c r="I78" s="20">
        <v>3627523</v>
      </c>
    </row>
    <row r="79" spans="1:19" x14ac:dyDescent="0.2">
      <c r="A79" s="5" t="s">
        <v>210</v>
      </c>
      <c r="B79" s="5" t="s">
        <v>210</v>
      </c>
      <c r="C79" s="2" t="s">
        <v>676</v>
      </c>
      <c r="D79" s="8" t="s">
        <v>12</v>
      </c>
      <c r="E79" s="20">
        <v>493681</v>
      </c>
      <c r="F79" s="20">
        <v>1574341</v>
      </c>
      <c r="G79" s="20">
        <v>4573655</v>
      </c>
      <c r="H79" s="20">
        <v>7509589</v>
      </c>
      <c r="I79" s="20">
        <v>9207321</v>
      </c>
    </row>
    <row r="80" spans="1:19" x14ac:dyDescent="0.2">
      <c r="A80" s="5" t="s">
        <v>210</v>
      </c>
      <c r="B80" s="5" t="s">
        <v>210</v>
      </c>
      <c r="C80" s="2" t="s">
        <v>676</v>
      </c>
      <c r="D80" s="8" t="s">
        <v>13</v>
      </c>
      <c r="E80" s="20">
        <v>-141814</v>
      </c>
      <c r="F80" s="20">
        <v>-199862</v>
      </c>
      <c r="G80" s="20">
        <v>-116546</v>
      </c>
      <c r="H80" s="20">
        <v>38035</v>
      </c>
      <c r="I80" s="3">
        <v>227888</v>
      </c>
    </row>
    <row r="81" spans="1:9" x14ac:dyDescent="0.2">
      <c r="A81" s="5" t="s">
        <v>210</v>
      </c>
      <c r="B81" s="5" t="s">
        <v>210</v>
      </c>
      <c r="C81" s="5" t="s">
        <v>676</v>
      </c>
      <c r="D81" s="5" t="s">
        <v>14</v>
      </c>
      <c r="E81" s="19">
        <v>3835788</v>
      </c>
      <c r="F81" s="19">
        <v>14201249</v>
      </c>
      <c r="G81" s="19">
        <v>28486574</v>
      </c>
      <c r="H81" s="19">
        <v>43438877</v>
      </c>
      <c r="I81" s="19">
        <v>7908782</v>
      </c>
    </row>
    <row r="82" spans="1:9" x14ac:dyDescent="0.2">
      <c r="A82" s="5" t="s">
        <v>210</v>
      </c>
      <c r="B82" s="5" t="s">
        <v>210</v>
      </c>
      <c r="C82" s="2" t="s">
        <v>676</v>
      </c>
      <c r="D82" s="8" t="s">
        <v>15</v>
      </c>
      <c r="E82" s="20">
        <v>0</v>
      </c>
      <c r="F82" s="20">
        <v>0</v>
      </c>
      <c r="G82" s="20">
        <v>0</v>
      </c>
      <c r="H82" s="20">
        <v>0</v>
      </c>
      <c r="I82" s="20">
        <v>0</v>
      </c>
    </row>
    <row r="83" spans="1:9" x14ac:dyDescent="0.2">
      <c r="A83" s="5" t="s">
        <v>210</v>
      </c>
      <c r="B83" s="5" t="s">
        <v>210</v>
      </c>
      <c r="C83" s="2" t="s">
        <v>676</v>
      </c>
      <c r="D83" s="8" t="s">
        <v>16</v>
      </c>
      <c r="E83" s="20">
        <v>2676237</v>
      </c>
      <c r="F83" s="20">
        <v>12833929</v>
      </c>
      <c r="G83" s="20">
        <v>26278206</v>
      </c>
      <c r="H83" s="20">
        <v>40853667</v>
      </c>
      <c r="I83" s="20">
        <v>4828306</v>
      </c>
    </row>
    <row r="84" spans="1:9" x14ac:dyDescent="0.2">
      <c r="A84" s="5" t="s">
        <v>210</v>
      </c>
      <c r="B84" s="5" t="s">
        <v>210</v>
      </c>
      <c r="C84" s="2" t="s">
        <v>676</v>
      </c>
      <c r="D84" s="8" t="s">
        <v>17</v>
      </c>
      <c r="E84" s="20">
        <v>0</v>
      </c>
      <c r="F84" s="20">
        <v>0</v>
      </c>
      <c r="G84" s="20">
        <v>0</v>
      </c>
      <c r="H84" s="20">
        <v>0</v>
      </c>
      <c r="I84" s="20">
        <v>0</v>
      </c>
    </row>
    <row r="85" spans="1:9" x14ac:dyDescent="0.2">
      <c r="A85" s="5" t="s">
        <v>210</v>
      </c>
      <c r="B85" s="5" t="s">
        <v>210</v>
      </c>
      <c r="C85" s="2" t="s">
        <v>676</v>
      </c>
      <c r="D85" s="8" t="s">
        <v>18</v>
      </c>
      <c r="E85" s="20">
        <v>1159551</v>
      </c>
      <c r="F85" s="20">
        <v>1367320</v>
      </c>
      <c r="G85" s="20">
        <v>2208368</v>
      </c>
      <c r="H85" s="20">
        <v>2585210</v>
      </c>
      <c r="I85" s="20">
        <v>3080476</v>
      </c>
    </row>
    <row r="86" spans="1:9" x14ac:dyDescent="0.2">
      <c r="A86" s="5" t="s">
        <v>210</v>
      </c>
      <c r="B86" s="5" t="s">
        <v>210</v>
      </c>
      <c r="C86" s="5" t="s">
        <v>676</v>
      </c>
      <c r="D86" s="5" t="s">
        <v>19</v>
      </c>
      <c r="E86" s="19">
        <v>25622410</v>
      </c>
      <c r="F86" s="19">
        <v>37306145</v>
      </c>
      <c r="G86" s="19">
        <v>55126457</v>
      </c>
      <c r="H86" s="6">
        <v>73619921</v>
      </c>
      <c r="I86" s="19">
        <v>40336514</v>
      </c>
    </row>
    <row r="87" spans="1:9" x14ac:dyDescent="0.2">
      <c r="A87" s="5" t="s">
        <v>210</v>
      </c>
      <c r="B87" s="5" t="s">
        <v>210</v>
      </c>
      <c r="C87" s="2" t="s">
        <v>676</v>
      </c>
      <c r="D87" s="8" t="s">
        <v>20</v>
      </c>
      <c r="E87" s="20">
        <v>32465</v>
      </c>
      <c r="F87" s="20">
        <v>15005</v>
      </c>
      <c r="G87" s="20">
        <v>16717</v>
      </c>
      <c r="H87" s="20">
        <v>28596</v>
      </c>
      <c r="I87" s="20">
        <v>67076</v>
      </c>
    </row>
    <row r="88" spans="1:9" x14ac:dyDescent="0.2">
      <c r="A88" s="5" t="s">
        <v>210</v>
      </c>
      <c r="B88" s="5" t="s">
        <v>210</v>
      </c>
      <c r="C88" s="2" t="s">
        <v>676</v>
      </c>
      <c r="D88" s="8" t="s">
        <v>21</v>
      </c>
      <c r="E88" s="20">
        <v>28458</v>
      </c>
      <c r="F88" s="20">
        <v>3842</v>
      </c>
      <c r="G88" s="20">
        <v>86050</v>
      </c>
      <c r="H88" s="20">
        <v>95527</v>
      </c>
      <c r="I88" s="20">
        <v>360178</v>
      </c>
    </row>
    <row r="89" spans="1:9" x14ac:dyDescent="0.2">
      <c r="A89" s="5" t="s">
        <v>210</v>
      </c>
      <c r="B89" s="5" t="s">
        <v>210</v>
      </c>
      <c r="C89" s="2" t="s">
        <v>676</v>
      </c>
      <c r="D89" s="8" t="s">
        <v>22</v>
      </c>
      <c r="E89" s="20">
        <v>780000</v>
      </c>
      <c r="F89" s="20">
        <v>0</v>
      </c>
      <c r="G89" s="20">
        <v>0</v>
      </c>
      <c r="H89" s="20">
        <v>0</v>
      </c>
      <c r="I89" s="20">
        <v>0</v>
      </c>
    </row>
    <row r="90" spans="1:9" x14ac:dyDescent="0.2">
      <c r="A90" s="5" t="s">
        <v>210</v>
      </c>
      <c r="B90" s="5" t="s">
        <v>210</v>
      </c>
      <c r="C90" s="2" t="s">
        <v>676</v>
      </c>
      <c r="D90" s="8" t="s">
        <v>23</v>
      </c>
      <c r="E90" s="20">
        <v>8820213</v>
      </c>
      <c r="F90" s="20">
        <v>18008675</v>
      </c>
      <c r="G90" s="20">
        <v>34176904</v>
      </c>
      <c r="H90" s="20">
        <v>53389545</v>
      </c>
      <c r="I90" s="20">
        <v>19975997</v>
      </c>
    </row>
    <row r="91" spans="1:9" x14ac:dyDescent="0.2">
      <c r="A91" s="5" t="s">
        <v>210</v>
      </c>
      <c r="B91" s="5" t="s">
        <v>210</v>
      </c>
      <c r="C91" s="2" t="s">
        <v>676</v>
      </c>
      <c r="D91" s="8" t="s">
        <v>24</v>
      </c>
      <c r="E91" s="20">
        <v>16875828</v>
      </c>
      <c r="F91" s="20">
        <v>19253407</v>
      </c>
      <c r="G91" s="20">
        <v>17097255</v>
      </c>
      <c r="H91" s="20">
        <v>15189737</v>
      </c>
      <c r="I91" s="20">
        <v>14509646</v>
      </c>
    </row>
    <row r="92" spans="1:9" x14ac:dyDescent="0.2">
      <c r="A92" s="5" t="s">
        <v>210</v>
      </c>
      <c r="B92" s="5" t="s">
        <v>210</v>
      </c>
      <c r="C92" s="2" t="s">
        <v>676</v>
      </c>
      <c r="D92" s="8" t="s">
        <v>25</v>
      </c>
      <c r="E92" s="20">
        <v>3477747</v>
      </c>
      <c r="F92" s="20">
        <v>3086802</v>
      </c>
      <c r="G92" s="20">
        <v>2752957</v>
      </c>
      <c r="H92" s="20">
        <v>2626803</v>
      </c>
      <c r="I92" s="20">
        <v>2397274</v>
      </c>
    </row>
    <row r="93" spans="1:9" x14ac:dyDescent="0.2">
      <c r="A93" s="5" t="s">
        <v>210</v>
      </c>
      <c r="B93" s="5" t="s">
        <v>210</v>
      </c>
      <c r="C93" s="2" t="s">
        <v>676</v>
      </c>
      <c r="D93" s="8" t="s">
        <v>26</v>
      </c>
      <c r="E93" s="20">
        <v>3426899</v>
      </c>
      <c r="F93" s="20">
        <v>3147017</v>
      </c>
      <c r="G93" s="20">
        <v>2820197</v>
      </c>
      <c r="H93" s="20">
        <v>2821453</v>
      </c>
      <c r="I93" s="20">
        <v>2507488</v>
      </c>
    </row>
    <row r="94" spans="1:9" x14ac:dyDescent="0.2">
      <c r="A94" s="5" t="s">
        <v>210</v>
      </c>
      <c r="B94" s="5" t="s">
        <v>210</v>
      </c>
      <c r="C94" s="2" t="s">
        <v>676</v>
      </c>
      <c r="D94" s="8" t="s">
        <v>27</v>
      </c>
      <c r="E94" s="20">
        <v>13448929</v>
      </c>
      <c r="F94" s="20">
        <v>16106390</v>
      </c>
      <c r="G94" s="20">
        <v>14277058</v>
      </c>
      <c r="H94" s="20">
        <v>12368284</v>
      </c>
      <c r="I94" s="20">
        <v>12002158</v>
      </c>
    </row>
    <row r="95" spans="1:9" x14ac:dyDescent="0.2">
      <c r="A95" s="5" t="s">
        <v>210</v>
      </c>
      <c r="B95" s="5" t="s">
        <v>210</v>
      </c>
      <c r="C95" s="2" t="s">
        <v>676</v>
      </c>
      <c r="D95" s="8" t="s">
        <v>491</v>
      </c>
      <c r="E95" s="20">
        <v>395039</v>
      </c>
      <c r="F95" s="20">
        <v>630254</v>
      </c>
      <c r="G95" s="20">
        <v>321503</v>
      </c>
      <c r="H95" s="20">
        <v>279415</v>
      </c>
      <c r="I95" s="20">
        <v>244848</v>
      </c>
    </row>
    <row r="96" spans="1:9" x14ac:dyDescent="0.2">
      <c r="A96" s="5" t="s">
        <v>210</v>
      </c>
      <c r="B96" s="5" t="s">
        <v>210</v>
      </c>
      <c r="C96" s="2" t="s">
        <v>676</v>
      </c>
      <c r="D96" s="8" t="s">
        <v>28</v>
      </c>
      <c r="E96" s="20">
        <v>2117306</v>
      </c>
      <c r="F96" s="20">
        <v>2541979</v>
      </c>
      <c r="G96" s="20">
        <v>6248225</v>
      </c>
      <c r="H96" s="3">
        <v>7458554</v>
      </c>
      <c r="I96" s="20">
        <v>7686257</v>
      </c>
    </row>
    <row r="97" spans="1:9" x14ac:dyDescent="0.2">
      <c r="A97" s="5" t="s">
        <v>210</v>
      </c>
      <c r="B97" s="5" t="s">
        <v>210</v>
      </c>
      <c r="C97" s="5" t="s">
        <v>676</v>
      </c>
      <c r="D97" s="5" t="s">
        <v>29</v>
      </c>
      <c r="E97" s="19"/>
      <c r="F97" s="19"/>
      <c r="G97" s="19"/>
      <c r="H97" s="19"/>
      <c r="I97" s="19"/>
    </row>
    <row r="98" spans="1:9" x14ac:dyDescent="0.2">
      <c r="A98" s="5" t="s">
        <v>210</v>
      </c>
      <c r="B98" s="5" t="s">
        <v>210</v>
      </c>
      <c r="C98" s="2" t="s">
        <v>676</v>
      </c>
      <c r="D98" s="8" t="s">
        <v>30</v>
      </c>
      <c r="E98" s="20">
        <v>2548069</v>
      </c>
      <c r="F98" s="20">
        <v>3881750</v>
      </c>
      <c r="G98" s="20">
        <v>9701178</v>
      </c>
      <c r="H98" s="20">
        <v>10564450</v>
      </c>
      <c r="I98" s="20">
        <v>7749259</v>
      </c>
    </row>
    <row r="99" spans="1:9" x14ac:dyDescent="0.2">
      <c r="A99" s="5" t="s">
        <v>210</v>
      </c>
      <c r="B99" s="5" t="s">
        <v>210</v>
      </c>
      <c r="C99" s="2" t="s">
        <v>676</v>
      </c>
      <c r="D99" s="8" t="s">
        <v>31</v>
      </c>
      <c r="E99" s="20">
        <v>200063</v>
      </c>
      <c r="F99" s="20">
        <v>688423</v>
      </c>
      <c r="G99" s="20">
        <v>4925662</v>
      </c>
      <c r="H99" s="20">
        <v>5263427</v>
      </c>
      <c r="I99" s="20">
        <v>3373488</v>
      </c>
    </row>
    <row r="100" spans="1:9" x14ac:dyDescent="0.2">
      <c r="A100" s="5" t="s">
        <v>210</v>
      </c>
      <c r="B100" s="5" t="s">
        <v>210</v>
      </c>
      <c r="C100" s="2" t="s">
        <v>676</v>
      </c>
      <c r="D100" s="8" t="s">
        <v>32</v>
      </c>
      <c r="E100" s="20">
        <v>2348006</v>
      </c>
      <c r="F100" s="20">
        <v>3193327</v>
      </c>
      <c r="G100" s="20">
        <v>4775516</v>
      </c>
      <c r="H100" s="20">
        <v>5301023</v>
      </c>
      <c r="I100" s="20">
        <v>4375771</v>
      </c>
    </row>
    <row r="101" spans="1:9" x14ac:dyDescent="0.2">
      <c r="A101" s="5" t="s">
        <v>210</v>
      </c>
      <c r="B101" s="5" t="s">
        <v>210</v>
      </c>
      <c r="C101" s="2" t="s">
        <v>676</v>
      </c>
      <c r="D101" s="8" t="s">
        <v>33</v>
      </c>
      <c r="E101" s="20">
        <v>-423900</v>
      </c>
      <c r="F101" s="20">
        <v>-262372</v>
      </c>
      <c r="G101" s="20">
        <v>-323057</v>
      </c>
      <c r="H101" s="20">
        <v>-46572</v>
      </c>
      <c r="I101" s="20">
        <v>-306094</v>
      </c>
    </row>
    <row r="102" spans="1:9" x14ac:dyDescent="0.2">
      <c r="A102" s="5" t="s">
        <v>210</v>
      </c>
      <c r="B102" s="5" t="s">
        <v>210</v>
      </c>
      <c r="C102" s="2" t="s">
        <v>676</v>
      </c>
      <c r="D102" s="8" t="s">
        <v>34</v>
      </c>
      <c r="E102" s="20">
        <v>2771906</v>
      </c>
      <c r="F102" s="20">
        <v>3455699</v>
      </c>
      <c r="G102" s="20">
        <v>5098573</v>
      </c>
      <c r="H102" s="20">
        <v>5347595</v>
      </c>
      <c r="I102" s="20">
        <v>4681865</v>
      </c>
    </row>
    <row r="103" spans="1:9" x14ac:dyDescent="0.2">
      <c r="A103" s="5" t="s">
        <v>210</v>
      </c>
      <c r="B103" s="5" t="s">
        <v>210</v>
      </c>
      <c r="C103" s="2" t="s">
        <v>676</v>
      </c>
      <c r="D103" s="8" t="s">
        <v>35</v>
      </c>
      <c r="E103" s="20">
        <v>76282</v>
      </c>
      <c r="F103" s="20">
        <v>88604</v>
      </c>
      <c r="G103" s="20">
        <v>115969</v>
      </c>
      <c r="H103" s="20">
        <v>139174</v>
      </c>
      <c r="I103" s="20">
        <v>220404</v>
      </c>
    </row>
    <row r="104" spans="1:9" x14ac:dyDescent="0.2">
      <c r="A104" s="5" t="s">
        <v>210</v>
      </c>
      <c r="B104" s="5" t="s">
        <v>210</v>
      </c>
      <c r="C104" s="2" t="s">
        <v>676</v>
      </c>
      <c r="D104" s="8" t="s">
        <v>36</v>
      </c>
      <c r="E104" s="20">
        <v>1520051</v>
      </c>
      <c r="F104" s="20">
        <v>1635898</v>
      </c>
      <c r="G104" s="20">
        <v>1883312</v>
      </c>
      <c r="H104" s="20">
        <v>1687868</v>
      </c>
      <c r="I104" s="20">
        <v>1742144</v>
      </c>
    </row>
    <row r="105" spans="1:9" x14ac:dyDescent="0.2">
      <c r="A105" s="5" t="s">
        <v>210</v>
      </c>
      <c r="B105" s="5" t="s">
        <v>210</v>
      </c>
      <c r="C105" s="2" t="s">
        <v>676</v>
      </c>
      <c r="D105" s="8" t="s">
        <v>37</v>
      </c>
      <c r="E105" s="20">
        <v>1491837</v>
      </c>
      <c r="F105" s="20">
        <v>1593906</v>
      </c>
      <c r="G105" s="20">
        <v>1815317</v>
      </c>
      <c r="H105" s="20">
        <v>1610339</v>
      </c>
      <c r="I105" s="20">
        <v>1677428</v>
      </c>
    </row>
    <row r="106" spans="1:9" x14ac:dyDescent="0.2">
      <c r="A106" s="5" t="s">
        <v>210</v>
      </c>
      <c r="B106" s="5" t="s">
        <v>210</v>
      </c>
      <c r="C106" s="2" t="s">
        <v>676</v>
      </c>
      <c r="D106" s="8" t="s">
        <v>38</v>
      </c>
      <c r="E106" s="20">
        <v>1328137</v>
      </c>
      <c r="F106" s="20">
        <v>1908405</v>
      </c>
      <c r="G106" s="20">
        <v>3331230</v>
      </c>
      <c r="H106" s="20">
        <v>3798901</v>
      </c>
      <c r="I106" s="20">
        <v>3160125</v>
      </c>
    </row>
    <row r="107" spans="1:9" x14ac:dyDescent="0.2">
      <c r="A107" s="5" t="s">
        <v>210</v>
      </c>
      <c r="B107" s="5" t="s">
        <v>210</v>
      </c>
      <c r="C107" s="2" t="s">
        <v>676</v>
      </c>
      <c r="D107" s="8" t="s">
        <v>39</v>
      </c>
      <c r="E107" s="20">
        <v>986154</v>
      </c>
      <c r="F107" s="20">
        <v>1478310</v>
      </c>
      <c r="G107" s="20">
        <v>2261785</v>
      </c>
      <c r="H107" s="20">
        <v>2253233</v>
      </c>
      <c r="I107" s="20">
        <v>1795516</v>
      </c>
    </row>
    <row r="108" spans="1:9" x14ac:dyDescent="0.2">
      <c r="A108" s="5" t="s">
        <v>210</v>
      </c>
      <c r="B108" s="5" t="s">
        <v>210</v>
      </c>
      <c r="C108" s="5" t="s">
        <v>676</v>
      </c>
      <c r="D108" s="5" t="s">
        <v>40</v>
      </c>
      <c r="E108" s="19"/>
      <c r="F108" s="19"/>
      <c r="G108" s="19"/>
      <c r="H108" s="19"/>
      <c r="I108" s="19"/>
    </row>
    <row r="109" spans="1:9" x14ac:dyDescent="0.2">
      <c r="A109" s="5" t="s">
        <v>210</v>
      </c>
      <c r="B109" s="5" t="s">
        <v>210</v>
      </c>
      <c r="C109" s="2" t="s">
        <v>676</v>
      </c>
      <c r="D109" s="8" t="s">
        <v>77</v>
      </c>
      <c r="E109" s="20">
        <v>1936500</v>
      </c>
      <c r="F109" s="20">
        <v>1936500</v>
      </c>
      <c r="G109" s="20">
        <v>1936500</v>
      </c>
      <c r="H109" s="20">
        <v>1936500</v>
      </c>
      <c r="I109" s="20">
        <v>1936500</v>
      </c>
    </row>
    <row r="110" spans="1:9" x14ac:dyDescent="0.2">
      <c r="A110" s="5" t="s">
        <v>210</v>
      </c>
      <c r="B110" s="5" t="s">
        <v>210</v>
      </c>
      <c r="C110" s="2" t="s">
        <v>676</v>
      </c>
      <c r="D110" s="8" t="s">
        <v>78</v>
      </c>
      <c r="E110" s="72">
        <v>0</v>
      </c>
      <c r="F110" s="72">
        <v>0</v>
      </c>
      <c r="G110" s="72">
        <v>0</v>
      </c>
      <c r="H110" s="72">
        <v>0</v>
      </c>
      <c r="I110" s="72">
        <v>0</v>
      </c>
    </row>
    <row r="111" spans="1:9" x14ac:dyDescent="0.2">
      <c r="A111" s="5" t="s">
        <v>210</v>
      </c>
      <c r="B111" s="5" t="s">
        <v>210</v>
      </c>
      <c r="C111" s="2" t="s">
        <v>676</v>
      </c>
      <c r="D111" s="8" t="s">
        <v>79</v>
      </c>
      <c r="E111" s="72">
        <v>0</v>
      </c>
      <c r="F111" s="72">
        <v>0</v>
      </c>
      <c r="G111" s="72">
        <v>0</v>
      </c>
      <c r="H111" s="72">
        <v>0</v>
      </c>
      <c r="I111" s="72">
        <v>0</v>
      </c>
    </row>
    <row r="112" spans="1:9" x14ac:dyDescent="0.2">
      <c r="A112" s="5" t="s">
        <v>210</v>
      </c>
      <c r="B112" s="5" t="s">
        <v>210</v>
      </c>
      <c r="C112" s="2" t="s">
        <v>676</v>
      </c>
      <c r="D112" s="8" t="s">
        <v>80</v>
      </c>
      <c r="E112" s="20">
        <v>-1078748</v>
      </c>
      <c r="F112" s="20">
        <v>696874</v>
      </c>
      <c r="G112" s="20">
        <v>15488422</v>
      </c>
      <c r="H112" s="20">
        <v>19043546</v>
      </c>
      <c r="I112" s="20">
        <v>2720696</v>
      </c>
    </row>
    <row r="113" spans="1:19" x14ac:dyDescent="0.2">
      <c r="A113" s="5" t="s">
        <v>210</v>
      </c>
      <c r="B113" s="5" t="s">
        <v>210</v>
      </c>
      <c r="C113" s="2" t="s">
        <v>676</v>
      </c>
      <c r="D113" s="8" t="s">
        <v>81</v>
      </c>
      <c r="E113" s="20">
        <v>991959</v>
      </c>
      <c r="F113" s="20">
        <v>816047</v>
      </c>
      <c r="G113" s="20">
        <v>529195</v>
      </c>
      <c r="H113" s="20">
        <v>534345</v>
      </c>
      <c r="I113" s="20">
        <v>641848.00000000012</v>
      </c>
    </row>
    <row r="114" spans="1:19" x14ac:dyDescent="0.2">
      <c r="A114" s="5" t="s">
        <v>210</v>
      </c>
      <c r="B114" s="5" t="s">
        <v>210</v>
      </c>
      <c r="C114" s="5" t="s">
        <v>676</v>
      </c>
      <c r="D114" s="5" t="s">
        <v>43</v>
      </c>
      <c r="E114" s="77"/>
      <c r="F114" s="77"/>
      <c r="G114" s="77"/>
      <c r="H114" s="77"/>
      <c r="I114" s="77"/>
    </row>
    <row r="115" spans="1:19" x14ac:dyDescent="0.2">
      <c r="A115" s="5" t="s">
        <v>210</v>
      </c>
      <c r="B115" s="5" t="s">
        <v>210</v>
      </c>
      <c r="C115" s="2" t="s">
        <v>676</v>
      </c>
      <c r="D115" s="8" t="s">
        <v>44</v>
      </c>
      <c r="E115" s="23">
        <v>92.148446529509215</v>
      </c>
      <c r="F115" s="23">
        <v>82.265138146454561</v>
      </c>
      <c r="G115" s="23">
        <v>49.226145525832017</v>
      </c>
      <c r="H115" s="23">
        <v>50.177936379999998</v>
      </c>
      <c r="I115" s="23">
        <v>56.466960260329408</v>
      </c>
    </row>
    <row r="116" spans="1:19" x14ac:dyDescent="0.2">
      <c r="A116" s="5" t="s">
        <v>210</v>
      </c>
      <c r="B116" s="5" t="s">
        <v>210</v>
      </c>
      <c r="C116" s="2" t="s">
        <v>676</v>
      </c>
      <c r="D116" s="8" t="s">
        <v>45</v>
      </c>
      <c r="E116" s="23">
        <v>9.1638764659530469</v>
      </c>
      <c r="F116" s="23">
        <v>8.55978820647376</v>
      </c>
      <c r="G116" s="23">
        <v>8.6628386076036055</v>
      </c>
      <c r="H116" s="23">
        <v>7.2005279660000001</v>
      </c>
      <c r="I116" s="23">
        <v>10.848163527467941</v>
      </c>
    </row>
    <row r="117" spans="1:19" x14ac:dyDescent="0.2">
      <c r="A117" s="5" t="s">
        <v>210</v>
      </c>
      <c r="B117" s="5" t="s">
        <v>210</v>
      </c>
      <c r="C117" s="2" t="s">
        <v>676</v>
      </c>
      <c r="D117" s="8" t="s">
        <v>533</v>
      </c>
      <c r="E117" s="23">
        <v>4.4971469921521079</v>
      </c>
      <c r="F117" s="23">
        <v>6.3433827547147237</v>
      </c>
      <c r="G117" s="23">
        <v>8.4532394064992751</v>
      </c>
      <c r="H117" s="23">
        <v>7.4751429099999998</v>
      </c>
      <c r="I117" s="23">
        <v>5.576163660917115</v>
      </c>
      <c r="K117" s="9"/>
      <c r="L117" s="9"/>
      <c r="M117" s="9"/>
      <c r="N117" s="9"/>
      <c r="O117" s="24"/>
      <c r="P117" s="24"/>
      <c r="Q117" s="24"/>
      <c r="R117" s="24"/>
      <c r="S117" s="24"/>
    </row>
    <row r="118" spans="1:19" x14ac:dyDescent="0.2">
      <c r="A118" s="5" t="s">
        <v>210</v>
      </c>
      <c r="B118" s="5" t="s">
        <v>210</v>
      </c>
      <c r="C118" s="2" t="s">
        <v>676</v>
      </c>
      <c r="D118" s="8" t="s">
        <v>46</v>
      </c>
      <c r="E118" s="23">
        <v>3.8487948635588922</v>
      </c>
      <c r="F118" s="23">
        <v>3.9626447599986543</v>
      </c>
      <c r="G118" s="23">
        <v>4.1029028947026287</v>
      </c>
      <c r="H118" s="23">
        <v>3.0606294730000001</v>
      </c>
      <c r="I118" s="23">
        <v>4.4513415313975822</v>
      </c>
    </row>
    <row r="119" spans="1:19" x14ac:dyDescent="0.2">
      <c r="A119" s="5" t="s">
        <v>210</v>
      </c>
      <c r="B119" s="5" t="s">
        <v>210</v>
      </c>
      <c r="C119" s="2" t="s">
        <v>676</v>
      </c>
      <c r="D119" s="8" t="s">
        <v>47</v>
      </c>
      <c r="E119" s="23">
        <v>0.29771594475305019</v>
      </c>
      <c r="F119" s="23">
        <v>0.23750510807267811</v>
      </c>
      <c r="G119" s="23">
        <v>0.21036904294429806</v>
      </c>
      <c r="H119" s="23">
        <v>0.18904394099999999</v>
      </c>
      <c r="I119" s="23">
        <v>0.54641310848032132</v>
      </c>
    </row>
    <row r="120" spans="1:19" x14ac:dyDescent="0.2">
      <c r="A120" s="5" t="s">
        <v>210</v>
      </c>
      <c r="B120" s="5" t="s">
        <v>210</v>
      </c>
      <c r="C120" s="2" t="s">
        <v>676</v>
      </c>
      <c r="D120" s="8" t="s">
        <v>48</v>
      </c>
      <c r="E120" s="23">
        <v>10.818287584969564</v>
      </c>
      <c r="F120" s="23">
        <v>9.2630825297012063</v>
      </c>
      <c r="G120" s="23">
        <v>9.2488675628110837</v>
      </c>
      <c r="H120" s="23">
        <v>7.2637880170000004</v>
      </c>
      <c r="I120" s="23">
        <v>11.607014428663815</v>
      </c>
    </row>
    <row r="121" spans="1:19" x14ac:dyDescent="0.2">
      <c r="A121" s="5" t="s">
        <v>210</v>
      </c>
      <c r="B121" s="5" t="s">
        <v>210</v>
      </c>
      <c r="C121" s="2" t="s">
        <v>676</v>
      </c>
      <c r="D121" s="8" t="s">
        <v>49</v>
      </c>
      <c r="E121" s="23">
        <v>7.8515534704907912</v>
      </c>
      <c r="F121" s="23">
        <v>17.734861853545436</v>
      </c>
      <c r="G121" s="23">
        <v>50.773854474167983</v>
      </c>
      <c r="H121" s="23">
        <v>49.822063620000002</v>
      </c>
      <c r="I121" s="23">
        <v>43.533039739670592</v>
      </c>
    </row>
    <row r="122" spans="1:19" x14ac:dyDescent="0.2">
      <c r="A122" s="5" t="s">
        <v>210</v>
      </c>
      <c r="B122" s="5" t="s">
        <v>210</v>
      </c>
      <c r="C122" s="2" t="s">
        <v>676</v>
      </c>
      <c r="D122" s="8" t="s">
        <v>50</v>
      </c>
      <c r="E122" s="23">
        <v>1.1232553569398338</v>
      </c>
      <c r="F122" s="23">
        <v>0.83520321944241394</v>
      </c>
      <c r="G122" s="23">
        <v>0.54493895648153989</v>
      </c>
      <c r="H122" s="23">
        <v>0.42389601599999999</v>
      </c>
      <c r="I122" s="23">
        <v>0.53081064831296232</v>
      </c>
      <c r="K122" s="23"/>
      <c r="L122" s="23"/>
      <c r="M122" s="23"/>
      <c r="N122" s="23"/>
      <c r="O122" s="92"/>
      <c r="P122" s="92"/>
      <c r="Q122" s="92"/>
      <c r="R122" s="92"/>
      <c r="S122" s="92"/>
    </row>
    <row r="123" spans="1:19" x14ac:dyDescent="0.2">
      <c r="A123" s="5" t="s">
        <v>210</v>
      </c>
      <c r="B123" s="5" t="s">
        <v>210</v>
      </c>
      <c r="C123" s="2" t="s">
        <v>676</v>
      </c>
      <c r="D123" s="8" t="s">
        <v>51</v>
      </c>
      <c r="E123" s="23">
        <v>0.57921025045811325</v>
      </c>
      <c r="F123" s="23">
        <v>0.4120282473552736</v>
      </c>
      <c r="G123" s="9">
        <v>0.19183903429377192</v>
      </c>
      <c r="H123" s="9">
        <v>0.157691264</v>
      </c>
      <c r="I123" s="9">
        <v>0.21859694694744308</v>
      </c>
    </row>
    <row r="124" spans="1:19" x14ac:dyDescent="0.2">
      <c r="A124" s="5" t="s">
        <v>210</v>
      </c>
      <c r="B124" s="5" t="s">
        <v>210</v>
      </c>
      <c r="C124" s="2" t="s">
        <v>676</v>
      </c>
      <c r="D124" s="8" t="s">
        <v>52</v>
      </c>
      <c r="E124" s="23">
        <v>19.556867937390209</v>
      </c>
      <c r="F124" s="23">
        <v>17.989097557672341</v>
      </c>
      <c r="G124" s="23">
        <v>15.653467737067665</v>
      </c>
      <c r="H124" s="23">
        <v>11.57068849</v>
      </c>
      <c r="I124" s="23">
        <v>7.6106967205676845</v>
      </c>
    </row>
    <row r="125" spans="1:19" x14ac:dyDescent="0.2">
      <c r="A125" s="5" t="s">
        <v>210</v>
      </c>
      <c r="B125" s="5" t="s">
        <v>210</v>
      </c>
      <c r="C125" s="2" t="s">
        <v>676</v>
      </c>
      <c r="D125" s="8" t="s">
        <v>82</v>
      </c>
      <c r="E125" s="23">
        <v>0.50924554608830364</v>
      </c>
      <c r="F125" s="23">
        <v>0.76339271882261817</v>
      </c>
      <c r="G125" s="23">
        <v>1.1679757294087272</v>
      </c>
      <c r="H125" s="23">
        <v>1.163559515</v>
      </c>
      <c r="I125" s="23">
        <v>0.92719648851019876</v>
      </c>
    </row>
    <row r="126" spans="1:19" x14ac:dyDescent="0.2">
      <c r="A126" s="5" t="s">
        <v>210</v>
      </c>
      <c r="B126" s="5" t="s">
        <v>210</v>
      </c>
      <c r="C126" s="5" t="s">
        <v>676</v>
      </c>
      <c r="D126" s="5" t="s">
        <v>53</v>
      </c>
      <c r="E126" s="22"/>
      <c r="F126" s="22"/>
      <c r="G126" s="22"/>
      <c r="H126" s="22"/>
      <c r="I126" s="22"/>
    </row>
    <row r="127" spans="1:19" x14ac:dyDescent="0.2">
      <c r="A127" s="5" t="s">
        <v>210</v>
      </c>
      <c r="B127" s="5" t="s">
        <v>210</v>
      </c>
      <c r="C127" s="2" t="s">
        <v>676</v>
      </c>
      <c r="D127" s="8" t="s">
        <v>54</v>
      </c>
      <c r="E127" s="23">
        <v>0.23777232508573548</v>
      </c>
      <c r="F127" s="23">
        <v>5.0519827229535512E-2</v>
      </c>
      <c r="G127" s="23">
        <v>0.18642046957597874</v>
      </c>
      <c r="H127" s="23">
        <v>0.16859974599999999</v>
      </c>
      <c r="I127" s="23">
        <v>1.0592239081443677</v>
      </c>
    </row>
    <row r="128" spans="1:19" x14ac:dyDescent="0.2">
      <c r="A128" s="5" t="s">
        <v>210</v>
      </c>
      <c r="B128" s="5" t="s">
        <v>210</v>
      </c>
      <c r="C128" s="2" t="s">
        <v>676</v>
      </c>
      <c r="D128" s="8" t="s">
        <v>55</v>
      </c>
      <c r="E128" s="23">
        <v>34.423822739547141</v>
      </c>
      <c r="F128" s="23">
        <v>48.272677329699974</v>
      </c>
      <c r="G128" s="23">
        <v>61.997280180730641</v>
      </c>
      <c r="H128" s="23">
        <v>72.520513840000007</v>
      </c>
      <c r="I128" s="23">
        <v>49.523359901651389</v>
      </c>
    </row>
    <row r="129" spans="1:19" x14ac:dyDescent="0.2">
      <c r="A129" s="5" t="s">
        <v>210</v>
      </c>
      <c r="B129" s="5" t="s">
        <v>210</v>
      </c>
      <c r="C129" s="2" t="s">
        <v>676</v>
      </c>
      <c r="D129" s="8" t="s">
        <v>56</v>
      </c>
      <c r="E129" s="23">
        <v>52.488930588496551</v>
      </c>
      <c r="F129" s="23">
        <v>43.173557600229131</v>
      </c>
      <c r="G129" s="23">
        <v>25.898740417872311</v>
      </c>
      <c r="H129" s="23">
        <v>16.800186459999999</v>
      </c>
      <c r="I129" s="23">
        <v>29.75507005885536</v>
      </c>
    </row>
    <row r="130" spans="1:19" x14ac:dyDescent="0.2">
      <c r="A130" s="5" t="s">
        <v>210</v>
      </c>
      <c r="B130" s="5" t="s">
        <v>210</v>
      </c>
      <c r="C130" s="2" t="s">
        <v>676</v>
      </c>
      <c r="D130" s="8" t="s">
        <v>57</v>
      </c>
      <c r="E130" s="23">
        <v>0</v>
      </c>
      <c r="F130" s="23">
        <v>0</v>
      </c>
      <c r="G130" s="23">
        <v>0</v>
      </c>
      <c r="H130" s="23">
        <v>0</v>
      </c>
      <c r="I130" s="23">
        <v>0</v>
      </c>
    </row>
    <row r="131" spans="1:19" x14ac:dyDescent="0.2">
      <c r="A131" s="5" t="s">
        <v>210</v>
      </c>
      <c r="B131" s="5" t="s">
        <v>210</v>
      </c>
      <c r="C131" s="2" t="s">
        <v>676</v>
      </c>
      <c r="D131" s="8" t="s">
        <v>58</v>
      </c>
      <c r="E131" s="23">
        <v>14.970441890516934</v>
      </c>
      <c r="F131" s="23">
        <v>38.066782295517264</v>
      </c>
      <c r="G131" s="23">
        <v>51.67495890403405</v>
      </c>
      <c r="H131" s="23">
        <v>59.00424289</v>
      </c>
      <c r="I131" s="23">
        <v>19.60700421459326</v>
      </c>
    </row>
    <row r="132" spans="1:19" x14ac:dyDescent="0.2">
      <c r="A132" s="5" t="s">
        <v>210</v>
      </c>
      <c r="B132" s="5" t="s">
        <v>210</v>
      </c>
      <c r="C132" s="2" t="s">
        <v>676</v>
      </c>
      <c r="D132" s="8" t="s">
        <v>59</v>
      </c>
      <c r="E132" s="23"/>
      <c r="F132" s="23"/>
      <c r="G132" s="23"/>
      <c r="H132" s="23"/>
      <c r="I132" s="23"/>
    </row>
    <row r="133" spans="1:19" x14ac:dyDescent="0.2">
      <c r="A133" s="5" t="s">
        <v>210</v>
      </c>
      <c r="B133" s="5" t="s">
        <v>210</v>
      </c>
      <c r="C133" s="2" t="s">
        <v>676</v>
      </c>
      <c r="D133" s="8" t="s">
        <v>60</v>
      </c>
      <c r="E133" s="23">
        <v>630.58047549600428</v>
      </c>
      <c r="F133" s="23">
        <v>150.01958480524553</v>
      </c>
      <c r="G133" s="23">
        <v>65.06248942564801</v>
      </c>
      <c r="H133" s="23">
        <v>37.18084107</v>
      </c>
      <c r="I133" s="23">
        <v>300.51214649610029</v>
      </c>
    </row>
    <row r="134" spans="1:19" x14ac:dyDescent="0.2">
      <c r="A134" s="5" t="s">
        <v>210</v>
      </c>
      <c r="B134" s="5" t="s">
        <v>210</v>
      </c>
      <c r="C134" s="5" t="s">
        <v>676</v>
      </c>
      <c r="D134" s="5" t="s">
        <v>61</v>
      </c>
      <c r="E134" s="22"/>
      <c r="F134" s="22"/>
      <c r="G134" s="22"/>
      <c r="H134" s="22"/>
      <c r="I134" s="22"/>
    </row>
    <row r="135" spans="1:19" x14ac:dyDescent="0.2">
      <c r="A135" s="5" t="s">
        <v>210</v>
      </c>
      <c r="B135" s="5" t="s">
        <v>210</v>
      </c>
      <c r="C135" s="2" t="s">
        <v>676</v>
      </c>
      <c r="D135" s="8" t="s">
        <v>62</v>
      </c>
      <c r="E135" s="23">
        <v>20.607859952116126</v>
      </c>
      <c r="F135" s="23">
        <v>16.032497521088086</v>
      </c>
      <c r="G135" s="23">
        <v>16.101748497054061</v>
      </c>
      <c r="H135" s="23">
        <v>17.293275059999999</v>
      </c>
      <c r="I135" s="23">
        <v>16.521933064390407</v>
      </c>
    </row>
    <row r="136" spans="1:19" x14ac:dyDescent="0.2">
      <c r="A136" s="5" t="s">
        <v>210</v>
      </c>
      <c r="B136" s="5" t="s">
        <v>210</v>
      </c>
      <c r="C136" s="2" t="s">
        <v>676</v>
      </c>
      <c r="D136" s="8" t="s">
        <v>63</v>
      </c>
      <c r="E136" s="23">
        <v>20.306553254749929</v>
      </c>
      <c r="F136" s="23">
        <v>16.345247363232907</v>
      </c>
      <c r="G136" s="23">
        <v>16.495028003033234</v>
      </c>
      <c r="H136" s="23">
        <v>18.574732399999998</v>
      </c>
      <c r="I136" s="23">
        <v>17.281524304590203</v>
      </c>
    </row>
    <row r="137" spans="1:19" x14ac:dyDescent="0.2">
      <c r="A137" s="5" t="s">
        <v>210</v>
      </c>
      <c r="B137" s="5" t="s">
        <v>210</v>
      </c>
      <c r="C137" s="2" t="s">
        <v>676</v>
      </c>
      <c r="D137" s="8" t="s">
        <v>64</v>
      </c>
      <c r="E137" s="23">
        <v>15.859530520097284</v>
      </c>
      <c r="F137" s="23">
        <v>13.245372468574873</v>
      </c>
      <c r="G137" s="23">
        <v>10.288955226424273</v>
      </c>
      <c r="H137" s="23">
        <v>8.7144684199999993</v>
      </c>
      <c r="I137" s="23">
        <v>7.4449863794371174</v>
      </c>
      <c r="K137" s="25"/>
      <c r="L137" s="25"/>
      <c r="M137" s="25"/>
      <c r="N137" s="25"/>
      <c r="O137" s="24"/>
      <c r="P137" s="24"/>
      <c r="Q137" s="24"/>
      <c r="R137" s="24"/>
      <c r="S137" s="24"/>
    </row>
    <row r="138" spans="1:19" x14ac:dyDescent="0.2">
      <c r="A138" s="5" t="s">
        <v>210</v>
      </c>
      <c r="B138" s="5" t="s">
        <v>210</v>
      </c>
      <c r="C138" s="2" t="s">
        <v>676</v>
      </c>
      <c r="D138" s="8" t="s">
        <v>65</v>
      </c>
      <c r="E138" s="23">
        <v>-12.369783877493909</v>
      </c>
      <c r="F138" s="23">
        <v>-8.33716500419286</v>
      </c>
      <c r="G138" s="23">
        <v>-11.455121752132918</v>
      </c>
      <c r="H138" s="23">
        <v>-1.6506388729999999</v>
      </c>
      <c r="I138" s="23">
        <v>-12.207197003535011</v>
      </c>
    </row>
    <row r="139" spans="1:19" x14ac:dyDescent="0.2">
      <c r="A139" s="5" t="s">
        <v>210</v>
      </c>
      <c r="B139" s="5" t="s">
        <v>210</v>
      </c>
      <c r="C139" s="2" t="s">
        <v>676</v>
      </c>
      <c r="D139" s="8" t="s">
        <v>66</v>
      </c>
      <c r="E139" s="23">
        <v>98.537903993591257</v>
      </c>
      <c r="F139" s="23">
        <v>101.95072440668368</v>
      </c>
      <c r="G139" s="23">
        <v>102.44246459352617</v>
      </c>
      <c r="H139" s="23">
        <v>107.4101484</v>
      </c>
      <c r="I139" s="23">
        <v>104.59747196190339</v>
      </c>
    </row>
    <row r="140" spans="1:19" x14ac:dyDescent="0.2">
      <c r="A140" s="5" t="s">
        <v>210</v>
      </c>
      <c r="B140" s="5" t="s">
        <v>210</v>
      </c>
      <c r="C140" s="5" t="s">
        <v>676</v>
      </c>
      <c r="D140" s="5" t="s">
        <v>67</v>
      </c>
      <c r="E140" s="22"/>
      <c r="F140" s="22"/>
      <c r="G140" s="22"/>
      <c r="H140" s="22"/>
      <c r="I140" s="22"/>
    </row>
    <row r="141" spans="1:19" x14ac:dyDescent="0.2">
      <c r="A141" s="5" t="s">
        <v>210</v>
      </c>
      <c r="B141" s="5" t="s">
        <v>210</v>
      </c>
      <c r="C141" s="2" t="s">
        <v>676</v>
      </c>
      <c r="D141" s="8" t="s">
        <v>535</v>
      </c>
      <c r="E141" s="23">
        <v>85.583034538905594</v>
      </c>
      <c r="F141" s="23">
        <v>62.468952500988777</v>
      </c>
      <c r="G141" s="23">
        <v>48.536456823263649</v>
      </c>
      <c r="H141" s="23">
        <v>40.944093109999997</v>
      </c>
      <c r="I141" s="23">
        <v>79.828028768177631</v>
      </c>
      <c r="K141" s="3"/>
      <c r="L141" s="3"/>
      <c r="M141" s="3"/>
      <c r="N141" s="3"/>
      <c r="O141" s="24"/>
      <c r="P141" s="24"/>
      <c r="Q141" s="24"/>
      <c r="R141" s="24"/>
      <c r="S141" s="24"/>
    </row>
    <row r="142" spans="1:19" x14ac:dyDescent="0.2">
      <c r="A142" s="5" t="s">
        <v>210</v>
      </c>
      <c r="B142" s="5" t="s">
        <v>210</v>
      </c>
      <c r="C142" s="2" t="s">
        <v>676</v>
      </c>
      <c r="D142" s="8" t="s">
        <v>540</v>
      </c>
      <c r="E142" s="23">
        <f>+E113/SUM(E77:E79)</f>
        <v>4.5236194683469448E-2</v>
      </c>
      <c r="F142" s="23">
        <f>+F113/SUM(F77:F79)</f>
        <v>3.5016325850712543E-2</v>
      </c>
      <c r="G142" s="23">
        <f>+G113/SUM(G77:G79)</f>
        <v>1.9778237222911922E-2</v>
      </c>
      <c r="H142" s="23">
        <f>+H113/SUM(H77:H79)</f>
        <v>1.7726996000963276E-2</v>
      </c>
      <c r="I142" s="23">
        <f>+I113/SUM(I77:I79)</f>
        <v>1.993326427295735E-2</v>
      </c>
      <c r="O142" s="24"/>
      <c r="P142" s="24"/>
      <c r="Q142" s="24"/>
      <c r="R142" s="24"/>
      <c r="S142" s="24"/>
    </row>
    <row r="143" spans="1:19" x14ac:dyDescent="0.2">
      <c r="A143" s="5" t="s">
        <v>210</v>
      </c>
      <c r="B143" s="5" t="s">
        <v>210</v>
      </c>
      <c r="C143" s="2" t="s">
        <v>676</v>
      </c>
      <c r="D143" s="8" t="s">
        <v>538</v>
      </c>
      <c r="E143" s="23">
        <v>11.32374696617609</v>
      </c>
      <c r="F143" s="23">
        <v>12.034473534727601</v>
      </c>
      <c r="G143" s="23">
        <v>13.816901110250452</v>
      </c>
      <c r="H143" s="23">
        <v>15.56571598</v>
      </c>
      <c r="I143" s="23">
        <v>16.627856442034599</v>
      </c>
      <c r="O143" s="24"/>
      <c r="P143" s="24"/>
      <c r="Q143" s="24"/>
      <c r="R143" s="24"/>
      <c r="S143" s="24"/>
    </row>
    <row r="144" spans="1:19" x14ac:dyDescent="0.2">
      <c r="A144" s="5" t="s">
        <v>210</v>
      </c>
      <c r="B144" s="5" t="s">
        <v>210</v>
      </c>
      <c r="C144" s="2" t="s">
        <v>676</v>
      </c>
      <c r="D144" s="8" t="s">
        <v>539</v>
      </c>
      <c r="E144" s="23">
        <v>0</v>
      </c>
      <c r="F144" s="23">
        <v>0</v>
      </c>
      <c r="G144" s="23">
        <v>0</v>
      </c>
      <c r="H144" s="23">
        <v>0</v>
      </c>
      <c r="I144" s="23">
        <v>0</v>
      </c>
      <c r="O144" s="24"/>
      <c r="P144" s="24"/>
      <c r="Q144" s="24"/>
      <c r="R144" s="24"/>
      <c r="S144" s="24"/>
    </row>
    <row r="145" spans="1:14" x14ac:dyDescent="0.2">
      <c r="A145" s="5" t="s">
        <v>210</v>
      </c>
      <c r="B145" s="5" t="s">
        <v>210</v>
      </c>
      <c r="C145" s="5" t="s">
        <v>676</v>
      </c>
      <c r="D145" s="5" t="s">
        <v>68</v>
      </c>
      <c r="E145" s="22"/>
      <c r="F145" s="22"/>
      <c r="G145" s="22"/>
      <c r="H145" s="22"/>
      <c r="I145" s="22"/>
    </row>
    <row r="146" spans="1:14" x14ac:dyDescent="0.2">
      <c r="A146" s="5" t="s">
        <v>210</v>
      </c>
      <c r="B146" s="5" t="s">
        <v>210</v>
      </c>
      <c r="C146" s="2" t="s">
        <v>676</v>
      </c>
      <c r="D146" s="8" t="s">
        <v>83</v>
      </c>
      <c r="E146" s="23">
        <v>-1.0938940571148117</v>
      </c>
      <c r="F146" s="23">
        <v>0.47139909761822624</v>
      </c>
      <c r="G146" s="23">
        <v>6.8478754611954713</v>
      </c>
      <c r="H146" s="23">
        <v>8.451654134</v>
      </c>
      <c r="I146" s="23">
        <v>1.5152724899137628</v>
      </c>
    </row>
    <row r="147" spans="1:14" x14ac:dyDescent="0.2">
      <c r="A147" s="5" t="s">
        <v>210</v>
      </c>
      <c r="B147" s="5" t="s">
        <v>210</v>
      </c>
      <c r="C147" s="5" t="s">
        <v>677</v>
      </c>
      <c r="D147" s="5" t="s">
        <v>9</v>
      </c>
      <c r="E147" s="19">
        <v>14458779.752</v>
      </c>
      <c r="F147" s="19">
        <v>14043560.93</v>
      </c>
      <c r="G147" s="19">
        <v>14178875.619999999</v>
      </c>
      <c r="H147" s="19">
        <v>16235064</v>
      </c>
      <c r="I147" s="19">
        <v>17963697.272</v>
      </c>
      <c r="J147" s="3"/>
      <c r="K147" s="3"/>
      <c r="L147" s="3"/>
      <c r="M147" s="3"/>
      <c r="N147" s="3"/>
    </row>
    <row r="148" spans="1:14" x14ac:dyDescent="0.2">
      <c r="A148" s="5" t="s">
        <v>210</v>
      </c>
      <c r="B148" s="5" t="s">
        <v>210</v>
      </c>
      <c r="C148" s="2" t="s">
        <v>677</v>
      </c>
      <c r="D148" s="8" t="s">
        <v>76</v>
      </c>
      <c r="E148" s="20">
        <v>6600000</v>
      </c>
      <c r="F148" s="20">
        <v>6765000</v>
      </c>
      <c r="G148" s="20">
        <v>6765000</v>
      </c>
      <c r="H148" s="20">
        <v>6765000</v>
      </c>
      <c r="I148" s="20">
        <v>6765000</v>
      </c>
      <c r="J148" s="3"/>
      <c r="K148" s="3"/>
      <c r="L148" s="3"/>
      <c r="M148" s="3"/>
      <c r="N148" s="3"/>
    </row>
    <row r="149" spans="1:14" x14ac:dyDescent="0.2">
      <c r="A149" s="5" t="s">
        <v>210</v>
      </c>
      <c r="B149" s="5" t="s">
        <v>210</v>
      </c>
      <c r="C149" s="2" t="s">
        <v>677</v>
      </c>
      <c r="D149" s="8" t="s">
        <v>11</v>
      </c>
      <c r="E149" s="20">
        <v>1727992.307</v>
      </c>
      <c r="F149" s="20">
        <v>1790149.1510000001</v>
      </c>
      <c r="G149" s="20">
        <v>1891662</v>
      </c>
      <c r="H149" s="20">
        <v>2075626</v>
      </c>
      <c r="I149" s="20">
        <v>2340367.2949999999</v>
      </c>
    </row>
    <row r="150" spans="1:14" x14ac:dyDescent="0.2">
      <c r="A150" s="5" t="s">
        <v>210</v>
      </c>
      <c r="B150" s="5" t="s">
        <v>210</v>
      </c>
      <c r="C150" s="2" t="s">
        <v>677</v>
      </c>
      <c r="D150" s="8" t="s">
        <v>12</v>
      </c>
      <c r="E150" s="20">
        <v>4169842.4509999999</v>
      </c>
      <c r="F150" s="20">
        <v>4175180.3939999999</v>
      </c>
      <c r="G150" s="20">
        <v>3942835.2039999999</v>
      </c>
      <c r="H150" s="20">
        <v>4709802</v>
      </c>
      <c r="I150" s="20">
        <v>5590582.7790000001</v>
      </c>
    </row>
    <row r="151" spans="1:14" x14ac:dyDescent="0.2">
      <c r="A151" s="5" t="s">
        <v>210</v>
      </c>
      <c r="B151" s="5" t="s">
        <v>210</v>
      </c>
      <c r="C151" s="2" t="s">
        <v>677</v>
      </c>
      <c r="D151" s="8" t="s">
        <v>13</v>
      </c>
      <c r="E151" s="20">
        <v>1960944.9939999999</v>
      </c>
      <c r="F151" s="20">
        <v>1313231.385</v>
      </c>
      <c r="G151" s="20">
        <v>1579378.416</v>
      </c>
      <c r="H151" s="20">
        <v>2684636</v>
      </c>
      <c r="I151" s="3">
        <v>3267747.1979999999</v>
      </c>
    </row>
    <row r="152" spans="1:14" x14ac:dyDescent="0.2">
      <c r="A152" s="5" t="s">
        <v>210</v>
      </c>
      <c r="B152" s="5" t="s">
        <v>210</v>
      </c>
      <c r="C152" s="5" t="s">
        <v>677</v>
      </c>
      <c r="D152" s="5" t="s">
        <v>14</v>
      </c>
      <c r="E152" s="19">
        <v>30229040.147999998</v>
      </c>
      <c r="F152" s="19">
        <v>39563140.239</v>
      </c>
      <c r="G152" s="19">
        <v>41958545.151000001</v>
      </c>
      <c r="H152" s="19">
        <v>154389845.19999999</v>
      </c>
      <c r="I152" s="19">
        <f>+SUM(I153:I156)</f>
        <v>34565055.211999997</v>
      </c>
    </row>
    <row r="153" spans="1:14" x14ac:dyDescent="0.2">
      <c r="A153" s="5" t="s">
        <v>210</v>
      </c>
      <c r="B153" s="5" t="s">
        <v>210</v>
      </c>
      <c r="C153" s="2" t="s">
        <v>677</v>
      </c>
      <c r="D153" s="8" t="s">
        <v>15</v>
      </c>
      <c r="E153" s="20">
        <v>0</v>
      </c>
      <c r="F153" s="20">
        <v>0</v>
      </c>
      <c r="G153" s="20">
        <v>0</v>
      </c>
      <c r="H153" s="20">
        <v>0</v>
      </c>
      <c r="I153" s="20">
        <v>0</v>
      </c>
    </row>
    <row r="154" spans="1:14" x14ac:dyDescent="0.2">
      <c r="A154" s="5" t="s">
        <v>210</v>
      </c>
      <c r="B154" s="5" t="s">
        <v>210</v>
      </c>
      <c r="C154" s="2" t="s">
        <v>677</v>
      </c>
      <c r="D154" s="8" t="s">
        <v>16</v>
      </c>
      <c r="E154" s="20">
        <v>26456618.969999999</v>
      </c>
      <c r="F154" s="20">
        <v>36774866.850000001</v>
      </c>
      <c r="G154" s="20">
        <v>37199288.130000003</v>
      </c>
      <c r="H154" s="20">
        <v>145684366</v>
      </c>
      <c r="I154" s="20">
        <v>29113700</v>
      </c>
    </row>
    <row r="155" spans="1:14" x14ac:dyDescent="0.2">
      <c r="A155" s="5" t="s">
        <v>210</v>
      </c>
      <c r="B155" s="5" t="s">
        <v>210</v>
      </c>
      <c r="C155" s="2" t="s">
        <v>677</v>
      </c>
      <c r="D155" s="8" t="s">
        <v>17</v>
      </c>
      <c r="E155" s="20">
        <v>2911587.7749999999</v>
      </c>
      <c r="F155" s="20">
        <v>1953000</v>
      </c>
      <c r="G155" s="20">
        <v>3665000</v>
      </c>
      <c r="H155" s="20">
        <v>5296755.1509999996</v>
      </c>
      <c r="I155" s="20">
        <v>3238406.2119999998</v>
      </c>
    </row>
    <row r="156" spans="1:14" x14ac:dyDescent="0.2">
      <c r="A156" s="5" t="s">
        <v>210</v>
      </c>
      <c r="B156" s="5" t="s">
        <v>210</v>
      </c>
      <c r="C156" s="2" t="s">
        <v>677</v>
      </c>
      <c r="D156" s="8" t="s">
        <v>18</v>
      </c>
      <c r="E156" s="20">
        <v>860833.40300000005</v>
      </c>
      <c r="F156" s="20">
        <v>835273.38899999997</v>
      </c>
      <c r="G156" s="20">
        <v>1094257.0209999999</v>
      </c>
      <c r="H156" s="20">
        <v>3408724</v>
      </c>
      <c r="I156" s="20">
        <v>2212949</v>
      </c>
    </row>
    <row r="157" spans="1:14" x14ac:dyDescent="0.2">
      <c r="A157" s="5" t="s">
        <v>210</v>
      </c>
      <c r="B157" s="5" t="s">
        <v>210</v>
      </c>
      <c r="C157" s="5" t="s">
        <v>677</v>
      </c>
      <c r="D157" s="5" t="s">
        <v>19</v>
      </c>
      <c r="E157" s="19">
        <v>44687818.990999997</v>
      </c>
      <c r="F157" s="19">
        <v>53606700.732000001</v>
      </c>
      <c r="G157" s="19">
        <v>56137420.240999997</v>
      </c>
      <c r="H157" s="6">
        <v>170624909</v>
      </c>
      <c r="I157" s="19">
        <v>52528752.237000003</v>
      </c>
    </row>
    <row r="158" spans="1:14" x14ac:dyDescent="0.2">
      <c r="A158" s="5" t="s">
        <v>210</v>
      </c>
      <c r="B158" s="5" t="s">
        <v>210</v>
      </c>
      <c r="C158" s="2" t="s">
        <v>677</v>
      </c>
      <c r="D158" s="8" t="s">
        <v>20</v>
      </c>
      <c r="E158" s="20">
        <v>101939.997</v>
      </c>
      <c r="F158" s="20">
        <v>116437</v>
      </c>
      <c r="G158" s="20">
        <v>134586.641</v>
      </c>
      <c r="H158" s="20">
        <v>224987.48499999999</v>
      </c>
      <c r="I158" s="20">
        <v>257902.47200000001</v>
      </c>
    </row>
    <row r="159" spans="1:14" x14ac:dyDescent="0.2">
      <c r="A159" s="5" t="s">
        <v>210</v>
      </c>
      <c r="B159" s="5" t="s">
        <v>210</v>
      </c>
      <c r="C159" s="2" t="s">
        <v>677</v>
      </c>
      <c r="D159" s="8" t="s">
        <v>21</v>
      </c>
      <c r="E159" s="20">
        <v>134486.399</v>
      </c>
      <c r="F159" s="20">
        <v>127875.54</v>
      </c>
      <c r="G159" s="20">
        <v>90301.307000000001</v>
      </c>
      <c r="H159" s="20">
        <v>75928.964999999997</v>
      </c>
      <c r="I159" s="20">
        <v>665303.79500000004</v>
      </c>
    </row>
    <row r="160" spans="1:14" x14ac:dyDescent="0.2">
      <c r="A160" s="5" t="s">
        <v>210</v>
      </c>
      <c r="B160" s="5" t="s">
        <v>210</v>
      </c>
      <c r="C160" s="2" t="s">
        <v>677</v>
      </c>
      <c r="D160" s="8" t="s">
        <v>22</v>
      </c>
      <c r="E160" s="20">
        <v>0</v>
      </c>
      <c r="F160" s="20">
        <v>0</v>
      </c>
      <c r="G160" s="20">
        <v>3249994.713</v>
      </c>
      <c r="H160" s="20">
        <v>384209.64110000001</v>
      </c>
      <c r="I160" s="20">
        <v>84812.758000000002</v>
      </c>
    </row>
    <row r="161" spans="1:9" x14ac:dyDescent="0.2">
      <c r="A161" s="5" t="s">
        <v>210</v>
      </c>
      <c r="B161" s="5" t="s">
        <v>210</v>
      </c>
      <c r="C161" s="2" t="s">
        <v>677</v>
      </c>
      <c r="D161" s="8" t="s">
        <v>23</v>
      </c>
      <c r="E161" s="20">
        <v>31130696.43</v>
      </c>
      <c r="F161" s="20">
        <v>36321015.130000003</v>
      </c>
      <c r="G161" s="20">
        <v>35336523.039999999</v>
      </c>
      <c r="H161" s="20">
        <v>145017743</v>
      </c>
      <c r="I161" s="20">
        <v>22736532.329999998</v>
      </c>
    </row>
    <row r="162" spans="1:9" x14ac:dyDescent="0.2">
      <c r="A162" s="5" t="s">
        <v>210</v>
      </c>
      <c r="B162" s="5" t="s">
        <v>210</v>
      </c>
      <c r="C162" s="2" t="s">
        <v>677</v>
      </c>
      <c r="D162" s="8" t="s">
        <v>24</v>
      </c>
      <c r="E162" s="20">
        <v>9109135.8420000002</v>
      </c>
      <c r="F162" s="20">
        <v>11474538.58</v>
      </c>
      <c r="G162" s="20">
        <v>11472174.539999999</v>
      </c>
      <c r="H162" s="20">
        <v>15650787.65</v>
      </c>
      <c r="I162" s="20">
        <v>21261413.920000002</v>
      </c>
    </row>
    <row r="163" spans="1:9" x14ac:dyDescent="0.2">
      <c r="A163" s="5" t="s">
        <v>210</v>
      </c>
      <c r="B163" s="5" t="s">
        <v>210</v>
      </c>
      <c r="C163" s="2" t="s">
        <v>677</v>
      </c>
      <c r="D163" s="8" t="s">
        <v>25</v>
      </c>
      <c r="E163" s="20">
        <v>2387298.7200000002</v>
      </c>
      <c r="F163" s="20">
        <v>2778130.89</v>
      </c>
      <c r="G163" s="20">
        <v>2568413.9750000001</v>
      </c>
      <c r="H163" s="20">
        <v>2476021.5950000002</v>
      </c>
      <c r="I163" s="20">
        <v>2262709.3859999999</v>
      </c>
    </row>
    <row r="164" spans="1:9" x14ac:dyDescent="0.2">
      <c r="A164" s="5" t="s">
        <v>210</v>
      </c>
      <c r="B164" s="5" t="s">
        <v>210</v>
      </c>
      <c r="C164" s="2" t="s">
        <v>677</v>
      </c>
      <c r="D164" s="8" t="s">
        <v>26</v>
      </c>
      <c r="E164" s="20">
        <v>2241352.6770000001</v>
      </c>
      <c r="F164" s="20">
        <v>2355248.5180000002</v>
      </c>
      <c r="G164" s="20">
        <v>3209954</v>
      </c>
      <c r="H164" s="20">
        <v>2926253.3739999998</v>
      </c>
      <c r="I164" s="20">
        <v>2698892.4479999999</v>
      </c>
    </row>
    <row r="165" spans="1:9" x14ac:dyDescent="0.2">
      <c r="A165" s="5" t="s">
        <v>210</v>
      </c>
      <c r="B165" s="5" t="s">
        <v>210</v>
      </c>
      <c r="C165" s="2" t="s">
        <v>677</v>
      </c>
      <c r="D165" s="8" t="s">
        <v>27</v>
      </c>
      <c r="E165" s="20">
        <v>6867783.165</v>
      </c>
      <c r="F165" s="20">
        <v>9119290.0620000008</v>
      </c>
      <c r="G165" s="20">
        <v>8262220.54</v>
      </c>
      <c r="H165" s="20">
        <v>12724534.279999999</v>
      </c>
      <c r="I165" s="20">
        <v>18562521.471999999</v>
      </c>
    </row>
    <row r="166" spans="1:9" x14ac:dyDescent="0.2">
      <c r="A166" s="5" t="s">
        <v>210</v>
      </c>
      <c r="B166" s="5" t="s">
        <v>210</v>
      </c>
      <c r="C166" s="2" t="s">
        <v>677</v>
      </c>
      <c r="D166" s="8" t="s">
        <v>491</v>
      </c>
      <c r="E166" s="20">
        <v>4243479</v>
      </c>
      <c r="F166" s="20">
        <v>4140382</v>
      </c>
      <c r="G166" s="20">
        <v>4048080</v>
      </c>
      <c r="H166" s="20">
        <v>5523419.7379999999</v>
      </c>
      <c r="I166" s="20">
        <v>5323883.2869999995</v>
      </c>
    </row>
    <row r="167" spans="1:9" x14ac:dyDescent="0.2">
      <c r="A167" s="5" t="s">
        <v>210</v>
      </c>
      <c r="B167" s="5" t="s">
        <v>210</v>
      </c>
      <c r="C167" s="2" t="s">
        <v>677</v>
      </c>
      <c r="D167" s="8" t="s">
        <v>28</v>
      </c>
      <c r="E167" s="20">
        <v>2209434</v>
      </c>
      <c r="F167" s="20">
        <v>3781701</v>
      </c>
      <c r="G167" s="20">
        <v>5015714</v>
      </c>
      <c r="H167" s="3">
        <v>6674085.8490000004</v>
      </c>
      <c r="I167" s="20">
        <v>4897796.1229999997</v>
      </c>
    </row>
    <row r="168" spans="1:9" x14ac:dyDescent="0.2">
      <c r="A168" s="5" t="s">
        <v>210</v>
      </c>
      <c r="B168" s="5" t="s">
        <v>210</v>
      </c>
      <c r="C168" s="5" t="s">
        <v>677</v>
      </c>
      <c r="D168" s="5" t="s">
        <v>29</v>
      </c>
      <c r="E168" s="19"/>
      <c r="F168" s="19"/>
      <c r="G168" s="19"/>
      <c r="H168" s="19"/>
      <c r="I168" s="19"/>
    </row>
    <row r="169" spans="1:9" x14ac:dyDescent="0.2">
      <c r="A169" s="5" t="s">
        <v>210</v>
      </c>
      <c r="B169" s="5" t="s">
        <v>210</v>
      </c>
      <c r="C169" s="2" t="s">
        <v>677</v>
      </c>
      <c r="D169" s="8" t="s">
        <v>30</v>
      </c>
      <c r="E169" s="20">
        <v>3721032.8629999999</v>
      </c>
      <c r="F169" s="20">
        <v>5161935.6509999996</v>
      </c>
      <c r="G169" s="20">
        <v>9896437.6390000004</v>
      </c>
      <c r="H169" s="20">
        <v>10961948.68</v>
      </c>
      <c r="I169" s="20">
        <v>6420100.7280000001</v>
      </c>
    </row>
    <row r="170" spans="1:9" x14ac:dyDescent="0.2">
      <c r="A170" s="5" t="s">
        <v>210</v>
      </c>
      <c r="B170" s="5" t="s">
        <v>210</v>
      </c>
      <c r="C170" s="2" t="s">
        <v>677</v>
      </c>
      <c r="D170" s="8" t="s">
        <v>31</v>
      </c>
      <c r="E170" s="20">
        <v>2290452.4730000002</v>
      </c>
      <c r="F170" s="20">
        <v>4662646.9560000002</v>
      </c>
      <c r="G170" s="20">
        <v>9562386.3920000009</v>
      </c>
      <c r="H170" s="20">
        <v>9874613.0289999992</v>
      </c>
      <c r="I170" s="20">
        <v>4895122.3059999999</v>
      </c>
    </row>
    <row r="171" spans="1:9" x14ac:dyDescent="0.2">
      <c r="A171" s="5" t="s">
        <v>210</v>
      </c>
      <c r="B171" s="5" t="s">
        <v>210</v>
      </c>
      <c r="C171" s="2" t="s">
        <v>677</v>
      </c>
      <c r="D171" s="8" t="s">
        <v>32</v>
      </c>
      <c r="E171" s="20">
        <v>1430580.39</v>
      </c>
      <c r="F171" s="20">
        <v>499288.69500000001</v>
      </c>
      <c r="G171" s="20">
        <v>334051.24699999997</v>
      </c>
      <c r="H171" s="20">
        <v>1087335.655</v>
      </c>
      <c r="I171" s="20">
        <v>1524978.422</v>
      </c>
    </row>
    <row r="172" spans="1:9" x14ac:dyDescent="0.2">
      <c r="A172" s="5" t="s">
        <v>210</v>
      </c>
      <c r="B172" s="5" t="s">
        <v>210</v>
      </c>
      <c r="C172" s="2" t="s">
        <v>677</v>
      </c>
      <c r="D172" s="8" t="s">
        <v>33</v>
      </c>
      <c r="E172" s="20">
        <v>-139724.46</v>
      </c>
      <c r="F172" s="20">
        <v>318010.71899999998</v>
      </c>
      <c r="G172" s="20">
        <v>467368.56400000001</v>
      </c>
      <c r="H172" s="20">
        <v>-169660.89</v>
      </c>
      <c r="I172" s="20">
        <v>-564489.44400000002</v>
      </c>
    </row>
    <row r="173" spans="1:9" x14ac:dyDescent="0.2">
      <c r="A173" s="5" t="s">
        <v>210</v>
      </c>
      <c r="B173" s="5" t="s">
        <v>210</v>
      </c>
      <c r="C173" s="2" t="s">
        <v>677</v>
      </c>
      <c r="D173" s="8" t="s">
        <v>34</v>
      </c>
      <c r="E173" s="20">
        <v>1570304.85</v>
      </c>
      <c r="F173" s="20">
        <v>181277.976</v>
      </c>
      <c r="G173" s="20">
        <v>-133317.31700000001</v>
      </c>
      <c r="H173" s="20">
        <v>1256996.5449999999</v>
      </c>
      <c r="I173" s="20">
        <v>2089467.8659999999</v>
      </c>
    </row>
    <row r="174" spans="1:9" x14ac:dyDescent="0.2">
      <c r="A174" s="5" t="s">
        <v>210</v>
      </c>
      <c r="B174" s="5" t="s">
        <v>210</v>
      </c>
      <c r="C174" s="2" t="s">
        <v>677</v>
      </c>
      <c r="D174" s="8" t="s">
        <v>35</v>
      </c>
      <c r="E174" s="20">
        <v>301345.88400000002</v>
      </c>
      <c r="F174" s="20">
        <v>740237.94700000004</v>
      </c>
      <c r="G174" s="20">
        <v>1252654.78</v>
      </c>
      <c r="H174" s="20">
        <v>807528.59</v>
      </c>
      <c r="I174" s="20">
        <v>680530.82499999995</v>
      </c>
    </row>
    <row r="175" spans="1:9" x14ac:dyDescent="0.2">
      <c r="A175" s="5" t="s">
        <v>210</v>
      </c>
      <c r="B175" s="5" t="s">
        <v>210</v>
      </c>
      <c r="C175" s="2" t="s">
        <v>677</v>
      </c>
      <c r="D175" s="8" t="s">
        <v>36</v>
      </c>
      <c r="E175" s="20">
        <v>530586.21</v>
      </c>
      <c r="F175" s="20">
        <v>527560.95799999998</v>
      </c>
      <c r="G175" s="20">
        <v>631224.81700000004</v>
      </c>
      <c r="H175" s="20">
        <v>701263.30500000005</v>
      </c>
      <c r="I175" s="20">
        <v>907078.397</v>
      </c>
    </row>
    <row r="176" spans="1:9" x14ac:dyDescent="0.2">
      <c r="A176" s="5" t="s">
        <v>210</v>
      </c>
      <c r="B176" s="5" t="s">
        <v>210</v>
      </c>
      <c r="C176" s="2" t="s">
        <v>677</v>
      </c>
      <c r="D176" s="8" t="s">
        <v>37</v>
      </c>
      <c r="E176" s="20">
        <v>530455.78099999996</v>
      </c>
      <c r="F176" s="20">
        <v>527530.95799999998</v>
      </c>
      <c r="G176" s="20">
        <v>561444.81700000004</v>
      </c>
      <c r="H176" s="20">
        <v>675549.245</v>
      </c>
      <c r="I176" s="20">
        <v>857684.04200000002</v>
      </c>
    </row>
    <row r="177" spans="1:19" x14ac:dyDescent="0.2">
      <c r="A177" s="5" t="s">
        <v>210</v>
      </c>
      <c r="B177" s="5" t="s">
        <v>210</v>
      </c>
      <c r="C177" s="2" t="s">
        <v>677</v>
      </c>
      <c r="D177" s="8" t="s">
        <v>38</v>
      </c>
      <c r="E177" s="20">
        <v>1341064.524</v>
      </c>
      <c r="F177" s="20">
        <v>393954.96500000003</v>
      </c>
      <c r="G177" s="20">
        <v>488112.64600000001</v>
      </c>
      <c r="H177" s="20">
        <v>1363261.83</v>
      </c>
      <c r="I177" s="20">
        <v>1862920.294</v>
      </c>
    </row>
    <row r="178" spans="1:19" x14ac:dyDescent="0.2">
      <c r="A178" s="5" t="s">
        <v>210</v>
      </c>
      <c r="B178" s="5" t="s">
        <v>210</v>
      </c>
      <c r="C178" s="2" t="s">
        <v>677</v>
      </c>
      <c r="D178" s="8" t="s">
        <v>39</v>
      </c>
      <c r="E178" s="20">
        <v>922318.00699999998</v>
      </c>
      <c r="F178" s="20">
        <v>310784.21999999997</v>
      </c>
      <c r="G178" s="20">
        <v>507562.64600000001</v>
      </c>
      <c r="H178" s="20">
        <v>919821.10900000005</v>
      </c>
      <c r="I178" s="20">
        <v>1323706.9990000001</v>
      </c>
    </row>
    <row r="179" spans="1:19" x14ac:dyDescent="0.2">
      <c r="A179" s="5" t="s">
        <v>210</v>
      </c>
      <c r="B179" s="5" t="s">
        <v>210</v>
      </c>
      <c r="C179" s="5" t="s">
        <v>677</v>
      </c>
      <c r="D179" s="5" t="s">
        <v>40</v>
      </c>
      <c r="E179" s="19"/>
      <c r="F179" s="19"/>
      <c r="G179" s="19"/>
      <c r="H179" s="19"/>
      <c r="I179" s="19"/>
    </row>
    <row r="180" spans="1:19" x14ac:dyDescent="0.2">
      <c r="A180" s="5" t="s">
        <v>210</v>
      </c>
      <c r="B180" s="5" t="s">
        <v>210</v>
      </c>
      <c r="C180" s="2" t="s">
        <v>677</v>
      </c>
      <c r="D180" s="8" t="s">
        <v>77</v>
      </c>
      <c r="E180" s="20">
        <v>660000</v>
      </c>
      <c r="F180" s="20">
        <v>676500</v>
      </c>
      <c r="G180" s="20">
        <v>676500</v>
      </c>
      <c r="H180" s="20">
        <v>676500</v>
      </c>
      <c r="I180" s="20">
        <v>676500</v>
      </c>
    </row>
    <row r="181" spans="1:19" x14ac:dyDescent="0.2">
      <c r="A181" s="5" t="s">
        <v>210</v>
      </c>
      <c r="B181" s="5" t="s">
        <v>210</v>
      </c>
      <c r="C181" s="2" t="s">
        <v>677</v>
      </c>
      <c r="D181" s="8" t="s">
        <v>78</v>
      </c>
      <c r="E181" s="72">
        <v>2.5</v>
      </c>
      <c r="F181" s="72">
        <v>0</v>
      </c>
      <c r="G181" s="72">
        <v>0</v>
      </c>
      <c r="H181" s="72">
        <v>2.96</v>
      </c>
      <c r="I181" s="72">
        <v>0</v>
      </c>
    </row>
    <row r="182" spans="1:19" x14ac:dyDescent="0.2">
      <c r="A182" s="5" t="s">
        <v>210</v>
      </c>
      <c r="B182" s="5" t="s">
        <v>210</v>
      </c>
      <c r="C182" s="2" t="s">
        <v>677</v>
      </c>
      <c r="D182" s="8" t="s">
        <v>79</v>
      </c>
      <c r="E182" s="72">
        <v>0</v>
      </c>
      <c r="F182" s="72">
        <v>0</v>
      </c>
      <c r="G182" s="72">
        <v>0</v>
      </c>
      <c r="H182" s="72">
        <v>0</v>
      </c>
      <c r="I182" s="72">
        <v>0</v>
      </c>
    </row>
    <row r="183" spans="1:19" x14ac:dyDescent="0.2">
      <c r="A183" s="5" t="s">
        <v>210</v>
      </c>
      <c r="B183" s="5" t="s">
        <v>210</v>
      </c>
      <c r="C183" s="2" t="s">
        <v>677</v>
      </c>
      <c r="D183" s="8" t="s">
        <v>80</v>
      </c>
      <c r="E183" s="20">
        <v>-4742845.9119999995</v>
      </c>
      <c r="F183" s="20">
        <v>6103810.2340000002</v>
      </c>
      <c r="G183" s="20">
        <v>-1479309.024</v>
      </c>
      <c r="H183" s="20">
        <v>110470464.40000001</v>
      </c>
      <c r="I183" s="20">
        <v>-122380680.09999999</v>
      </c>
    </row>
    <row r="184" spans="1:19" x14ac:dyDescent="0.2">
      <c r="A184" s="5" t="s">
        <v>210</v>
      </c>
      <c r="B184" s="5" t="s">
        <v>210</v>
      </c>
      <c r="C184" s="2" t="s">
        <v>677</v>
      </c>
      <c r="D184" s="8" t="s">
        <v>81</v>
      </c>
      <c r="E184" s="20">
        <v>1342595</v>
      </c>
      <c r="F184" s="20">
        <v>829116</v>
      </c>
      <c r="G184" s="20">
        <v>6483509</v>
      </c>
      <c r="H184" s="20">
        <v>5957390</v>
      </c>
      <c r="I184" s="20">
        <v>13543068.000000002</v>
      </c>
    </row>
    <row r="185" spans="1:19" x14ac:dyDescent="0.2">
      <c r="A185" s="5" t="s">
        <v>210</v>
      </c>
      <c r="B185" s="5" t="s">
        <v>210</v>
      </c>
      <c r="C185" s="5" t="s">
        <v>677</v>
      </c>
      <c r="D185" s="5" t="s">
        <v>43</v>
      </c>
      <c r="E185" s="77"/>
      <c r="F185" s="77"/>
      <c r="G185" s="77"/>
      <c r="H185" s="77"/>
      <c r="I185" s="77"/>
    </row>
    <row r="186" spans="1:19" x14ac:dyDescent="0.2">
      <c r="A186" s="5" t="s">
        <v>210</v>
      </c>
      <c r="B186" s="5" t="s">
        <v>210</v>
      </c>
      <c r="C186" s="2" t="s">
        <v>677</v>
      </c>
      <c r="D186" s="8" t="s">
        <v>44</v>
      </c>
      <c r="E186" s="23">
        <v>38.445787572180329</v>
      </c>
      <c r="F186" s="23">
        <v>9.6725090887809682</v>
      </c>
      <c r="G186" s="23">
        <v>3.3754696304412293</v>
      </c>
      <c r="H186" s="23">
        <v>9.9191821339999997</v>
      </c>
      <c r="I186" s="23">
        <v>23.753185294260387</v>
      </c>
    </row>
    <row r="187" spans="1:19" x14ac:dyDescent="0.2">
      <c r="A187" s="5" t="s">
        <v>210</v>
      </c>
      <c r="B187" s="5" t="s">
        <v>210</v>
      </c>
      <c r="C187" s="2" t="s">
        <v>677</v>
      </c>
      <c r="D187" s="8" t="s">
        <v>45</v>
      </c>
      <c r="E187" s="23">
        <v>3.2012759232848551</v>
      </c>
      <c r="F187" s="23">
        <v>0.93139232256827631</v>
      </c>
      <c r="G187" s="23">
        <v>0.59505984700740744</v>
      </c>
      <c r="H187" s="23">
        <v>0.63726665599999999</v>
      </c>
      <c r="I187" s="23">
        <v>2.9031308703461676</v>
      </c>
    </row>
    <row r="188" spans="1:19" x14ac:dyDescent="0.2">
      <c r="A188" s="5" t="s">
        <v>210</v>
      </c>
      <c r="B188" s="5" t="s">
        <v>210</v>
      </c>
      <c r="C188" s="2" t="s">
        <v>677</v>
      </c>
      <c r="D188" s="8" t="s">
        <v>533</v>
      </c>
      <c r="E188" s="23">
        <v>7.3798223841102892</v>
      </c>
      <c r="F188" s="23">
        <v>2.4412896689077814</v>
      </c>
      <c r="G188" s="23">
        <v>4.028435720743385</v>
      </c>
      <c r="H188" s="23">
        <v>6.7881332529999998</v>
      </c>
      <c r="I188" s="23">
        <v>9.0072910722655202</v>
      </c>
      <c r="K188" s="9"/>
      <c r="L188" s="9"/>
      <c r="M188" s="9"/>
      <c r="N188" s="9"/>
      <c r="O188" s="24"/>
      <c r="P188" s="24"/>
      <c r="Q188" s="24"/>
      <c r="R188" s="24"/>
      <c r="S188" s="24"/>
    </row>
    <row r="189" spans="1:19" x14ac:dyDescent="0.2">
      <c r="A189" s="5" t="s">
        <v>210</v>
      </c>
      <c r="B189" s="5" t="s">
        <v>210</v>
      </c>
      <c r="C189" s="2" t="s">
        <v>677</v>
      </c>
      <c r="D189" s="8" t="s">
        <v>46</v>
      </c>
      <c r="E189" s="23">
        <v>2.0639136745200122</v>
      </c>
      <c r="F189" s="23">
        <v>0.57974882944900274</v>
      </c>
      <c r="G189" s="23">
        <v>0.90414316123009386</v>
      </c>
      <c r="H189" s="23">
        <v>0.53908958200000001</v>
      </c>
      <c r="I189" s="23">
        <v>2.5199665756911171</v>
      </c>
    </row>
    <row r="190" spans="1:19" x14ac:dyDescent="0.2">
      <c r="A190" s="5" t="s">
        <v>210</v>
      </c>
      <c r="B190" s="5" t="s">
        <v>210</v>
      </c>
      <c r="C190" s="2" t="s">
        <v>677</v>
      </c>
      <c r="D190" s="8" t="s">
        <v>47</v>
      </c>
      <c r="E190" s="23">
        <v>0.67433562613715881</v>
      </c>
      <c r="F190" s="23">
        <v>1.3808683184975832</v>
      </c>
      <c r="G190" s="23">
        <v>2.2314078107300035</v>
      </c>
      <c r="H190" s="23">
        <v>0.47327708200000002</v>
      </c>
      <c r="I190" s="23">
        <v>1.2955396730719415</v>
      </c>
    </row>
    <row r="191" spans="1:19" x14ac:dyDescent="0.2">
      <c r="A191" s="5" t="s">
        <v>210</v>
      </c>
      <c r="B191" s="5" t="s">
        <v>210</v>
      </c>
      <c r="C191" s="2" t="s">
        <v>677</v>
      </c>
      <c r="D191" s="8" t="s">
        <v>48</v>
      </c>
      <c r="E191" s="23">
        <v>3.5139438116598507</v>
      </c>
      <c r="F191" s="23">
        <v>0.33816290412326733</v>
      </c>
      <c r="G191" s="23">
        <v>-0.23748386802896157</v>
      </c>
      <c r="H191" s="23">
        <v>0.73670166500000001</v>
      </c>
      <c r="I191" s="23">
        <v>3.9777603255693341</v>
      </c>
    </row>
    <row r="192" spans="1:19" x14ac:dyDescent="0.2">
      <c r="A192" s="5" t="s">
        <v>210</v>
      </c>
      <c r="B192" s="5" t="s">
        <v>210</v>
      </c>
      <c r="C192" s="2" t="s">
        <v>677</v>
      </c>
      <c r="D192" s="8" t="s">
        <v>49</v>
      </c>
      <c r="E192" s="23">
        <v>61.554212427819671</v>
      </c>
      <c r="F192" s="23">
        <v>90.32749091121903</v>
      </c>
      <c r="G192" s="23">
        <v>96.624530369558769</v>
      </c>
      <c r="H192" s="23">
        <v>90.0808179</v>
      </c>
      <c r="I192" s="23">
        <v>76.24681470573961</v>
      </c>
    </row>
    <row r="193" spans="1:19" x14ac:dyDescent="0.2">
      <c r="A193" s="5" t="s">
        <v>210</v>
      </c>
      <c r="B193" s="5" t="s">
        <v>210</v>
      </c>
      <c r="C193" s="2" t="s">
        <v>677</v>
      </c>
      <c r="D193" s="8" t="s">
        <v>50</v>
      </c>
      <c r="E193" s="23">
        <v>0.3955482913065263</v>
      </c>
      <c r="F193" s="23">
        <v>1.3390641186613805</v>
      </c>
      <c r="G193" s="23">
        <v>1.1502361629040851</v>
      </c>
      <c r="H193" s="23">
        <v>0.49553888299999999</v>
      </c>
      <c r="I193" s="23">
        <v>0.46039760518063261</v>
      </c>
      <c r="K193" s="23"/>
      <c r="L193" s="23"/>
      <c r="M193" s="23"/>
      <c r="N193" s="23"/>
      <c r="O193" s="92"/>
      <c r="P193" s="92"/>
      <c r="Q193" s="92"/>
      <c r="R193" s="92"/>
      <c r="S193" s="92"/>
    </row>
    <row r="194" spans="1:19" x14ac:dyDescent="0.2">
      <c r="A194" s="5" t="s">
        <v>210</v>
      </c>
      <c r="B194" s="5" t="s">
        <v>210</v>
      </c>
      <c r="C194" s="2" t="s">
        <v>677</v>
      </c>
      <c r="D194" s="8" t="s">
        <v>51</v>
      </c>
      <c r="E194" s="23">
        <v>0.13190856539696211</v>
      </c>
      <c r="F194" s="23">
        <v>8.9384181817147565E-2</v>
      </c>
      <c r="G194" s="9">
        <v>5.6616699662860689E-2</v>
      </c>
      <c r="H194" s="9">
        <v>5.9583216000000001E-2</v>
      </c>
      <c r="I194" s="9">
        <v>0.12774615753957289</v>
      </c>
    </row>
    <row r="195" spans="1:19" x14ac:dyDescent="0.2">
      <c r="A195" s="5" t="s">
        <v>210</v>
      </c>
      <c r="B195" s="5" t="s">
        <v>210</v>
      </c>
      <c r="C195" s="2" t="s">
        <v>677</v>
      </c>
      <c r="D195" s="8" t="s">
        <v>52</v>
      </c>
      <c r="E195" s="23">
        <v>1.7602887882815748</v>
      </c>
      <c r="F195" s="23">
        <v>0.71265052019820319</v>
      </c>
      <c r="G195" s="23">
        <v>0.44820394729982987</v>
      </c>
      <c r="H195" s="23">
        <v>0.83656387300000001</v>
      </c>
      <c r="I195" s="23">
        <v>1.2603162274096842</v>
      </c>
    </row>
    <row r="196" spans="1:19" x14ac:dyDescent="0.2">
      <c r="A196" s="5" t="s">
        <v>210</v>
      </c>
      <c r="B196" s="5" t="s">
        <v>210</v>
      </c>
      <c r="C196" s="2" t="s">
        <v>677</v>
      </c>
      <c r="D196" s="8" t="s">
        <v>82</v>
      </c>
      <c r="E196" s="23">
        <v>1.3974515257575757</v>
      </c>
      <c r="F196" s="23">
        <v>0.45940017738359201</v>
      </c>
      <c r="G196" s="23">
        <v>0.75027737767923131</v>
      </c>
      <c r="H196" s="23">
        <v>1.359676436</v>
      </c>
      <c r="I196" s="23">
        <v>1.9566991855136733</v>
      </c>
    </row>
    <row r="197" spans="1:19" x14ac:dyDescent="0.2">
      <c r="A197" s="5" t="s">
        <v>210</v>
      </c>
      <c r="B197" s="5" t="s">
        <v>210</v>
      </c>
      <c r="C197" s="5" t="s">
        <v>677</v>
      </c>
      <c r="D197" s="5" t="s">
        <v>53</v>
      </c>
      <c r="E197" s="22"/>
      <c r="F197" s="22"/>
      <c r="G197" s="22"/>
      <c r="H197" s="22"/>
      <c r="I197" s="22"/>
    </row>
    <row r="198" spans="1:19" x14ac:dyDescent="0.2">
      <c r="A198" s="5" t="s">
        <v>210</v>
      </c>
      <c r="B198" s="5" t="s">
        <v>210</v>
      </c>
      <c r="C198" s="2" t="s">
        <v>677</v>
      </c>
      <c r="D198" s="8" t="s">
        <v>54</v>
      </c>
      <c r="E198" s="23">
        <v>0.52906228439480474</v>
      </c>
      <c r="F198" s="23">
        <v>0.45575000263756205</v>
      </c>
      <c r="G198" s="23">
        <v>0.40060256961318813</v>
      </c>
      <c r="H198" s="23">
        <v>0.17636138300000001</v>
      </c>
      <c r="I198" s="23">
        <v>1.7575255982374458</v>
      </c>
    </row>
    <row r="199" spans="1:19" x14ac:dyDescent="0.2">
      <c r="A199" s="5" t="s">
        <v>210</v>
      </c>
      <c r="B199" s="5" t="s">
        <v>210</v>
      </c>
      <c r="C199" s="2" t="s">
        <v>677</v>
      </c>
      <c r="D199" s="8" t="s">
        <v>55</v>
      </c>
      <c r="E199" s="23">
        <v>69.662599636535475</v>
      </c>
      <c r="F199" s="23">
        <v>67.754617676589305</v>
      </c>
      <c r="G199" s="23">
        <v>62.946467593806439</v>
      </c>
      <c r="H199" s="23">
        <v>84.992129160000005</v>
      </c>
      <c r="I199" s="23">
        <v>43.283975654736622</v>
      </c>
    </row>
    <row r="200" spans="1:19" x14ac:dyDescent="0.2">
      <c r="A200" s="5" t="s">
        <v>210</v>
      </c>
      <c r="B200" s="5" t="s">
        <v>210</v>
      </c>
      <c r="C200" s="2" t="s">
        <v>677</v>
      </c>
      <c r="D200" s="8" t="s">
        <v>56</v>
      </c>
      <c r="E200" s="23">
        <v>15.368356120452313</v>
      </c>
      <c r="F200" s="23">
        <v>17.011474195345002</v>
      </c>
      <c r="G200" s="23">
        <v>14.717848637379461</v>
      </c>
      <c r="H200" s="23">
        <v>7.4576064850000003</v>
      </c>
      <c r="I200" s="23">
        <v>35.337830581334472</v>
      </c>
    </row>
    <row r="201" spans="1:19" x14ac:dyDescent="0.2">
      <c r="A201" s="5" t="s">
        <v>210</v>
      </c>
      <c r="B201" s="5" t="s">
        <v>210</v>
      </c>
      <c r="C201" s="2" t="s">
        <v>677</v>
      </c>
      <c r="D201" s="8" t="s">
        <v>57</v>
      </c>
      <c r="E201" s="23">
        <v>6.5153946662431332</v>
      </c>
      <c r="F201" s="23">
        <v>3.6432012665054305</v>
      </c>
      <c r="G201" s="23">
        <v>6.5286220568491053</v>
      </c>
      <c r="H201" s="23">
        <v>3.1043270199999999</v>
      </c>
      <c r="I201" s="23">
        <v>6.1650164416411624</v>
      </c>
    </row>
    <row r="202" spans="1:19" x14ac:dyDescent="0.2">
      <c r="A202" s="5" t="s">
        <v>210</v>
      </c>
      <c r="B202" s="5" t="s">
        <v>210</v>
      </c>
      <c r="C202" s="2" t="s">
        <v>677</v>
      </c>
      <c r="D202" s="8" t="s">
        <v>58</v>
      </c>
      <c r="E202" s="23">
        <v>67.644921659945055</v>
      </c>
      <c r="F202" s="23">
        <v>73.802602470894399</v>
      </c>
      <c r="G202" s="23">
        <v>74.742560258149425</v>
      </c>
      <c r="H202" s="23">
        <v>90.484939209999993</v>
      </c>
      <c r="I202" s="23">
        <v>65.804066801443071</v>
      </c>
    </row>
    <row r="203" spans="1:19" x14ac:dyDescent="0.2">
      <c r="A203" s="5" t="s">
        <v>210</v>
      </c>
      <c r="B203" s="5" t="s">
        <v>210</v>
      </c>
      <c r="C203" s="2" t="s">
        <v>677</v>
      </c>
      <c r="D203" s="8" t="s">
        <v>59</v>
      </c>
      <c r="E203" s="23">
        <v>312.85801926407663</v>
      </c>
      <c r="F203" s="23">
        <v>587.53397747055817</v>
      </c>
      <c r="G203" s="23">
        <v>313.01976916780353</v>
      </c>
      <c r="H203" s="23">
        <v>295.47878279999998</v>
      </c>
      <c r="I203" s="23">
        <v>656.53943724586702</v>
      </c>
    </row>
    <row r="204" spans="1:19" x14ac:dyDescent="0.2">
      <c r="A204" s="5" t="s">
        <v>210</v>
      </c>
      <c r="B204" s="5" t="s">
        <v>210</v>
      </c>
      <c r="C204" s="2" t="s">
        <v>677</v>
      </c>
      <c r="D204" s="8" t="s">
        <v>60</v>
      </c>
      <c r="E204" s="23">
        <v>31.016997125814807</v>
      </c>
      <c r="F204" s="23">
        <v>29.628635691304542</v>
      </c>
      <c r="G204" s="23">
        <v>28.073839200389369</v>
      </c>
      <c r="H204" s="23">
        <v>10.366056049999999</v>
      </c>
      <c r="I204" s="23">
        <v>65.716762343252185</v>
      </c>
    </row>
    <row r="205" spans="1:19" x14ac:dyDescent="0.2">
      <c r="A205" s="5" t="s">
        <v>210</v>
      </c>
      <c r="B205" s="5" t="s">
        <v>210</v>
      </c>
      <c r="C205" s="5" t="s">
        <v>677</v>
      </c>
      <c r="D205" s="5" t="s">
        <v>61</v>
      </c>
      <c r="E205" s="22"/>
      <c r="F205" s="22"/>
      <c r="G205" s="22"/>
      <c r="H205" s="22"/>
      <c r="I205" s="22"/>
    </row>
    <row r="206" spans="1:19" x14ac:dyDescent="0.2">
      <c r="A206" s="5" t="s">
        <v>210</v>
      </c>
      <c r="B206" s="5" t="s">
        <v>210</v>
      </c>
      <c r="C206" s="2" t="s">
        <v>677</v>
      </c>
      <c r="D206" s="8" t="s">
        <v>62</v>
      </c>
      <c r="E206" s="23">
        <v>26.207740903289078</v>
      </c>
      <c r="F206" s="23">
        <v>24.211264536965807</v>
      </c>
      <c r="G206" s="23">
        <v>22.3882051832869</v>
      </c>
      <c r="H206" s="23">
        <v>15.82042802</v>
      </c>
      <c r="I206" s="23">
        <v>10.642327902151109</v>
      </c>
    </row>
    <row r="207" spans="1:19" x14ac:dyDescent="0.2">
      <c r="A207" s="5" t="s">
        <v>210</v>
      </c>
      <c r="B207" s="5" t="s">
        <v>210</v>
      </c>
      <c r="C207" s="2" t="s">
        <v>677</v>
      </c>
      <c r="D207" s="8" t="s">
        <v>63</v>
      </c>
      <c r="E207" s="23">
        <v>24.605546737657267</v>
      </c>
      <c r="F207" s="23">
        <v>20.525866914641547</v>
      </c>
      <c r="G207" s="23">
        <v>27.980344866684707</v>
      </c>
      <c r="H207" s="23">
        <v>18.697163620000001</v>
      </c>
      <c r="I207" s="23">
        <v>12.693852149979685</v>
      </c>
    </row>
    <row r="208" spans="1:19" x14ac:dyDescent="0.2">
      <c r="A208" s="5" t="s">
        <v>210</v>
      </c>
      <c r="B208" s="5" t="s">
        <v>210</v>
      </c>
      <c r="C208" s="2" t="s">
        <v>677</v>
      </c>
      <c r="D208" s="8" t="s">
        <v>64</v>
      </c>
      <c r="E208" s="23">
        <v>19.101698543996704</v>
      </c>
      <c r="F208" s="23">
        <v>21.822929879228042</v>
      </c>
      <c r="G208" s="23">
        <v>20.385051350974528</v>
      </c>
      <c r="H208" s="23">
        <v>18.272644929999998</v>
      </c>
      <c r="I208" s="23">
        <v>15.396822761416248</v>
      </c>
      <c r="K208" s="25"/>
      <c r="L208" s="25"/>
      <c r="M208" s="25"/>
      <c r="N208" s="25"/>
      <c r="O208" s="24"/>
      <c r="P208" s="24"/>
      <c r="Q208" s="24"/>
      <c r="R208" s="24"/>
      <c r="S208" s="24"/>
    </row>
    <row r="209" spans="1:19" x14ac:dyDescent="0.2">
      <c r="A209" s="5" t="s">
        <v>210</v>
      </c>
      <c r="B209" s="5" t="s">
        <v>210</v>
      </c>
      <c r="C209" s="2" t="s">
        <v>677</v>
      </c>
      <c r="D209" s="8" t="s">
        <v>65</v>
      </c>
      <c r="E209" s="23">
        <v>-6.2339345982363668</v>
      </c>
      <c r="F209" s="23">
        <v>13.502215013388239</v>
      </c>
      <c r="G209" s="23">
        <v>14.559976996555092</v>
      </c>
      <c r="H209" s="23">
        <v>-5.7978878900000002</v>
      </c>
      <c r="I209" s="23">
        <v>-20.915596114928992</v>
      </c>
    </row>
    <row r="210" spans="1:19" x14ac:dyDescent="0.2">
      <c r="A210" s="5" t="s">
        <v>210</v>
      </c>
      <c r="B210" s="5" t="s">
        <v>210</v>
      </c>
      <c r="C210" s="2" t="s">
        <v>677</v>
      </c>
      <c r="D210" s="8" t="s">
        <v>66</v>
      </c>
      <c r="E210" s="23">
        <v>93.886561334896541</v>
      </c>
      <c r="F210" s="23">
        <v>84.778169613167506</v>
      </c>
      <c r="G210" s="23">
        <v>124.97806160706628</v>
      </c>
      <c r="H210" s="23">
        <v>118.18367739999999</v>
      </c>
      <c r="I210" s="23">
        <v>119.27702535282629</v>
      </c>
    </row>
    <row r="211" spans="1:19" x14ac:dyDescent="0.2">
      <c r="A211" s="5" t="s">
        <v>210</v>
      </c>
      <c r="B211" s="5" t="s">
        <v>210</v>
      </c>
      <c r="C211" s="5" t="s">
        <v>677</v>
      </c>
      <c r="D211" s="5" t="s">
        <v>67</v>
      </c>
      <c r="E211" s="22"/>
      <c r="F211" s="22"/>
      <c r="G211" s="22"/>
      <c r="H211" s="22"/>
      <c r="I211" s="22"/>
    </row>
    <row r="212" spans="1:19" x14ac:dyDescent="0.2">
      <c r="A212" s="5" t="s">
        <v>210</v>
      </c>
      <c r="B212" s="5" t="s">
        <v>210</v>
      </c>
      <c r="C212" s="2" t="s">
        <v>677</v>
      </c>
      <c r="D212" s="8" t="s">
        <v>535</v>
      </c>
      <c r="E212" s="23">
        <v>27.966983039644493</v>
      </c>
      <c r="F212" s="23">
        <v>23.747646042690992</v>
      </c>
      <c r="G212" s="23">
        <v>22.444026016710239</v>
      </c>
      <c r="H212" s="23">
        <v>7.9416470219999997</v>
      </c>
      <c r="I212" s="23">
        <v>27.976963944802257</v>
      </c>
      <c r="K212" s="3"/>
      <c r="L212" s="3"/>
      <c r="M212" s="3"/>
      <c r="N212" s="3"/>
      <c r="O212" s="24"/>
      <c r="P212" s="24"/>
      <c r="Q212" s="24"/>
      <c r="R212" s="24"/>
      <c r="S212" s="24"/>
    </row>
    <row r="213" spans="1:19" x14ac:dyDescent="0.2">
      <c r="A213" s="5" t="s">
        <v>210</v>
      </c>
      <c r="B213" s="5" t="s">
        <v>210</v>
      </c>
      <c r="C213" s="2" t="s">
        <v>677</v>
      </c>
      <c r="D213" s="8" t="s">
        <v>540</v>
      </c>
      <c r="E213" s="23">
        <f>+E184/SUM(E148:E150)</f>
        <v>0.10742620829904879</v>
      </c>
      <c r="F213" s="23">
        <f>+F184/SUM(F148:F150)</f>
        <v>6.5129185938917505E-2</v>
      </c>
      <c r="G213" s="23">
        <f>+G184/SUM(G148:G150)</f>
        <v>0.51458474056739834</v>
      </c>
      <c r="H213" s="23">
        <f>+H184/SUM(H148:H150)</f>
        <v>0.43964589162792495</v>
      </c>
      <c r="I213" s="23">
        <f>+I184/SUM(I148:I150)</f>
        <v>0.92155103493174817</v>
      </c>
      <c r="O213" s="24"/>
      <c r="P213" s="24"/>
      <c r="Q213" s="24"/>
      <c r="R213" s="24"/>
      <c r="S213" s="24"/>
    </row>
    <row r="214" spans="1:19" x14ac:dyDescent="0.2">
      <c r="A214" s="5" t="s">
        <v>210</v>
      </c>
      <c r="B214" s="5" t="s">
        <v>210</v>
      </c>
      <c r="C214" s="2" t="s">
        <v>677</v>
      </c>
      <c r="D214" s="8" t="s">
        <v>538</v>
      </c>
      <c r="E214" s="23">
        <v>18.936113269696971</v>
      </c>
      <c r="F214" s="23">
        <v>18.817929852180338</v>
      </c>
      <c r="G214" s="23">
        <v>18.624533930524759</v>
      </c>
      <c r="H214" s="23">
        <v>20.0301966</v>
      </c>
      <c r="I214" s="23">
        <v>21.723503435328897</v>
      </c>
      <c r="O214" s="24"/>
      <c r="P214" s="24"/>
      <c r="Q214" s="24"/>
      <c r="R214" s="24"/>
      <c r="S214" s="24"/>
    </row>
    <row r="215" spans="1:19" x14ac:dyDescent="0.2">
      <c r="A215" s="5" t="s">
        <v>210</v>
      </c>
      <c r="B215" s="5" t="s">
        <v>210</v>
      </c>
      <c r="C215" s="2" t="s">
        <v>677</v>
      </c>
      <c r="D215" s="8" t="s">
        <v>539</v>
      </c>
      <c r="E215" s="23">
        <v>0.23296737645985124</v>
      </c>
      <c r="F215" s="23">
        <v>0.15341315345344425</v>
      </c>
      <c r="G215" s="23">
        <v>0.29088462346231259</v>
      </c>
      <c r="H215" s="23">
        <v>0.39089209200000002</v>
      </c>
      <c r="I215" s="23">
        <v>0.22036045275693825</v>
      </c>
      <c r="O215" s="24"/>
      <c r="P215" s="24"/>
      <c r="Q215" s="24"/>
      <c r="R215" s="24"/>
      <c r="S215" s="24"/>
    </row>
    <row r="216" spans="1:19" x14ac:dyDescent="0.2">
      <c r="A216" s="5" t="s">
        <v>210</v>
      </c>
      <c r="B216" s="5" t="s">
        <v>210</v>
      </c>
      <c r="C216" s="5" t="s">
        <v>677</v>
      </c>
      <c r="D216" s="5" t="s">
        <v>68</v>
      </c>
      <c r="E216" s="22"/>
      <c r="F216" s="22"/>
      <c r="G216" s="22"/>
      <c r="H216" s="22"/>
      <c r="I216" s="22"/>
    </row>
    <row r="217" spans="1:19" x14ac:dyDescent="0.2">
      <c r="A217" s="5" t="s">
        <v>210</v>
      </c>
      <c r="B217" s="5" t="s">
        <v>210</v>
      </c>
      <c r="C217" s="2" t="s">
        <v>677</v>
      </c>
      <c r="D217" s="8" t="s">
        <v>83</v>
      </c>
      <c r="E217" s="23">
        <v>-5.1423108689235422</v>
      </c>
      <c r="F217" s="23">
        <v>19.640026234279205</v>
      </c>
      <c r="G217" s="23">
        <v>-2.9145348572400658</v>
      </c>
      <c r="H217" s="23">
        <v>120.0999448</v>
      </c>
      <c r="I217" s="23">
        <v>-92.452997674298771</v>
      </c>
    </row>
    <row r="218" spans="1:19" x14ac:dyDescent="0.2">
      <c r="A218" s="5" t="s">
        <v>210</v>
      </c>
      <c r="B218" s="5" t="s">
        <v>210</v>
      </c>
      <c r="C218" s="5" t="s">
        <v>678</v>
      </c>
      <c r="D218" s="5" t="s">
        <v>9</v>
      </c>
      <c r="E218" s="19">
        <v>19786433</v>
      </c>
      <c r="F218" s="19">
        <v>20643934</v>
      </c>
      <c r="G218" s="19">
        <v>34293368</v>
      </c>
      <c r="H218" s="19">
        <v>46735373</v>
      </c>
      <c r="I218" s="19">
        <v>65122115</v>
      </c>
      <c r="J218" s="3"/>
      <c r="K218" s="3"/>
      <c r="L218" s="3"/>
      <c r="M218" s="3"/>
      <c r="N218" s="3"/>
    </row>
    <row r="219" spans="1:19" x14ac:dyDescent="0.2">
      <c r="A219" s="5" t="s">
        <v>210</v>
      </c>
      <c r="B219" s="5" t="s">
        <v>210</v>
      </c>
      <c r="C219" s="2" t="s">
        <v>678</v>
      </c>
      <c r="D219" s="8" t="s">
        <v>76</v>
      </c>
      <c r="E219" s="20">
        <v>16000000</v>
      </c>
      <c r="F219" s="20">
        <v>16000000</v>
      </c>
      <c r="G219" s="20">
        <v>16000000</v>
      </c>
      <c r="H219" s="20">
        <v>16000000</v>
      </c>
      <c r="I219" s="20">
        <v>16000000</v>
      </c>
      <c r="J219" s="3"/>
      <c r="K219" s="3"/>
      <c r="L219" s="3"/>
      <c r="M219" s="3"/>
      <c r="N219" s="3"/>
    </row>
    <row r="220" spans="1:19" x14ac:dyDescent="0.2">
      <c r="A220" s="5" t="s">
        <v>210</v>
      </c>
      <c r="B220" s="5" t="s">
        <v>210</v>
      </c>
      <c r="C220" s="2" t="s">
        <v>678</v>
      </c>
      <c r="D220" s="8" t="s">
        <v>11</v>
      </c>
      <c r="E220" s="20">
        <v>11453379</v>
      </c>
      <c r="F220" s="20">
        <v>13659314</v>
      </c>
      <c r="G220" s="20">
        <v>14000074</v>
      </c>
      <c r="H220" s="20">
        <v>16489285</v>
      </c>
      <c r="I220" s="20">
        <v>17394635</v>
      </c>
    </row>
    <row r="221" spans="1:19" x14ac:dyDescent="0.2">
      <c r="A221" s="5" t="s">
        <v>210</v>
      </c>
      <c r="B221" s="5" t="s">
        <v>210</v>
      </c>
      <c r="C221" s="2" t="s">
        <v>678</v>
      </c>
      <c r="D221" s="8" t="s">
        <v>12</v>
      </c>
      <c r="E221" s="20">
        <v>-5676203</v>
      </c>
      <c r="F221" s="20">
        <v>-6026489</v>
      </c>
      <c r="G221" s="20">
        <v>1941783</v>
      </c>
      <c r="H221" s="20">
        <v>11185352</v>
      </c>
      <c r="I221" s="20">
        <v>27489854</v>
      </c>
    </row>
    <row r="222" spans="1:19" x14ac:dyDescent="0.2">
      <c r="A222" s="5" t="s">
        <v>210</v>
      </c>
      <c r="B222" s="5" t="s">
        <v>210</v>
      </c>
      <c r="C222" s="2" t="s">
        <v>678</v>
      </c>
      <c r="D222" s="8" t="s">
        <v>13</v>
      </c>
      <c r="E222" s="20">
        <v>-1990743</v>
      </c>
      <c r="F222" s="20">
        <v>-2988891</v>
      </c>
      <c r="G222" s="20">
        <v>2351511</v>
      </c>
      <c r="H222" s="20">
        <v>3060736</v>
      </c>
      <c r="I222" s="3">
        <v>4237626</v>
      </c>
    </row>
    <row r="223" spans="1:19" x14ac:dyDescent="0.2">
      <c r="A223" s="5" t="s">
        <v>210</v>
      </c>
      <c r="B223" s="5" t="s">
        <v>210</v>
      </c>
      <c r="C223" s="5" t="s">
        <v>678</v>
      </c>
      <c r="D223" s="5" t="s">
        <v>14</v>
      </c>
      <c r="E223" s="19">
        <v>89099716</v>
      </c>
      <c r="F223" s="19">
        <v>744265190</v>
      </c>
      <c r="G223" s="19">
        <v>1049378654</v>
      </c>
      <c r="H223" s="19">
        <v>506605903</v>
      </c>
      <c r="I223" s="19">
        <v>339724946</v>
      </c>
    </row>
    <row r="224" spans="1:19" x14ac:dyDescent="0.2">
      <c r="A224" s="5" t="s">
        <v>210</v>
      </c>
      <c r="B224" s="5" t="s">
        <v>210</v>
      </c>
      <c r="C224" s="2" t="s">
        <v>678</v>
      </c>
      <c r="D224" s="8" t="s">
        <v>15</v>
      </c>
      <c r="E224" s="20">
        <v>0</v>
      </c>
      <c r="F224" s="20">
        <v>0</v>
      </c>
      <c r="G224" s="20">
        <v>0</v>
      </c>
      <c r="H224" s="20">
        <v>0</v>
      </c>
      <c r="I224" s="20">
        <v>0</v>
      </c>
    </row>
    <row r="225" spans="1:9" x14ac:dyDescent="0.2">
      <c r="A225" s="5" t="s">
        <v>210</v>
      </c>
      <c r="B225" s="5" t="s">
        <v>210</v>
      </c>
      <c r="C225" s="2" t="s">
        <v>678</v>
      </c>
      <c r="D225" s="8" t="s">
        <v>16</v>
      </c>
      <c r="E225" s="20">
        <v>81209024</v>
      </c>
      <c r="F225" s="20">
        <v>727243477</v>
      </c>
      <c r="G225" s="20">
        <v>1026530216</v>
      </c>
      <c r="H225" s="20">
        <v>456002911</v>
      </c>
      <c r="I225" s="20">
        <v>309748667</v>
      </c>
    </row>
    <row r="226" spans="1:9" x14ac:dyDescent="0.2">
      <c r="A226" s="5" t="s">
        <v>210</v>
      </c>
      <c r="B226" s="5" t="s">
        <v>210</v>
      </c>
      <c r="C226" s="2" t="s">
        <v>678</v>
      </c>
      <c r="D226" s="8" t="s">
        <v>17</v>
      </c>
      <c r="E226" s="20">
        <v>6264766</v>
      </c>
      <c r="F226" s="20">
        <v>13684896</v>
      </c>
      <c r="G226" s="20">
        <v>19270777</v>
      </c>
      <c r="H226" s="20">
        <v>39006034</v>
      </c>
      <c r="I226" s="20">
        <v>24663191</v>
      </c>
    </row>
    <row r="227" spans="1:9" x14ac:dyDescent="0.2">
      <c r="A227" s="5" t="s">
        <v>210</v>
      </c>
      <c r="B227" s="5" t="s">
        <v>210</v>
      </c>
      <c r="C227" s="2" t="s">
        <v>678</v>
      </c>
      <c r="D227" s="8" t="s">
        <v>18</v>
      </c>
      <c r="E227" s="20">
        <v>1625926</v>
      </c>
      <c r="F227" s="20">
        <v>3336817</v>
      </c>
      <c r="G227" s="20">
        <v>3577661</v>
      </c>
      <c r="H227" s="20">
        <v>11596958</v>
      </c>
      <c r="I227" s="20">
        <v>5313088</v>
      </c>
    </row>
    <row r="228" spans="1:9" x14ac:dyDescent="0.2">
      <c r="A228" s="5" t="s">
        <v>210</v>
      </c>
      <c r="B228" s="5" t="s">
        <v>210</v>
      </c>
      <c r="C228" s="5" t="s">
        <v>678</v>
      </c>
      <c r="D228" s="5" t="s">
        <v>19</v>
      </c>
      <c r="E228" s="19">
        <v>108886149</v>
      </c>
      <c r="F228" s="19">
        <v>764909124</v>
      </c>
      <c r="G228" s="19">
        <v>1083672022</v>
      </c>
      <c r="H228" s="6">
        <v>553341276</v>
      </c>
      <c r="I228" s="19">
        <v>404847061</v>
      </c>
    </row>
    <row r="229" spans="1:9" x14ac:dyDescent="0.2">
      <c r="A229" s="5" t="s">
        <v>210</v>
      </c>
      <c r="B229" s="5" t="s">
        <v>210</v>
      </c>
      <c r="C229" s="2" t="s">
        <v>678</v>
      </c>
      <c r="D229" s="8" t="s">
        <v>20</v>
      </c>
      <c r="E229" s="20">
        <v>142662</v>
      </c>
      <c r="F229" s="20">
        <v>615277</v>
      </c>
      <c r="G229" s="20">
        <v>631063</v>
      </c>
      <c r="H229" s="20">
        <v>878903</v>
      </c>
      <c r="I229" s="20">
        <v>369975</v>
      </c>
    </row>
    <row r="230" spans="1:9" x14ac:dyDescent="0.2">
      <c r="A230" s="5" t="s">
        <v>210</v>
      </c>
      <c r="B230" s="5" t="s">
        <v>210</v>
      </c>
      <c r="C230" s="2" t="s">
        <v>678</v>
      </c>
      <c r="D230" s="8" t="s">
        <v>21</v>
      </c>
      <c r="E230" s="20">
        <v>19152</v>
      </c>
      <c r="F230" s="20">
        <v>93405</v>
      </c>
      <c r="G230" s="20">
        <v>117418</v>
      </c>
      <c r="H230" s="20">
        <v>95640</v>
      </c>
      <c r="I230" s="20">
        <v>93010</v>
      </c>
    </row>
    <row r="231" spans="1:9" x14ac:dyDescent="0.2">
      <c r="A231" s="5" t="s">
        <v>210</v>
      </c>
      <c r="B231" s="5" t="s">
        <v>210</v>
      </c>
      <c r="C231" s="2" t="s">
        <v>678</v>
      </c>
      <c r="D231" s="8" t="s">
        <v>22</v>
      </c>
      <c r="E231" s="20">
        <v>0</v>
      </c>
      <c r="F231" s="20">
        <v>9823727</v>
      </c>
      <c r="G231" s="20">
        <v>0</v>
      </c>
      <c r="H231" s="20">
        <v>21140182</v>
      </c>
      <c r="I231" s="20">
        <v>0</v>
      </c>
    </row>
    <row r="232" spans="1:9" x14ac:dyDescent="0.2">
      <c r="A232" s="5" t="s">
        <v>210</v>
      </c>
      <c r="B232" s="5" t="s">
        <v>210</v>
      </c>
      <c r="C232" s="2" t="s">
        <v>678</v>
      </c>
      <c r="D232" s="8" t="s">
        <v>23</v>
      </c>
      <c r="E232" s="20">
        <v>77128151</v>
      </c>
      <c r="F232" s="20">
        <v>689066885</v>
      </c>
      <c r="G232" s="20">
        <v>988399955</v>
      </c>
      <c r="H232" s="20">
        <v>451724816</v>
      </c>
      <c r="I232" s="20">
        <v>325402245</v>
      </c>
    </row>
    <row r="233" spans="1:9" x14ac:dyDescent="0.2">
      <c r="A233" s="5" t="s">
        <v>210</v>
      </c>
      <c r="B233" s="5" t="s">
        <v>210</v>
      </c>
      <c r="C233" s="2" t="s">
        <v>678</v>
      </c>
      <c r="D233" s="8" t="s">
        <v>24</v>
      </c>
      <c r="E233" s="20">
        <v>28984052</v>
      </c>
      <c r="F233" s="20">
        <v>51683527</v>
      </c>
      <c r="G233" s="20">
        <v>55772989</v>
      </c>
      <c r="H233" s="20">
        <v>53199278</v>
      </c>
      <c r="I233" s="20">
        <v>62775814</v>
      </c>
    </row>
    <row r="234" spans="1:9" x14ac:dyDescent="0.2">
      <c r="A234" s="5" t="s">
        <v>210</v>
      </c>
      <c r="B234" s="5" t="s">
        <v>210</v>
      </c>
      <c r="C234" s="2" t="s">
        <v>678</v>
      </c>
      <c r="D234" s="8" t="s">
        <v>25</v>
      </c>
      <c r="E234" s="20">
        <v>1065341</v>
      </c>
      <c r="F234" s="20">
        <v>1026291</v>
      </c>
      <c r="G234" s="20">
        <v>822969</v>
      </c>
      <c r="H234" s="20">
        <v>902437</v>
      </c>
      <c r="I234" s="20">
        <v>892587</v>
      </c>
    </row>
    <row r="235" spans="1:9" x14ac:dyDescent="0.2">
      <c r="A235" s="5" t="s">
        <v>210</v>
      </c>
      <c r="B235" s="5" t="s">
        <v>210</v>
      </c>
      <c r="C235" s="2" t="s">
        <v>678</v>
      </c>
      <c r="D235" s="8" t="s">
        <v>26</v>
      </c>
      <c r="E235" s="20">
        <v>1624568</v>
      </c>
      <c r="F235" s="20">
        <v>2085518</v>
      </c>
      <c r="G235" s="20">
        <v>1948236</v>
      </c>
      <c r="H235" s="20">
        <v>1928655</v>
      </c>
      <c r="I235" s="20">
        <v>2005805</v>
      </c>
    </row>
    <row r="236" spans="1:9" x14ac:dyDescent="0.2">
      <c r="A236" s="5" t="s">
        <v>210</v>
      </c>
      <c r="B236" s="5" t="s">
        <v>210</v>
      </c>
      <c r="C236" s="2" t="s">
        <v>678</v>
      </c>
      <c r="D236" s="8" t="s">
        <v>27</v>
      </c>
      <c r="E236" s="20">
        <v>27359484</v>
      </c>
      <c r="F236" s="20">
        <v>49598009</v>
      </c>
      <c r="G236" s="20">
        <v>53824753</v>
      </c>
      <c r="H236" s="20">
        <v>51270623</v>
      </c>
      <c r="I236" s="20">
        <v>60770009</v>
      </c>
    </row>
    <row r="237" spans="1:9" x14ac:dyDescent="0.2">
      <c r="A237" s="5" t="s">
        <v>210</v>
      </c>
      <c r="B237" s="5" t="s">
        <v>210</v>
      </c>
      <c r="C237" s="2" t="s">
        <v>678</v>
      </c>
      <c r="D237" s="8" t="s">
        <v>491</v>
      </c>
      <c r="E237" s="20">
        <v>279773</v>
      </c>
      <c r="F237" s="20">
        <v>697544</v>
      </c>
      <c r="G237" s="20">
        <v>983916</v>
      </c>
      <c r="H237" s="20">
        <v>916090</v>
      </c>
      <c r="I237" s="20">
        <v>860223</v>
      </c>
    </row>
    <row r="238" spans="1:9" x14ac:dyDescent="0.2">
      <c r="A238" s="5" t="s">
        <v>210</v>
      </c>
      <c r="B238" s="5" t="s">
        <v>210</v>
      </c>
      <c r="C238" s="2" t="s">
        <v>678</v>
      </c>
      <c r="D238" s="8" t="s">
        <v>28</v>
      </c>
      <c r="E238" s="20">
        <v>3956927</v>
      </c>
      <c r="F238" s="20">
        <v>15014277</v>
      </c>
      <c r="G238" s="20">
        <v>39714917</v>
      </c>
      <c r="H238" s="3">
        <v>27315022</v>
      </c>
      <c r="I238" s="20">
        <v>17351599</v>
      </c>
    </row>
    <row r="239" spans="1:9" x14ac:dyDescent="0.2">
      <c r="A239" s="5" t="s">
        <v>210</v>
      </c>
      <c r="B239" s="5" t="s">
        <v>210</v>
      </c>
      <c r="C239" s="5" t="s">
        <v>678</v>
      </c>
      <c r="D239" s="5" t="s">
        <v>29</v>
      </c>
      <c r="E239" s="19"/>
      <c r="F239" s="19"/>
      <c r="G239" s="19"/>
      <c r="H239" s="19"/>
      <c r="I239" s="19"/>
    </row>
    <row r="240" spans="1:9" x14ac:dyDescent="0.2">
      <c r="A240" s="5" t="s">
        <v>210</v>
      </c>
      <c r="B240" s="5" t="s">
        <v>210</v>
      </c>
      <c r="C240" s="2" t="s">
        <v>678</v>
      </c>
      <c r="D240" s="8" t="s">
        <v>30</v>
      </c>
      <c r="E240" s="20">
        <v>7339854</v>
      </c>
      <c r="F240" s="20">
        <v>43193902</v>
      </c>
      <c r="G240" s="20">
        <v>236792321</v>
      </c>
      <c r="H240" s="20">
        <v>202867210</v>
      </c>
      <c r="I240" s="20">
        <v>54477569</v>
      </c>
    </row>
    <row r="241" spans="1:9" x14ac:dyDescent="0.2">
      <c r="A241" s="5" t="s">
        <v>210</v>
      </c>
      <c r="B241" s="5" t="s">
        <v>210</v>
      </c>
      <c r="C241" s="2" t="s">
        <v>678</v>
      </c>
      <c r="D241" s="8" t="s">
        <v>31</v>
      </c>
      <c r="E241" s="20">
        <v>5079022</v>
      </c>
      <c r="F241" s="20">
        <v>40661577</v>
      </c>
      <c r="G241" s="20">
        <v>230745208</v>
      </c>
      <c r="H241" s="20">
        <v>200648731</v>
      </c>
      <c r="I241" s="20">
        <v>41152399</v>
      </c>
    </row>
    <row r="242" spans="1:9" x14ac:dyDescent="0.2">
      <c r="A242" s="5" t="s">
        <v>210</v>
      </c>
      <c r="B242" s="5" t="s">
        <v>210</v>
      </c>
      <c r="C242" s="2" t="s">
        <v>678</v>
      </c>
      <c r="D242" s="8" t="s">
        <v>32</v>
      </c>
      <c r="E242" s="20">
        <v>2260832</v>
      </c>
      <c r="F242" s="20">
        <v>2532325</v>
      </c>
      <c r="G242" s="20">
        <v>6047113</v>
      </c>
      <c r="H242" s="20">
        <v>2218479</v>
      </c>
      <c r="I242" s="20">
        <v>13325170</v>
      </c>
    </row>
    <row r="243" spans="1:9" x14ac:dyDescent="0.2">
      <c r="A243" s="5" t="s">
        <v>210</v>
      </c>
      <c r="B243" s="5" t="s">
        <v>210</v>
      </c>
      <c r="C243" s="2" t="s">
        <v>678</v>
      </c>
      <c r="D243" s="8" t="s">
        <v>33</v>
      </c>
      <c r="E243" s="20">
        <v>364231</v>
      </c>
      <c r="F243" s="20">
        <v>1174873</v>
      </c>
      <c r="G243" s="20">
        <v>-145704</v>
      </c>
      <c r="H243" s="20">
        <v>-30257</v>
      </c>
      <c r="I243" s="20">
        <v>-29742</v>
      </c>
    </row>
    <row r="244" spans="1:9" x14ac:dyDescent="0.2">
      <c r="A244" s="5" t="s">
        <v>210</v>
      </c>
      <c r="B244" s="5" t="s">
        <v>210</v>
      </c>
      <c r="C244" s="2" t="s">
        <v>678</v>
      </c>
      <c r="D244" s="8" t="s">
        <v>34</v>
      </c>
      <c r="E244" s="20">
        <v>1896601</v>
      </c>
      <c r="F244" s="20">
        <v>1357452</v>
      </c>
      <c r="G244" s="20">
        <v>6192817</v>
      </c>
      <c r="H244" s="20">
        <v>2248736</v>
      </c>
      <c r="I244" s="20">
        <v>13354912</v>
      </c>
    </row>
    <row r="245" spans="1:9" x14ac:dyDescent="0.2">
      <c r="A245" s="5" t="s">
        <v>210</v>
      </c>
      <c r="B245" s="5" t="s">
        <v>210</v>
      </c>
      <c r="C245" s="2" t="s">
        <v>678</v>
      </c>
      <c r="D245" s="8" t="s">
        <v>35</v>
      </c>
      <c r="E245" s="20">
        <v>9266442</v>
      </c>
      <c r="F245" s="20">
        <v>4774994</v>
      </c>
      <c r="G245" s="20">
        <v>9384568</v>
      </c>
      <c r="H245" s="20">
        <v>17114143</v>
      </c>
      <c r="I245" s="20">
        <v>16341212</v>
      </c>
    </row>
    <row r="246" spans="1:9" x14ac:dyDescent="0.2">
      <c r="A246" s="5" t="s">
        <v>210</v>
      </c>
      <c r="B246" s="5" t="s">
        <v>210</v>
      </c>
      <c r="C246" s="2" t="s">
        <v>678</v>
      </c>
      <c r="D246" s="8" t="s">
        <v>36</v>
      </c>
      <c r="E246" s="20">
        <v>1654618</v>
      </c>
      <c r="F246" s="20">
        <v>1821678</v>
      </c>
      <c r="G246" s="20">
        <v>2344334</v>
      </c>
      <c r="H246" s="20">
        <v>2380833</v>
      </c>
      <c r="I246" s="20">
        <v>3428497</v>
      </c>
    </row>
    <row r="247" spans="1:9" x14ac:dyDescent="0.2">
      <c r="A247" s="5" t="s">
        <v>210</v>
      </c>
      <c r="B247" s="5" t="s">
        <v>210</v>
      </c>
      <c r="C247" s="2" t="s">
        <v>678</v>
      </c>
      <c r="D247" s="8" t="s">
        <v>37</v>
      </c>
      <c r="E247" s="20">
        <v>1464450</v>
      </c>
      <c r="F247" s="20">
        <v>1735463</v>
      </c>
      <c r="G247" s="20">
        <v>2079673</v>
      </c>
      <c r="H247" s="20">
        <v>2034797</v>
      </c>
      <c r="I247" s="20">
        <v>2903145</v>
      </c>
    </row>
    <row r="248" spans="1:9" x14ac:dyDescent="0.2">
      <c r="A248" s="5" t="s">
        <v>210</v>
      </c>
      <c r="B248" s="5" t="s">
        <v>210</v>
      </c>
      <c r="C248" s="2" t="s">
        <v>678</v>
      </c>
      <c r="D248" s="8" t="s">
        <v>38</v>
      </c>
      <c r="E248" s="20">
        <v>9508425</v>
      </c>
      <c r="F248" s="20">
        <v>4310768</v>
      </c>
      <c r="G248" s="20">
        <v>13233051</v>
      </c>
      <c r="H248" s="20">
        <v>16982046</v>
      </c>
      <c r="I248" s="20">
        <v>26267627</v>
      </c>
    </row>
    <row r="249" spans="1:9" x14ac:dyDescent="0.2">
      <c r="A249" s="5" t="s">
        <v>210</v>
      </c>
      <c r="B249" s="5" t="s">
        <v>210</v>
      </c>
      <c r="C249" s="2" t="s">
        <v>678</v>
      </c>
      <c r="D249" s="8" t="s">
        <v>39</v>
      </c>
      <c r="E249" s="20">
        <v>7882434</v>
      </c>
      <c r="F249" s="20">
        <v>2963453</v>
      </c>
      <c r="G249" s="20">
        <v>10001142</v>
      </c>
      <c r="H249" s="20">
        <v>12446057</v>
      </c>
      <c r="I249" s="20">
        <v>18106990</v>
      </c>
    </row>
    <row r="250" spans="1:9" x14ac:dyDescent="0.2">
      <c r="A250" s="5" t="s">
        <v>210</v>
      </c>
      <c r="B250" s="5" t="s">
        <v>210</v>
      </c>
      <c r="C250" s="5" t="s">
        <v>678</v>
      </c>
      <c r="D250" s="5" t="s">
        <v>40</v>
      </c>
      <c r="E250" s="19"/>
      <c r="F250" s="19"/>
      <c r="G250" s="19"/>
      <c r="H250" s="19"/>
      <c r="I250" s="19"/>
    </row>
    <row r="251" spans="1:9" x14ac:dyDescent="0.2">
      <c r="A251" s="5" t="s">
        <v>210</v>
      </c>
      <c r="B251" s="5" t="s">
        <v>210</v>
      </c>
      <c r="C251" s="2" t="s">
        <v>678</v>
      </c>
      <c r="D251" s="8" t="s">
        <v>77</v>
      </c>
      <c r="E251" s="20">
        <v>640</v>
      </c>
      <c r="F251" s="20">
        <v>640</v>
      </c>
      <c r="G251" s="20">
        <v>640</v>
      </c>
      <c r="H251" s="20">
        <v>640</v>
      </c>
      <c r="I251" s="20">
        <v>640</v>
      </c>
    </row>
    <row r="252" spans="1:9" x14ac:dyDescent="0.2">
      <c r="A252" s="5" t="s">
        <v>210</v>
      </c>
      <c r="B252" s="5" t="s">
        <v>210</v>
      </c>
      <c r="C252" s="2" t="s">
        <v>678</v>
      </c>
      <c r="D252" s="8" t="s">
        <v>78</v>
      </c>
      <c r="E252" s="72">
        <v>0</v>
      </c>
      <c r="F252" s="72">
        <v>7.5625</v>
      </c>
      <c r="G252" s="72">
        <v>8.3187499999999996</v>
      </c>
      <c r="H252" s="72">
        <v>9.375</v>
      </c>
      <c r="I252" s="72">
        <v>0</v>
      </c>
    </row>
    <row r="253" spans="1:9" x14ac:dyDescent="0.2">
      <c r="A253" s="5" t="s">
        <v>210</v>
      </c>
      <c r="B253" s="5" t="s">
        <v>210</v>
      </c>
      <c r="C253" s="2" t="s">
        <v>678</v>
      </c>
      <c r="D253" s="8" t="s">
        <v>79</v>
      </c>
      <c r="E253" s="72">
        <v>0</v>
      </c>
      <c r="F253" s="72">
        <v>0</v>
      </c>
      <c r="G253" s="72">
        <v>0</v>
      </c>
      <c r="H253" s="72">
        <v>0</v>
      </c>
      <c r="I253" s="72">
        <v>0</v>
      </c>
    </row>
    <row r="254" spans="1:9" x14ac:dyDescent="0.2">
      <c r="A254" s="5" t="s">
        <v>210</v>
      </c>
      <c r="B254" s="5" t="s">
        <v>210</v>
      </c>
      <c r="C254" s="2" t="s">
        <v>678</v>
      </c>
      <c r="D254" s="8" t="s">
        <v>80</v>
      </c>
      <c r="E254" s="20">
        <v>8091822</v>
      </c>
      <c r="F254" s="20">
        <v>612629939</v>
      </c>
      <c r="G254" s="20">
        <v>284433206</v>
      </c>
      <c r="H254" s="20">
        <v>-553277132</v>
      </c>
      <c r="I254" s="20">
        <v>-143080816</v>
      </c>
    </row>
    <row r="255" spans="1:9" x14ac:dyDescent="0.2">
      <c r="A255" s="5" t="s">
        <v>210</v>
      </c>
      <c r="B255" s="5" t="s">
        <v>210</v>
      </c>
      <c r="C255" s="2" t="s">
        <v>678</v>
      </c>
      <c r="D255" s="8" t="s">
        <v>81</v>
      </c>
      <c r="E255" s="20">
        <v>24518601</v>
      </c>
      <c r="F255" s="20">
        <v>13616731</v>
      </c>
      <c r="G255" s="20">
        <v>18236826</v>
      </c>
      <c r="H255" s="20">
        <v>19912024</v>
      </c>
      <c r="I255" s="20">
        <v>17892434</v>
      </c>
    </row>
    <row r="256" spans="1:9" x14ac:dyDescent="0.2">
      <c r="A256" s="5" t="s">
        <v>210</v>
      </c>
      <c r="B256" s="5" t="s">
        <v>210</v>
      </c>
      <c r="C256" s="5" t="s">
        <v>678</v>
      </c>
      <c r="D256" s="5" t="s">
        <v>43</v>
      </c>
      <c r="E256" s="77"/>
      <c r="F256" s="77"/>
      <c r="G256" s="77"/>
      <c r="H256" s="77"/>
      <c r="I256" s="77"/>
    </row>
    <row r="257" spans="1:19" x14ac:dyDescent="0.2">
      <c r="A257" s="5" t="s">
        <v>210</v>
      </c>
      <c r="B257" s="5" t="s">
        <v>210</v>
      </c>
      <c r="C257" s="2" t="s">
        <v>678</v>
      </c>
      <c r="D257" s="8" t="s">
        <v>44</v>
      </c>
      <c r="E257" s="23">
        <v>30.802138571148692</v>
      </c>
      <c r="F257" s="23">
        <v>5.862690988186249</v>
      </c>
      <c r="G257" s="23">
        <v>2.5537622902898107</v>
      </c>
      <c r="H257" s="23">
        <v>1.0935621390000001</v>
      </c>
      <c r="I257" s="23">
        <v>24.459920375668744</v>
      </c>
    </row>
    <row r="258" spans="1:19" x14ac:dyDescent="0.2">
      <c r="A258" s="5" t="s">
        <v>210</v>
      </c>
      <c r="B258" s="5" t="s">
        <v>210</v>
      </c>
      <c r="C258" s="2" t="s">
        <v>678</v>
      </c>
      <c r="D258" s="8" t="s">
        <v>45</v>
      </c>
      <c r="E258" s="23">
        <v>2.0763265307509404</v>
      </c>
      <c r="F258" s="23">
        <v>0.33106220341019227</v>
      </c>
      <c r="G258" s="23">
        <v>0.55802058900068197</v>
      </c>
      <c r="H258" s="23">
        <v>0.40092418499999999</v>
      </c>
      <c r="I258" s="23">
        <v>3.2914083572907549</v>
      </c>
    </row>
    <row r="259" spans="1:19" x14ac:dyDescent="0.2">
      <c r="A259" s="5" t="s">
        <v>210</v>
      </c>
      <c r="B259" s="5" t="s">
        <v>210</v>
      </c>
      <c r="C259" s="2" t="s">
        <v>678</v>
      </c>
      <c r="D259" s="8" t="s">
        <v>533</v>
      </c>
      <c r="E259" s="23">
        <v>36.195850187370482</v>
      </c>
      <c r="F259" s="23">
        <v>12.539563086512086</v>
      </c>
      <c r="G259" s="23">
        <v>31.310458875324624</v>
      </c>
      <c r="H259" s="23">
        <v>28.49721911</v>
      </c>
      <c r="I259" s="23">
        <v>29.739906333122054</v>
      </c>
      <c r="K259" s="9"/>
      <c r="L259" s="9"/>
      <c r="M259" s="9"/>
      <c r="N259" s="9"/>
      <c r="O259" s="24"/>
      <c r="P259" s="24"/>
      <c r="Q259" s="24"/>
      <c r="R259" s="24"/>
      <c r="S259" s="24"/>
    </row>
    <row r="260" spans="1:19" x14ac:dyDescent="0.2">
      <c r="A260" s="5" t="s">
        <v>210</v>
      </c>
      <c r="B260" s="5" t="s">
        <v>210</v>
      </c>
      <c r="C260" s="2" t="s">
        <v>678</v>
      </c>
      <c r="D260" s="8" t="s">
        <v>46</v>
      </c>
      <c r="E260" s="23">
        <v>7.2391521533193357</v>
      </c>
      <c r="F260" s="23">
        <v>0.38742550023497957</v>
      </c>
      <c r="G260" s="23">
        <v>0.92289380891666128</v>
      </c>
      <c r="H260" s="23">
        <v>2.2492551230000002</v>
      </c>
      <c r="I260" s="23">
        <v>4.4725506850104066</v>
      </c>
    </row>
    <row r="261" spans="1:19" x14ac:dyDescent="0.2">
      <c r="A261" s="5" t="s">
        <v>210</v>
      </c>
      <c r="B261" s="5" t="s">
        <v>210</v>
      </c>
      <c r="C261" s="2" t="s">
        <v>678</v>
      </c>
      <c r="D261" s="8" t="s">
        <v>47</v>
      </c>
      <c r="E261" s="23">
        <v>8.5102118911377787</v>
      </c>
      <c r="F261" s="23">
        <v>0.62425637898391706</v>
      </c>
      <c r="G261" s="23">
        <v>0.86599707378991464</v>
      </c>
      <c r="H261" s="23">
        <v>3.0928730139999998</v>
      </c>
      <c r="I261" s="23">
        <v>4.0363914115212012</v>
      </c>
    </row>
    <row r="262" spans="1:19" x14ac:dyDescent="0.2">
      <c r="A262" s="5" t="s">
        <v>210</v>
      </c>
      <c r="B262" s="5" t="s">
        <v>210</v>
      </c>
      <c r="C262" s="2" t="s">
        <v>678</v>
      </c>
      <c r="D262" s="8" t="s">
        <v>48</v>
      </c>
      <c r="E262" s="23">
        <v>1.7418202566792953</v>
      </c>
      <c r="F262" s="23">
        <v>0.17746578742601063</v>
      </c>
      <c r="G262" s="23">
        <v>0.57146598548984229</v>
      </c>
      <c r="H262" s="23">
        <v>0.40639223899999999</v>
      </c>
      <c r="I262" s="23">
        <v>3.2987548352240599</v>
      </c>
    </row>
    <row r="263" spans="1:19" x14ac:dyDescent="0.2">
      <c r="A263" s="5" t="s">
        <v>210</v>
      </c>
      <c r="B263" s="5" t="s">
        <v>210</v>
      </c>
      <c r="C263" s="2" t="s">
        <v>678</v>
      </c>
      <c r="D263" s="8" t="s">
        <v>49</v>
      </c>
      <c r="E263" s="23">
        <v>69.197861428851311</v>
      </c>
      <c r="F263" s="23">
        <v>94.137309011813755</v>
      </c>
      <c r="G263" s="23">
        <v>97.446237709710189</v>
      </c>
      <c r="H263" s="23">
        <v>98.906437859999997</v>
      </c>
      <c r="I263" s="23">
        <v>75.540079624331256</v>
      </c>
    </row>
    <row r="264" spans="1:19" x14ac:dyDescent="0.2">
      <c r="A264" s="5" t="s">
        <v>210</v>
      </c>
      <c r="B264" s="5" t="s">
        <v>210</v>
      </c>
      <c r="C264" s="2" t="s">
        <v>678</v>
      </c>
      <c r="D264" s="8" t="s">
        <v>50</v>
      </c>
      <c r="E264" s="23">
        <v>0.15401604366653784</v>
      </c>
      <c r="F264" s="23">
        <v>0.40258789153116104</v>
      </c>
      <c r="G264" s="23">
        <v>0.15715748393926693</v>
      </c>
      <c r="H264" s="23">
        <v>0.119820486</v>
      </c>
      <c r="I264" s="23">
        <v>0.11052178409568554</v>
      </c>
      <c r="K264" s="23"/>
      <c r="L264" s="23"/>
      <c r="M264" s="23"/>
      <c r="N264" s="23"/>
      <c r="O264" s="92"/>
      <c r="P264" s="92"/>
      <c r="Q264" s="92"/>
      <c r="R264" s="92"/>
      <c r="S264" s="92"/>
    </row>
    <row r="265" spans="1:19" x14ac:dyDescent="0.2">
      <c r="A265" s="5" t="s">
        <v>210</v>
      </c>
      <c r="B265" s="5" t="s">
        <v>210</v>
      </c>
      <c r="C265" s="2" t="s">
        <v>678</v>
      </c>
      <c r="D265" s="8" t="s">
        <v>51</v>
      </c>
      <c r="E265" s="23">
        <v>9.9637992722760096E-2</v>
      </c>
      <c r="F265" s="23">
        <v>3.797623359937239E-2</v>
      </c>
      <c r="G265" s="9">
        <v>9.5229654153278376E-3</v>
      </c>
      <c r="H265" s="9">
        <v>1.0822886E-2</v>
      </c>
      <c r="I265" s="9">
        <v>4.8412256630059755E-2</v>
      </c>
    </row>
    <row r="266" spans="1:19" x14ac:dyDescent="0.2">
      <c r="A266" s="5" t="s">
        <v>210</v>
      </c>
      <c r="B266" s="5" t="s">
        <v>210</v>
      </c>
      <c r="C266" s="2" t="s">
        <v>678</v>
      </c>
      <c r="D266" s="8" t="s">
        <v>52</v>
      </c>
      <c r="E266" s="23">
        <v>0.15803800423075007</v>
      </c>
      <c r="F266" s="23">
        <v>0.36344820537994393</v>
      </c>
      <c r="G266" s="23">
        <v>0.22160561892673164</v>
      </c>
      <c r="H266" s="23">
        <v>0.118895641</v>
      </c>
      <c r="I266" s="23">
        <v>0.17765787507071079</v>
      </c>
    </row>
    <row r="267" spans="1:19" x14ac:dyDescent="0.2">
      <c r="A267" s="5" t="s">
        <v>210</v>
      </c>
      <c r="B267" s="5" t="s">
        <v>210</v>
      </c>
      <c r="C267" s="2" t="s">
        <v>678</v>
      </c>
      <c r="D267" s="8" t="s">
        <v>82</v>
      </c>
      <c r="E267" s="23">
        <v>12316.303125</v>
      </c>
      <c r="F267" s="23">
        <v>4630.3953124999998</v>
      </c>
      <c r="G267" s="23">
        <v>15626.784374999999</v>
      </c>
      <c r="H267" s="23">
        <v>19446.964059999998</v>
      </c>
      <c r="I267" s="23">
        <v>28292.171875</v>
      </c>
    </row>
    <row r="268" spans="1:19" x14ac:dyDescent="0.2">
      <c r="A268" s="5" t="s">
        <v>210</v>
      </c>
      <c r="B268" s="5" t="s">
        <v>210</v>
      </c>
      <c r="C268" s="5" t="s">
        <v>678</v>
      </c>
      <c r="D268" s="5" t="s">
        <v>53</v>
      </c>
      <c r="E268" s="22"/>
      <c r="F268" s="22"/>
      <c r="G268" s="22"/>
      <c r="H268" s="22"/>
      <c r="I268" s="22"/>
    </row>
    <row r="269" spans="1:19" x14ac:dyDescent="0.2">
      <c r="A269" s="5" t="s">
        <v>210</v>
      </c>
      <c r="B269" s="5" t="s">
        <v>210</v>
      </c>
      <c r="C269" s="2" t="s">
        <v>678</v>
      </c>
      <c r="D269" s="8" t="s">
        <v>54</v>
      </c>
      <c r="E269" s="23">
        <v>0.14860843319934108</v>
      </c>
      <c r="F269" s="23">
        <v>9.2649175930080818E-2</v>
      </c>
      <c r="G269" s="23">
        <v>6.9068960423894751E-2</v>
      </c>
      <c r="H269" s="23">
        <v>0.17611970099999999</v>
      </c>
      <c r="I269" s="23">
        <v>0.11436046957001375</v>
      </c>
    </row>
    <row r="270" spans="1:19" x14ac:dyDescent="0.2">
      <c r="A270" s="5" t="s">
        <v>210</v>
      </c>
      <c r="B270" s="5" t="s">
        <v>210</v>
      </c>
      <c r="C270" s="2" t="s">
        <v>678</v>
      </c>
      <c r="D270" s="8" t="s">
        <v>55</v>
      </c>
      <c r="E270" s="23">
        <v>70.833757744522671</v>
      </c>
      <c r="F270" s="23">
        <v>90.084803982544727</v>
      </c>
      <c r="G270" s="23">
        <v>91.208403920572934</v>
      </c>
      <c r="H270" s="23">
        <v>81.635843120000004</v>
      </c>
      <c r="I270" s="23">
        <v>80.376585715167138</v>
      </c>
    </row>
    <row r="271" spans="1:19" x14ac:dyDescent="0.2">
      <c r="A271" s="5" t="s">
        <v>210</v>
      </c>
      <c r="B271" s="5" t="s">
        <v>210</v>
      </c>
      <c r="C271" s="2" t="s">
        <v>678</v>
      </c>
      <c r="D271" s="8" t="s">
        <v>56</v>
      </c>
      <c r="E271" s="23">
        <v>25.126688978595432</v>
      </c>
      <c r="F271" s="23">
        <v>6.4841701378371841</v>
      </c>
      <c r="G271" s="23">
        <v>4.9668859126456253</v>
      </c>
      <c r="H271" s="23">
        <v>9.26564224</v>
      </c>
      <c r="I271" s="23">
        <v>15.010608907446162</v>
      </c>
    </row>
    <row r="272" spans="1:19" x14ac:dyDescent="0.2">
      <c r="A272" s="5" t="s">
        <v>210</v>
      </c>
      <c r="B272" s="5" t="s">
        <v>210</v>
      </c>
      <c r="C272" s="2" t="s">
        <v>678</v>
      </c>
      <c r="D272" s="8" t="s">
        <v>57</v>
      </c>
      <c r="E272" s="23">
        <v>5.753501301621017</v>
      </c>
      <c r="F272" s="23">
        <v>1.7890878237190435</v>
      </c>
      <c r="G272" s="23">
        <v>1.7782849984845321</v>
      </c>
      <c r="H272" s="23">
        <v>7.0491820680000004</v>
      </c>
      <c r="I272" s="23">
        <v>6.0919772862078405</v>
      </c>
    </row>
    <row r="273" spans="1:19" x14ac:dyDescent="0.2">
      <c r="A273" s="5" t="s">
        <v>210</v>
      </c>
      <c r="B273" s="5" t="s">
        <v>210</v>
      </c>
      <c r="C273" s="2" t="s">
        <v>678</v>
      </c>
      <c r="D273" s="8" t="s">
        <v>58</v>
      </c>
      <c r="E273" s="23">
        <v>81.828328780366732</v>
      </c>
      <c r="F273" s="23">
        <v>97.301125930875941</v>
      </c>
      <c r="G273" s="23">
        <v>96.835447690463681</v>
      </c>
      <c r="H273" s="23">
        <v>91.55396949</v>
      </c>
      <c r="I273" s="23">
        <v>83.914391069273435</v>
      </c>
    </row>
    <row r="274" spans="1:19" x14ac:dyDescent="0.2">
      <c r="A274" s="5" t="s">
        <v>210</v>
      </c>
      <c r="B274" s="5" t="s">
        <v>210</v>
      </c>
      <c r="C274" s="2" t="s">
        <v>678</v>
      </c>
      <c r="D274" s="8" t="s">
        <v>59</v>
      </c>
      <c r="E274" s="23">
        <v>462.65178938846242</v>
      </c>
      <c r="F274" s="23">
        <v>377.66839441088922</v>
      </c>
      <c r="G274" s="23">
        <v>289.41743760513651</v>
      </c>
      <c r="H274" s="23">
        <v>136.3873036</v>
      </c>
      <c r="I274" s="23">
        <v>254.53240823541447</v>
      </c>
    </row>
    <row r="275" spans="1:19" x14ac:dyDescent="0.2">
      <c r="A275" s="5" t="s">
        <v>210</v>
      </c>
      <c r="B275" s="5" t="s">
        <v>210</v>
      </c>
      <c r="C275" s="2" t="s">
        <v>678</v>
      </c>
      <c r="D275" s="8" t="s">
        <v>60</v>
      </c>
      <c r="E275" s="23">
        <v>33.134556076740246</v>
      </c>
      <c r="F275" s="23">
        <v>6.9755092237505663</v>
      </c>
      <c r="G275" s="23">
        <v>5.3330403559867339</v>
      </c>
      <c r="H275" s="23">
        <v>10.74713468</v>
      </c>
      <c r="I275" s="23">
        <v>18.772005985505455</v>
      </c>
    </row>
    <row r="276" spans="1:19" x14ac:dyDescent="0.2">
      <c r="A276" s="5" t="s">
        <v>210</v>
      </c>
      <c r="B276" s="5" t="s">
        <v>210</v>
      </c>
      <c r="C276" s="5" t="s">
        <v>678</v>
      </c>
      <c r="D276" s="5" t="s">
        <v>61</v>
      </c>
      <c r="E276" s="22"/>
      <c r="F276" s="22"/>
      <c r="G276" s="22"/>
      <c r="H276" s="22"/>
      <c r="I276" s="22"/>
    </row>
    <row r="277" spans="1:19" x14ac:dyDescent="0.2">
      <c r="A277" s="5" t="s">
        <v>210</v>
      </c>
      <c r="B277" s="5" t="s">
        <v>210</v>
      </c>
      <c r="C277" s="2" t="s">
        <v>678</v>
      </c>
      <c r="D277" s="8" t="s">
        <v>62</v>
      </c>
      <c r="E277" s="23">
        <v>3.6756109877252499</v>
      </c>
      <c r="F277" s="23">
        <v>1.9857216787855829</v>
      </c>
      <c r="G277" s="23">
        <v>1.4755691146479526</v>
      </c>
      <c r="H277" s="23">
        <v>1.6963331720000001</v>
      </c>
      <c r="I277" s="23">
        <v>1.4218644779341292</v>
      </c>
    </row>
    <row r="278" spans="1:19" x14ac:dyDescent="0.2">
      <c r="A278" s="5" t="s">
        <v>210</v>
      </c>
      <c r="B278" s="5" t="s">
        <v>210</v>
      </c>
      <c r="C278" s="2" t="s">
        <v>678</v>
      </c>
      <c r="D278" s="8" t="s">
        <v>63</v>
      </c>
      <c r="E278" s="23">
        <v>5.6050410066887819</v>
      </c>
      <c r="F278" s="23">
        <v>4.0351696586032144</v>
      </c>
      <c r="G278" s="23">
        <v>3.4931532896685886</v>
      </c>
      <c r="H278" s="23">
        <v>3.6253405540000001</v>
      </c>
      <c r="I278" s="23">
        <v>3.1951875606105244</v>
      </c>
    </row>
    <row r="279" spans="1:19" x14ac:dyDescent="0.2">
      <c r="A279" s="5" t="s">
        <v>210</v>
      </c>
      <c r="B279" s="5" t="s">
        <v>210</v>
      </c>
      <c r="C279" s="2" t="s">
        <v>678</v>
      </c>
      <c r="D279" s="8" t="s">
        <v>64</v>
      </c>
      <c r="E279" s="23">
        <v>4.8920071179109721</v>
      </c>
      <c r="F279" s="23">
        <v>4.342650529507158</v>
      </c>
      <c r="G279" s="23">
        <v>2.5764594713450757</v>
      </c>
      <c r="H279" s="23">
        <v>2.0662724680000002</v>
      </c>
      <c r="I279" s="23">
        <v>1.4660334917157636</v>
      </c>
      <c r="K279" s="25"/>
      <c r="L279" s="25"/>
      <c r="M279" s="25"/>
      <c r="N279" s="25"/>
      <c r="O279" s="24"/>
      <c r="P279" s="24"/>
      <c r="Q279" s="24"/>
      <c r="R279" s="24"/>
      <c r="S279" s="24"/>
    </row>
    <row r="280" spans="1:19" x14ac:dyDescent="0.2">
      <c r="A280" s="5" t="s">
        <v>210</v>
      </c>
      <c r="B280" s="5" t="s">
        <v>210</v>
      </c>
      <c r="C280" s="2" t="s">
        <v>678</v>
      </c>
      <c r="D280" s="8" t="s">
        <v>65</v>
      </c>
      <c r="E280" s="23">
        <v>22.42017570209434</v>
      </c>
      <c r="F280" s="23">
        <v>56.334829044870389</v>
      </c>
      <c r="G280" s="23">
        <v>-7.4787654062444178</v>
      </c>
      <c r="H280" s="23">
        <v>-1.5688135000000001</v>
      </c>
      <c r="I280" s="23">
        <v>-1.4827961840757202</v>
      </c>
    </row>
    <row r="281" spans="1:19" x14ac:dyDescent="0.2">
      <c r="A281" s="5" t="s">
        <v>210</v>
      </c>
      <c r="B281" s="5" t="s">
        <v>210</v>
      </c>
      <c r="C281" s="2" t="s">
        <v>678</v>
      </c>
      <c r="D281" s="8" t="s">
        <v>66</v>
      </c>
      <c r="E281" s="23">
        <v>152.49276992061698</v>
      </c>
      <c r="F281" s="23">
        <v>203.20922623310543</v>
      </c>
      <c r="G281" s="23">
        <v>236.73261082738233</v>
      </c>
      <c r="H281" s="23">
        <v>213.7163037</v>
      </c>
      <c r="I281" s="23">
        <v>224.71815072368295</v>
      </c>
    </row>
    <row r="282" spans="1:19" x14ac:dyDescent="0.2">
      <c r="A282" s="5" t="s">
        <v>210</v>
      </c>
      <c r="B282" s="5" t="s">
        <v>210</v>
      </c>
      <c r="C282" s="5" t="s">
        <v>678</v>
      </c>
      <c r="D282" s="5" t="s">
        <v>67</v>
      </c>
      <c r="E282" s="22"/>
      <c r="F282" s="22"/>
      <c r="G282" s="22"/>
      <c r="H282" s="22"/>
      <c r="I282" s="22"/>
    </row>
    <row r="283" spans="1:19" x14ac:dyDescent="0.2">
      <c r="A283" s="5" t="s">
        <v>210</v>
      </c>
      <c r="B283" s="5" t="s">
        <v>210</v>
      </c>
      <c r="C283" s="2" t="s">
        <v>678</v>
      </c>
      <c r="D283" s="8" t="s">
        <v>535</v>
      </c>
      <c r="E283" s="23">
        <v>19.999950590593482</v>
      </c>
      <c r="F283" s="23">
        <v>3.0896251931752352</v>
      </c>
      <c r="G283" s="23">
        <v>2.947557595982671</v>
      </c>
      <c r="H283" s="23">
        <v>7.8928933900000002</v>
      </c>
      <c r="I283" s="23">
        <v>15.038886252406312</v>
      </c>
      <c r="K283" s="3"/>
      <c r="L283" s="3"/>
      <c r="M283" s="3"/>
      <c r="N283" s="3"/>
      <c r="O283" s="24"/>
      <c r="P283" s="24"/>
      <c r="Q283" s="24"/>
      <c r="R283" s="24"/>
      <c r="S283" s="24"/>
    </row>
    <row r="284" spans="1:19" x14ac:dyDescent="0.2">
      <c r="A284" s="5" t="s">
        <v>210</v>
      </c>
      <c r="B284" s="5" t="s">
        <v>210</v>
      </c>
      <c r="C284" s="2" t="s">
        <v>678</v>
      </c>
      <c r="D284" s="8" t="s">
        <v>540</v>
      </c>
      <c r="E284" s="23">
        <f>+E255/SUM(E219:E221)</f>
        <v>1.1258852387472094</v>
      </c>
      <c r="F284" s="23">
        <f>+F255/SUM(F219:F221)</f>
        <v>0.57617872598811193</v>
      </c>
      <c r="G284" s="23">
        <f>+G255/SUM(G219:G221)</f>
        <v>0.57093818934822727</v>
      </c>
      <c r="H284" s="23">
        <f>+H255/SUM(H219:H221)</f>
        <v>0.45591733252413752</v>
      </c>
      <c r="I284" s="23">
        <f>+I255/SUM(I219:I221)</f>
        <v>0.29387507875774405</v>
      </c>
      <c r="O284" s="24"/>
      <c r="P284" s="24"/>
      <c r="Q284" s="24"/>
      <c r="R284" s="24"/>
      <c r="S284" s="24"/>
    </row>
    <row r="285" spans="1:19" x14ac:dyDescent="0.2">
      <c r="A285" s="5" t="s">
        <v>210</v>
      </c>
      <c r="B285" s="5" t="s">
        <v>210</v>
      </c>
      <c r="C285" s="2" t="s">
        <v>678</v>
      </c>
      <c r="D285" s="8" t="s">
        <v>538</v>
      </c>
      <c r="E285" s="23">
        <v>34026.837500000001</v>
      </c>
      <c r="F285" s="23">
        <v>36926.2890625</v>
      </c>
      <c r="G285" s="23">
        <v>49909.151562500003</v>
      </c>
      <c r="H285" s="23">
        <v>68241.620309999998</v>
      </c>
      <c r="I285" s="23">
        <v>95132.014062500006</v>
      </c>
      <c r="O285" s="24"/>
      <c r="P285" s="24"/>
      <c r="Q285" s="24"/>
      <c r="R285" s="24"/>
      <c r="S285" s="24"/>
    </row>
    <row r="286" spans="1:19" x14ac:dyDescent="0.2">
      <c r="A286" s="5" t="s">
        <v>210</v>
      </c>
      <c r="B286" s="5" t="s">
        <v>210</v>
      </c>
      <c r="C286" s="2" t="s">
        <v>678</v>
      </c>
      <c r="D286" s="8" t="s">
        <v>539</v>
      </c>
      <c r="E286" s="23">
        <v>0.28767577577551839</v>
      </c>
      <c r="F286" s="23">
        <v>0.57906306165259547</v>
      </c>
      <c r="G286" s="23">
        <v>0.60330797298353689</v>
      </c>
      <c r="H286" s="23">
        <v>0.89310493899999999</v>
      </c>
      <c r="I286" s="23">
        <v>0.40508167852078053</v>
      </c>
      <c r="O286" s="24"/>
      <c r="P286" s="24"/>
      <c r="Q286" s="24"/>
      <c r="R286" s="24"/>
      <c r="S286" s="24"/>
    </row>
    <row r="287" spans="1:19" x14ac:dyDescent="0.2">
      <c r="A287" s="5" t="s">
        <v>210</v>
      </c>
      <c r="B287" s="5" t="s">
        <v>210</v>
      </c>
      <c r="C287" s="5" t="s">
        <v>678</v>
      </c>
      <c r="D287" s="5" t="s">
        <v>68</v>
      </c>
      <c r="E287" s="22"/>
      <c r="F287" s="22"/>
      <c r="G287" s="22"/>
      <c r="H287" s="22"/>
      <c r="I287" s="22"/>
    </row>
    <row r="288" spans="1:19" x14ac:dyDescent="0.2">
      <c r="A288" s="5" t="s">
        <v>210</v>
      </c>
      <c r="B288" s="5" t="s">
        <v>210</v>
      </c>
      <c r="C288" s="2" t="s">
        <v>678</v>
      </c>
      <c r="D288" s="8" t="s">
        <v>83</v>
      </c>
      <c r="E288" s="23">
        <v>1.0265638760819311</v>
      </c>
      <c r="F288" s="23">
        <v>206.72841411691024</v>
      </c>
      <c r="G288" s="23">
        <v>28.440072743692671</v>
      </c>
      <c r="H288" s="23">
        <v>-44.454009169999999</v>
      </c>
      <c r="I288" s="23">
        <v>-7.901965815411617</v>
      </c>
    </row>
    <row r="289" spans="1:14" x14ac:dyDescent="0.2">
      <c r="A289" s="5" t="s">
        <v>210</v>
      </c>
      <c r="B289" s="5" t="s">
        <v>210</v>
      </c>
      <c r="C289" s="5" t="s">
        <v>679</v>
      </c>
      <c r="D289" s="5" t="s">
        <v>9</v>
      </c>
      <c r="E289" s="19">
        <v>5574858</v>
      </c>
      <c r="F289" s="19">
        <v>4111260</v>
      </c>
      <c r="G289" s="19">
        <v>7715878</v>
      </c>
      <c r="H289" s="19">
        <v>0</v>
      </c>
      <c r="I289" s="19">
        <v>0</v>
      </c>
      <c r="J289" s="3"/>
      <c r="K289" s="3"/>
      <c r="L289" s="3"/>
      <c r="M289" s="3"/>
      <c r="N289" s="3"/>
    </row>
    <row r="290" spans="1:14" x14ac:dyDescent="0.2">
      <c r="A290" s="5" t="s">
        <v>210</v>
      </c>
      <c r="B290" s="5" t="s">
        <v>210</v>
      </c>
      <c r="C290" s="2" t="s">
        <v>679</v>
      </c>
      <c r="D290" s="8" t="s">
        <v>76</v>
      </c>
      <c r="E290" s="20">
        <v>8141780</v>
      </c>
      <c r="F290" s="20">
        <v>8141780</v>
      </c>
      <c r="G290" s="20">
        <v>8141780</v>
      </c>
      <c r="H290" s="20"/>
      <c r="I290" s="20"/>
      <c r="J290" s="3"/>
      <c r="K290" s="3"/>
      <c r="L290" s="3"/>
      <c r="M290" s="3"/>
      <c r="N290" s="3"/>
    </row>
    <row r="291" spans="1:14" x14ac:dyDescent="0.2">
      <c r="A291" s="5" t="s">
        <v>210</v>
      </c>
      <c r="B291" s="5" t="s">
        <v>210</v>
      </c>
      <c r="C291" s="2" t="s">
        <v>679</v>
      </c>
      <c r="D291" s="8" t="s">
        <v>11</v>
      </c>
      <c r="E291" s="20">
        <v>380654</v>
      </c>
      <c r="F291" s="20">
        <v>380655</v>
      </c>
      <c r="G291" s="20">
        <v>446644</v>
      </c>
      <c r="H291" s="20"/>
      <c r="I291" s="20"/>
    </row>
    <row r="292" spans="1:14" x14ac:dyDescent="0.2">
      <c r="A292" s="5" t="s">
        <v>210</v>
      </c>
      <c r="B292" s="5" t="s">
        <v>210</v>
      </c>
      <c r="C292" s="2" t="s">
        <v>679</v>
      </c>
      <c r="D292" s="8" t="s">
        <v>12</v>
      </c>
      <c r="E292" s="20">
        <v>-2100215</v>
      </c>
      <c r="F292" s="20">
        <v>-2398459</v>
      </c>
      <c r="G292" s="20">
        <v>-2130372</v>
      </c>
      <c r="H292" s="20"/>
      <c r="I292" s="20"/>
    </row>
    <row r="293" spans="1:14" x14ac:dyDescent="0.2">
      <c r="A293" s="5" t="s">
        <v>210</v>
      </c>
      <c r="B293" s="5" t="s">
        <v>210</v>
      </c>
      <c r="C293" s="2" t="s">
        <v>679</v>
      </c>
      <c r="D293" s="8" t="s">
        <v>13</v>
      </c>
      <c r="E293" s="20">
        <v>-847361</v>
      </c>
      <c r="F293" s="20">
        <v>-2012716</v>
      </c>
      <c r="G293" s="20">
        <v>1257826</v>
      </c>
      <c r="H293" s="20"/>
      <c r="I293" s="3"/>
    </row>
    <row r="294" spans="1:14" x14ac:dyDescent="0.2">
      <c r="A294" s="5" t="s">
        <v>210</v>
      </c>
      <c r="B294" s="5" t="s">
        <v>210</v>
      </c>
      <c r="C294" s="5" t="s">
        <v>679</v>
      </c>
      <c r="D294" s="5" t="s">
        <v>14</v>
      </c>
      <c r="E294" s="19">
        <v>35046344</v>
      </c>
      <c r="F294" s="19">
        <v>120579424</v>
      </c>
      <c r="G294" s="19">
        <v>438368340</v>
      </c>
      <c r="H294" s="19">
        <v>0</v>
      </c>
      <c r="I294" s="19"/>
    </row>
    <row r="295" spans="1:14" x14ac:dyDescent="0.2">
      <c r="A295" s="5" t="s">
        <v>210</v>
      </c>
      <c r="B295" s="5" t="s">
        <v>210</v>
      </c>
      <c r="C295" s="2" t="s">
        <v>679</v>
      </c>
      <c r="D295" s="8" t="s">
        <v>15</v>
      </c>
      <c r="E295" s="20">
        <v>0</v>
      </c>
      <c r="F295" s="20">
        <v>0</v>
      </c>
      <c r="G295" s="20">
        <v>0</v>
      </c>
      <c r="H295" s="20">
        <v>0</v>
      </c>
      <c r="I295" s="20"/>
    </row>
    <row r="296" spans="1:14" x14ac:dyDescent="0.2">
      <c r="A296" s="5" t="s">
        <v>210</v>
      </c>
      <c r="B296" s="5" t="s">
        <v>210</v>
      </c>
      <c r="C296" s="2" t="s">
        <v>679</v>
      </c>
      <c r="D296" s="8" t="s">
        <v>16</v>
      </c>
      <c r="E296" s="20">
        <v>30149418</v>
      </c>
      <c r="F296" s="20">
        <v>113480048</v>
      </c>
      <c r="G296" s="20">
        <v>424391603</v>
      </c>
      <c r="H296" s="20"/>
      <c r="I296" s="20"/>
    </row>
    <row r="297" spans="1:14" x14ac:dyDescent="0.2">
      <c r="A297" s="5" t="s">
        <v>210</v>
      </c>
      <c r="B297" s="5" t="s">
        <v>210</v>
      </c>
      <c r="C297" s="2" t="s">
        <v>679</v>
      </c>
      <c r="D297" s="8" t="s">
        <v>17</v>
      </c>
      <c r="E297" s="20">
        <v>4576353</v>
      </c>
      <c r="F297" s="20">
        <v>5627397</v>
      </c>
      <c r="G297" s="20">
        <v>6803687</v>
      </c>
      <c r="H297" s="20"/>
      <c r="I297" s="20"/>
    </row>
    <row r="298" spans="1:14" x14ac:dyDescent="0.2">
      <c r="A298" s="5" t="s">
        <v>210</v>
      </c>
      <c r="B298" s="5" t="s">
        <v>210</v>
      </c>
      <c r="C298" s="2" t="s">
        <v>679</v>
      </c>
      <c r="D298" s="8" t="s">
        <v>18</v>
      </c>
      <c r="E298" s="20">
        <v>320573</v>
      </c>
      <c r="F298" s="20">
        <v>1471979</v>
      </c>
      <c r="G298" s="20">
        <v>7173050</v>
      </c>
      <c r="H298" s="20"/>
      <c r="I298" s="20"/>
    </row>
    <row r="299" spans="1:14" x14ac:dyDescent="0.2">
      <c r="A299" s="5" t="s">
        <v>210</v>
      </c>
      <c r="B299" s="5" t="s">
        <v>210</v>
      </c>
      <c r="C299" s="5" t="s">
        <v>679</v>
      </c>
      <c r="D299" s="5" t="s">
        <v>19</v>
      </c>
      <c r="E299" s="19">
        <v>40621202</v>
      </c>
      <c r="F299" s="19">
        <v>124690684</v>
      </c>
      <c r="G299" s="19">
        <v>446084218</v>
      </c>
      <c r="H299" s="6"/>
      <c r="I299" s="19"/>
    </row>
    <row r="300" spans="1:14" x14ac:dyDescent="0.2">
      <c r="A300" s="5" t="s">
        <v>210</v>
      </c>
      <c r="B300" s="5" t="s">
        <v>210</v>
      </c>
      <c r="C300" s="2" t="s">
        <v>679</v>
      </c>
      <c r="D300" s="8" t="s">
        <v>20</v>
      </c>
      <c r="E300" s="20">
        <v>110575</v>
      </c>
      <c r="F300" s="20">
        <v>371319</v>
      </c>
      <c r="G300" s="20">
        <v>272662</v>
      </c>
      <c r="H300" s="20"/>
      <c r="I300" s="20"/>
    </row>
    <row r="301" spans="1:14" x14ac:dyDescent="0.2">
      <c r="A301" s="5" t="s">
        <v>210</v>
      </c>
      <c r="B301" s="5" t="s">
        <v>210</v>
      </c>
      <c r="C301" s="2" t="s">
        <v>679</v>
      </c>
      <c r="D301" s="8" t="s">
        <v>21</v>
      </c>
      <c r="E301" s="20">
        <v>197264</v>
      </c>
      <c r="F301" s="20">
        <v>77866</v>
      </c>
      <c r="G301" s="20">
        <v>194769</v>
      </c>
      <c r="H301" s="20"/>
      <c r="I301" s="20"/>
    </row>
    <row r="302" spans="1:14" x14ac:dyDescent="0.2">
      <c r="A302" s="5" t="s">
        <v>210</v>
      </c>
      <c r="B302" s="5" t="s">
        <v>210</v>
      </c>
      <c r="C302" s="2" t="s">
        <v>679</v>
      </c>
      <c r="D302" s="8" t="s">
        <v>22</v>
      </c>
      <c r="E302" s="20">
        <v>3800000</v>
      </c>
      <c r="F302" s="20">
        <v>3800000</v>
      </c>
      <c r="G302" s="20">
        <v>0</v>
      </c>
      <c r="H302" s="20">
        <v>0</v>
      </c>
      <c r="I302" s="20"/>
    </row>
    <row r="303" spans="1:14" x14ac:dyDescent="0.2">
      <c r="A303" s="5" t="s">
        <v>210</v>
      </c>
      <c r="B303" s="5" t="s">
        <v>210</v>
      </c>
      <c r="C303" s="2" t="s">
        <v>679</v>
      </c>
      <c r="D303" s="8" t="s">
        <v>23</v>
      </c>
      <c r="E303" s="20">
        <v>27211914</v>
      </c>
      <c r="F303" s="20">
        <v>106688510</v>
      </c>
      <c r="G303" s="20">
        <v>418576179</v>
      </c>
      <c r="H303" s="20"/>
      <c r="I303" s="20"/>
    </row>
    <row r="304" spans="1:14" x14ac:dyDescent="0.2">
      <c r="A304" s="5" t="s">
        <v>210</v>
      </c>
      <c r="B304" s="5" t="s">
        <v>210</v>
      </c>
      <c r="C304" s="2" t="s">
        <v>679</v>
      </c>
      <c r="D304" s="8" t="s">
        <v>24</v>
      </c>
      <c r="E304" s="20">
        <v>7460038</v>
      </c>
      <c r="F304" s="20">
        <v>10928523</v>
      </c>
      <c r="G304" s="20">
        <v>11216224</v>
      </c>
      <c r="H304" s="20"/>
      <c r="I304" s="20"/>
    </row>
    <row r="305" spans="1:9" x14ac:dyDescent="0.2">
      <c r="A305" s="5" t="s">
        <v>210</v>
      </c>
      <c r="B305" s="5" t="s">
        <v>210</v>
      </c>
      <c r="C305" s="2" t="s">
        <v>679</v>
      </c>
      <c r="D305" s="8" t="s">
        <v>25</v>
      </c>
      <c r="E305" s="20">
        <v>1206053</v>
      </c>
      <c r="F305" s="20">
        <v>1344209</v>
      </c>
      <c r="G305" s="20">
        <v>1885043</v>
      </c>
      <c r="H305" s="20"/>
      <c r="I305" s="20"/>
    </row>
    <row r="306" spans="1:9" x14ac:dyDescent="0.2">
      <c r="A306" s="5" t="s">
        <v>210</v>
      </c>
      <c r="B306" s="5" t="s">
        <v>210</v>
      </c>
      <c r="C306" s="2" t="s">
        <v>679</v>
      </c>
      <c r="D306" s="8" t="s">
        <v>26</v>
      </c>
      <c r="E306" s="20">
        <v>1147563</v>
      </c>
      <c r="F306" s="20">
        <v>1185728</v>
      </c>
      <c r="G306" s="20">
        <v>1231303</v>
      </c>
      <c r="H306" s="20"/>
      <c r="I306" s="20"/>
    </row>
    <row r="307" spans="1:9" x14ac:dyDescent="0.2">
      <c r="A307" s="5" t="s">
        <v>210</v>
      </c>
      <c r="B307" s="5" t="s">
        <v>210</v>
      </c>
      <c r="C307" s="2" t="s">
        <v>679</v>
      </c>
      <c r="D307" s="8" t="s">
        <v>27</v>
      </c>
      <c r="E307" s="20">
        <v>6312475</v>
      </c>
      <c r="F307" s="20">
        <v>9742795</v>
      </c>
      <c r="G307" s="20">
        <v>9984921</v>
      </c>
      <c r="H307" s="20">
        <v>0</v>
      </c>
      <c r="I307" s="20"/>
    </row>
    <row r="308" spans="1:9" x14ac:dyDescent="0.2">
      <c r="A308" s="5" t="s">
        <v>210</v>
      </c>
      <c r="B308" s="5" t="s">
        <v>210</v>
      </c>
      <c r="C308" s="2" t="s">
        <v>679</v>
      </c>
      <c r="D308" s="8" t="s">
        <v>491</v>
      </c>
      <c r="E308" s="20">
        <v>97445</v>
      </c>
      <c r="F308" s="20">
        <v>69324</v>
      </c>
      <c r="G308" s="20">
        <v>1301717</v>
      </c>
      <c r="H308" s="20"/>
      <c r="I308" s="20"/>
    </row>
    <row r="309" spans="1:9" x14ac:dyDescent="0.2">
      <c r="A309" s="5" t="s">
        <v>210</v>
      </c>
      <c r="B309" s="5" t="s">
        <v>210</v>
      </c>
      <c r="C309" s="2" t="s">
        <v>679</v>
      </c>
      <c r="D309" s="8" t="s">
        <v>28</v>
      </c>
      <c r="E309" s="20">
        <v>2891529</v>
      </c>
      <c r="F309" s="20">
        <v>3940870</v>
      </c>
      <c r="G309" s="20">
        <v>15753970</v>
      </c>
      <c r="H309" s="3"/>
      <c r="I309" s="20"/>
    </row>
    <row r="310" spans="1:9" x14ac:dyDescent="0.2">
      <c r="A310" s="5" t="s">
        <v>210</v>
      </c>
      <c r="B310" s="5" t="s">
        <v>210</v>
      </c>
      <c r="C310" s="5" t="s">
        <v>679</v>
      </c>
      <c r="D310" s="5" t="s">
        <v>29</v>
      </c>
      <c r="E310" s="19"/>
      <c r="F310" s="19"/>
      <c r="G310" s="19"/>
      <c r="H310" s="19"/>
      <c r="I310" s="19"/>
    </row>
    <row r="311" spans="1:9" x14ac:dyDescent="0.2">
      <c r="A311" s="5" t="s">
        <v>210</v>
      </c>
      <c r="B311" s="5" t="s">
        <v>210</v>
      </c>
      <c r="C311" s="2" t="s">
        <v>679</v>
      </c>
      <c r="D311" s="8" t="s">
        <v>30</v>
      </c>
      <c r="E311" s="20">
        <v>2957598</v>
      </c>
      <c r="F311" s="20">
        <v>8103933</v>
      </c>
      <c r="G311" s="20">
        <v>69401068</v>
      </c>
      <c r="H311" s="20"/>
      <c r="I311" s="20"/>
    </row>
    <row r="312" spans="1:9" x14ac:dyDescent="0.2">
      <c r="A312" s="5" t="s">
        <v>210</v>
      </c>
      <c r="B312" s="5" t="s">
        <v>210</v>
      </c>
      <c r="C312" s="2" t="s">
        <v>679</v>
      </c>
      <c r="D312" s="8" t="s">
        <v>31</v>
      </c>
      <c r="E312" s="20">
        <v>2351649</v>
      </c>
      <c r="F312" s="20">
        <v>8105767</v>
      </c>
      <c r="G312" s="20">
        <v>68029047</v>
      </c>
      <c r="H312" s="20"/>
      <c r="I312" s="20"/>
    </row>
    <row r="313" spans="1:9" x14ac:dyDescent="0.2">
      <c r="A313" s="5" t="s">
        <v>210</v>
      </c>
      <c r="B313" s="5" t="s">
        <v>210</v>
      </c>
      <c r="C313" s="2" t="s">
        <v>679</v>
      </c>
      <c r="D313" s="8" t="s">
        <v>32</v>
      </c>
      <c r="E313" s="20">
        <v>605949</v>
      </c>
      <c r="F313" s="20">
        <v>-1834</v>
      </c>
      <c r="G313" s="20">
        <v>1372021</v>
      </c>
      <c r="H313" s="20"/>
      <c r="I313" s="20"/>
    </row>
    <row r="314" spans="1:9" x14ac:dyDescent="0.2">
      <c r="A314" s="5" t="s">
        <v>210</v>
      </c>
      <c r="B314" s="5" t="s">
        <v>210</v>
      </c>
      <c r="C314" s="2" t="s">
        <v>679</v>
      </c>
      <c r="D314" s="8" t="s">
        <v>33</v>
      </c>
      <c r="E314" s="20">
        <v>100102</v>
      </c>
      <c r="F314" s="20">
        <v>-374415</v>
      </c>
      <c r="G314" s="20">
        <v>79506</v>
      </c>
      <c r="H314" s="20"/>
      <c r="I314" s="20"/>
    </row>
    <row r="315" spans="1:9" x14ac:dyDescent="0.2">
      <c r="A315" s="5" t="s">
        <v>210</v>
      </c>
      <c r="B315" s="5" t="s">
        <v>210</v>
      </c>
      <c r="C315" s="2" t="s">
        <v>679</v>
      </c>
      <c r="D315" s="8" t="s">
        <v>34</v>
      </c>
      <c r="E315" s="20">
        <v>505847</v>
      </c>
      <c r="F315" s="20">
        <v>372581</v>
      </c>
      <c r="G315" s="20">
        <v>1292515</v>
      </c>
      <c r="H315" s="20"/>
      <c r="I315" s="20"/>
    </row>
    <row r="316" spans="1:9" x14ac:dyDescent="0.2">
      <c r="A316" s="5" t="s">
        <v>210</v>
      </c>
      <c r="B316" s="5" t="s">
        <v>210</v>
      </c>
      <c r="C316" s="2" t="s">
        <v>679</v>
      </c>
      <c r="D316" s="8" t="s">
        <v>35</v>
      </c>
      <c r="E316" s="20">
        <v>30154</v>
      </c>
      <c r="F316" s="20">
        <v>-76605</v>
      </c>
      <c r="G316" s="20">
        <v>60521</v>
      </c>
      <c r="H316" s="20"/>
      <c r="I316" s="20"/>
    </row>
    <row r="317" spans="1:9" x14ac:dyDescent="0.2">
      <c r="A317" s="5" t="s">
        <v>210</v>
      </c>
      <c r="B317" s="5" t="s">
        <v>210</v>
      </c>
      <c r="C317" s="2" t="s">
        <v>679</v>
      </c>
      <c r="D317" s="8" t="s">
        <v>36</v>
      </c>
      <c r="E317" s="20">
        <v>493534</v>
      </c>
      <c r="F317" s="20">
        <v>514436</v>
      </c>
      <c r="G317" s="20">
        <v>792025</v>
      </c>
      <c r="H317" s="20"/>
      <c r="I317" s="20"/>
    </row>
    <row r="318" spans="1:9" x14ac:dyDescent="0.2">
      <c r="A318" s="5" t="s">
        <v>210</v>
      </c>
      <c r="B318" s="5" t="s">
        <v>210</v>
      </c>
      <c r="C318" s="2" t="s">
        <v>679</v>
      </c>
      <c r="D318" s="8" t="s">
        <v>37</v>
      </c>
      <c r="E318" s="20">
        <v>476925</v>
      </c>
      <c r="F318" s="20">
        <v>494218</v>
      </c>
      <c r="G318" s="20">
        <v>765177</v>
      </c>
      <c r="H318" s="20"/>
      <c r="I318" s="20"/>
    </row>
    <row r="319" spans="1:9" x14ac:dyDescent="0.2">
      <c r="A319" s="5" t="s">
        <v>210</v>
      </c>
      <c r="B319" s="5" t="s">
        <v>210</v>
      </c>
      <c r="C319" s="2" t="s">
        <v>679</v>
      </c>
      <c r="D319" s="8" t="s">
        <v>38</v>
      </c>
      <c r="E319" s="20">
        <v>42467</v>
      </c>
      <c r="F319" s="20">
        <v>-218460</v>
      </c>
      <c r="G319" s="20">
        <v>561011</v>
      </c>
      <c r="H319" s="20"/>
      <c r="I319" s="20"/>
    </row>
    <row r="320" spans="1:9" x14ac:dyDescent="0.2">
      <c r="A320" s="5" t="s">
        <v>210</v>
      </c>
      <c r="B320" s="5" t="s">
        <v>210</v>
      </c>
      <c r="C320" s="2" t="s">
        <v>679</v>
      </c>
      <c r="D320" s="8" t="s">
        <v>39</v>
      </c>
      <c r="E320" s="20">
        <v>40883</v>
      </c>
      <c r="F320" s="20">
        <v>-306498</v>
      </c>
      <c r="G320" s="20">
        <v>329944</v>
      </c>
      <c r="H320" s="20"/>
      <c r="I320" s="20"/>
    </row>
    <row r="321" spans="1:19" x14ac:dyDescent="0.2">
      <c r="A321" s="5" t="s">
        <v>210</v>
      </c>
      <c r="B321" s="5" t="s">
        <v>210</v>
      </c>
      <c r="C321" s="5" t="s">
        <v>679</v>
      </c>
      <c r="D321" s="5" t="s">
        <v>40</v>
      </c>
      <c r="E321" s="19"/>
      <c r="F321" s="19"/>
      <c r="G321" s="19"/>
      <c r="H321" s="19"/>
      <c r="I321" s="19"/>
    </row>
    <row r="322" spans="1:19" x14ac:dyDescent="0.2">
      <c r="A322" s="5" t="s">
        <v>210</v>
      </c>
      <c r="B322" s="5" t="s">
        <v>210</v>
      </c>
      <c r="C322" s="2" t="s">
        <v>679</v>
      </c>
      <c r="D322" s="8" t="s">
        <v>77</v>
      </c>
      <c r="E322" s="20">
        <v>814178</v>
      </c>
      <c r="F322" s="20">
        <v>814178</v>
      </c>
      <c r="G322" s="20">
        <v>814178</v>
      </c>
      <c r="H322" s="20"/>
      <c r="I322" s="20"/>
    </row>
    <row r="323" spans="1:19" x14ac:dyDescent="0.2">
      <c r="A323" s="5" t="s">
        <v>210</v>
      </c>
      <c r="B323" s="5" t="s">
        <v>210</v>
      </c>
      <c r="C323" s="2" t="s">
        <v>679</v>
      </c>
      <c r="D323" s="8" t="s">
        <v>78</v>
      </c>
      <c r="E323" s="72">
        <v>0</v>
      </c>
      <c r="F323" s="72">
        <v>0</v>
      </c>
      <c r="G323" s="72">
        <v>0</v>
      </c>
      <c r="H323" s="72">
        <v>0</v>
      </c>
      <c r="I323" s="72"/>
    </row>
    <row r="324" spans="1:19" x14ac:dyDescent="0.2">
      <c r="A324" s="5" t="s">
        <v>210</v>
      </c>
      <c r="B324" s="5" t="s">
        <v>210</v>
      </c>
      <c r="C324" s="2" t="s">
        <v>679</v>
      </c>
      <c r="D324" s="8" t="s">
        <v>79</v>
      </c>
      <c r="E324" s="72">
        <v>0</v>
      </c>
      <c r="F324" s="72">
        <v>0</v>
      </c>
      <c r="G324" s="72">
        <v>0</v>
      </c>
      <c r="H324" s="72">
        <v>0</v>
      </c>
      <c r="I324" s="72"/>
    </row>
    <row r="325" spans="1:19" x14ac:dyDescent="0.2">
      <c r="A325" s="5" t="s">
        <v>210</v>
      </c>
      <c r="B325" s="5" t="s">
        <v>210</v>
      </c>
      <c r="C325" s="2" t="s">
        <v>679</v>
      </c>
      <c r="D325" s="8" t="s">
        <v>80</v>
      </c>
      <c r="E325" s="20">
        <v>3383483</v>
      </c>
      <c r="F325" s="20">
        <v>80686216</v>
      </c>
      <c r="G325" s="20">
        <v>242532262</v>
      </c>
      <c r="H325" s="20"/>
      <c r="I325" s="20"/>
    </row>
    <row r="326" spans="1:19" x14ac:dyDescent="0.2">
      <c r="A326" s="5" t="s">
        <v>210</v>
      </c>
      <c r="B326" s="5" t="s">
        <v>210</v>
      </c>
      <c r="C326" s="2" t="s">
        <v>679</v>
      </c>
      <c r="D326" s="8" t="s">
        <v>81</v>
      </c>
      <c r="E326" s="20">
        <v>4852924</v>
      </c>
      <c r="F326" s="20">
        <v>4783589</v>
      </c>
      <c r="G326" s="20">
        <v>6083444</v>
      </c>
      <c r="H326" s="20"/>
      <c r="I326" s="20"/>
    </row>
    <row r="327" spans="1:19" x14ac:dyDescent="0.2">
      <c r="A327" s="5" t="s">
        <v>210</v>
      </c>
      <c r="B327" s="5" t="s">
        <v>210</v>
      </c>
      <c r="C327" s="5" t="s">
        <v>679</v>
      </c>
      <c r="D327" s="5" t="s">
        <v>43</v>
      </c>
      <c r="E327" s="77"/>
      <c r="F327" s="77"/>
      <c r="G327" s="77"/>
      <c r="H327" s="77"/>
      <c r="I327" s="77"/>
    </row>
    <row r="328" spans="1:19" x14ac:dyDescent="0.2">
      <c r="A328" s="5" t="s">
        <v>210</v>
      </c>
      <c r="B328" s="5" t="s">
        <v>210</v>
      </c>
      <c r="C328" s="2" t="s">
        <v>679</v>
      </c>
      <c r="D328" s="8" t="s">
        <v>44</v>
      </c>
      <c r="E328" s="23">
        <v>20.487875634213982</v>
      </c>
      <c r="F328" s="23">
        <v>-2.2630986707318532E-2</v>
      </c>
      <c r="G328" s="23">
        <v>1.9769450810180615</v>
      </c>
      <c r="H328" s="23"/>
      <c r="I328" s="23"/>
    </row>
    <row r="329" spans="1:19" x14ac:dyDescent="0.2">
      <c r="A329" s="5" t="s">
        <v>210</v>
      </c>
      <c r="B329" s="5" t="s">
        <v>210</v>
      </c>
      <c r="C329" s="2" t="s">
        <v>679</v>
      </c>
      <c r="D329" s="8" t="s">
        <v>45</v>
      </c>
      <c r="E329" s="23">
        <v>1.4917062276985305</v>
      </c>
      <c r="F329" s="23">
        <v>-1.4708396338574902E-3</v>
      </c>
      <c r="G329" s="23">
        <v>0.3075699485965675</v>
      </c>
      <c r="H329" s="23"/>
      <c r="I329" s="23"/>
    </row>
    <row r="330" spans="1:19" x14ac:dyDescent="0.2">
      <c r="A330" s="5" t="s">
        <v>210</v>
      </c>
      <c r="B330" s="5" t="s">
        <v>210</v>
      </c>
      <c r="C330" s="2" t="s">
        <v>679</v>
      </c>
      <c r="D330" s="8" t="s">
        <v>533</v>
      </c>
      <c r="E330" s="23">
        <v>0.63658682458508498</v>
      </c>
      <c r="F330" s="23">
        <v>-5.0048857147709267</v>
      </c>
      <c r="G330" s="23">
        <v>5.1090328786451398</v>
      </c>
      <c r="H330" s="23"/>
      <c r="I330" s="23"/>
      <c r="K330" s="9"/>
      <c r="L330" s="9"/>
      <c r="M330" s="9"/>
      <c r="N330" s="9"/>
      <c r="O330" s="24"/>
      <c r="P330" s="24"/>
      <c r="Q330" s="24"/>
      <c r="R330" s="24"/>
      <c r="S330" s="24"/>
    </row>
    <row r="331" spans="1:19" x14ac:dyDescent="0.2">
      <c r="A331" s="5" t="s">
        <v>210</v>
      </c>
      <c r="B331" s="5" t="s">
        <v>210</v>
      </c>
      <c r="C331" s="2" t="s">
        <v>679</v>
      </c>
      <c r="D331" s="8" t="s">
        <v>46</v>
      </c>
      <c r="E331" s="23">
        <v>0.10064448609866346</v>
      </c>
      <c r="F331" s="23">
        <v>-0.2458066554515011</v>
      </c>
      <c r="G331" s="23">
        <v>7.3964508648006008E-2</v>
      </c>
      <c r="H331" s="23"/>
      <c r="I331" s="23"/>
    </row>
    <row r="332" spans="1:19" x14ac:dyDescent="0.2">
      <c r="A332" s="5" t="s">
        <v>210</v>
      </c>
      <c r="B332" s="5" t="s">
        <v>210</v>
      </c>
      <c r="C332" s="2" t="s">
        <v>679</v>
      </c>
      <c r="D332" s="8" t="s">
        <v>47</v>
      </c>
      <c r="E332" s="23">
        <v>7.423217067776576E-2</v>
      </c>
      <c r="F332" s="23">
        <v>-6.1436025164478207E-2</v>
      </c>
      <c r="G332" s="23">
        <v>1.3567169058646231E-2</v>
      </c>
      <c r="H332" s="23"/>
      <c r="I332" s="23"/>
    </row>
    <row r="333" spans="1:19" x14ac:dyDescent="0.2">
      <c r="A333" s="5" t="s">
        <v>210</v>
      </c>
      <c r="B333" s="5" t="s">
        <v>210</v>
      </c>
      <c r="C333" s="2" t="s">
        <v>679</v>
      </c>
      <c r="D333" s="8" t="s">
        <v>48</v>
      </c>
      <c r="E333" s="23">
        <v>1.2452782662610526</v>
      </c>
      <c r="F333" s="23">
        <v>0.29880419935782854</v>
      </c>
      <c r="G333" s="23">
        <v>0.28974685672470935</v>
      </c>
      <c r="H333" s="23"/>
      <c r="I333" s="23"/>
    </row>
    <row r="334" spans="1:19" x14ac:dyDescent="0.2">
      <c r="A334" s="5" t="s">
        <v>210</v>
      </c>
      <c r="B334" s="5" t="s">
        <v>210</v>
      </c>
      <c r="C334" s="2" t="s">
        <v>679</v>
      </c>
      <c r="D334" s="8" t="s">
        <v>49</v>
      </c>
      <c r="E334" s="23">
        <v>79.512124365786022</v>
      </c>
      <c r="F334" s="23">
        <v>100.02263098670731</v>
      </c>
      <c r="G334" s="23">
        <v>98.023054918981941</v>
      </c>
      <c r="H334" s="23"/>
      <c r="I334" s="23"/>
    </row>
    <row r="335" spans="1:19" x14ac:dyDescent="0.2">
      <c r="A335" s="5" t="s">
        <v>210</v>
      </c>
      <c r="B335" s="5" t="s">
        <v>210</v>
      </c>
      <c r="C335" s="2" t="s">
        <v>679</v>
      </c>
      <c r="D335" s="8" t="s">
        <v>50</v>
      </c>
      <c r="E335" s="23">
        <v>11.230484847057715</v>
      </c>
      <c r="F335" s="23">
        <v>-2.2622814245170741</v>
      </c>
      <c r="G335" s="23">
        <v>1.3639251280277926</v>
      </c>
      <c r="H335" s="23"/>
      <c r="I335" s="23"/>
      <c r="K335" s="23"/>
      <c r="L335" s="23"/>
      <c r="M335" s="23"/>
      <c r="N335" s="23"/>
      <c r="O335" s="92"/>
      <c r="P335" s="92"/>
      <c r="Q335" s="92"/>
      <c r="R335" s="92"/>
      <c r="S335" s="92"/>
    </row>
    <row r="336" spans="1:19" x14ac:dyDescent="0.2">
      <c r="A336" s="5" t="s">
        <v>210</v>
      </c>
      <c r="B336" s="5" t="s">
        <v>210</v>
      </c>
      <c r="C336" s="2" t="s">
        <v>679</v>
      </c>
      <c r="D336" s="8" t="s">
        <v>51</v>
      </c>
      <c r="E336" s="23">
        <v>0.16518573161360112</v>
      </c>
      <c r="F336" s="23">
        <v>6.4085583646264363E-2</v>
      </c>
      <c r="G336" s="9">
        <v>1.1402344970829849E-2</v>
      </c>
      <c r="H336" s="9"/>
      <c r="I336" s="9"/>
    </row>
    <row r="337" spans="1:19" x14ac:dyDescent="0.2">
      <c r="A337" s="5" t="s">
        <v>210</v>
      </c>
      <c r="B337" s="5" t="s">
        <v>210</v>
      </c>
      <c r="C337" s="2" t="s">
        <v>679</v>
      </c>
      <c r="D337" s="8" t="s">
        <v>52</v>
      </c>
      <c r="E337" s="23">
        <v>15.816309610665252</v>
      </c>
      <c r="F337" s="23">
        <v>-6.4515109979766336</v>
      </c>
      <c r="G337" s="23">
        <v>12.643165182333405</v>
      </c>
      <c r="H337" s="23"/>
      <c r="I337" s="23"/>
    </row>
    <row r="338" spans="1:19" x14ac:dyDescent="0.2">
      <c r="A338" s="5" t="s">
        <v>210</v>
      </c>
      <c r="B338" s="5" t="s">
        <v>210</v>
      </c>
      <c r="C338" s="2" t="s">
        <v>679</v>
      </c>
      <c r="D338" s="8" t="s">
        <v>82</v>
      </c>
      <c r="E338" s="23">
        <v>5.0213835303827913E-2</v>
      </c>
      <c r="F338" s="23">
        <v>-0.37645084981416838</v>
      </c>
      <c r="G338" s="23">
        <v>0.4052479924537386</v>
      </c>
      <c r="H338" s="23"/>
      <c r="I338" s="23"/>
    </row>
    <row r="339" spans="1:19" x14ac:dyDescent="0.2">
      <c r="A339" s="5" t="s">
        <v>210</v>
      </c>
      <c r="B339" s="5" t="s">
        <v>210</v>
      </c>
      <c r="C339" s="5" t="s">
        <v>679</v>
      </c>
      <c r="D339" s="5" t="s">
        <v>53</v>
      </c>
      <c r="E339" s="22"/>
      <c r="F339" s="22"/>
      <c r="G339" s="22"/>
      <c r="H339" s="22"/>
      <c r="I339" s="22"/>
    </row>
    <row r="340" spans="1:19" x14ac:dyDescent="0.2">
      <c r="A340" s="5" t="s">
        <v>210</v>
      </c>
      <c r="B340" s="5" t="s">
        <v>210</v>
      </c>
      <c r="C340" s="2" t="s">
        <v>679</v>
      </c>
      <c r="D340" s="8" t="s">
        <v>54</v>
      </c>
      <c r="E340" s="23">
        <v>0.75782838725451795</v>
      </c>
      <c r="F340" s="23">
        <v>0.36023942253777352</v>
      </c>
      <c r="G340" s="23">
        <v>0.10478537037147546</v>
      </c>
      <c r="H340" s="23"/>
      <c r="I340" s="23"/>
    </row>
    <row r="341" spans="1:19" x14ac:dyDescent="0.2">
      <c r="A341" s="5" t="s">
        <v>210</v>
      </c>
      <c r="B341" s="5" t="s">
        <v>210</v>
      </c>
      <c r="C341" s="2" t="s">
        <v>679</v>
      </c>
      <c r="D341" s="8" t="s">
        <v>55</v>
      </c>
      <c r="E341" s="23">
        <v>66.989435713891481</v>
      </c>
      <c r="F341" s="23">
        <v>85.562534888332152</v>
      </c>
      <c r="G341" s="23">
        <v>93.833442679651128</v>
      </c>
      <c r="H341" s="23"/>
      <c r="I341" s="23"/>
    </row>
    <row r="342" spans="1:19" x14ac:dyDescent="0.2">
      <c r="A342" s="5" t="s">
        <v>210</v>
      </c>
      <c r="B342" s="5" t="s">
        <v>210</v>
      </c>
      <c r="C342" s="2" t="s">
        <v>679</v>
      </c>
      <c r="D342" s="8" t="s">
        <v>56</v>
      </c>
      <c r="E342" s="23">
        <v>15.539852808885369</v>
      </c>
      <c r="F342" s="23">
        <v>7.8135708999719657</v>
      </c>
      <c r="G342" s="23">
        <v>2.2383488581521616</v>
      </c>
      <c r="H342" s="23"/>
      <c r="I342" s="23"/>
    </row>
    <row r="343" spans="1:19" x14ac:dyDescent="0.2">
      <c r="A343" s="5" t="s">
        <v>210</v>
      </c>
      <c r="B343" s="5" t="s">
        <v>210</v>
      </c>
      <c r="C343" s="2" t="s">
        <v>679</v>
      </c>
      <c r="D343" s="8" t="s">
        <v>57</v>
      </c>
      <c r="E343" s="23">
        <v>11.265922165474079</v>
      </c>
      <c r="F343" s="23">
        <v>4.5130853560800102</v>
      </c>
      <c r="G343" s="23">
        <v>1.5252023553991771</v>
      </c>
      <c r="H343" s="23"/>
      <c r="I343" s="23"/>
    </row>
    <row r="344" spans="1:19" x14ac:dyDescent="0.2">
      <c r="A344" s="5" t="s">
        <v>210</v>
      </c>
      <c r="B344" s="5" t="s">
        <v>210</v>
      </c>
      <c r="C344" s="2" t="s">
        <v>679</v>
      </c>
      <c r="D344" s="8" t="s">
        <v>58</v>
      </c>
      <c r="E344" s="23">
        <v>86.275989568206285</v>
      </c>
      <c r="F344" s="23">
        <v>96.702833068106358</v>
      </c>
      <c r="G344" s="23">
        <v>98.27030912804004</v>
      </c>
      <c r="H344" s="23"/>
      <c r="I344" s="23"/>
    </row>
    <row r="345" spans="1:19" x14ac:dyDescent="0.2">
      <c r="A345" s="5" t="s">
        <v>210</v>
      </c>
      <c r="B345" s="5" t="s">
        <v>210</v>
      </c>
      <c r="C345" s="2" t="s">
        <v>679</v>
      </c>
      <c r="D345" s="8" t="s">
        <v>59</v>
      </c>
      <c r="E345" s="23">
        <v>163.01273087980758</v>
      </c>
      <c r="F345" s="23">
        <v>194.20209734625084</v>
      </c>
      <c r="G345" s="23">
        <v>164.85508519130877</v>
      </c>
      <c r="H345" s="23"/>
      <c r="I345" s="23"/>
    </row>
    <row r="346" spans="1:19" x14ac:dyDescent="0.2">
      <c r="A346" s="5" t="s">
        <v>210</v>
      </c>
      <c r="B346" s="5" t="s">
        <v>210</v>
      </c>
      <c r="C346" s="2" t="s">
        <v>679</v>
      </c>
      <c r="D346" s="8" t="s">
        <v>60</v>
      </c>
      <c r="E346" s="23">
        <v>21.482713803532253</v>
      </c>
      <c r="F346" s="23">
        <v>9.1753483587864721</v>
      </c>
      <c r="G346" s="23">
        <v>2.6011935334451359</v>
      </c>
      <c r="H346" s="23"/>
      <c r="I346" s="23"/>
    </row>
    <row r="347" spans="1:19" x14ac:dyDescent="0.2">
      <c r="A347" s="5" t="s">
        <v>210</v>
      </c>
      <c r="B347" s="5" t="s">
        <v>210</v>
      </c>
      <c r="C347" s="5" t="s">
        <v>679</v>
      </c>
      <c r="D347" s="5" t="s">
        <v>61</v>
      </c>
      <c r="E347" s="22"/>
      <c r="F347" s="22"/>
      <c r="G347" s="22"/>
      <c r="H347" s="22"/>
      <c r="I347" s="22"/>
    </row>
    <row r="348" spans="1:19" x14ac:dyDescent="0.2">
      <c r="A348" s="5" t="s">
        <v>210</v>
      </c>
      <c r="B348" s="5" t="s">
        <v>210</v>
      </c>
      <c r="C348" s="2" t="s">
        <v>679</v>
      </c>
      <c r="D348" s="8" t="s">
        <v>62</v>
      </c>
      <c r="E348" s="23">
        <v>16.166847943669993</v>
      </c>
      <c r="F348" s="23">
        <v>12.300006139896489</v>
      </c>
      <c r="G348" s="23">
        <v>16.806395806645803</v>
      </c>
      <c r="H348" s="23"/>
      <c r="I348" s="23"/>
    </row>
    <row r="349" spans="1:19" x14ac:dyDescent="0.2">
      <c r="A349" s="5" t="s">
        <v>210</v>
      </c>
      <c r="B349" s="5" t="s">
        <v>210</v>
      </c>
      <c r="C349" s="2" t="s">
        <v>679</v>
      </c>
      <c r="D349" s="8" t="s">
        <v>63</v>
      </c>
      <c r="E349" s="23">
        <v>15.382803680088493</v>
      </c>
      <c r="F349" s="23">
        <v>10.849846772523607</v>
      </c>
      <c r="G349" s="23">
        <v>10.977874550294288</v>
      </c>
      <c r="H349" s="23"/>
      <c r="I349" s="23"/>
    </row>
    <row r="350" spans="1:19" x14ac:dyDescent="0.2">
      <c r="A350" s="5" t="s">
        <v>210</v>
      </c>
      <c r="B350" s="5" t="s">
        <v>210</v>
      </c>
      <c r="C350" s="2" t="s">
        <v>679</v>
      </c>
      <c r="D350" s="8" t="s">
        <v>64</v>
      </c>
      <c r="E350" s="23">
        <v>18.779381394499314</v>
      </c>
      <c r="F350" s="23">
        <v>21.949939059199448</v>
      </c>
      <c r="G350" s="23">
        <v>29.189034092633506</v>
      </c>
      <c r="H350" s="23"/>
      <c r="I350" s="23"/>
      <c r="K350" s="25"/>
      <c r="L350" s="25"/>
      <c r="M350" s="25"/>
      <c r="N350" s="25"/>
      <c r="O350" s="24"/>
      <c r="P350" s="24"/>
      <c r="Q350" s="24"/>
      <c r="R350" s="24"/>
      <c r="S350" s="24"/>
    </row>
    <row r="351" spans="1:19" x14ac:dyDescent="0.2">
      <c r="A351" s="5" t="s">
        <v>210</v>
      </c>
      <c r="B351" s="5" t="s">
        <v>210</v>
      </c>
      <c r="C351" s="2" t="s">
        <v>679</v>
      </c>
      <c r="D351" s="8" t="s">
        <v>65</v>
      </c>
      <c r="E351" s="23">
        <v>8.7230069285956411</v>
      </c>
      <c r="F351" s="23">
        <v>-31.57680344902035</v>
      </c>
      <c r="G351" s="23">
        <v>6.4570621528575822</v>
      </c>
      <c r="H351" s="23"/>
      <c r="I351" s="23"/>
    </row>
    <row r="352" spans="1:19" x14ac:dyDescent="0.2">
      <c r="A352" s="5" t="s">
        <v>210</v>
      </c>
      <c r="B352" s="5" t="s">
        <v>210</v>
      </c>
      <c r="C352" s="2" t="s">
        <v>679</v>
      </c>
      <c r="D352" s="8" t="s">
        <v>66</v>
      </c>
      <c r="E352" s="23">
        <v>95.150296048349446</v>
      </c>
      <c r="F352" s="23">
        <v>88.210092329392225</v>
      </c>
      <c r="G352" s="23">
        <v>65.319624008576994</v>
      </c>
      <c r="H352" s="23"/>
      <c r="I352" s="23"/>
    </row>
    <row r="353" spans="1:19" x14ac:dyDescent="0.2">
      <c r="A353" s="5" t="s">
        <v>210</v>
      </c>
      <c r="B353" s="5" t="s">
        <v>210</v>
      </c>
      <c r="C353" s="5" t="s">
        <v>679</v>
      </c>
      <c r="D353" s="5" t="s">
        <v>67</v>
      </c>
      <c r="E353" s="22"/>
      <c r="F353" s="22"/>
      <c r="G353" s="22"/>
      <c r="H353" s="22"/>
      <c r="I353" s="22"/>
    </row>
    <row r="354" spans="1:19" x14ac:dyDescent="0.2">
      <c r="A354" s="5" t="s">
        <v>210</v>
      </c>
      <c r="B354" s="5" t="s">
        <v>210</v>
      </c>
      <c r="C354" s="2" t="s">
        <v>679</v>
      </c>
      <c r="D354" s="8" t="s">
        <v>535</v>
      </c>
      <c r="E354" s="23">
        <v>15.810017143264249</v>
      </c>
      <c r="F354" s="23">
        <v>4.9113340335834552</v>
      </c>
      <c r="G354" s="23">
        <v>1.4477203495237754</v>
      </c>
      <c r="H354" s="23"/>
      <c r="I354" s="23"/>
      <c r="K354" s="3"/>
      <c r="L354" s="3"/>
      <c r="M354" s="3"/>
      <c r="N354" s="3"/>
      <c r="O354" s="24"/>
      <c r="P354" s="24"/>
      <c r="Q354" s="24"/>
      <c r="R354" s="24"/>
      <c r="S354" s="24"/>
    </row>
    <row r="355" spans="1:19" x14ac:dyDescent="0.2">
      <c r="A355" s="5" t="s">
        <v>210</v>
      </c>
      <c r="B355" s="5" t="s">
        <v>210</v>
      </c>
      <c r="C355" s="2" t="s">
        <v>679</v>
      </c>
      <c r="D355" s="8" t="s">
        <v>540</v>
      </c>
      <c r="E355" s="23">
        <f>+E326/SUM(E290:E292)</f>
        <v>0.75564598466667054</v>
      </c>
      <c r="F355" s="23">
        <f>+F326/SUM(F290:F292)</f>
        <v>0.78112471374806169</v>
      </c>
      <c r="G355" s="23">
        <f>+G326/SUM(G290:G292)</f>
        <v>0.94199365381387457</v>
      </c>
      <c r="H355" s="23"/>
      <c r="I355" s="23"/>
      <c r="O355" s="24"/>
      <c r="P355" s="24"/>
      <c r="Q355" s="24"/>
      <c r="R355" s="24"/>
      <c r="S355" s="24"/>
    </row>
    <row r="356" spans="1:19" x14ac:dyDescent="0.2">
      <c r="A356" s="5" t="s">
        <v>210</v>
      </c>
      <c r="B356" s="5" t="s">
        <v>210</v>
      </c>
      <c r="C356" s="2" t="s">
        <v>679</v>
      </c>
      <c r="D356" s="8" t="s">
        <v>538</v>
      </c>
      <c r="E356" s="23">
        <v>7.887979041438113</v>
      </c>
      <c r="F356" s="23">
        <v>7.521667252124228</v>
      </c>
      <c r="G356" s="23">
        <v>7.93199030187502</v>
      </c>
      <c r="H356" s="23"/>
      <c r="I356" s="23"/>
      <c r="O356" s="24"/>
      <c r="P356" s="24"/>
      <c r="Q356" s="24"/>
      <c r="R356" s="24"/>
      <c r="S356" s="24"/>
    </row>
    <row r="357" spans="1:19" x14ac:dyDescent="0.2">
      <c r="A357" s="5" t="s">
        <v>210</v>
      </c>
      <c r="B357" s="5" t="s">
        <v>210</v>
      </c>
      <c r="C357" s="2" t="s">
        <v>679</v>
      </c>
      <c r="D357" s="8" t="s">
        <v>539</v>
      </c>
      <c r="E357" s="23">
        <v>0.71258127447849406</v>
      </c>
      <c r="F357" s="23">
        <v>0.91891232101497455</v>
      </c>
      <c r="G357" s="23">
        <v>1.0535200088199972</v>
      </c>
      <c r="H357" s="23"/>
      <c r="I357" s="23"/>
      <c r="O357" s="24"/>
      <c r="P357" s="24"/>
      <c r="Q357" s="24"/>
      <c r="R357" s="24"/>
      <c r="S357" s="24"/>
    </row>
    <row r="358" spans="1:19" x14ac:dyDescent="0.2">
      <c r="A358" s="5" t="s">
        <v>210</v>
      </c>
      <c r="B358" s="5" t="s">
        <v>210</v>
      </c>
      <c r="C358" s="5" t="s">
        <v>679</v>
      </c>
      <c r="D358" s="5" t="s">
        <v>68</v>
      </c>
      <c r="E358" s="22"/>
      <c r="F358" s="22"/>
      <c r="G358" s="22"/>
      <c r="H358" s="22"/>
      <c r="I358" s="22"/>
    </row>
    <row r="359" spans="1:19" x14ac:dyDescent="0.2">
      <c r="A359" s="5" t="s">
        <v>210</v>
      </c>
      <c r="B359" s="5" t="s">
        <v>210</v>
      </c>
      <c r="C359" s="2" t="s">
        <v>679</v>
      </c>
      <c r="D359" s="8" t="s">
        <v>83</v>
      </c>
      <c r="E359" s="23">
        <v>82.760144803463547</v>
      </c>
      <c r="F359" s="23">
        <v>-263.25201469503878</v>
      </c>
      <c r="G359" s="23">
        <v>735.07098780399099</v>
      </c>
      <c r="H359" s="23"/>
      <c r="I359" s="23"/>
    </row>
    <row r="360" spans="1:19" x14ac:dyDescent="0.2">
      <c r="A360" s="5" t="s">
        <v>210</v>
      </c>
      <c r="B360" s="5" t="s">
        <v>210</v>
      </c>
      <c r="C360" s="5" t="s">
        <v>680</v>
      </c>
      <c r="D360" s="5" t="s">
        <v>9</v>
      </c>
      <c r="E360" s="19">
        <v>8755854</v>
      </c>
      <c r="F360" s="19">
        <v>8699678</v>
      </c>
      <c r="G360" s="19">
        <v>8739473</v>
      </c>
      <c r="H360" s="19">
        <v>10072510</v>
      </c>
      <c r="I360" s="19">
        <v>15203744</v>
      </c>
      <c r="J360" s="3"/>
      <c r="K360" s="3"/>
      <c r="L360" s="3"/>
      <c r="M360" s="3"/>
      <c r="N360" s="3"/>
    </row>
    <row r="361" spans="1:19" x14ac:dyDescent="0.2">
      <c r="A361" s="5" t="s">
        <v>210</v>
      </c>
      <c r="B361" s="5" t="s">
        <v>210</v>
      </c>
      <c r="C361" s="2" t="s">
        <v>680</v>
      </c>
      <c r="D361" s="8" t="s">
        <v>76</v>
      </c>
      <c r="E361" s="20">
        <v>6150000</v>
      </c>
      <c r="F361" s="20">
        <v>6150000</v>
      </c>
      <c r="G361" s="20">
        <v>6150000</v>
      </c>
      <c r="H361" s="20">
        <v>6150000</v>
      </c>
      <c r="I361" s="20">
        <v>6150000</v>
      </c>
      <c r="J361" s="3"/>
      <c r="K361" s="3"/>
      <c r="L361" s="3"/>
      <c r="M361" s="3"/>
      <c r="N361" s="3"/>
    </row>
    <row r="362" spans="1:19" x14ac:dyDescent="0.2">
      <c r="A362" s="5" t="s">
        <v>210</v>
      </c>
      <c r="B362" s="5" t="s">
        <v>210</v>
      </c>
      <c r="C362" s="2" t="s">
        <v>680</v>
      </c>
      <c r="D362" s="8" t="s">
        <v>11</v>
      </c>
      <c r="E362" s="20">
        <v>1855525</v>
      </c>
      <c r="F362" s="20">
        <v>1922289</v>
      </c>
      <c r="G362" s="20">
        <v>1751681</v>
      </c>
      <c r="H362" s="20">
        <v>1863123</v>
      </c>
      <c r="I362" s="20">
        <v>2507509</v>
      </c>
    </row>
    <row r="363" spans="1:19" x14ac:dyDescent="0.2">
      <c r="A363" s="5" t="s">
        <v>210</v>
      </c>
      <c r="B363" s="5" t="s">
        <v>210</v>
      </c>
      <c r="C363" s="2" t="s">
        <v>680</v>
      </c>
      <c r="D363" s="8" t="s">
        <v>12</v>
      </c>
      <c r="E363" s="20">
        <v>751379</v>
      </c>
      <c r="F363" s="20">
        <v>646307</v>
      </c>
      <c r="G363" s="20">
        <v>430344</v>
      </c>
      <c r="H363" s="20">
        <v>535614</v>
      </c>
      <c r="I363" s="20">
        <v>2850488</v>
      </c>
    </row>
    <row r="364" spans="1:19" x14ac:dyDescent="0.2">
      <c r="A364" s="5" t="s">
        <v>210</v>
      </c>
      <c r="B364" s="5" t="s">
        <v>210</v>
      </c>
      <c r="C364" s="2" t="s">
        <v>680</v>
      </c>
      <c r="D364" s="8" t="s">
        <v>13</v>
      </c>
      <c r="E364" s="20">
        <v>-1050</v>
      </c>
      <c r="F364" s="20">
        <v>-18918</v>
      </c>
      <c r="G364" s="20">
        <v>407448</v>
      </c>
      <c r="H364" s="20">
        <v>1523773</v>
      </c>
      <c r="I364" s="3">
        <v>3695747</v>
      </c>
    </row>
    <row r="365" spans="1:19" x14ac:dyDescent="0.2">
      <c r="A365" s="5" t="s">
        <v>210</v>
      </c>
      <c r="B365" s="5" t="s">
        <v>210</v>
      </c>
      <c r="C365" s="5" t="s">
        <v>680</v>
      </c>
      <c r="D365" s="5" t="s">
        <v>14</v>
      </c>
      <c r="E365" s="19">
        <v>119504231</v>
      </c>
      <c r="F365" s="19">
        <v>149000698</v>
      </c>
      <c r="G365" s="19">
        <v>358263546</v>
      </c>
      <c r="H365" s="19">
        <v>377044004</v>
      </c>
      <c r="I365" s="19">
        <v>271364461</v>
      </c>
    </row>
    <row r="366" spans="1:19" x14ac:dyDescent="0.2">
      <c r="A366" s="5" t="s">
        <v>210</v>
      </c>
      <c r="B366" s="5" t="s">
        <v>210</v>
      </c>
      <c r="C366" s="2" t="s">
        <v>680</v>
      </c>
      <c r="D366" s="8" t="s">
        <v>15</v>
      </c>
      <c r="E366" s="20">
        <v>0</v>
      </c>
      <c r="F366" s="20">
        <v>0</v>
      </c>
      <c r="G366" s="20">
        <v>0</v>
      </c>
      <c r="H366" s="20">
        <v>0</v>
      </c>
      <c r="I366" s="20">
        <v>0</v>
      </c>
    </row>
    <row r="367" spans="1:19" x14ac:dyDescent="0.2">
      <c r="A367" s="5" t="s">
        <v>210</v>
      </c>
      <c r="B367" s="5" t="s">
        <v>210</v>
      </c>
      <c r="C367" s="2" t="s">
        <v>680</v>
      </c>
      <c r="D367" s="8" t="s">
        <v>16</v>
      </c>
      <c r="E367" s="20">
        <v>103997150</v>
      </c>
      <c r="F367" s="20">
        <v>132900975</v>
      </c>
      <c r="G367" s="20">
        <v>340891244</v>
      </c>
      <c r="H367" s="20">
        <v>349587965</v>
      </c>
      <c r="I367" s="20">
        <v>247488354</v>
      </c>
    </row>
    <row r="368" spans="1:19" x14ac:dyDescent="0.2">
      <c r="A368" s="5" t="s">
        <v>210</v>
      </c>
      <c r="B368" s="5" t="s">
        <v>210</v>
      </c>
      <c r="C368" s="2" t="s">
        <v>680</v>
      </c>
      <c r="D368" s="8" t="s">
        <v>17</v>
      </c>
      <c r="E368" s="20">
        <v>14353682</v>
      </c>
      <c r="F368" s="20">
        <v>13520897</v>
      </c>
      <c r="G368" s="20">
        <v>12218415</v>
      </c>
      <c r="H368" s="20">
        <v>16164282</v>
      </c>
      <c r="I368" s="20">
        <v>19408066</v>
      </c>
    </row>
    <row r="369" spans="1:9" x14ac:dyDescent="0.2">
      <c r="A369" s="5" t="s">
        <v>210</v>
      </c>
      <c r="B369" s="5" t="s">
        <v>210</v>
      </c>
      <c r="C369" s="2" t="s">
        <v>680</v>
      </c>
      <c r="D369" s="8" t="s">
        <v>18</v>
      </c>
      <c r="E369" s="20">
        <v>1153399</v>
      </c>
      <c r="F369" s="20">
        <v>2578826</v>
      </c>
      <c r="G369" s="20">
        <v>5153887</v>
      </c>
      <c r="H369" s="20">
        <v>11291757</v>
      </c>
      <c r="I369" s="20">
        <v>4468041</v>
      </c>
    </row>
    <row r="370" spans="1:9" x14ac:dyDescent="0.2">
      <c r="A370" s="5" t="s">
        <v>210</v>
      </c>
      <c r="B370" s="5" t="s">
        <v>210</v>
      </c>
      <c r="C370" s="5" t="s">
        <v>680</v>
      </c>
      <c r="D370" s="5" t="s">
        <v>19</v>
      </c>
      <c r="E370" s="19">
        <v>128260085</v>
      </c>
      <c r="F370" s="19">
        <v>157700376</v>
      </c>
      <c r="G370" s="19">
        <v>367003019</v>
      </c>
      <c r="H370" s="6">
        <v>387116514</v>
      </c>
      <c r="I370" s="19">
        <v>286568205</v>
      </c>
    </row>
    <row r="371" spans="1:9" x14ac:dyDescent="0.2">
      <c r="A371" s="5" t="s">
        <v>210</v>
      </c>
      <c r="B371" s="5" t="s">
        <v>210</v>
      </c>
      <c r="C371" s="2" t="s">
        <v>680</v>
      </c>
      <c r="D371" s="8" t="s">
        <v>20</v>
      </c>
      <c r="E371" s="20">
        <v>173449</v>
      </c>
      <c r="F371" s="20">
        <v>346449</v>
      </c>
      <c r="G371" s="20">
        <v>532767</v>
      </c>
      <c r="H371" s="20">
        <v>883139</v>
      </c>
      <c r="I371" s="20">
        <v>1454616</v>
      </c>
    </row>
    <row r="372" spans="1:9" x14ac:dyDescent="0.2">
      <c r="A372" s="5" t="s">
        <v>210</v>
      </c>
      <c r="B372" s="5" t="s">
        <v>210</v>
      </c>
      <c r="C372" s="2" t="s">
        <v>680</v>
      </c>
      <c r="D372" s="8" t="s">
        <v>21</v>
      </c>
      <c r="E372" s="20">
        <v>1490702</v>
      </c>
      <c r="F372" s="20">
        <v>1624409</v>
      </c>
      <c r="G372" s="20">
        <v>131113</v>
      </c>
      <c r="H372" s="20">
        <v>38009</v>
      </c>
      <c r="I372" s="20">
        <v>75806</v>
      </c>
    </row>
    <row r="373" spans="1:9" x14ac:dyDescent="0.2">
      <c r="A373" s="5" t="s">
        <v>210</v>
      </c>
      <c r="B373" s="5" t="s">
        <v>210</v>
      </c>
      <c r="C373" s="2" t="s">
        <v>680</v>
      </c>
      <c r="D373" s="8" t="s">
        <v>22</v>
      </c>
      <c r="E373" s="20">
        <v>1953578</v>
      </c>
      <c r="F373" s="20">
        <v>5135762</v>
      </c>
      <c r="G373" s="20">
        <v>0</v>
      </c>
      <c r="H373" s="20">
        <v>3287200</v>
      </c>
      <c r="I373" s="20">
        <v>0</v>
      </c>
    </row>
    <row r="374" spans="1:9" x14ac:dyDescent="0.2">
      <c r="A374" s="5" t="s">
        <v>210</v>
      </c>
      <c r="B374" s="5" t="s">
        <v>210</v>
      </c>
      <c r="C374" s="2" t="s">
        <v>680</v>
      </c>
      <c r="D374" s="8" t="s">
        <v>23</v>
      </c>
      <c r="E374" s="20">
        <v>101787711</v>
      </c>
      <c r="F374" s="20">
        <v>125710845</v>
      </c>
      <c r="G374" s="20">
        <v>335736123</v>
      </c>
      <c r="H374" s="20">
        <v>353409569</v>
      </c>
      <c r="I374" s="20">
        <v>254686366</v>
      </c>
    </row>
    <row r="375" spans="1:9" x14ac:dyDescent="0.2">
      <c r="A375" s="5" t="s">
        <v>210</v>
      </c>
      <c r="B375" s="5" t="s">
        <v>210</v>
      </c>
      <c r="C375" s="2" t="s">
        <v>680</v>
      </c>
      <c r="D375" s="8" t="s">
        <v>24</v>
      </c>
      <c r="E375" s="20">
        <v>20469800</v>
      </c>
      <c r="F375" s="20">
        <v>20275436</v>
      </c>
      <c r="G375" s="20">
        <v>19218222</v>
      </c>
      <c r="H375" s="20">
        <v>17769827</v>
      </c>
      <c r="I375" s="20">
        <v>23152388</v>
      </c>
    </row>
    <row r="376" spans="1:9" x14ac:dyDescent="0.2">
      <c r="A376" s="5" t="s">
        <v>210</v>
      </c>
      <c r="B376" s="5" t="s">
        <v>210</v>
      </c>
      <c r="C376" s="2" t="s">
        <v>680</v>
      </c>
      <c r="D376" s="8" t="s">
        <v>25</v>
      </c>
      <c r="E376" s="20">
        <v>1919000</v>
      </c>
      <c r="F376" s="20">
        <v>2225121</v>
      </c>
      <c r="G376" s="20">
        <v>2535945</v>
      </c>
      <c r="H376" s="20">
        <v>2908867</v>
      </c>
      <c r="I376" s="20">
        <v>2721970</v>
      </c>
    </row>
    <row r="377" spans="1:9" x14ac:dyDescent="0.2">
      <c r="A377" s="5" t="s">
        <v>210</v>
      </c>
      <c r="B377" s="5" t="s">
        <v>210</v>
      </c>
      <c r="C377" s="2" t="s">
        <v>680</v>
      </c>
      <c r="D377" s="8" t="s">
        <v>26</v>
      </c>
      <c r="E377" s="20">
        <v>749307</v>
      </c>
      <c r="F377" s="20">
        <v>854440</v>
      </c>
      <c r="G377" s="20">
        <v>3038253</v>
      </c>
      <c r="H377" s="20">
        <v>2754997</v>
      </c>
      <c r="I377" s="20">
        <v>2986298</v>
      </c>
    </row>
    <row r="378" spans="1:9" x14ac:dyDescent="0.2">
      <c r="A378" s="5" t="s">
        <v>210</v>
      </c>
      <c r="B378" s="5" t="s">
        <v>210</v>
      </c>
      <c r="C378" s="2" t="s">
        <v>680</v>
      </c>
      <c r="D378" s="8" t="s">
        <v>27</v>
      </c>
      <c r="E378" s="20">
        <v>19720493</v>
      </c>
      <c r="F378" s="20">
        <v>19420996</v>
      </c>
      <c r="G378" s="20">
        <v>16179969</v>
      </c>
      <c r="H378" s="20">
        <v>15014830</v>
      </c>
      <c r="I378" s="20">
        <v>20166090</v>
      </c>
    </row>
    <row r="379" spans="1:9" x14ac:dyDescent="0.2">
      <c r="A379" s="5" t="s">
        <v>210</v>
      </c>
      <c r="B379" s="5" t="s">
        <v>210</v>
      </c>
      <c r="C379" s="2" t="s">
        <v>680</v>
      </c>
      <c r="D379" s="8" t="s">
        <v>491</v>
      </c>
      <c r="E379" s="20">
        <v>194993</v>
      </c>
      <c r="F379" s="20">
        <v>765310</v>
      </c>
      <c r="G379" s="20">
        <v>846505</v>
      </c>
      <c r="H379" s="20">
        <v>1002463</v>
      </c>
      <c r="I379" s="20">
        <v>936055</v>
      </c>
    </row>
    <row r="380" spans="1:9" x14ac:dyDescent="0.2">
      <c r="A380" s="5" t="s">
        <v>210</v>
      </c>
      <c r="B380" s="5" t="s">
        <v>210</v>
      </c>
      <c r="C380" s="2" t="s">
        <v>680</v>
      </c>
      <c r="D380" s="8" t="s">
        <v>28</v>
      </c>
      <c r="E380" s="20">
        <v>2939159</v>
      </c>
      <c r="F380" s="20">
        <v>4696605</v>
      </c>
      <c r="G380" s="20">
        <v>13576542</v>
      </c>
      <c r="H380" s="3">
        <v>13481304</v>
      </c>
      <c r="I380" s="20">
        <v>9249272</v>
      </c>
    </row>
    <row r="381" spans="1:9" x14ac:dyDescent="0.2">
      <c r="A381" s="5" t="s">
        <v>210</v>
      </c>
      <c r="B381" s="5" t="s">
        <v>210</v>
      </c>
      <c r="C381" s="5" t="s">
        <v>680</v>
      </c>
      <c r="D381" s="5" t="s">
        <v>29</v>
      </c>
      <c r="E381" s="19"/>
      <c r="F381" s="19"/>
      <c r="G381" s="19"/>
      <c r="H381" s="19"/>
      <c r="I381" s="19"/>
    </row>
    <row r="382" spans="1:9" x14ac:dyDescent="0.2">
      <c r="A382" s="5" t="s">
        <v>210</v>
      </c>
      <c r="B382" s="5" t="s">
        <v>210</v>
      </c>
      <c r="C382" s="2" t="s">
        <v>680</v>
      </c>
      <c r="D382" s="8" t="s">
        <v>30</v>
      </c>
      <c r="E382" s="20">
        <v>8016889</v>
      </c>
      <c r="F382" s="20">
        <v>17487556</v>
      </c>
      <c r="G382" s="20">
        <v>67477562</v>
      </c>
      <c r="H382" s="20">
        <v>72323575</v>
      </c>
      <c r="I382" s="20">
        <v>38056478</v>
      </c>
    </row>
    <row r="383" spans="1:9" x14ac:dyDescent="0.2">
      <c r="A383" s="5" t="s">
        <v>210</v>
      </c>
      <c r="B383" s="5" t="s">
        <v>210</v>
      </c>
      <c r="C383" s="2" t="s">
        <v>680</v>
      </c>
      <c r="D383" s="8" t="s">
        <v>31</v>
      </c>
      <c r="E383" s="20">
        <v>6800985</v>
      </c>
      <c r="F383" s="20">
        <v>16653077</v>
      </c>
      <c r="G383" s="20">
        <v>64657033</v>
      </c>
      <c r="H383" s="20">
        <v>71470360</v>
      </c>
      <c r="I383" s="20">
        <v>31984459</v>
      </c>
    </row>
    <row r="384" spans="1:9" x14ac:dyDescent="0.2">
      <c r="A384" s="5" t="s">
        <v>210</v>
      </c>
      <c r="B384" s="5" t="s">
        <v>210</v>
      </c>
      <c r="C384" s="2" t="s">
        <v>680</v>
      </c>
      <c r="D384" s="8" t="s">
        <v>32</v>
      </c>
      <c r="E384" s="20">
        <v>1215904</v>
      </c>
      <c r="F384" s="20">
        <v>834479</v>
      </c>
      <c r="G384" s="20">
        <v>2820529</v>
      </c>
      <c r="H384" s="20">
        <v>853215</v>
      </c>
      <c r="I384" s="20">
        <v>6072019</v>
      </c>
    </row>
    <row r="385" spans="1:9" x14ac:dyDescent="0.2">
      <c r="A385" s="5" t="s">
        <v>210</v>
      </c>
      <c r="B385" s="5" t="s">
        <v>210</v>
      </c>
      <c r="C385" s="2" t="s">
        <v>680</v>
      </c>
      <c r="D385" s="8" t="s">
        <v>33</v>
      </c>
      <c r="E385" s="20">
        <v>49316</v>
      </c>
      <c r="F385" s="20">
        <v>171686</v>
      </c>
      <c r="G385" s="20">
        <v>1048174</v>
      </c>
      <c r="H385" s="20">
        <v>-162919</v>
      </c>
      <c r="I385" s="20">
        <v>667534</v>
      </c>
    </row>
    <row r="386" spans="1:9" x14ac:dyDescent="0.2">
      <c r="A386" s="5" t="s">
        <v>210</v>
      </c>
      <c r="B386" s="5" t="s">
        <v>210</v>
      </c>
      <c r="C386" s="2" t="s">
        <v>680</v>
      </c>
      <c r="D386" s="8" t="s">
        <v>34</v>
      </c>
      <c r="E386" s="20">
        <v>1166588</v>
      </c>
      <c r="F386" s="20">
        <v>662793</v>
      </c>
      <c r="G386" s="20">
        <v>1772355</v>
      </c>
      <c r="H386" s="20">
        <v>1016134</v>
      </c>
      <c r="I386" s="20">
        <v>5404485</v>
      </c>
    </row>
    <row r="387" spans="1:9" x14ac:dyDescent="0.2">
      <c r="A387" s="5" t="s">
        <v>210</v>
      </c>
      <c r="B387" s="5" t="s">
        <v>210</v>
      </c>
      <c r="C387" s="2" t="s">
        <v>680</v>
      </c>
      <c r="D387" s="8" t="s">
        <v>35</v>
      </c>
      <c r="E387" s="20">
        <v>218240</v>
      </c>
      <c r="F387" s="20">
        <v>476623</v>
      </c>
      <c r="G387" s="20">
        <v>326044</v>
      </c>
      <c r="H387" s="20">
        <v>1079739</v>
      </c>
      <c r="I387" s="20">
        <v>1537221</v>
      </c>
    </row>
    <row r="388" spans="1:9" x14ac:dyDescent="0.2">
      <c r="A388" s="5" t="s">
        <v>210</v>
      </c>
      <c r="B388" s="5" t="s">
        <v>210</v>
      </c>
      <c r="C388" s="2" t="s">
        <v>680</v>
      </c>
      <c r="D388" s="8" t="s">
        <v>36</v>
      </c>
      <c r="E388" s="20">
        <v>733388</v>
      </c>
      <c r="F388" s="20">
        <v>638896</v>
      </c>
      <c r="G388" s="20">
        <v>1157886</v>
      </c>
      <c r="H388" s="20">
        <v>1224585</v>
      </c>
      <c r="I388" s="20">
        <v>1678729</v>
      </c>
    </row>
    <row r="389" spans="1:9" x14ac:dyDescent="0.2">
      <c r="A389" s="5" t="s">
        <v>210</v>
      </c>
      <c r="B389" s="5" t="s">
        <v>210</v>
      </c>
      <c r="C389" s="2" t="s">
        <v>680</v>
      </c>
      <c r="D389" s="8" t="s">
        <v>37</v>
      </c>
      <c r="E389" s="20">
        <v>676297</v>
      </c>
      <c r="F389" s="20">
        <v>608776</v>
      </c>
      <c r="G389" s="20">
        <v>915519</v>
      </c>
      <c r="H389" s="20">
        <v>1087776</v>
      </c>
      <c r="I389" s="20">
        <v>1462239</v>
      </c>
    </row>
    <row r="390" spans="1:9" x14ac:dyDescent="0.2">
      <c r="A390" s="5" t="s">
        <v>210</v>
      </c>
      <c r="B390" s="5" t="s">
        <v>210</v>
      </c>
      <c r="C390" s="2" t="s">
        <v>680</v>
      </c>
      <c r="D390" s="8" t="s">
        <v>38</v>
      </c>
      <c r="E390" s="20">
        <v>651440</v>
      </c>
      <c r="F390" s="20">
        <v>500520</v>
      </c>
      <c r="G390" s="20">
        <v>940513</v>
      </c>
      <c r="H390" s="20">
        <v>871288</v>
      </c>
      <c r="I390" s="20">
        <v>5262977</v>
      </c>
    </row>
    <row r="391" spans="1:9" x14ac:dyDescent="0.2">
      <c r="A391" s="5" t="s">
        <v>210</v>
      </c>
      <c r="B391" s="5" t="s">
        <v>210</v>
      </c>
      <c r="C391" s="2" t="s">
        <v>680</v>
      </c>
      <c r="D391" s="8" t="s">
        <v>39</v>
      </c>
      <c r="E391" s="20">
        <v>477700</v>
      </c>
      <c r="F391" s="20">
        <v>333821</v>
      </c>
      <c r="G391" s="20">
        <v>705111</v>
      </c>
      <c r="H391" s="20">
        <v>557211</v>
      </c>
      <c r="I391" s="20">
        <v>3221931</v>
      </c>
    </row>
    <row r="392" spans="1:9" x14ac:dyDescent="0.2">
      <c r="A392" s="5" t="s">
        <v>210</v>
      </c>
      <c r="B392" s="5" t="s">
        <v>210</v>
      </c>
      <c r="C392" s="5" t="s">
        <v>680</v>
      </c>
      <c r="D392" s="5" t="s">
        <v>40</v>
      </c>
      <c r="E392" s="19"/>
      <c r="F392" s="19"/>
      <c r="G392" s="19"/>
      <c r="H392" s="19"/>
      <c r="I392" s="19"/>
    </row>
    <row r="393" spans="1:9" x14ac:dyDescent="0.2">
      <c r="A393" s="5" t="s">
        <v>210</v>
      </c>
      <c r="B393" s="5" t="s">
        <v>210</v>
      </c>
      <c r="C393" s="2" t="s">
        <v>680</v>
      </c>
      <c r="D393" s="8" t="s">
        <v>77</v>
      </c>
      <c r="E393" s="20">
        <v>615000</v>
      </c>
      <c r="F393" s="20">
        <v>615000</v>
      </c>
      <c r="G393" s="20">
        <v>615000</v>
      </c>
      <c r="H393" s="20">
        <v>615000</v>
      </c>
      <c r="I393" s="20">
        <v>615000</v>
      </c>
    </row>
    <row r="394" spans="1:9" x14ac:dyDescent="0.2">
      <c r="A394" s="5" t="s">
        <v>210</v>
      </c>
      <c r="B394" s="5" t="s">
        <v>210</v>
      </c>
      <c r="C394" s="2" t="s">
        <v>680</v>
      </c>
      <c r="D394" s="8" t="s">
        <v>78</v>
      </c>
      <c r="E394" s="72">
        <v>0</v>
      </c>
      <c r="F394" s="72">
        <v>0</v>
      </c>
      <c r="G394" s="72">
        <v>0</v>
      </c>
      <c r="H394" s="72">
        <v>0</v>
      </c>
      <c r="I394" s="72">
        <v>0</v>
      </c>
    </row>
    <row r="395" spans="1:9" x14ac:dyDescent="0.2">
      <c r="A395" s="5" t="s">
        <v>210</v>
      </c>
      <c r="B395" s="5" t="s">
        <v>210</v>
      </c>
      <c r="C395" s="2" t="s">
        <v>680</v>
      </c>
      <c r="D395" s="8" t="s">
        <v>79</v>
      </c>
      <c r="E395" s="72">
        <v>0</v>
      </c>
      <c r="F395" s="72">
        <v>0</v>
      </c>
      <c r="G395" s="72">
        <v>0</v>
      </c>
      <c r="H395" s="72">
        <v>0</v>
      </c>
      <c r="I395" s="72">
        <v>0</v>
      </c>
    </row>
    <row r="396" spans="1:9" x14ac:dyDescent="0.2">
      <c r="A396" s="5" t="s">
        <v>210</v>
      </c>
      <c r="B396" s="5" t="s">
        <v>210</v>
      </c>
      <c r="C396" s="2" t="s">
        <v>680</v>
      </c>
      <c r="D396" s="8" t="s">
        <v>80</v>
      </c>
      <c r="E396" s="20">
        <v>45898172</v>
      </c>
      <c r="F396" s="20">
        <v>18606303</v>
      </c>
      <c r="G396" s="20">
        <v>176623368</v>
      </c>
      <c r="H396" s="20">
        <v>35926625</v>
      </c>
      <c r="I396" s="20">
        <v>-139276621</v>
      </c>
    </row>
    <row r="397" spans="1:9" x14ac:dyDescent="0.2">
      <c r="A397" s="5" t="s">
        <v>210</v>
      </c>
      <c r="B397" s="5" t="s">
        <v>210</v>
      </c>
      <c r="C397" s="2" t="s">
        <v>680</v>
      </c>
      <c r="D397" s="8" t="s">
        <v>81</v>
      </c>
      <c r="E397" s="20">
        <v>2261689</v>
      </c>
      <c r="F397" s="20">
        <v>2393341</v>
      </c>
      <c r="G397" s="20">
        <v>7197940</v>
      </c>
      <c r="H397" s="20">
        <v>5366077</v>
      </c>
      <c r="I397" s="20">
        <v>14724373.000000002</v>
      </c>
    </row>
    <row r="398" spans="1:9" x14ac:dyDescent="0.2">
      <c r="A398" s="5" t="s">
        <v>210</v>
      </c>
      <c r="B398" s="5" t="s">
        <v>210</v>
      </c>
      <c r="C398" s="5" t="s">
        <v>680</v>
      </c>
      <c r="D398" s="5" t="s">
        <v>43</v>
      </c>
      <c r="E398" s="77"/>
      <c r="F398" s="77"/>
      <c r="G398" s="77"/>
      <c r="H398" s="77"/>
      <c r="I398" s="77"/>
    </row>
    <row r="399" spans="1:9" x14ac:dyDescent="0.2">
      <c r="A399" s="5" t="s">
        <v>210</v>
      </c>
      <c r="B399" s="5" t="s">
        <v>210</v>
      </c>
      <c r="C399" s="2" t="s">
        <v>680</v>
      </c>
      <c r="D399" s="8" t="s">
        <v>44</v>
      </c>
      <c r="E399" s="23">
        <v>15.16678102939931</v>
      </c>
      <c r="F399" s="23">
        <v>4.7718446191108699</v>
      </c>
      <c r="G399" s="23">
        <v>4.1799509591054873</v>
      </c>
      <c r="H399" s="23">
        <v>1.1797190609999999</v>
      </c>
      <c r="I399" s="23">
        <v>15.955283618205552</v>
      </c>
    </row>
    <row r="400" spans="1:9" x14ac:dyDescent="0.2">
      <c r="A400" s="5" t="s">
        <v>210</v>
      </c>
      <c r="B400" s="5" t="s">
        <v>210</v>
      </c>
      <c r="C400" s="2" t="s">
        <v>680</v>
      </c>
      <c r="D400" s="8" t="s">
        <v>45</v>
      </c>
      <c r="E400" s="23">
        <v>0.94799874801268069</v>
      </c>
      <c r="F400" s="23">
        <v>0.52915473074078145</v>
      </c>
      <c r="G400" s="23">
        <v>0.76853019021077862</v>
      </c>
      <c r="H400" s="23">
        <v>0.22040263600000001</v>
      </c>
      <c r="I400" s="23">
        <v>2.1188739343919889</v>
      </c>
    </row>
    <row r="401" spans="1:19" x14ac:dyDescent="0.2">
      <c r="A401" s="5" t="s">
        <v>210</v>
      </c>
      <c r="B401" s="5" t="s">
        <v>210</v>
      </c>
      <c r="C401" s="2" t="s">
        <v>680</v>
      </c>
      <c r="D401" s="8" t="s">
        <v>533</v>
      </c>
      <c r="E401" s="23">
        <v>5.4551243224774417</v>
      </c>
      <c r="F401" s="23">
        <v>3.8288389552629805</v>
      </c>
      <c r="G401" s="23">
        <v>8.4626606377201217</v>
      </c>
      <c r="H401" s="23">
        <v>6.5180505609999999</v>
      </c>
      <c r="I401" s="23">
        <v>27.997322209938012</v>
      </c>
      <c r="K401" s="9"/>
      <c r="L401" s="9"/>
      <c r="M401" s="9"/>
      <c r="N401" s="9"/>
      <c r="O401" s="24"/>
      <c r="P401" s="24"/>
      <c r="Q401" s="24"/>
      <c r="R401" s="24"/>
      <c r="S401" s="24"/>
    </row>
    <row r="402" spans="1:19" x14ac:dyDescent="0.2">
      <c r="A402" s="5" t="s">
        <v>210</v>
      </c>
      <c r="B402" s="5" t="s">
        <v>210</v>
      </c>
      <c r="C402" s="2" t="s">
        <v>680</v>
      </c>
      <c r="D402" s="8" t="s">
        <v>46</v>
      </c>
      <c r="E402" s="23">
        <v>0.37244634603197091</v>
      </c>
      <c r="F402" s="23">
        <v>0.21168053524488742</v>
      </c>
      <c r="G402" s="23">
        <v>0.19212675740958959</v>
      </c>
      <c r="H402" s="23">
        <v>0.14393883499999999</v>
      </c>
      <c r="I402" s="23">
        <v>1.1243155883256484</v>
      </c>
    </row>
    <row r="403" spans="1:19" x14ac:dyDescent="0.2">
      <c r="A403" s="5" t="s">
        <v>210</v>
      </c>
      <c r="B403" s="5" t="s">
        <v>210</v>
      </c>
      <c r="C403" s="2" t="s">
        <v>680</v>
      </c>
      <c r="D403" s="8" t="s">
        <v>47</v>
      </c>
      <c r="E403" s="23">
        <v>0.17015426116394669</v>
      </c>
      <c r="F403" s="23">
        <v>0.30223326797901862</v>
      </c>
      <c r="G403" s="23">
        <v>8.8839596166918722E-2</v>
      </c>
      <c r="H403" s="23">
        <v>0.27891835199999998</v>
      </c>
      <c r="I403" s="23">
        <v>0.53642412981579723</v>
      </c>
    </row>
    <row r="404" spans="1:19" x14ac:dyDescent="0.2">
      <c r="A404" s="5" t="s">
        <v>210</v>
      </c>
      <c r="B404" s="5" t="s">
        <v>210</v>
      </c>
      <c r="C404" s="2" t="s">
        <v>680</v>
      </c>
      <c r="D404" s="8" t="s">
        <v>48</v>
      </c>
      <c r="E404" s="23">
        <v>0.90954875010413416</v>
      </c>
      <c r="F404" s="23">
        <v>0.42028625220272142</v>
      </c>
      <c r="G404" s="23">
        <v>0.48292654508109101</v>
      </c>
      <c r="H404" s="23">
        <v>0.262487898</v>
      </c>
      <c r="I404" s="23">
        <v>1.8859332283565793</v>
      </c>
    </row>
    <row r="405" spans="1:19" x14ac:dyDescent="0.2">
      <c r="A405" s="5" t="s">
        <v>210</v>
      </c>
      <c r="B405" s="5" t="s">
        <v>210</v>
      </c>
      <c r="C405" s="2" t="s">
        <v>680</v>
      </c>
      <c r="D405" s="8" t="s">
        <v>49</v>
      </c>
      <c r="E405" s="23">
        <v>84.833218970600697</v>
      </c>
      <c r="F405" s="23">
        <v>95.228155380889135</v>
      </c>
      <c r="G405" s="23">
        <v>95.820049040894517</v>
      </c>
      <c r="H405" s="23">
        <v>98.820280940000004</v>
      </c>
      <c r="I405" s="23">
        <v>84.044716381794444</v>
      </c>
    </row>
    <row r="406" spans="1:19" x14ac:dyDescent="0.2">
      <c r="A406" s="5" t="s">
        <v>210</v>
      </c>
      <c r="B406" s="5" t="s">
        <v>210</v>
      </c>
      <c r="C406" s="2" t="s">
        <v>680</v>
      </c>
      <c r="D406" s="8" t="s">
        <v>50</v>
      </c>
      <c r="E406" s="23">
        <v>1.0381570060174383</v>
      </c>
      <c r="F406" s="23">
        <v>1.2162870614560857</v>
      </c>
      <c r="G406" s="23">
        <v>0.97342514138560554</v>
      </c>
      <c r="H406" s="23">
        <v>1.2484689330000001</v>
      </c>
      <c r="I406" s="23">
        <v>0.27783495918754725</v>
      </c>
      <c r="K406" s="23"/>
      <c r="L406" s="23"/>
      <c r="M406" s="23"/>
      <c r="N406" s="23"/>
      <c r="O406" s="92"/>
      <c r="P406" s="92"/>
      <c r="Q406" s="92"/>
      <c r="R406" s="92"/>
      <c r="S406" s="92"/>
    </row>
    <row r="407" spans="1:19" x14ac:dyDescent="0.2">
      <c r="A407" s="5" t="s">
        <v>210</v>
      </c>
      <c r="B407" s="5" t="s">
        <v>210</v>
      </c>
      <c r="C407" s="2" t="s">
        <v>680</v>
      </c>
      <c r="D407" s="8" t="s">
        <v>51</v>
      </c>
      <c r="E407" s="23">
        <v>8.9056042716513614E-2</v>
      </c>
      <c r="F407" s="23">
        <v>3.5564998545160341E-2</v>
      </c>
      <c r="G407" s="9">
        <v>1.7077056344171431E-2</v>
      </c>
      <c r="H407" s="9">
        <v>1.6682966E-2</v>
      </c>
      <c r="I407" s="9">
        <v>4.2398892813727759E-2</v>
      </c>
    </row>
    <row r="408" spans="1:19" x14ac:dyDescent="0.2">
      <c r="A408" s="5" t="s">
        <v>210</v>
      </c>
      <c r="B408" s="5" t="s">
        <v>210</v>
      </c>
      <c r="C408" s="2" t="s">
        <v>680</v>
      </c>
      <c r="D408" s="8" t="s">
        <v>52</v>
      </c>
      <c r="E408" s="23">
        <v>3.0988682184750731</v>
      </c>
      <c r="F408" s="23">
        <v>1.2772694561529763</v>
      </c>
      <c r="G408" s="23">
        <v>2.8079615021285469</v>
      </c>
      <c r="H408" s="23">
        <v>1.007443466</v>
      </c>
      <c r="I408" s="23">
        <v>0.95122236815656303</v>
      </c>
    </row>
    <row r="409" spans="1:19" x14ac:dyDescent="0.2">
      <c r="A409" s="5" t="s">
        <v>210</v>
      </c>
      <c r="B409" s="5" t="s">
        <v>210</v>
      </c>
      <c r="C409" s="2" t="s">
        <v>680</v>
      </c>
      <c r="D409" s="8" t="s">
        <v>82</v>
      </c>
      <c r="E409" s="23">
        <v>0.77674796747967478</v>
      </c>
      <c r="F409" s="23">
        <v>0.54279837398373987</v>
      </c>
      <c r="G409" s="23">
        <v>1.1465219512195122</v>
      </c>
      <c r="H409" s="23">
        <v>0.90603414599999998</v>
      </c>
      <c r="I409" s="23">
        <v>5.2389121951219515</v>
      </c>
    </row>
    <row r="410" spans="1:19" x14ac:dyDescent="0.2">
      <c r="A410" s="5" t="s">
        <v>210</v>
      </c>
      <c r="B410" s="5" t="s">
        <v>210</v>
      </c>
      <c r="C410" s="5" t="s">
        <v>680</v>
      </c>
      <c r="D410" s="5" t="s">
        <v>53</v>
      </c>
      <c r="E410" s="22"/>
      <c r="F410" s="22"/>
      <c r="G410" s="22"/>
      <c r="H410" s="22"/>
      <c r="I410" s="22"/>
    </row>
    <row r="411" spans="1:19" x14ac:dyDescent="0.2">
      <c r="A411" s="5" t="s">
        <v>210</v>
      </c>
      <c r="B411" s="5" t="s">
        <v>210</v>
      </c>
      <c r="C411" s="2" t="s">
        <v>680</v>
      </c>
      <c r="D411" s="8" t="s">
        <v>54</v>
      </c>
      <c r="E411" s="23">
        <v>1.2974815976459082</v>
      </c>
      <c r="F411" s="23">
        <v>1.2497484470170193</v>
      </c>
      <c r="G411" s="23">
        <v>0.18089224492183265</v>
      </c>
      <c r="H411" s="23">
        <v>0.237951099</v>
      </c>
      <c r="I411" s="23">
        <v>0.53405157072467269</v>
      </c>
    </row>
    <row r="412" spans="1:19" x14ac:dyDescent="0.2">
      <c r="A412" s="5" t="s">
        <v>210</v>
      </c>
      <c r="B412" s="5" t="s">
        <v>210</v>
      </c>
      <c r="C412" s="2" t="s">
        <v>680</v>
      </c>
      <c r="D412" s="8" t="s">
        <v>55</v>
      </c>
      <c r="E412" s="23">
        <v>79.360395714691748</v>
      </c>
      <c r="F412" s="23">
        <v>79.71499383108636</v>
      </c>
      <c r="G412" s="23">
        <v>91.480479892183126</v>
      </c>
      <c r="H412" s="23">
        <v>91.292816560000006</v>
      </c>
      <c r="I412" s="23">
        <v>88.874607006733356</v>
      </c>
    </row>
    <row r="413" spans="1:19" x14ac:dyDescent="0.2">
      <c r="A413" s="5" t="s">
        <v>210</v>
      </c>
      <c r="B413" s="5" t="s">
        <v>210</v>
      </c>
      <c r="C413" s="2" t="s">
        <v>680</v>
      </c>
      <c r="D413" s="8" t="s">
        <v>56</v>
      </c>
      <c r="E413" s="23">
        <v>15.37539367761997</v>
      </c>
      <c r="F413" s="23">
        <v>12.315123459185665</v>
      </c>
      <c r="G413" s="23">
        <v>4.4086746327282933</v>
      </c>
      <c r="H413" s="23">
        <v>3.8786332940000001</v>
      </c>
      <c r="I413" s="23">
        <v>7.0370995972843531</v>
      </c>
    </row>
    <row r="414" spans="1:19" x14ac:dyDescent="0.2">
      <c r="A414" s="5" t="s">
        <v>210</v>
      </c>
      <c r="B414" s="5" t="s">
        <v>210</v>
      </c>
      <c r="C414" s="2" t="s">
        <v>680</v>
      </c>
      <c r="D414" s="8" t="s">
        <v>57</v>
      </c>
      <c r="E414" s="23">
        <v>11.191074760320017</v>
      </c>
      <c r="F414" s="23">
        <v>8.5737886890009705</v>
      </c>
      <c r="G414" s="23">
        <v>3.3292410055079138</v>
      </c>
      <c r="H414" s="23">
        <v>4.1755599190000003</v>
      </c>
      <c r="I414" s="23">
        <v>6.7725817663547145</v>
      </c>
    </row>
    <row r="415" spans="1:19" x14ac:dyDescent="0.2">
      <c r="A415" s="5" t="s">
        <v>210</v>
      </c>
      <c r="B415" s="5" t="s">
        <v>210</v>
      </c>
      <c r="C415" s="2" t="s">
        <v>680</v>
      </c>
      <c r="D415" s="8" t="s">
        <v>58</v>
      </c>
      <c r="E415" s="23">
        <v>93.173360207893211</v>
      </c>
      <c r="F415" s="23">
        <v>94.483413279877027</v>
      </c>
      <c r="G415" s="23">
        <v>97.618691796102098</v>
      </c>
      <c r="H415" s="23">
        <v>97.398067600000005</v>
      </c>
      <c r="I415" s="23">
        <v>94.69454610290768</v>
      </c>
    </row>
    <row r="416" spans="1:19" x14ac:dyDescent="0.2">
      <c r="A416" s="5" t="s">
        <v>210</v>
      </c>
      <c r="B416" s="5" t="s">
        <v>210</v>
      </c>
      <c r="C416" s="2" t="s">
        <v>680</v>
      </c>
      <c r="D416" s="8" t="s">
        <v>59</v>
      </c>
      <c r="E416" s="23">
        <v>142.6100982312413</v>
      </c>
      <c r="F416" s="23">
        <v>149.95629358022623</v>
      </c>
      <c r="G416" s="23">
        <v>157.28899370335677</v>
      </c>
      <c r="H416" s="23">
        <v>109.9326713</v>
      </c>
      <c r="I416" s="23">
        <v>119.29260751689529</v>
      </c>
    </row>
    <row r="417" spans="1:19" x14ac:dyDescent="0.2">
      <c r="A417" s="5" t="s">
        <v>210</v>
      </c>
      <c r="B417" s="5" t="s">
        <v>210</v>
      </c>
      <c r="C417" s="2" t="s">
        <v>680</v>
      </c>
      <c r="D417" s="8" t="s">
        <v>60</v>
      </c>
      <c r="E417" s="23">
        <v>17.295864890920242</v>
      </c>
      <c r="F417" s="23">
        <v>13.847272762637537</v>
      </c>
      <c r="G417" s="23">
        <v>5.4425647982628531</v>
      </c>
      <c r="H417" s="23">
        <v>4.8584327629999997</v>
      </c>
      <c r="I417" s="23">
        <v>8.674671619799172</v>
      </c>
    </row>
    <row r="418" spans="1:19" x14ac:dyDescent="0.2">
      <c r="A418" s="5" t="s">
        <v>210</v>
      </c>
      <c r="B418" s="5" t="s">
        <v>210</v>
      </c>
      <c r="C418" s="5" t="s">
        <v>680</v>
      </c>
      <c r="D418" s="5" t="s">
        <v>61</v>
      </c>
      <c r="E418" s="22"/>
      <c r="F418" s="22"/>
      <c r="G418" s="22"/>
      <c r="H418" s="22"/>
      <c r="I418" s="22"/>
    </row>
    <row r="419" spans="1:19" x14ac:dyDescent="0.2">
      <c r="A419" s="5" t="s">
        <v>210</v>
      </c>
      <c r="B419" s="5" t="s">
        <v>210</v>
      </c>
      <c r="C419" s="2" t="s">
        <v>680</v>
      </c>
      <c r="D419" s="8" t="s">
        <v>62</v>
      </c>
      <c r="E419" s="23">
        <v>9.3747862705058189</v>
      </c>
      <c r="F419" s="23">
        <v>10.97446683760586</v>
      </c>
      <c r="G419" s="23">
        <v>13.195523498479725</v>
      </c>
      <c r="H419" s="23">
        <v>16.36969792</v>
      </c>
      <c r="I419" s="23">
        <v>11.756757013574582</v>
      </c>
    </row>
    <row r="420" spans="1:19" x14ac:dyDescent="0.2">
      <c r="A420" s="5" t="s">
        <v>210</v>
      </c>
      <c r="B420" s="5" t="s">
        <v>210</v>
      </c>
      <c r="C420" s="2" t="s">
        <v>680</v>
      </c>
      <c r="D420" s="8" t="s">
        <v>63</v>
      </c>
      <c r="E420" s="23">
        <v>3.6605487107836909</v>
      </c>
      <c r="F420" s="23">
        <v>4.2141633846986073</v>
      </c>
      <c r="G420" s="23">
        <v>15.809230427247639</v>
      </c>
      <c r="H420" s="23">
        <v>15.50379191</v>
      </c>
      <c r="I420" s="23">
        <v>12.898444860201893</v>
      </c>
    </row>
    <row r="421" spans="1:19" x14ac:dyDescent="0.2">
      <c r="A421" s="5" t="s">
        <v>210</v>
      </c>
      <c r="B421" s="5" t="s">
        <v>210</v>
      </c>
      <c r="C421" s="2" t="s">
        <v>680</v>
      </c>
      <c r="D421" s="8" t="s">
        <v>64</v>
      </c>
      <c r="E421" s="23">
        <v>21.914137690672412</v>
      </c>
      <c r="F421" s="23">
        <v>25.521551864543326</v>
      </c>
      <c r="G421" s="23">
        <v>30.436118470599883</v>
      </c>
      <c r="H421" s="23">
        <v>34.026862680000001</v>
      </c>
      <c r="I421" s="23">
        <v>23.652856357192306</v>
      </c>
      <c r="K421" s="25"/>
      <c r="L421" s="25"/>
      <c r="M421" s="25"/>
      <c r="N421" s="25"/>
      <c r="O421" s="24"/>
      <c r="P421" s="24"/>
      <c r="Q421" s="24"/>
      <c r="R421" s="24"/>
      <c r="S421" s="24"/>
    </row>
    <row r="422" spans="1:19" x14ac:dyDescent="0.2">
      <c r="A422" s="5" t="s">
        <v>210</v>
      </c>
      <c r="B422" s="5" t="s">
        <v>210</v>
      </c>
      <c r="C422" s="2" t="s">
        <v>680</v>
      </c>
      <c r="D422" s="8" t="s">
        <v>65</v>
      </c>
      <c r="E422" s="23">
        <v>6.5815480170344065</v>
      </c>
      <c r="F422" s="23">
        <v>20.093394504002621</v>
      </c>
      <c r="G422" s="23">
        <v>34.499233605627971</v>
      </c>
      <c r="H422" s="23">
        <v>-5.9135817570000002</v>
      </c>
      <c r="I422" s="23">
        <v>22.35322797657836</v>
      </c>
    </row>
    <row r="423" spans="1:19" x14ac:dyDescent="0.2">
      <c r="A423" s="5" t="s">
        <v>210</v>
      </c>
      <c r="B423" s="5" t="s">
        <v>210</v>
      </c>
      <c r="C423" s="2" t="s">
        <v>680</v>
      </c>
      <c r="D423" s="8" t="s">
        <v>66</v>
      </c>
      <c r="E423" s="23">
        <v>39.046743095362167</v>
      </c>
      <c r="F423" s="23">
        <v>38.399709498944105</v>
      </c>
      <c r="G423" s="23">
        <v>119.80752737145325</v>
      </c>
      <c r="H423" s="23">
        <v>94.710311610000005</v>
      </c>
      <c r="I423" s="23">
        <v>109.71090790861031</v>
      </c>
    </row>
    <row r="424" spans="1:19" x14ac:dyDescent="0.2">
      <c r="A424" s="5" t="s">
        <v>210</v>
      </c>
      <c r="B424" s="5" t="s">
        <v>210</v>
      </c>
      <c r="C424" s="5" t="s">
        <v>680</v>
      </c>
      <c r="D424" s="5" t="s">
        <v>67</v>
      </c>
      <c r="E424" s="22"/>
      <c r="F424" s="22"/>
      <c r="G424" s="22"/>
      <c r="H424" s="22"/>
      <c r="I424" s="22"/>
    </row>
    <row r="425" spans="1:19" x14ac:dyDescent="0.2">
      <c r="A425" s="5" t="s">
        <v>210</v>
      </c>
      <c r="B425" s="5" t="s">
        <v>210</v>
      </c>
      <c r="C425" s="2" t="s">
        <v>680</v>
      </c>
      <c r="D425" s="8" t="s">
        <v>535</v>
      </c>
      <c r="E425" s="23">
        <v>6.8274584411822277</v>
      </c>
      <c r="F425" s="23">
        <v>5.5285828868283735</v>
      </c>
      <c r="G425" s="23">
        <v>2.2702878637627775</v>
      </c>
      <c r="H425" s="23">
        <v>2.2083111130000002</v>
      </c>
      <c r="I425" s="23">
        <v>4.0157968676252835</v>
      </c>
      <c r="K425" s="3"/>
      <c r="L425" s="3"/>
      <c r="M425" s="3"/>
      <c r="N425" s="3"/>
      <c r="O425" s="24"/>
      <c r="P425" s="24"/>
      <c r="Q425" s="24"/>
      <c r="R425" s="24"/>
      <c r="S425" s="24"/>
    </row>
    <row r="426" spans="1:19" x14ac:dyDescent="0.2">
      <c r="A426" s="5" t="s">
        <v>210</v>
      </c>
      <c r="B426" s="5" t="s">
        <v>210</v>
      </c>
      <c r="C426" s="2" t="s">
        <v>680</v>
      </c>
      <c r="D426" s="8" t="s">
        <v>540</v>
      </c>
      <c r="E426" s="23">
        <f>+E397/SUM(E361:E363)</f>
        <v>0.25827495653715055</v>
      </c>
      <c r="F426" s="23">
        <f>+F397/SUM(F361:F363)</f>
        <v>0.27450990962306315</v>
      </c>
      <c r="G426" s="23">
        <f>+G397/SUM(G361:G363)</f>
        <v>0.86388843048358588</v>
      </c>
      <c r="H426" s="23">
        <f>+H397/SUM(H361:H363)</f>
        <v>0.62770406903382336</v>
      </c>
      <c r="I426" s="23">
        <f>+I397/SUM(I361:I363)</f>
        <v>1.2794905142919313</v>
      </c>
      <c r="O426" s="24"/>
      <c r="P426" s="24"/>
      <c r="Q426" s="24"/>
      <c r="R426" s="24"/>
      <c r="S426" s="24"/>
    </row>
    <row r="427" spans="1:19" x14ac:dyDescent="0.2">
      <c r="A427" s="5" t="s">
        <v>210</v>
      </c>
      <c r="B427" s="5" t="s">
        <v>210</v>
      </c>
      <c r="C427" s="2" t="s">
        <v>680</v>
      </c>
      <c r="D427" s="8" t="s">
        <v>538</v>
      </c>
      <c r="E427" s="23">
        <v>14.238868292682927</v>
      </c>
      <c r="F427" s="23">
        <v>14.176578861788618</v>
      </c>
      <c r="G427" s="23">
        <v>13.548008130081302</v>
      </c>
      <c r="H427" s="23">
        <v>13.90038537</v>
      </c>
      <c r="I427" s="23">
        <v>18.712190243902437</v>
      </c>
      <c r="O427" s="24"/>
      <c r="P427" s="24"/>
      <c r="Q427" s="24"/>
      <c r="R427" s="24"/>
      <c r="S427" s="24"/>
    </row>
    <row r="428" spans="1:19" x14ac:dyDescent="0.2">
      <c r="A428" s="5" t="s">
        <v>210</v>
      </c>
      <c r="B428" s="5" t="s">
        <v>210</v>
      </c>
      <c r="C428" s="2" t="s">
        <v>680</v>
      </c>
      <c r="D428" s="8" t="s">
        <v>539</v>
      </c>
      <c r="E428" s="23">
        <v>1.6391274815848158</v>
      </c>
      <c r="F428" s="23">
        <v>1.550811277412097</v>
      </c>
      <c r="G428" s="23">
        <v>1.4664400310848804</v>
      </c>
      <c r="H428" s="23">
        <v>1.890838612</v>
      </c>
      <c r="I428" s="23">
        <v>1.6864851459380812</v>
      </c>
      <c r="O428" s="24"/>
      <c r="P428" s="24"/>
      <c r="Q428" s="24"/>
      <c r="R428" s="24"/>
      <c r="S428" s="24"/>
    </row>
    <row r="429" spans="1:19" x14ac:dyDescent="0.2">
      <c r="A429" s="5" t="s">
        <v>210</v>
      </c>
      <c r="B429" s="5" t="s">
        <v>210</v>
      </c>
      <c r="C429" s="5" t="s">
        <v>680</v>
      </c>
      <c r="D429" s="5" t="s">
        <v>68</v>
      </c>
      <c r="E429" s="22"/>
      <c r="F429" s="22"/>
      <c r="G429" s="22"/>
      <c r="H429" s="22"/>
      <c r="I429" s="22"/>
    </row>
    <row r="430" spans="1:19" x14ac:dyDescent="0.2">
      <c r="A430" s="5" t="s">
        <v>210</v>
      </c>
      <c r="B430" s="5" t="s">
        <v>210</v>
      </c>
      <c r="C430" s="2" t="s">
        <v>680</v>
      </c>
      <c r="D430" s="8" t="s">
        <v>83</v>
      </c>
      <c r="E430" s="23">
        <v>96.081582583211215</v>
      </c>
      <c r="F430" s="23">
        <v>55.737365234661688</v>
      </c>
      <c r="G430" s="23">
        <v>250.49016112356779</v>
      </c>
      <c r="H430" s="23">
        <v>64.47580001</v>
      </c>
      <c r="I430" s="23">
        <v>-43.22768581946665</v>
      </c>
    </row>
    <row r="431" spans="1:19" x14ac:dyDescent="0.2">
      <c r="A431" s="5" t="s">
        <v>210</v>
      </c>
      <c r="B431" s="5" t="s">
        <v>210</v>
      </c>
      <c r="C431" s="5" t="s">
        <v>681</v>
      </c>
      <c r="D431" s="5" t="s">
        <v>9</v>
      </c>
      <c r="E431" s="19">
        <v>10232018</v>
      </c>
      <c r="F431" s="19">
        <v>10003227</v>
      </c>
      <c r="G431" s="19">
        <v>10838948</v>
      </c>
      <c r="H431" s="19">
        <v>12658373</v>
      </c>
      <c r="I431" s="19">
        <v>15430765</v>
      </c>
      <c r="J431" s="3"/>
      <c r="K431" s="3"/>
      <c r="L431" s="3"/>
      <c r="M431" s="3"/>
      <c r="N431" s="3"/>
    </row>
    <row r="432" spans="1:19" x14ac:dyDescent="0.2">
      <c r="A432" s="5" t="s">
        <v>210</v>
      </c>
      <c r="B432" s="5" t="s">
        <v>210</v>
      </c>
      <c r="C432" s="2" t="s">
        <v>681</v>
      </c>
      <c r="D432" s="8" t="s">
        <v>76</v>
      </c>
      <c r="E432" s="20">
        <v>6000000</v>
      </c>
      <c r="F432" s="20">
        <v>6000000</v>
      </c>
      <c r="G432" s="20">
        <v>6000000</v>
      </c>
      <c r="H432" s="20">
        <v>6000000</v>
      </c>
      <c r="I432" s="20">
        <v>6000000</v>
      </c>
      <c r="J432" s="3"/>
      <c r="K432" s="3"/>
      <c r="L432" s="3"/>
      <c r="M432" s="3"/>
      <c r="N432" s="3"/>
    </row>
    <row r="433" spans="1:9" x14ac:dyDescent="0.2">
      <c r="A433" s="5" t="s">
        <v>210</v>
      </c>
      <c r="B433" s="5" t="s">
        <v>210</v>
      </c>
      <c r="C433" s="2" t="s">
        <v>681</v>
      </c>
      <c r="D433" s="8" t="s">
        <v>11</v>
      </c>
      <c r="E433" s="20">
        <v>1920050</v>
      </c>
      <c r="F433" s="20">
        <v>2120621</v>
      </c>
      <c r="G433" s="20">
        <v>2390092</v>
      </c>
      <c r="H433" s="20">
        <v>2512191</v>
      </c>
      <c r="I433" s="20">
        <v>2898531</v>
      </c>
    </row>
    <row r="434" spans="1:9" x14ac:dyDescent="0.2">
      <c r="A434" s="5" t="s">
        <v>210</v>
      </c>
      <c r="B434" s="5" t="s">
        <v>210</v>
      </c>
      <c r="C434" s="2" t="s">
        <v>681</v>
      </c>
      <c r="D434" s="8" t="s">
        <v>12</v>
      </c>
      <c r="E434" s="20">
        <v>3385267</v>
      </c>
      <c r="F434" s="20">
        <v>3384198</v>
      </c>
      <c r="G434" s="20">
        <v>3269323</v>
      </c>
      <c r="H434" s="20">
        <v>3563017</v>
      </c>
      <c r="I434" s="20">
        <v>4781849</v>
      </c>
    </row>
    <row r="435" spans="1:9" x14ac:dyDescent="0.2">
      <c r="A435" s="5" t="s">
        <v>210</v>
      </c>
      <c r="B435" s="5" t="s">
        <v>210</v>
      </c>
      <c r="C435" s="2" t="s">
        <v>681</v>
      </c>
      <c r="D435" s="8" t="s">
        <v>13</v>
      </c>
      <c r="E435" s="20">
        <v>-1073299</v>
      </c>
      <c r="F435" s="20">
        <v>-1501592</v>
      </c>
      <c r="G435" s="20">
        <v>-820467</v>
      </c>
      <c r="H435" s="20">
        <v>583165</v>
      </c>
      <c r="I435" s="3">
        <v>1750385</v>
      </c>
    </row>
    <row r="436" spans="1:9" x14ac:dyDescent="0.2">
      <c r="A436" s="5" t="s">
        <v>210</v>
      </c>
      <c r="B436" s="5" t="s">
        <v>210</v>
      </c>
      <c r="C436" s="5" t="s">
        <v>681</v>
      </c>
      <c r="D436" s="5" t="s">
        <v>14</v>
      </c>
      <c r="E436" s="19">
        <v>41217764</v>
      </c>
      <c r="F436" s="19">
        <v>69934402</v>
      </c>
      <c r="G436" s="19">
        <v>177231253</v>
      </c>
      <c r="H436" s="19">
        <v>189341578</v>
      </c>
      <c r="I436" s="19">
        <v>128263285</v>
      </c>
    </row>
    <row r="437" spans="1:9" x14ac:dyDescent="0.2">
      <c r="A437" s="5" t="s">
        <v>210</v>
      </c>
      <c r="B437" s="5" t="s">
        <v>210</v>
      </c>
      <c r="C437" s="2" t="s">
        <v>681</v>
      </c>
      <c r="D437" s="8" t="s">
        <v>15</v>
      </c>
      <c r="E437" s="20">
        <v>0</v>
      </c>
      <c r="F437" s="20">
        <v>0</v>
      </c>
      <c r="G437" s="20">
        <v>0</v>
      </c>
      <c r="H437" s="20">
        <v>0</v>
      </c>
      <c r="I437" s="20">
        <v>0</v>
      </c>
    </row>
    <row r="438" spans="1:9" x14ac:dyDescent="0.2">
      <c r="A438" s="5" t="s">
        <v>210</v>
      </c>
      <c r="B438" s="5" t="s">
        <v>210</v>
      </c>
      <c r="C438" s="2" t="s">
        <v>681</v>
      </c>
      <c r="D438" s="8" t="s">
        <v>16</v>
      </c>
      <c r="E438" s="20">
        <v>40284824</v>
      </c>
      <c r="F438" s="20">
        <v>68320235</v>
      </c>
      <c r="G438" s="20">
        <v>174593998</v>
      </c>
      <c r="H438" s="20">
        <v>184383470</v>
      </c>
      <c r="I438" s="20">
        <v>121273464</v>
      </c>
    </row>
    <row r="439" spans="1:9" x14ac:dyDescent="0.2">
      <c r="A439" s="5" t="s">
        <v>210</v>
      </c>
      <c r="B439" s="5" t="s">
        <v>210</v>
      </c>
      <c r="C439" s="2" t="s">
        <v>681</v>
      </c>
      <c r="D439" s="8" t="s">
        <v>17</v>
      </c>
      <c r="E439" s="20">
        <v>50000</v>
      </c>
      <c r="F439" s="20">
        <v>54768</v>
      </c>
      <c r="G439" s="20">
        <v>0</v>
      </c>
      <c r="H439" s="20">
        <v>1165705</v>
      </c>
      <c r="I439" s="20">
        <v>0</v>
      </c>
    </row>
    <row r="440" spans="1:9" x14ac:dyDescent="0.2">
      <c r="A440" s="5" t="s">
        <v>210</v>
      </c>
      <c r="B440" s="5" t="s">
        <v>210</v>
      </c>
      <c r="C440" s="2" t="s">
        <v>681</v>
      </c>
      <c r="D440" s="8" t="s">
        <v>18</v>
      </c>
      <c r="E440" s="20">
        <v>882940</v>
      </c>
      <c r="F440" s="20">
        <v>1559399</v>
      </c>
      <c r="G440" s="20">
        <v>2637255</v>
      </c>
      <c r="H440" s="20">
        <v>3792403</v>
      </c>
      <c r="I440" s="20">
        <v>6989821</v>
      </c>
    </row>
    <row r="441" spans="1:9" x14ac:dyDescent="0.2">
      <c r="A441" s="5" t="s">
        <v>210</v>
      </c>
      <c r="B441" s="5" t="s">
        <v>210</v>
      </c>
      <c r="C441" s="5" t="s">
        <v>681</v>
      </c>
      <c r="D441" s="5" t="s">
        <v>19</v>
      </c>
      <c r="E441" s="19">
        <v>51449782</v>
      </c>
      <c r="F441" s="19">
        <v>79937629</v>
      </c>
      <c r="G441" s="19">
        <v>188070201</v>
      </c>
      <c r="H441" s="6">
        <v>201999951</v>
      </c>
      <c r="I441" s="19">
        <v>143694050</v>
      </c>
    </row>
    <row r="442" spans="1:9" x14ac:dyDescent="0.2">
      <c r="A442" s="5" t="s">
        <v>210</v>
      </c>
      <c r="B442" s="5" t="s">
        <v>210</v>
      </c>
      <c r="C442" s="2" t="s">
        <v>681</v>
      </c>
      <c r="D442" s="8" t="s">
        <v>20</v>
      </c>
      <c r="E442" s="20">
        <v>122751</v>
      </c>
      <c r="F442" s="20">
        <v>336633</v>
      </c>
      <c r="G442" s="20">
        <v>688559</v>
      </c>
      <c r="H442" s="20">
        <v>796300</v>
      </c>
      <c r="I442" s="20">
        <v>1245455</v>
      </c>
    </row>
    <row r="443" spans="1:9" x14ac:dyDescent="0.2">
      <c r="A443" s="5" t="s">
        <v>210</v>
      </c>
      <c r="B443" s="5" t="s">
        <v>210</v>
      </c>
      <c r="C443" s="2" t="s">
        <v>681</v>
      </c>
      <c r="D443" s="8" t="s">
        <v>21</v>
      </c>
      <c r="E443" s="20">
        <v>64694</v>
      </c>
      <c r="F443" s="20">
        <v>100591</v>
      </c>
      <c r="G443" s="20">
        <v>239927</v>
      </c>
      <c r="H443" s="20">
        <v>107838</v>
      </c>
      <c r="I443" s="20">
        <v>323822</v>
      </c>
    </row>
    <row r="444" spans="1:9" x14ac:dyDescent="0.2">
      <c r="A444" s="5" t="s">
        <v>210</v>
      </c>
      <c r="B444" s="5" t="s">
        <v>210</v>
      </c>
      <c r="C444" s="2" t="s">
        <v>681</v>
      </c>
      <c r="D444" s="8" t="s">
        <v>22</v>
      </c>
      <c r="E444" s="20">
        <v>2000000</v>
      </c>
      <c r="F444" s="20">
        <v>6559967</v>
      </c>
      <c r="G444" s="20">
        <v>0</v>
      </c>
      <c r="H444" s="20">
        <v>0</v>
      </c>
      <c r="I444" s="20">
        <v>0</v>
      </c>
    </row>
    <row r="445" spans="1:9" x14ac:dyDescent="0.2">
      <c r="A445" s="5" t="s">
        <v>210</v>
      </c>
      <c r="B445" s="5" t="s">
        <v>210</v>
      </c>
      <c r="C445" s="2" t="s">
        <v>681</v>
      </c>
      <c r="D445" s="8" t="s">
        <v>23</v>
      </c>
      <c r="E445" s="20">
        <v>26246638</v>
      </c>
      <c r="F445" s="20">
        <v>44805384</v>
      </c>
      <c r="G445" s="20">
        <v>158671066</v>
      </c>
      <c r="H445" s="20">
        <v>168748062</v>
      </c>
      <c r="I445" s="20">
        <v>107589021</v>
      </c>
    </row>
    <row r="446" spans="1:9" x14ac:dyDescent="0.2">
      <c r="A446" s="5" t="s">
        <v>210</v>
      </c>
      <c r="B446" s="5" t="s">
        <v>210</v>
      </c>
      <c r="C446" s="2" t="s">
        <v>681</v>
      </c>
      <c r="D446" s="8" t="s">
        <v>24</v>
      </c>
      <c r="E446" s="20">
        <v>20847166</v>
      </c>
      <c r="F446" s="20">
        <v>24708485</v>
      </c>
      <c r="G446" s="20">
        <v>20659437</v>
      </c>
      <c r="H446" s="20">
        <v>22140515</v>
      </c>
      <c r="I446" s="20">
        <v>27626721</v>
      </c>
    </row>
    <row r="447" spans="1:9" x14ac:dyDescent="0.2">
      <c r="A447" s="5" t="s">
        <v>210</v>
      </c>
      <c r="B447" s="5" t="s">
        <v>210</v>
      </c>
      <c r="C447" s="2" t="s">
        <v>681</v>
      </c>
      <c r="D447" s="8" t="s">
        <v>25</v>
      </c>
      <c r="E447" s="20">
        <v>1018878</v>
      </c>
      <c r="F447" s="20">
        <v>881635</v>
      </c>
      <c r="G447" s="20">
        <v>1124446</v>
      </c>
      <c r="H447" s="20">
        <v>1069645</v>
      </c>
      <c r="I447" s="20">
        <v>1085043</v>
      </c>
    </row>
    <row r="448" spans="1:9" x14ac:dyDescent="0.2">
      <c r="A448" s="5" t="s">
        <v>210</v>
      </c>
      <c r="B448" s="5" t="s">
        <v>210</v>
      </c>
      <c r="C448" s="2" t="s">
        <v>681</v>
      </c>
      <c r="D448" s="8" t="s">
        <v>26</v>
      </c>
      <c r="E448" s="20">
        <v>547025</v>
      </c>
      <c r="F448" s="20">
        <v>500622</v>
      </c>
      <c r="G448" s="20">
        <v>1049536</v>
      </c>
      <c r="H448" s="20">
        <v>999158</v>
      </c>
      <c r="I448" s="20">
        <v>1240105</v>
      </c>
    </row>
    <row r="449" spans="1:9" x14ac:dyDescent="0.2">
      <c r="A449" s="5" t="s">
        <v>210</v>
      </c>
      <c r="B449" s="5" t="s">
        <v>210</v>
      </c>
      <c r="C449" s="2" t="s">
        <v>681</v>
      </c>
      <c r="D449" s="8" t="s">
        <v>27</v>
      </c>
      <c r="E449" s="20">
        <v>20300141</v>
      </c>
      <c r="F449" s="20">
        <v>24207863</v>
      </c>
      <c r="G449" s="20">
        <v>19609901</v>
      </c>
      <c r="H449" s="20">
        <v>21141357</v>
      </c>
      <c r="I449" s="20">
        <v>26386616</v>
      </c>
    </row>
    <row r="450" spans="1:9" x14ac:dyDescent="0.2">
      <c r="A450" s="5" t="s">
        <v>210</v>
      </c>
      <c r="B450" s="5" t="s">
        <v>210</v>
      </c>
      <c r="C450" s="2" t="s">
        <v>681</v>
      </c>
      <c r="D450" s="8" t="s">
        <v>491</v>
      </c>
      <c r="E450" s="20">
        <v>54544</v>
      </c>
      <c r="F450" s="20">
        <v>16037</v>
      </c>
      <c r="G450" s="20">
        <v>53320</v>
      </c>
      <c r="H450" s="20">
        <v>47071</v>
      </c>
      <c r="I450" s="20">
        <v>43361</v>
      </c>
    </row>
    <row r="451" spans="1:9" x14ac:dyDescent="0.2">
      <c r="A451" s="5" t="s">
        <v>210</v>
      </c>
      <c r="B451" s="5" t="s">
        <v>210</v>
      </c>
      <c r="C451" s="2" t="s">
        <v>681</v>
      </c>
      <c r="D451" s="8" t="s">
        <v>28</v>
      </c>
      <c r="E451" s="20">
        <v>2661014</v>
      </c>
      <c r="F451" s="20">
        <v>3911154</v>
      </c>
      <c r="G451" s="20">
        <v>8807428</v>
      </c>
      <c r="H451" s="3">
        <v>11159323</v>
      </c>
      <c r="I451" s="20">
        <v>8105775</v>
      </c>
    </row>
    <row r="452" spans="1:9" x14ac:dyDescent="0.2">
      <c r="A452" s="5" t="s">
        <v>210</v>
      </c>
      <c r="B452" s="5" t="s">
        <v>210</v>
      </c>
      <c r="C452" s="5" t="s">
        <v>681</v>
      </c>
      <c r="D452" s="5" t="s">
        <v>29</v>
      </c>
      <c r="E452" s="19"/>
      <c r="F452" s="19"/>
      <c r="G452" s="19"/>
      <c r="H452" s="19"/>
      <c r="I452" s="19"/>
    </row>
    <row r="453" spans="1:9" x14ac:dyDescent="0.2">
      <c r="A453" s="5" t="s">
        <v>210</v>
      </c>
      <c r="B453" s="5" t="s">
        <v>210</v>
      </c>
      <c r="C453" s="2" t="s">
        <v>681</v>
      </c>
      <c r="D453" s="8" t="s">
        <v>30</v>
      </c>
      <c r="E453" s="20">
        <v>3335029</v>
      </c>
      <c r="F453" s="20">
        <v>6899314</v>
      </c>
      <c r="G453" s="20">
        <v>22150090</v>
      </c>
      <c r="H453" s="20">
        <v>37850478</v>
      </c>
      <c r="I453" s="20">
        <v>16405120</v>
      </c>
    </row>
    <row r="454" spans="1:9" x14ac:dyDescent="0.2">
      <c r="A454" s="5" t="s">
        <v>210</v>
      </c>
      <c r="B454" s="5" t="s">
        <v>210</v>
      </c>
      <c r="C454" s="2" t="s">
        <v>681</v>
      </c>
      <c r="D454" s="8" t="s">
        <v>31</v>
      </c>
      <c r="E454" s="20">
        <v>2468877</v>
      </c>
      <c r="F454" s="20">
        <v>6109937</v>
      </c>
      <c r="G454" s="20">
        <v>20779898</v>
      </c>
      <c r="H454" s="20">
        <v>36763666</v>
      </c>
      <c r="I454" s="20">
        <v>13988642</v>
      </c>
    </row>
    <row r="455" spans="1:9" x14ac:dyDescent="0.2">
      <c r="A455" s="5" t="s">
        <v>210</v>
      </c>
      <c r="B455" s="5" t="s">
        <v>210</v>
      </c>
      <c r="C455" s="2" t="s">
        <v>681</v>
      </c>
      <c r="D455" s="8" t="s">
        <v>32</v>
      </c>
      <c r="E455" s="20">
        <v>866152</v>
      </c>
      <c r="F455" s="20">
        <v>789377</v>
      </c>
      <c r="G455" s="20">
        <v>1370192</v>
      </c>
      <c r="H455" s="20">
        <v>1086812</v>
      </c>
      <c r="I455" s="20">
        <v>2416478</v>
      </c>
    </row>
    <row r="456" spans="1:9" x14ac:dyDescent="0.2">
      <c r="A456" s="5" t="s">
        <v>210</v>
      </c>
      <c r="B456" s="5" t="s">
        <v>210</v>
      </c>
      <c r="C456" s="2" t="s">
        <v>681</v>
      </c>
      <c r="D456" s="8" t="s">
        <v>33</v>
      </c>
      <c r="E456" s="20">
        <v>70748</v>
      </c>
      <c r="F456" s="20">
        <v>-35340</v>
      </c>
      <c r="G456" s="20">
        <v>237648</v>
      </c>
      <c r="H456" s="20">
        <v>-76662</v>
      </c>
      <c r="I456" s="20">
        <v>277859</v>
      </c>
    </row>
    <row r="457" spans="1:9" x14ac:dyDescent="0.2">
      <c r="A457" s="5" t="s">
        <v>210</v>
      </c>
      <c r="B457" s="5" t="s">
        <v>210</v>
      </c>
      <c r="C457" s="2" t="s">
        <v>681</v>
      </c>
      <c r="D457" s="8" t="s">
        <v>34</v>
      </c>
      <c r="E457" s="20">
        <v>795404</v>
      </c>
      <c r="F457" s="20">
        <v>824717</v>
      </c>
      <c r="G457" s="20">
        <v>1132544</v>
      </c>
      <c r="H457" s="20">
        <v>1163474</v>
      </c>
      <c r="I457" s="20">
        <v>2138619</v>
      </c>
    </row>
    <row r="458" spans="1:9" x14ac:dyDescent="0.2">
      <c r="A458" s="5" t="s">
        <v>210</v>
      </c>
      <c r="B458" s="5" t="s">
        <v>210</v>
      </c>
      <c r="C458" s="2" t="s">
        <v>681</v>
      </c>
      <c r="D458" s="8" t="s">
        <v>35</v>
      </c>
      <c r="E458" s="20">
        <v>340270</v>
      </c>
      <c r="F458" s="20">
        <v>353166</v>
      </c>
      <c r="G458" s="20">
        <v>682933</v>
      </c>
      <c r="H458" s="20">
        <v>674444</v>
      </c>
      <c r="I458" s="20">
        <v>906113</v>
      </c>
    </row>
    <row r="459" spans="1:9" x14ac:dyDescent="0.2">
      <c r="A459" s="5" t="s">
        <v>210</v>
      </c>
      <c r="B459" s="5" t="s">
        <v>210</v>
      </c>
      <c r="C459" s="2" t="s">
        <v>681</v>
      </c>
      <c r="D459" s="8" t="s">
        <v>36</v>
      </c>
      <c r="E459" s="20">
        <v>432033</v>
      </c>
      <c r="F459" s="20">
        <v>434181</v>
      </c>
      <c r="G459" s="20">
        <v>926956</v>
      </c>
      <c r="H459" s="20">
        <v>1149076</v>
      </c>
      <c r="I459" s="20">
        <v>863771</v>
      </c>
    </row>
    <row r="460" spans="1:9" x14ac:dyDescent="0.2">
      <c r="A460" s="5" t="s">
        <v>210</v>
      </c>
      <c r="B460" s="5" t="s">
        <v>210</v>
      </c>
      <c r="C460" s="2" t="s">
        <v>681</v>
      </c>
      <c r="D460" s="8" t="s">
        <v>37</v>
      </c>
      <c r="E460" s="20">
        <v>408855</v>
      </c>
      <c r="F460" s="20">
        <v>420079</v>
      </c>
      <c r="G460" s="20">
        <v>581208</v>
      </c>
      <c r="H460" s="20">
        <v>587265</v>
      </c>
      <c r="I460" s="20">
        <v>688133</v>
      </c>
    </row>
    <row r="461" spans="1:9" x14ac:dyDescent="0.2">
      <c r="A461" s="5" t="s">
        <v>210</v>
      </c>
      <c r="B461" s="5" t="s">
        <v>210</v>
      </c>
      <c r="C461" s="2" t="s">
        <v>681</v>
      </c>
      <c r="D461" s="8" t="s">
        <v>38</v>
      </c>
      <c r="E461" s="20">
        <v>703641</v>
      </c>
      <c r="F461" s="20">
        <v>743702</v>
      </c>
      <c r="G461" s="20">
        <v>888521</v>
      </c>
      <c r="H461" s="20">
        <v>688842</v>
      </c>
      <c r="I461" s="20">
        <v>2180961</v>
      </c>
    </row>
    <row r="462" spans="1:9" x14ac:dyDescent="0.2">
      <c r="A462" s="5" t="s">
        <v>210</v>
      </c>
      <c r="B462" s="5" t="s">
        <v>210</v>
      </c>
      <c r="C462" s="2" t="s">
        <v>681</v>
      </c>
      <c r="D462" s="8" t="s">
        <v>39</v>
      </c>
      <c r="E462" s="20">
        <v>481339</v>
      </c>
      <c r="F462" s="20">
        <v>502857</v>
      </c>
      <c r="G462" s="20">
        <v>847354</v>
      </c>
      <c r="H462" s="20">
        <v>610495</v>
      </c>
      <c r="I462" s="20">
        <v>1931698</v>
      </c>
    </row>
    <row r="463" spans="1:9" x14ac:dyDescent="0.2">
      <c r="A463" s="5" t="s">
        <v>210</v>
      </c>
      <c r="B463" s="5" t="s">
        <v>210</v>
      </c>
      <c r="C463" s="5" t="s">
        <v>681</v>
      </c>
      <c r="D463" s="5" t="s">
        <v>40</v>
      </c>
      <c r="E463" s="19"/>
      <c r="F463" s="19"/>
      <c r="G463" s="19"/>
      <c r="H463" s="19"/>
      <c r="I463" s="19"/>
    </row>
    <row r="464" spans="1:9" x14ac:dyDescent="0.2">
      <c r="A464" s="5" t="s">
        <v>210</v>
      </c>
      <c r="B464" s="5" t="s">
        <v>210</v>
      </c>
      <c r="C464" s="2" t="s">
        <v>681</v>
      </c>
      <c r="D464" s="8" t="s">
        <v>77</v>
      </c>
      <c r="E464" s="20">
        <v>600000</v>
      </c>
      <c r="F464" s="20">
        <v>600000</v>
      </c>
      <c r="G464" s="20">
        <v>600000</v>
      </c>
      <c r="H464" s="20">
        <v>600000</v>
      </c>
      <c r="I464" s="20">
        <v>600000</v>
      </c>
    </row>
    <row r="465" spans="1:19" x14ac:dyDescent="0.2">
      <c r="A465" s="5" t="s">
        <v>210</v>
      </c>
      <c r="B465" s="5" t="s">
        <v>210</v>
      </c>
      <c r="C465" s="2" t="s">
        <v>681</v>
      </c>
      <c r="D465" s="8" t="s">
        <v>78</v>
      </c>
      <c r="E465" s="72">
        <v>0</v>
      </c>
      <c r="F465" s="72">
        <v>0</v>
      </c>
      <c r="G465" s="72">
        <v>0</v>
      </c>
      <c r="H465" s="72">
        <v>0</v>
      </c>
      <c r="I465" s="72">
        <v>0</v>
      </c>
    </row>
    <row r="466" spans="1:19" x14ac:dyDescent="0.2">
      <c r="A466" s="5" t="s">
        <v>210</v>
      </c>
      <c r="B466" s="5" t="s">
        <v>210</v>
      </c>
      <c r="C466" s="2" t="s">
        <v>681</v>
      </c>
      <c r="D466" s="8" t="s">
        <v>79</v>
      </c>
      <c r="E466" s="72">
        <v>0</v>
      </c>
      <c r="F466" s="72">
        <v>0</v>
      </c>
      <c r="G466" s="72">
        <v>0</v>
      </c>
      <c r="H466" s="72">
        <v>0</v>
      </c>
      <c r="I466" s="72">
        <v>0</v>
      </c>
    </row>
    <row r="467" spans="1:19" x14ac:dyDescent="0.2">
      <c r="A467" s="5" t="s">
        <v>210</v>
      </c>
      <c r="B467" s="5" t="s">
        <v>210</v>
      </c>
      <c r="C467" s="2" t="s">
        <v>681</v>
      </c>
      <c r="D467" s="8" t="s">
        <v>80</v>
      </c>
      <c r="E467" s="20">
        <v>11370825</v>
      </c>
      <c r="F467" s="20">
        <v>17338451</v>
      </c>
      <c r="G467" s="20">
        <v>110491049</v>
      </c>
      <c r="H467" s="20">
        <v>5994509</v>
      </c>
      <c r="I467" s="20">
        <v>-59941878</v>
      </c>
    </row>
    <row r="468" spans="1:19" x14ac:dyDescent="0.2">
      <c r="A468" s="5" t="s">
        <v>210</v>
      </c>
      <c r="B468" s="5" t="s">
        <v>210</v>
      </c>
      <c r="C468" s="2" t="s">
        <v>681</v>
      </c>
      <c r="D468" s="8" t="s">
        <v>81</v>
      </c>
      <c r="E468" s="20">
        <v>21785486</v>
      </c>
      <c r="F468" s="20">
        <v>24672227</v>
      </c>
      <c r="G468" s="20">
        <v>123173308</v>
      </c>
      <c r="H468" s="20">
        <v>24878925</v>
      </c>
      <c r="I468" s="20">
        <v>44002238</v>
      </c>
    </row>
    <row r="469" spans="1:19" x14ac:dyDescent="0.2">
      <c r="A469" s="5" t="s">
        <v>210</v>
      </c>
      <c r="B469" s="5" t="s">
        <v>210</v>
      </c>
      <c r="C469" s="5" t="s">
        <v>681</v>
      </c>
      <c r="D469" s="5" t="s">
        <v>43</v>
      </c>
      <c r="E469" s="77"/>
      <c r="F469" s="77"/>
      <c r="G469" s="77"/>
      <c r="H469" s="77"/>
      <c r="I469" s="77"/>
    </row>
    <row r="470" spans="1:19" x14ac:dyDescent="0.2">
      <c r="A470" s="5" t="s">
        <v>210</v>
      </c>
      <c r="B470" s="5" t="s">
        <v>210</v>
      </c>
      <c r="C470" s="2" t="s">
        <v>681</v>
      </c>
      <c r="D470" s="8" t="s">
        <v>44</v>
      </c>
      <c r="E470" s="23">
        <v>25.971348375081597</v>
      </c>
      <c r="F470" s="23">
        <v>11.441383882513536</v>
      </c>
      <c r="G470" s="23">
        <v>6.1859432625330193</v>
      </c>
      <c r="H470" s="23">
        <v>2.871329657</v>
      </c>
      <c r="I470" s="23">
        <v>14.730023309795966</v>
      </c>
    </row>
    <row r="471" spans="1:19" x14ac:dyDescent="0.2">
      <c r="A471" s="5" t="s">
        <v>210</v>
      </c>
      <c r="B471" s="5" t="s">
        <v>210</v>
      </c>
      <c r="C471" s="2" t="s">
        <v>681</v>
      </c>
      <c r="D471" s="8" t="s">
        <v>45</v>
      </c>
      <c r="E471" s="23">
        <v>1.683490126352722</v>
      </c>
      <c r="F471" s="23">
        <v>0.98749113511985698</v>
      </c>
      <c r="G471" s="23">
        <v>0.72855348306880363</v>
      </c>
      <c r="H471" s="23">
        <v>0.53802587300000004</v>
      </c>
      <c r="I471" s="23">
        <v>1.6816827140720163</v>
      </c>
    </row>
    <row r="472" spans="1:19" x14ac:dyDescent="0.2">
      <c r="A472" s="5" t="s">
        <v>210</v>
      </c>
      <c r="B472" s="5" t="s">
        <v>210</v>
      </c>
      <c r="C472" s="2" t="s">
        <v>681</v>
      </c>
      <c r="D472" s="8" t="s">
        <v>533</v>
      </c>
      <c r="E472" s="23">
        <v>4.2576338195558776</v>
      </c>
      <c r="F472" s="23">
        <v>4.3708379940614455</v>
      </c>
      <c r="G472" s="23">
        <v>7.2675515881371409</v>
      </c>
      <c r="H472" s="23">
        <v>5.0557721239999998</v>
      </c>
      <c r="I472" s="23">
        <v>14.120207187227255</v>
      </c>
      <c r="K472" s="9"/>
      <c r="L472" s="9"/>
      <c r="M472" s="9"/>
      <c r="N472" s="9"/>
      <c r="O472" s="24"/>
      <c r="P472" s="24"/>
      <c r="Q472" s="24"/>
      <c r="R472" s="24"/>
      <c r="S472" s="24"/>
    </row>
    <row r="473" spans="1:19" x14ac:dyDescent="0.2">
      <c r="A473" s="5" t="s">
        <v>210</v>
      </c>
      <c r="B473" s="5" t="s">
        <v>210</v>
      </c>
      <c r="C473" s="2" t="s">
        <v>681</v>
      </c>
      <c r="D473" s="8" t="s">
        <v>46</v>
      </c>
      <c r="E473" s="23">
        <v>0.93555109718443508</v>
      </c>
      <c r="F473" s="23">
        <v>0.6290616900834024</v>
      </c>
      <c r="G473" s="23">
        <v>0.45055197234568811</v>
      </c>
      <c r="H473" s="23">
        <v>0.30222532099999999</v>
      </c>
      <c r="I473" s="23">
        <v>1.344313143098131</v>
      </c>
    </row>
    <row r="474" spans="1:19" x14ac:dyDescent="0.2">
      <c r="A474" s="5" t="s">
        <v>210</v>
      </c>
      <c r="B474" s="5" t="s">
        <v>210</v>
      </c>
      <c r="C474" s="2" t="s">
        <v>681</v>
      </c>
      <c r="D474" s="8" t="s">
        <v>47</v>
      </c>
      <c r="E474" s="23">
        <v>0.66136334649581219</v>
      </c>
      <c r="F474" s="23">
        <v>0.44180194536417888</v>
      </c>
      <c r="G474" s="23">
        <v>0.36312663907877674</v>
      </c>
      <c r="H474" s="23">
        <v>0.33388324899999999</v>
      </c>
      <c r="I474" s="23">
        <v>0.63058491287565488</v>
      </c>
    </row>
    <row r="475" spans="1:19" x14ac:dyDescent="0.2">
      <c r="A475" s="5" t="s">
        <v>210</v>
      </c>
      <c r="B475" s="5" t="s">
        <v>210</v>
      </c>
      <c r="C475" s="2" t="s">
        <v>681</v>
      </c>
      <c r="D475" s="8" t="s">
        <v>48</v>
      </c>
      <c r="E475" s="23">
        <v>1.5459812832637463</v>
      </c>
      <c r="F475" s="23">
        <v>1.0317006024784647</v>
      </c>
      <c r="G475" s="23">
        <v>0.60219215695951744</v>
      </c>
      <c r="H475" s="23">
        <v>0.57597736700000002</v>
      </c>
      <c r="I475" s="23">
        <v>1.4883142343054567</v>
      </c>
    </row>
    <row r="476" spans="1:19" x14ac:dyDescent="0.2">
      <c r="A476" s="5" t="s">
        <v>210</v>
      </c>
      <c r="B476" s="5" t="s">
        <v>210</v>
      </c>
      <c r="C476" s="2" t="s">
        <v>681</v>
      </c>
      <c r="D476" s="8" t="s">
        <v>49</v>
      </c>
      <c r="E476" s="23">
        <v>74.02865162491841</v>
      </c>
      <c r="F476" s="23">
        <v>88.558616117486466</v>
      </c>
      <c r="G476" s="23">
        <v>93.814056737466984</v>
      </c>
      <c r="H476" s="23">
        <v>97.128670339999999</v>
      </c>
      <c r="I476" s="23">
        <v>85.269976690204032</v>
      </c>
    </row>
    <row r="477" spans="1:19" x14ac:dyDescent="0.2">
      <c r="A477" s="5" t="s">
        <v>210</v>
      </c>
      <c r="B477" s="5" t="s">
        <v>210</v>
      </c>
      <c r="C477" s="2" t="s">
        <v>681</v>
      </c>
      <c r="D477" s="8" t="s">
        <v>50</v>
      </c>
      <c r="E477" s="23">
        <v>0.58105624885417417</v>
      </c>
      <c r="F477" s="23">
        <v>0.56484855493194852</v>
      </c>
      <c r="G477" s="23">
        <v>0.65412972794115165</v>
      </c>
      <c r="H477" s="23">
        <v>0.85253947900000004</v>
      </c>
      <c r="I477" s="23">
        <v>0.31551825089948882</v>
      </c>
      <c r="K477" s="23"/>
      <c r="L477" s="23"/>
      <c r="M477" s="23"/>
      <c r="N477" s="23"/>
      <c r="O477" s="92"/>
      <c r="P477" s="92"/>
      <c r="Q477" s="92"/>
      <c r="R477" s="92"/>
      <c r="S477" s="92"/>
    </row>
    <row r="478" spans="1:19" x14ac:dyDescent="0.2">
      <c r="A478" s="5" t="s">
        <v>210</v>
      </c>
      <c r="B478" s="5" t="s">
        <v>210</v>
      </c>
      <c r="C478" s="2" t="s">
        <v>681</v>
      </c>
      <c r="D478" s="8" t="s">
        <v>51</v>
      </c>
      <c r="E478" s="23">
        <v>0.11755043603255136</v>
      </c>
      <c r="F478" s="23">
        <v>5.9866555991881398E-2</v>
      </c>
      <c r="G478" s="9">
        <v>4.0597164904533231E-2</v>
      </c>
      <c r="H478" s="9">
        <v>2.9826821999999999E-2</v>
      </c>
      <c r="I478" s="9">
        <v>4.9896561383004898E-2</v>
      </c>
    </row>
    <row r="479" spans="1:19" x14ac:dyDescent="0.2">
      <c r="A479" s="5" t="s">
        <v>210</v>
      </c>
      <c r="B479" s="5" t="s">
        <v>210</v>
      </c>
      <c r="C479" s="2" t="s">
        <v>681</v>
      </c>
      <c r="D479" s="8" t="s">
        <v>52</v>
      </c>
      <c r="E479" s="23">
        <v>1.2015605254650719</v>
      </c>
      <c r="F479" s="23">
        <v>1.1894661433999876</v>
      </c>
      <c r="G479" s="23">
        <v>0.8510468816121054</v>
      </c>
      <c r="H479" s="23">
        <v>0.87073945399999997</v>
      </c>
      <c r="I479" s="23">
        <v>0.75943397788134592</v>
      </c>
    </row>
    <row r="480" spans="1:19" x14ac:dyDescent="0.2">
      <c r="A480" s="5" t="s">
        <v>210</v>
      </c>
      <c r="B480" s="5" t="s">
        <v>210</v>
      </c>
      <c r="C480" s="2" t="s">
        <v>681</v>
      </c>
      <c r="D480" s="8" t="s">
        <v>82</v>
      </c>
      <c r="E480" s="23">
        <v>0.80223166666666668</v>
      </c>
      <c r="F480" s="23">
        <v>0.83809500000000003</v>
      </c>
      <c r="G480" s="23">
        <v>1.4122566666666667</v>
      </c>
      <c r="H480" s="23">
        <v>1.017491667</v>
      </c>
      <c r="I480" s="23">
        <v>3.2194966666666667</v>
      </c>
    </row>
    <row r="481" spans="1:19" x14ac:dyDescent="0.2">
      <c r="A481" s="5" t="s">
        <v>210</v>
      </c>
      <c r="B481" s="5" t="s">
        <v>210</v>
      </c>
      <c r="C481" s="5" t="s">
        <v>681</v>
      </c>
      <c r="D481" s="5" t="s">
        <v>53</v>
      </c>
      <c r="E481" s="22"/>
      <c r="F481" s="22"/>
      <c r="G481" s="22"/>
      <c r="H481" s="22"/>
      <c r="I481" s="22"/>
    </row>
    <row r="482" spans="1:19" x14ac:dyDescent="0.2">
      <c r="A482" s="5" t="s">
        <v>210</v>
      </c>
      <c r="B482" s="5" t="s">
        <v>210</v>
      </c>
      <c r="C482" s="2" t="s">
        <v>681</v>
      </c>
      <c r="D482" s="8" t="s">
        <v>54</v>
      </c>
      <c r="E482" s="23">
        <v>0.3643261306724293</v>
      </c>
      <c r="F482" s="23">
        <v>0.54695642774193365</v>
      </c>
      <c r="G482" s="23">
        <v>0.49369118290036812</v>
      </c>
      <c r="H482" s="23">
        <v>0.44759317799999998</v>
      </c>
      <c r="I482" s="23">
        <v>1.0920960192854192</v>
      </c>
    </row>
    <row r="483" spans="1:19" x14ac:dyDescent="0.2">
      <c r="A483" s="5" t="s">
        <v>210</v>
      </c>
      <c r="B483" s="5" t="s">
        <v>210</v>
      </c>
      <c r="C483" s="2" t="s">
        <v>681</v>
      </c>
      <c r="D483" s="8" t="s">
        <v>55</v>
      </c>
      <c r="E483" s="23">
        <v>51.014089816745965</v>
      </c>
      <c r="F483" s="23">
        <v>56.05042901635224</v>
      </c>
      <c r="G483" s="23">
        <v>84.367999372744862</v>
      </c>
      <c r="H483" s="23">
        <v>83.538664819999994</v>
      </c>
      <c r="I483" s="23">
        <v>74.873678485643623</v>
      </c>
    </row>
    <row r="484" spans="1:19" x14ac:dyDescent="0.2">
      <c r="A484" s="5" t="s">
        <v>210</v>
      </c>
      <c r="B484" s="5" t="s">
        <v>210</v>
      </c>
      <c r="C484" s="2" t="s">
        <v>681</v>
      </c>
      <c r="D484" s="8" t="s">
        <v>56</v>
      </c>
      <c r="E484" s="23">
        <v>39.456223546292186</v>
      </c>
      <c r="F484" s="23">
        <v>30.283438854559972</v>
      </c>
      <c r="G484" s="23">
        <v>10.426904898134287</v>
      </c>
      <c r="H484" s="23">
        <v>10.46602086</v>
      </c>
      <c r="I484" s="23">
        <v>18.363054002583961</v>
      </c>
    </row>
    <row r="485" spans="1:19" x14ac:dyDescent="0.2">
      <c r="A485" s="5" t="s">
        <v>210</v>
      </c>
      <c r="B485" s="5" t="s">
        <v>210</v>
      </c>
      <c r="C485" s="2" t="s">
        <v>681</v>
      </c>
      <c r="D485" s="8" t="s">
        <v>57</v>
      </c>
      <c r="E485" s="23">
        <v>9.7182141607519354E-2</v>
      </c>
      <c r="F485" s="23">
        <v>6.8513415628076738E-2</v>
      </c>
      <c r="G485" s="23">
        <v>0</v>
      </c>
      <c r="H485" s="23">
        <v>0.57708182299999999</v>
      </c>
      <c r="I485" s="23">
        <v>0</v>
      </c>
    </row>
    <row r="486" spans="1:19" x14ac:dyDescent="0.2">
      <c r="A486" s="5" t="s">
        <v>210</v>
      </c>
      <c r="B486" s="5" t="s">
        <v>210</v>
      </c>
      <c r="C486" s="2" t="s">
        <v>681</v>
      </c>
      <c r="D486" s="8" t="s">
        <v>58</v>
      </c>
      <c r="E486" s="23">
        <v>80.112611555866266</v>
      </c>
      <c r="F486" s="23">
        <v>87.486210030072314</v>
      </c>
      <c r="G486" s="23">
        <v>94.236754178829216</v>
      </c>
      <c r="H486" s="23">
        <v>93.733477190000002</v>
      </c>
      <c r="I486" s="23">
        <v>89.261375123047898</v>
      </c>
    </row>
    <row r="487" spans="1:19" x14ac:dyDescent="0.2">
      <c r="A487" s="5" t="s">
        <v>210</v>
      </c>
      <c r="B487" s="5" t="s">
        <v>210</v>
      </c>
      <c r="C487" s="2" t="s">
        <v>681</v>
      </c>
      <c r="D487" s="8" t="s">
        <v>59</v>
      </c>
      <c r="E487" s="23">
        <v>41694.332000000002</v>
      </c>
      <c r="F487" s="23">
        <v>45114.82069821794</v>
      </c>
      <c r="G487" s="23"/>
      <c r="H487" s="23">
        <v>1899.324014</v>
      </c>
      <c r="I487" s="23"/>
    </row>
    <row r="488" spans="1:19" x14ac:dyDescent="0.2">
      <c r="A488" s="5" t="s">
        <v>210</v>
      </c>
      <c r="B488" s="5" t="s">
        <v>210</v>
      </c>
      <c r="C488" s="2" t="s">
        <v>681</v>
      </c>
      <c r="D488" s="8" t="s">
        <v>60</v>
      </c>
      <c r="E488" s="23">
        <v>51.685278210213589</v>
      </c>
      <c r="F488" s="23">
        <v>36.136722363288236</v>
      </c>
      <c r="G488" s="23">
        <v>11.832844906844965</v>
      </c>
      <c r="H488" s="23">
        <v>11.93242438</v>
      </c>
      <c r="I488" s="23">
        <v>22.780516106969618</v>
      </c>
    </row>
    <row r="489" spans="1:19" x14ac:dyDescent="0.2">
      <c r="A489" s="5" t="s">
        <v>210</v>
      </c>
      <c r="B489" s="5" t="s">
        <v>210</v>
      </c>
      <c r="C489" s="5" t="s">
        <v>681</v>
      </c>
      <c r="D489" s="5" t="s">
        <v>61</v>
      </c>
      <c r="E489" s="22"/>
      <c r="F489" s="22"/>
      <c r="G489" s="22"/>
      <c r="H489" s="22"/>
      <c r="I489" s="22"/>
    </row>
    <row r="490" spans="1:19" x14ac:dyDescent="0.2">
      <c r="A490" s="5" t="s">
        <v>210</v>
      </c>
      <c r="B490" s="5" t="s">
        <v>210</v>
      </c>
      <c r="C490" s="2" t="s">
        <v>681</v>
      </c>
      <c r="D490" s="8" t="s">
        <v>62</v>
      </c>
      <c r="E490" s="23">
        <v>4.887369343151966</v>
      </c>
      <c r="F490" s="23">
        <v>3.568146731780601</v>
      </c>
      <c r="G490" s="23">
        <v>5.44277174639367</v>
      </c>
      <c r="H490" s="23">
        <v>4.8311658509999997</v>
      </c>
      <c r="I490" s="23">
        <v>3.9275127873481619</v>
      </c>
    </row>
    <row r="491" spans="1:19" x14ac:dyDescent="0.2">
      <c r="A491" s="5" t="s">
        <v>210</v>
      </c>
      <c r="B491" s="5" t="s">
        <v>210</v>
      </c>
      <c r="C491" s="2" t="s">
        <v>681</v>
      </c>
      <c r="D491" s="8" t="s">
        <v>63</v>
      </c>
      <c r="E491" s="23">
        <v>2.6239777627328338</v>
      </c>
      <c r="F491" s="23">
        <v>2.026113701426858</v>
      </c>
      <c r="G491" s="23">
        <v>5.0801771606844852</v>
      </c>
      <c r="H491" s="23">
        <v>4.5128037900000004</v>
      </c>
      <c r="I491" s="23">
        <v>4.4887882278899474</v>
      </c>
    </row>
    <row r="492" spans="1:19" x14ac:dyDescent="0.2">
      <c r="A492" s="5" t="s">
        <v>210</v>
      </c>
      <c r="B492" s="5" t="s">
        <v>210</v>
      </c>
      <c r="C492" s="2" t="s">
        <v>681</v>
      </c>
      <c r="D492" s="8" t="s">
        <v>64</v>
      </c>
      <c r="E492" s="23">
        <v>9.0123788656257933</v>
      </c>
      <c r="F492" s="23">
        <v>7.6631800987047249</v>
      </c>
      <c r="G492" s="23">
        <v>9.6441030703512993</v>
      </c>
      <c r="H492" s="23">
        <v>8.8581910970000006</v>
      </c>
      <c r="I492" s="23">
        <v>7.9313805610662858</v>
      </c>
      <c r="K492" s="25"/>
      <c r="L492" s="25"/>
      <c r="M492" s="25"/>
      <c r="N492" s="25"/>
      <c r="O492" s="24"/>
      <c r="P492" s="24"/>
      <c r="Q492" s="24"/>
      <c r="R492" s="24"/>
      <c r="S492" s="24"/>
    </row>
    <row r="493" spans="1:19" x14ac:dyDescent="0.2">
      <c r="A493" s="5" t="s">
        <v>210</v>
      </c>
      <c r="B493" s="5" t="s">
        <v>210</v>
      </c>
      <c r="C493" s="2" t="s">
        <v>681</v>
      </c>
      <c r="D493" s="8" t="s">
        <v>65</v>
      </c>
      <c r="E493" s="23">
        <v>12.933229742699146</v>
      </c>
      <c r="F493" s="23">
        <v>-7.0592183323945008</v>
      </c>
      <c r="G493" s="23">
        <v>22.643148972498324</v>
      </c>
      <c r="H493" s="23">
        <v>-7.6726603799999999</v>
      </c>
      <c r="I493" s="23">
        <v>22.40608658137819</v>
      </c>
    </row>
    <row r="494" spans="1:19" x14ac:dyDescent="0.2">
      <c r="A494" s="5" t="s">
        <v>210</v>
      </c>
      <c r="B494" s="5" t="s">
        <v>210</v>
      </c>
      <c r="C494" s="2" t="s">
        <v>681</v>
      </c>
      <c r="D494" s="8" t="s">
        <v>66</v>
      </c>
      <c r="E494" s="23">
        <v>53.688959816582553</v>
      </c>
      <c r="F494" s="23">
        <v>56.783362729474213</v>
      </c>
      <c r="G494" s="23">
        <v>93.338052694393511</v>
      </c>
      <c r="H494" s="23">
        <v>93.410243589999993</v>
      </c>
      <c r="I494" s="23">
        <v>114.29086220546098</v>
      </c>
    </row>
    <row r="495" spans="1:19" x14ac:dyDescent="0.2">
      <c r="A495" s="5" t="s">
        <v>210</v>
      </c>
      <c r="B495" s="5" t="s">
        <v>210</v>
      </c>
      <c r="C495" s="5" t="s">
        <v>681</v>
      </c>
      <c r="D495" s="5" t="s">
        <v>67</v>
      </c>
      <c r="E495" s="22"/>
      <c r="F495" s="22"/>
      <c r="G495" s="22"/>
      <c r="H495" s="22"/>
      <c r="I495" s="22"/>
    </row>
    <row r="496" spans="1:19" x14ac:dyDescent="0.2">
      <c r="A496" s="5" t="s">
        <v>210</v>
      </c>
      <c r="B496" s="5" t="s">
        <v>210</v>
      </c>
      <c r="C496" s="2" t="s">
        <v>681</v>
      </c>
      <c r="D496" s="8" t="s">
        <v>535</v>
      </c>
      <c r="E496" s="23">
        <v>21.973498352237915</v>
      </c>
      <c r="F496" s="23">
        <v>14.392244483508511</v>
      </c>
      <c r="G496" s="23">
        <v>6.1995015361311809</v>
      </c>
      <c r="H496" s="23">
        <v>5.9778271930000004</v>
      </c>
      <c r="I496" s="23">
        <v>9.5204916278718574</v>
      </c>
      <c r="K496" s="3"/>
      <c r="L496" s="3"/>
      <c r="M496" s="3"/>
      <c r="N496" s="3"/>
      <c r="O496" s="24"/>
      <c r="P496" s="24"/>
      <c r="Q496" s="24"/>
      <c r="R496" s="24"/>
      <c r="S496" s="24"/>
    </row>
    <row r="497" spans="1:19" x14ac:dyDescent="0.2">
      <c r="A497" s="5" t="s">
        <v>210</v>
      </c>
      <c r="B497" s="5" t="s">
        <v>210</v>
      </c>
      <c r="C497" s="2" t="s">
        <v>681</v>
      </c>
      <c r="D497" s="8" t="s">
        <v>540</v>
      </c>
      <c r="E497" s="23">
        <f>+E468/SUM(E432:E434)</f>
        <v>1.9270123960256931</v>
      </c>
      <c r="F497" s="23">
        <f>+F468/SUM(F432:F434)</f>
        <v>2.1445123995431827</v>
      </c>
      <c r="G497" s="23">
        <f>+G468/SUM(G432:G434)</f>
        <v>10.564278568007056</v>
      </c>
      <c r="H497" s="23">
        <f>+H468/SUM(H432:H434)</f>
        <v>2.0603309690400362</v>
      </c>
      <c r="I497" s="23">
        <f>+I468/SUM(I432:I434)</f>
        <v>3.216448519704862</v>
      </c>
      <c r="O497" s="24"/>
      <c r="P497" s="24"/>
      <c r="Q497" s="24"/>
      <c r="R497" s="24"/>
      <c r="S497" s="24"/>
    </row>
    <row r="498" spans="1:19" x14ac:dyDescent="0.2">
      <c r="A498" s="5" t="s">
        <v>210</v>
      </c>
      <c r="B498" s="5" t="s">
        <v>210</v>
      </c>
      <c r="C498" s="2" t="s">
        <v>681</v>
      </c>
      <c r="D498" s="8" t="s">
        <v>538</v>
      </c>
      <c r="E498" s="23">
        <v>18.842195</v>
      </c>
      <c r="F498" s="23">
        <v>19.174698333333332</v>
      </c>
      <c r="G498" s="23">
        <v>19.432358333333333</v>
      </c>
      <c r="H498" s="23">
        <v>20.125346669999999</v>
      </c>
      <c r="I498" s="23">
        <v>22.800633333333334</v>
      </c>
      <c r="O498" s="24"/>
      <c r="P498" s="24"/>
      <c r="Q498" s="24"/>
      <c r="R498" s="24"/>
      <c r="S498" s="24"/>
    </row>
    <row r="499" spans="1:19" x14ac:dyDescent="0.2">
      <c r="A499" s="5" t="s">
        <v>210</v>
      </c>
      <c r="B499" s="5" t="s">
        <v>210</v>
      </c>
      <c r="C499" s="2" t="s">
        <v>681</v>
      </c>
      <c r="D499" s="8" t="s">
        <v>539</v>
      </c>
      <c r="E499" s="23">
        <v>4.422697744786811E-3</v>
      </c>
      <c r="F499" s="23">
        <v>4.7604399512934537E-3</v>
      </c>
      <c r="G499" s="23">
        <v>0</v>
      </c>
      <c r="H499" s="23">
        <v>9.6537052999999998E-2</v>
      </c>
      <c r="I499" s="23">
        <v>0</v>
      </c>
      <c r="O499" s="24"/>
      <c r="P499" s="24"/>
      <c r="Q499" s="24"/>
      <c r="R499" s="24"/>
      <c r="S499" s="24"/>
    </row>
    <row r="500" spans="1:19" x14ac:dyDescent="0.2">
      <c r="A500" s="5" t="s">
        <v>210</v>
      </c>
      <c r="B500" s="5" t="s">
        <v>210</v>
      </c>
      <c r="C500" s="5" t="s">
        <v>681</v>
      </c>
      <c r="D500" s="5" t="s">
        <v>68</v>
      </c>
      <c r="E500" s="22"/>
      <c r="F500" s="22"/>
      <c r="G500" s="22"/>
      <c r="H500" s="22"/>
      <c r="I500" s="22"/>
    </row>
    <row r="501" spans="1:19" x14ac:dyDescent="0.2">
      <c r="A501" s="5" t="s">
        <v>210</v>
      </c>
      <c r="B501" s="5" t="s">
        <v>210</v>
      </c>
      <c r="C501" s="2" t="s">
        <v>681</v>
      </c>
      <c r="D501" s="8" t="s">
        <v>83</v>
      </c>
      <c r="E501" s="23">
        <v>23.62331953155676</v>
      </c>
      <c r="F501" s="23">
        <v>34.479883943148849</v>
      </c>
      <c r="G501" s="23">
        <v>130.39538256738035</v>
      </c>
      <c r="H501" s="23">
        <v>9.8190959790000001</v>
      </c>
      <c r="I501" s="23">
        <v>-31.03066731963278</v>
      </c>
    </row>
    <row r="502" spans="1:19" x14ac:dyDescent="0.2">
      <c r="A502" s="5" t="s">
        <v>210</v>
      </c>
      <c r="B502" s="5" t="s">
        <v>210</v>
      </c>
      <c r="C502" s="5" t="s">
        <v>682</v>
      </c>
      <c r="D502" s="5" t="s">
        <v>9</v>
      </c>
      <c r="E502" s="19">
        <v>9655142</v>
      </c>
      <c r="F502" s="19">
        <v>9773059</v>
      </c>
      <c r="G502" s="19">
        <v>10581158</v>
      </c>
      <c r="H502" s="19">
        <v>10883198</v>
      </c>
      <c r="I502" s="19">
        <v>11303744</v>
      </c>
      <c r="J502" s="3"/>
      <c r="K502" s="3"/>
      <c r="L502" s="3"/>
      <c r="M502" s="3"/>
      <c r="N502" s="3"/>
    </row>
    <row r="503" spans="1:19" x14ac:dyDescent="0.2">
      <c r="A503" s="5" t="s">
        <v>210</v>
      </c>
      <c r="B503" s="5" t="s">
        <v>210</v>
      </c>
      <c r="C503" s="2" t="s">
        <v>682</v>
      </c>
      <c r="D503" s="8" t="s">
        <v>76</v>
      </c>
      <c r="E503" s="20">
        <v>6000000</v>
      </c>
      <c r="F503" s="20">
        <v>6000000</v>
      </c>
      <c r="G503" s="20">
        <v>6000000</v>
      </c>
      <c r="H503" s="20">
        <v>6000000</v>
      </c>
      <c r="I503" s="20">
        <v>6000000</v>
      </c>
      <c r="J503" s="3"/>
      <c r="K503" s="3"/>
      <c r="L503" s="3"/>
      <c r="M503" s="3"/>
      <c r="N503" s="3"/>
    </row>
    <row r="504" spans="1:19" x14ac:dyDescent="0.2">
      <c r="A504" s="5" t="s">
        <v>210</v>
      </c>
      <c r="B504" s="5" t="s">
        <v>210</v>
      </c>
      <c r="C504" s="2" t="s">
        <v>682</v>
      </c>
      <c r="D504" s="8" t="s">
        <v>11</v>
      </c>
      <c r="E504" s="20">
        <v>1004551</v>
      </c>
      <c r="F504" s="20">
        <v>1093746</v>
      </c>
      <c r="G504" s="20">
        <v>1247496</v>
      </c>
      <c r="H504" s="20">
        <v>1327571</v>
      </c>
      <c r="I504" s="20">
        <v>1406915</v>
      </c>
    </row>
    <row r="505" spans="1:19" x14ac:dyDescent="0.2">
      <c r="A505" s="5" t="s">
        <v>210</v>
      </c>
      <c r="B505" s="5" t="s">
        <v>210</v>
      </c>
      <c r="C505" s="2" t="s">
        <v>682</v>
      </c>
      <c r="D505" s="8" t="s">
        <v>12</v>
      </c>
      <c r="E505" s="20">
        <v>2661253</v>
      </c>
      <c r="F505" s="20">
        <v>2947810</v>
      </c>
      <c r="G505" s="20">
        <v>3208966</v>
      </c>
      <c r="H505" s="20">
        <v>3274742</v>
      </c>
      <c r="I505" s="20">
        <v>3470146</v>
      </c>
    </row>
    <row r="506" spans="1:19" x14ac:dyDescent="0.2">
      <c r="A506" s="5" t="s">
        <v>210</v>
      </c>
      <c r="B506" s="5" t="s">
        <v>210</v>
      </c>
      <c r="C506" s="2" t="s">
        <v>682</v>
      </c>
      <c r="D506" s="8" t="s">
        <v>13</v>
      </c>
      <c r="E506" s="20">
        <v>-10662</v>
      </c>
      <c r="F506" s="20">
        <v>-268497</v>
      </c>
      <c r="G506" s="20">
        <v>124696</v>
      </c>
      <c r="H506" s="20">
        <v>280885</v>
      </c>
      <c r="I506" s="3">
        <v>426683</v>
      </c>
    </row>
    <row r="507" spans="1:19" x14ac:dyDescent="0.2">
      <c r="A507" s="5" t="s">
        <v>210</v>
      </c>
      <c r="B507" s="5" t="s">
        <v>210</v>
      </c>
      <c r="C507" s="5" t="s">
        <v>682</v>
      </c>
      <c r="D507" s="5" t="s">
        <v>14</v>
      </c>
      <c r="E507" s="19">
        <v>15358720</v>
      </c>
      <c r="F507" s="19">
        <v>22967996</v>
      </c>
      <c r="G507" s="19">
        <v>25860732</v>
      </c>
      <c r="H507" s="19">
        <v>29553250</v>
      </c>
      <c r="I507" s="19">
        <v>34286495</v>
      </c>
    </row>
    <row r="508" spans="1:19" x14ac:dyDescent="0.2">
      <c r="A508" s="5" t="s">
        <v>210</v>
      </c>
      <c r="B508" s="5" t="s">
        <v>210</v>
      </c>
      <c r="C508" s="2" t="s">
        <v>682</v>
      </c>
      <c r="D508" s="8" t="s">
        <v>15</v>
      </c>
      <c r="E508" s="20">
        <v>0</v>
      </c>
      <c r="F508" s="20">
        <v>0</v>
      </c>
      <c r="G508" s="20">
        <v>0</v>
      </c>
      <c r="H508" s="20">
        <v>0</v>
      </c>
      <c r="I508" s="20">
        <v>0</v>
      </c>
    </row>
    <row r="509" spans="1:19" x14ac:dyDescent="0.2">
      <c r="A509" s="5" t="s">
        <v>210</v>
      </c>
      <c r="B509" s="5" t="s">
        <v>210</v>
      </c>
      <c r="C509" s="2" t="s">
        <v>682</v>
      </c>
      <c r="D509" s="8" t="s">
        <v>16</v>
      </c>
      <c r="E509" s="20">
        <v>13658356</v>
      </c>
      <c r="F509" s="20">
        <v>20336117</v>
      </c>
      <c r="G509" s="20">
        <v>21789218</v>
      </c>
      <c r="H509" s="20">
        <v>23798678</v>
      </c>
      <c r="I509" s="20">
        <v>26745599</v>
      </c>
    </row>
    <row r="510" spans="1:19" x14ac:dyDescent="0.2">
      <c r="A510" s="5" t="s">
        <v>210</v>
      </c>
      <c r="B510" s="5" t="s">
        <v>210</v>
      </c>
      <c r="C510" s="2" t="s">
        <v>682</v>
      </c>
      <c r="D510" s="8" t="s">
        <v>17</v>
      </c>
      <c r="E510" s="20">
        <v>1132247</v>
      </c>
      <c r="F510" s="20">
        <v>1771610</v>
      </c>
      <c r="G510" s="20">
        <v>2724472</v>
      </c>
      <c r="H510" s="20">
        <v>4501237</v>
      </c>
      <c r="I510" s="20">
        <v>6073987</v>
      </c>
    </row>
    <row r="511" spans="1:19" x14ac:dyDescent="0.2">
      <c r="A511" s="5" t="s">
        <v>210</v>
      </c>
      <c r="B511" s="5" t="s">
        <v>210</v>
      </c>
      <c r="C511" s="2" t="s">
        <v>682</v>
      </c>
      <c r="D511" s="8" t="s">
        <v>18</v>
      </c>
      <c r="E511" s="20">
        <v>568117</v>
      </c>
      <c r="F511" s="20">
        <v>860269</v>
      </c>
      <c r="G511" s="20">
        <v>1347042</v>
      </c>
      <c r="H511" s="20">
        <v>1253335</v>
      </c>
      <c r="I511" s="20">
        <v>1466909</v>
      </c>
    </row>
    <row r="512" spans="1:19" x14ac:dyDescent="0.2">
      <c r="A512" s="5" t="s">
        <v>210</v>
      </c>
      <c r="B512" s="5" t="s">
        <v>210</v>
      </c>
      <c r="C512" s="5" t="s">
        <v>682</v>
      </c>
      <c r="D512" s="5" t="s">
        <v>19</v>
      </c>
      <c r="E512" s="19">
        <v>25013862</v>
      </c>
      <c r="F512" s="19">
        <v>32741055</v>
      </c>
      <c r="G512" s="19">
        <v>36441890</v>
      </c>
      <c r="H512" s="6">
        <v>40436448</v>
      </c>
      <c r="I512" s="19">
        <v>45590239</v>
      </c>
    </row>
    <row r="513" spans="1:9" x14ac:dyDescent="0.2">
      <c r="A513" s="5" t="s">
        <v>210</v>
      </c>
      <c r="B513" s="5" t="s">
        <v>210</v>
      </c>
      <c r="C513" s="2" t="s">
        <v>682</v>
      </c>
      <c r="D513" s="8" t="s">
        <v>20</v>
      </c>
      <c r="E513" s="20">
        <v>75966</v>
      </c>
      <c r="F513" s="20">
        <v>154022</v>
      </c>
      <c r="G513" s="20">
        <v>158668</v>
      </c>
      <c r="H513" s="20">
        <v>213742</v>
      </c>
      <c r="I513" s="20">
        <v>321185</v>
      </c>
    </row>
    <row r="514" spans="1:9" x14ac:dyDescent="0.2">
      <c r="A514" s="5" t="s">
        <v>210</v>
      </c>
      <c r="B514" s="5" t="s">
        <v>210</v>
      </c>
      <c r="C514" s="2" t="s">
        <v>682</v>
      </c>
      <c r="D514" s="8" t="s">
        <v>21</v>
      </c>
      <c r="E514" s="20">
        <v>162471</v>
      </c>
      <c r="F514" s="20">
        <v>41997</v>
      </c>
      <c r="G514" s="20">
        <v>296119</v>
      </c>
      <c r="H514" s="20">
        <v>288245</v>
      </c>
      <c r="I514" s="20">
        <v>546037</v>
      </c>
    </row>
    <row r="515" spans="1:9" x14ac:dyDescent="0.2">
      <c r="A515" s="5" t="s">
        <v>210</v>
      </c>
      <c r="B515" s="5" t="s">
        <v>210</v>
      </c>
      <c r="C515" s="2" t="s">
        <v>682</v>
      </c>
      <c r="D515" s="8" t="s">
        <v>22</v>
      </c>
      <c r="E515" s="20">
        <v>0</v>
      </c>
      <c r="F515" s="20">
        <v>0</v>
      </c>
      <c r="G515" s="20">
        <v>0</v>
      </c>
      <c r="H515" s="20">
        <v>0</v>
      </c>
      <c r="I515" s="20">
        <v>0</v>
      </c>
    </row>
    <row r="516" spans="1:9" x14ac:dyDescent="0.2">
      <c r="A516" s="5" t="s">
        <v>210</v>
      </c>
      <c r="B516" s="5" t="s">
        <v>210</v>
      </c>
      <c r="C516" s="2" t="s">
        <v>682</v>
      </c>
      <c r="D516" s="8" t="s">
        <v>23</v>
      </c>
      <c r="E516" s="20">
        <v>16975437</v>
      </c>
      <c r="F516" s="20">
        <v>21089015</v>
      </c>
      <c r="G516" s="20">
        <v>22650509</v>
      </c>
      <c r="H516" s="20">
        <v>25923281</v>
      </c>
      <c r="I516" s="20">
        <v>28427353</v>
      </c>
    </row>
    <row r="517" spans="1:9" x14ac:dyDescent="0.2">
      <c r="A517" s="5" t="s">
        <v>210</v>
      </c>
      <c r="B517" s="5" t="s">
        <v>210</v>
      </c>
      <c r="C517" s="2" t="s">
        <v>682</v>
      </c>
      <c r="D517" s="8" t="s">
        <v>24</v>
      </c>
      <c r="E517" s="20">
        <v>8330246</v>
      </c>
      <c r="F517" s="20">
        <v>11320229</v>
      </c>
      <c r="G517" s="20">
        <v>12865174</v>
      </c>
      <c r="H517" s="20">
        <v>12565115</v>
      </c>
      <c r="I517" s="20">
        <v>14653030</v>
      </c>
    </row>
    <row r="518" spans="1:9" x14ac:dyDescent="0.2">
      <c r="A518" s="5" t="s">
        <v>210</v>
      </c>
      <c r="B518" s="5" t="s">
        <v>210</v>
      </c>
      <c r="C518" s="2" t="s">
        <v>682</v>
      </c>
      <c r="D518" s="8" t="s">
        <v>25</v>
      </c>
      <c r="E518" s="20">
        <v>2052232</v>
      </c>
      <c r="F518" s="20">
        <v>2047789</v>
      </c>
      <c r="G518" s="20">
        <v>2406185</v>
      </c>
      <c r="H518" s="20">
        <v>1950365</v>
      </c>
      <c r="I518" s="20">
        <v>2060370</v>
      </c>
    </row>
    <row r="519" spans="1:9" x14ac:dyDescent="0.2">
      <c r="A519" s="5" t="s">
        <v>210</v>
      </c>
      <c r="B519" s="5" t="s">
        <v>210</v>
      </c>
      <c r="C519" s="2" t="s">
        <v>682</v>
      </c>
      <c r="D519" s="8" t="s">
        <v>26</v>
      </c>
      <c r="E519" s="20">
        <v>1813682</v>
      </c>
      <c r="F519" s="20">
        <v>1878498</v>
      </c>
      <c r="G519" s="20">
        <v>2213291</v>
      </c>
      <c r="H519" s="20">
        <v>1864935</v>
      </c>
      <c r="I519" s="20">
        <v>1951811</v>
      </c>
    </row>
    <row r="520" spans="1:9" x14ac:dyDescent="0.2">
      <c r="A520" s="5" t="s">
        <v>210</v>
      </c>
      <c r="B520" s="5" t="s">
        <v>210</v>
      </c>
      <c r="C520" s="2" t="s">
        <v>682</v>
      </c>
      <c r="D520" s="8" t="s">
        <v>27</v>
      </c>
      <c r="E520" s="20">
        <v>6516564</v>
      </c>
      <c r="F520" s="20">
        <v>9441731</v>
      </c>
      <c r="G520" s="20">
        <v>10651883</v>
      </c>
      <c r="H520" s="20">
        <v>10700180</v>
      </c>
      <c r="I520" s="20">
        <v>12701219</v>
      </c>
    </row>
    <row r="521" spans="1:9" x14ac:dyDescent="0.2">
      <c r="A521" s="5" t="s">
        <v>210</v>
      </c>
      <c r="B521" s="5" t="s">
        <v>210</v>
      </c>
      <c r="C521" s="2" t="s">
        <v>682</v>
      </c>
      <c r="D521" s="8" t="s">
        <v>491</v>
      </c>
      <c r="E521" s="20">
        <v>232812</v>
      </c>
      <c r="F521" s="20">
        <v>477304</v>
      </c>
      <c r="G521" s="20">
        <v>495587</v>
      </c>
      <c r="H521" s="20">
        <v>569289</v>
      </c>
      <c r="I521" s="20">
        <v>507449</v>
      </c>
    </row>
    <row r="522" spans="1:9" x14ac:dyDescent="0.2">
      <c r="A522" s="5" t="s">
        <v>210</v>
      </c>
      <c r="B522" s="5" t="s">
        <v>210</v>
      </c>
      <c r="C522" s="2" t="s">
        <v>682</v>
      </c>
      <c r="D522" s="8" t="s">
        <v>28</v>
      </c>
      <c r="E522" s="20">
        <v>1050612</v>
      </c>
      <c r="F522" s="20">
        <v>1536986</v>
      </c>
      <c r="G522" s="20">
        <v>2189124</v>
      </c>
      <c r="H522" s="3">
        <v>2741711</v>
      </c>
      <c r="I522" s="20">
        <v>3086996</v>
      </c>
    </row>
    <row r="523" spans="1:9" x14ac:dyDescent="0.2">
      <c r="A523" s="5" t="s">
        <v>210</v>
      </c>
      <c r="B523" s="5" t="s">
        <v>210</v>
      </c>
      <c r="C523" s="5" t="s">
        <v>682</v>
      </c>
      <c r="D523" s="5" t="s">
        <v>29</v>
      </c>
      <c r="E523" s="19"/>
      <c r="F523" s="19"/>
      <c r="G523" s="19"/>
      <c r="H523" s="19"/>
      <c r="I523" s="19"/>
    </row>
    <row r="524" spans="1:9" x14ac:dyDescent="0.2">
      <c r="A524" s="5" t="s">
        <v>210</v>
      </c>
      <c r="B524" s="5" t="s">
        <v>210</v>
      </c>
      <c r="C524" s="2" t="s">
        <v>682</v>
      </c>
      <c r="D524" s="8" t="s">
        <v>30</v>
      </c>
      <c r="E524" s="20">
        <v>1562373</v>
      </c>
      <c r="F524" s="20">
        <v>3243562</v>
      </c>
      <c r="G524" s="20">
        <v>5868479</v>
      </c>
      <c r="H524" s="20">
        <v>6168679</v>
      </c>
      <c r="I524" s="20">
        <v>4966387</v>
      </c>
    </row>
    <row r="525" spans="1:9" x14ac:dyDescent="0.2">
      <c r="A525" s="5" t="s">
        <v>210</v>
      </c>
      <c r="B525" s="5" t="s">
        <v>210</v>
      </c>
      <c r="C525" s="2" t="s">
        <v>682</v>
      </c>
      <c r="D525" s="8" t="s">
        <v>31</v>
      </c>
      <c r="E525" s="20">
        <v>825739</v>
      </c>
      <c r="F525" s="20">
        <v>2131696</v>
      </c>
      <c r="G525" s="20">
        <v>4167770</v>
      </c>
      <c r="H525" s="20">
        <v>4762021</v>
      </c>
      <c r="I525" s="20">
        <v>3463930</v>
      </c>
    </row>
    <row r="526" spans="1:9" x14ac:dyDescent="0.2">
      <c r="A526" s="5" t="s">
        <v>210</v>
      </c>
      <c r="B526" s="5" t="s">
        <v>210</v>
      </c>
      <c r="C526" s="2" t="s">
        <v>682</v>
      </c>
      <c r="D526" s="8" t="s">
        <v>32</v>
      </c>
      <c r="E526" s="20">
        <v>736634</v>
      </c>
      <c r="F526" s="20">
        <v>1111866</v>
      </c>
      <c r="G526" s="20">
        <v>1700709</v>
      </c>
      <c r="H526" s="20">
        <v>1406658</v>
      </c>
      <c r="I526" s="20">
        <v>1502457</v>
      </c>
    </row>
    <row r="527" spans="1:9" x14ac:dyDescent="0.2">
      <c r="A527" s="5" t="s">
        <v>210</v>
      </c>
      <c r="B527" s="5" t="s">
        <v>210</v>
      </c>
      <c r="C527" s="2" t="s">
        <v>682</v>
      </c>
      <c r="D527" s="8" t="s">
        <v>33</v>
      </c>
      <c r="E527" s="20">
        <v>265099</v>
      </c>
      <c r="F527" s="20">
        <v>97285</v>
      </c>
      <c r="G527" s="20">
        <v>170882</v>
      </c>
      <c r="H527" s="20">
        <v>573720</v>
      </c>
      <c r="I527" s="20">
        <v>98488</v>
      </c>
    </row>
    <row r="528" spans="1:9" x14ac:dyDescent="0.2">
      <c r="A528" s="5" t="s">
        <v>210</v>
      </c>
      <c r="B528" s="5" t="s">
        <v>210</v>
      </c>
      <c r="C528" s="2" t="s">
        <v>682</v>
      </c>
      <c r="D528" s="8" t="s">
        <v>34</v>
      </c>
      <c r="E528" s="20">
        <v>471535</v>
      </c>
      <c r="F528" s="20">
        <v>1014581</v>
      </c>
      <c r="G528" s="20">
        <v>1529827</v>
      </c>
      <c r="H528" s="20">
        <v>832938</v>
      </c>
      <c r="I528" s="20">
        <v>1403969</v>
      </c>
    </row>
    <row r="529" spans="1:19" x14ac:dyDescent="0.2">
      <c r="A529" s="5" t="s">
        <v>210</v>
      </c>
      <c r="B529" s="5" t="s">
        <v>210</v>
      </c>
      <c r="C529" s="2" t="s">
        <v>682</v>
      </c>
      <c r="D529" s="8" t="s">
        <v>35</v>
      </c>
      <c r="E529" s="20">
        <v>174073</v>
      </c>
      <c r="F529" s="20">
        <v>109599</v>
      </c>
      <c r="G529" s="20">
        <v>223521</v>
      </c>
      <c r="H529" s="20">
        <v>114364</v>
      </c>
      <c r="I529" s="20">
        <v>125158</v>
      </c>
    </row>
    <row r="530" spans="1:19" x14ac:dyDescent="0.2">
      <c r="A530" s="5" t="s">
        <v>210</v>
      </c>
      <c r="B530" s="5" t="s">
        <v>210</v>
      </c>
      <c r="C530" s="2" t="s">
        <v>682</v>
      </c>
      <c r="D530" s="8" t="s">
        <v>36</v>
      </c>
      <c r="E530" s="20">
        <v>391600</v>
      </c>
      <c r="F530" s="20">
        <v>469814</v>
      </c>
      <c r="G530" s="20">
        <v>647252</v>
      </c>
      <c r="H530" s="20">
        <v>509989</v>
      </c>
      <c r="I530" s="20">
        <v>771107</v>
      </c>
    </row>
    <row r="531" spans="1:19" x14ac:dyDescent="0.2">
      <c r="A531" s="5" t="s">
        <v>210</v>
      </c>
      <c r="B531" s="5" t="s">
        <v>210</v>
      </c>
      <c r="C531" s="2" t="s">
        <v>682</v>
      </c>
      <c r="D531" s="8" t="s">
        <v>37</v>
      </c>
      <c r="E531" s="20">
        <v>380756</v>
      </c>
      <c r="F531" s="20">
        <v>457101</v>
      </c>
      <c r="G531" s="20">
        <v>625797</v>
      </c>
      <c r="H531" s="20">
        <v>492865</v>
      </c>
      <c r="I531" s="20">
        <v>752244</v>
      </c>
    </row>
    <row r="532" spans="1:19" x14ac:dyDescent="0.2">
      <c r="A532" s="5" t="s">
        <v>210</v>
      </c>
      <c r="B532" s="5" t="s">
        <v>210</v>
      </c>
      <c r="C532" s="2" t="s">
        <v>682</v>
      </c>
      <c r="D532" s="8" t="s">
        <v>38</v>
      </c>
      <c r="E532" s="20">
        <v>254008</v>
      </c>
      <c r="F532" s="20">
        <v>654366</v>
      </c>
      <c r="G532" s="20">
        <v>1106096</v>
      </c>
      <c r="H532" s="20">
        <v>437313</v>
      </c>
      <c r="I532" s="20">
        <v>758020</v>
      </c>
    </row>
    <row r="533" spans="1:19" x14ac:dyDescent="0.2">
      <c r="A533" s="5" t="s">
        <v>210</v>
      </c>
      <c r="B533" s="5" t="s">
        <v>210</v>
      </c>
      <c r="C533" s="2" t="s">
        <v>682</v>
      </c>
      <c r="D533" s="8" t="s">
        <v>39</v>
      </c>
      <c r="E533" s="20">
        <v>193732</v>
      </c>
      <c r="F533" s="20">
        <v>445977</v>
      </c>
      <c r="G533" s="20">
        <v>768751</v>
      </c>
      <c r="H533" s="20">
        <v>400377</v>
      </c>
      <c r="I533" s="20">
        <v>396718</v>
      </c>
    </row>
    <row r="534" spans="1:19" x14ac:dyDescent="0.2">
      <c r="A534" s="5" t="s">
        <v>210</v>
      </c>
      <c r="B534" s="5" t="s">
        <v>210</v>
      </c>
      <c r="C534" s="5" t="s">
        <v>682</v>
      </c>
      <c r="D534" s="5" t="s">
        <v>40</v>
      </c>
      <c r="E534" s="19"/>
      <c r="F534" s="19"/>
      <c r="G534" s="19"/>
      <c r="H534" s="19"/>
      <c r="I534" s="19"/>
    </row>
    <row r="535" spans="1:19" x14ac:dyDescent="0.2">
      <c r="A535" s="5" t="s">
        <v>210</v>
      </c>
      <c r="B535" s="5" t="s">
        <v>210</v>
      </c>
      <c r="C535" s="2" t="s">
        <v>682</v>
      </c>
      <c r="D535" s="8" t="s">
        <v>77</v>
      </c>
      <c r="E535" s="20">
        <v>600000</v>
      </c>
      <c r="F535" s="20">
        <v>600000</v>
      </c>
      <c r="G535" s="20">
        <v>600000</v>
      </c>
      <c r="H535" s="20">
        <v>600000</v>
      </c>
      <c r="I535" s="20">
        <v>600000</v>
      </c>
    </row>
    <row r="536" spans="1:19" x14ac:dyDescent="0.2">
      <c r="A536" s="5" t="s">
        <v>210</v>
      </c>
      <c r="B536" s="5" t="s">
        <v>210</v>
      </c>
      <c r="C536" s="2" t="s">
        <v>682</v>
      </c>
      <c r="D536" s="8" t="s">
        <v>78</v>
      </c>
      <c r="E536" s="72">
        <v>2.5</v>
      </c>
      <c r="F536" s="72">
        <v>5.8</v>
      </c>
      <c r="G536" s="72">
        <v>7.5</v>
      </c>
      <c r="H536" s="72">
        <v>3.33</v>
      </c>
      <c r="I536" s="72">
        <v>0</v>
      </c>
    </row>
    <row r="537" spans="1:19" x14ac:dyDescent="0.2">
      <c r="A537" s="5" t="s">
        <v>210</v>
      </c>
      <c r="B537" s="5" t="s">
        <v>210</v>
      </c>
      <c r="C537" s="2" t="s">
        <v>682</v>
      </c>
      <c r="D537" s="8" t="s">
        <v>79</v>
      </c>
      <c r="E537" s="72">
        <v>0</v>
      </c>
      <c r="F537" s="72">
        <v>0</v>
      </c>
      <c r="G537" s="72">
        <v>0</v>
      </c>
      <c r="H537" s="72">
        <v>0</v>
      </c>
      <c r="I537" s="72">
        <v>0</v>
      </c>
    </row>
    <row r="538" spans="1:19" x14ac:dyDescent="0.2">
      <c r="A538" s="5" t="s">
        <v>210</v>
      </c>
      <c r="B538" s="5" t="s">
        <v>210</v>
      </c>
      <c r="C538" s="2" t="s">
        <v>682</v>
      </c>
      <c r="D538" s="8" t="s">
        <v>80</v>
      </c>
      <c r="E538" s="20">
        <v>3569651</v>
      </c>
      <c r="F538" s="20">
        <v>4411346</v>
      </c>
      <c r="G538" s="20">
        <v>1982705</v>
      </c>
      <c r="H538" s="20">
        <v>3915461</v>
      </c>
      <c r="I538" s="20">
        <v>2178340</v>
      </c>
    </row>
    <row r="539" spans="1:19" x14ac:dyDescent="0.2">
      <c r="A539" s="5" t="s">
        <v>210</v>
      </c>
      <c r="B539" s="5" t="s">
        <v>210</v>
      </c>
      <c r="C539" s="2" t="s">
        <v>682</v>
      </c>
      <c r="D539" s="8" t="s">
        <v>81</v>
      </c>
      <c r="E539" s="20">
        <v>7336735</v>
      </c>
      <c r="F539" s="20">
        <v>8460133</v>
      </c>
      <c r="G539" s="20">
        <v>11017717</v>
      </c>
      <c r="H539" s="20">
        <v>5896480</v>
      </c>
      <c r="I539" s="20">
        <v>8587369.9999999981</v>
      </c>
    </row>
    <row r="540" spans="1:19" x14ac:dyDescent="0.2">
      <c r="A540" s="5" t="s">
        <v>210</v>
      </c>
      <c r="B540" s="5" t="s">
        <v>210</v>
      </c>
      <c r="C540" s="5" t="s">
        <v>682</v>
      </c>
      <c r="D540" s="5" t="s">
        <v>43</v>
      </c>
      <c r="E540" s="77"/>
      <c r="F540" s="77"/>
      <c r="G540" s="77"/>
      <c r="H540" s="77"/>
      <c r="I540" s="77"/>
    </row>
    <row r="541" spans="1:19" x14ac:dyDescent="0.2">
      <c r="A541" s="5" t="s">
        <v>210</v>
      </c>
      <c r="B541" s="5" t="s">
        <v>210</v>
      </c>
      <c r="C541" s="2" t="s">
        <v>682</v>
      </c>
      <c r="D541" s="8" t="s">
        <v>44</v>
      </c>
      <c r="E541" s="23">
        <v>47.148408222620333</v>
      </c>
      <c r="F541" s="23">
        <v>34.279165929308583</v>
      </c>
      <c r="G541" s="23">
        <v>28.98040531456277</v>
      </c>
      <c r="H541" s="23">
        <v>22.80322902</v>
      </c>
      <c r="I541" s="23">
        <v>30.252515561111124</v>
      </c>
    </row>
    <row r="542" spans="1:19" x14ac:dyDescent="0.2">
      <c r="A542" s="5" t="s">
        <v>210</v>
      </c>
      <c r="B542" s="5" t="s">
        <v>210</v>
      </c>
      <c r="C542" s="2" t="s">
        <v>682</v>
      </c>
      <c r="D542" s="8" t="s">
        <v>45</v>
      </c>
      <c r="E542" s="23">
        <v>2.9449031101234988</v>
      </c>
      <c r="F542" s="23">
        <v>3.3959382188509197</v>
      </c>
      <c r="G542" s="23">
        <v>4.6669066834897972</v>
      </c>
      <c r="H542" s="23">
        <v>3.4786883359999998</v>
      </c>
      <c r="I542" s="23">
        <v>3.2955672814086365</v>
      </c>
    </row>
    <row r="543" spans="1:19" x14ac:dyDescent="0.2">
      <c r="A543" s="5" t="s">
        <v>210</v>
      </c>
      <c r="B543" s="5" t="s">
        <v>210</v>
      </c>
      <c r="C543" s="2" t="s">
        <v>682</v>
      </c>
      <c r="D543" s="8" t="s">
        <v>533</v>
      </c>
      <c r="E543" s="23">
        <v>2.0043030046957293</v>
      </c>
      <c r="F543" s="23">
        <v>4.4413136768843398</v>
      </c>
      <c r="G543" s="23">
        <v>7.3519226675332439</v>
      </c>
      <c r="H543" s="23">
        <v>3.7763174880000001</v>
      </c>
      <c r="I543" s="23">
        <v>3.6472903847831688</v>
      </c>
      <c r="K543" s="9"/>
      <c r="L543" s="9"/>
      <c r="M543" s="9"/>
      <c r="N543" s="9"/>
      <c r="O543" s="24"/>
      <c r="P543" s="24"/>
      <c r="Q543" s="24"/>
      <c r="R543" s="24"/>
      <c r="S543" s="24"/>
    </row>
    <row r="544" spans="1:19" x14ac:dyDescent="0.2">
      <c r="A544" s="5" t="s">
        <v>210</v>
      </c>
      <c r="B544" s="5" t="s">
        <v>210</v>
      </c>
      <c r="C544" s="2" t="s">
        <v>682</v>
      </c>
      <c r="D544" s="8" t="s">
        <v>46</v>
      </c>
      <c r="E544" s="23">
        <v>0.77449855604064655</v>
      </c>
      <c r="F544" s="23">
        <v>1.3621338713734179</v>
      </c>
      <c r="G544" s="23">
        <v>2.1095256036391086</v>
      </c>
      <c r="H544" s="23">
        <v>0.99013889600000005</v>
      </c>
      <c r="I544" s="23">
        <v>0.87018188257359208</v>
      </c>
    </row>
    <row r="545" spans="1:19" x14ac:dyDescent="0.2">
      <c r="A545" s="5" t="s">
        <v>210</v>
      </c>
      <c r="B545" s="5" t="s">
        <v>210</v>
      </c>
      <c r="C545" s="2" t="s">
        <v>682</v>
      </c>
      <c r="D545" s="8" t="s">
        <v>47</v>
      </c>
      <c r="E545" s="23">
        <v>0.69590613396683809</v>
      </c>
      <c r="F545" s="23">
        <v>0.33474486390252239</v>
      </c>
      <c r="G545" s="23">
        <v>0.61336280857002756</v>
      </c>
      <c r="H545" s="23">
        <v>0.28282404999999999</v>
      </c>
      <c r="I545" s="23">
        <v>0.27452806290399134</v>
      </c>
    </row>
    <row r="546" spans="1:19" x14ac:dyDescent="0.2">
      <c r="A546" s="5" t="s">
        <v>210</v>
      </c>
      <c r="B546" s="5" t="s">
        <v>210</v>
      </c>
      <c r="C546" s="2" t="s">
        <v>682</v>
      </c>
      <c r="D546" s="8" t="s">
        <v>48</v>
      </c>
      <c r="E546" s="23">
        <v>1.8850947526615442</v>
      </c>
      <c r="F546" s="23">
        <v>3.098803627433508</v>
      </c>
      <c r="G546" s="23">
        <v>4.197990279867482</v>
      </c>
      <c r="H546" s="23">
        <v>2.0598693539999999</v>
      </c>
      <c r="I546" s="23">
        <v>3.0795385828093598</v>
      </c>
    </row>
    <row r="547" spans="1:19" x14ac:dyDescent="0.2">
      <c r="A547" s="5" t="s">
        <v>210</v>
      </c>
      <c r="B547" s="5" t="s">
        <v>210</v>
      </c>
      <c r="C547" s="2" t="s">
        <v>682</v>
      </c>
      <c r="D547" s="8" t="s">
        <v>49</v>
      </c>
      <c r="E547" s="23">
        <v>52.851591777379667</v>
      </c>
      <c r="F547" s="23">
        <v>65.720834070691424</v>
      </c>
      <c r="G547" s="23">
        <v>71.019594685437227</v>
      </c>
      <c r="H547" s="23">
        <v>77.196770979999997</v>
      </c>
      <c r="I547" s="23">
        <v>69.747484438888876</v>
      </c>
    </row>
    <row r="548" spans="1:19" x14ac:dyDescent="0.2">
      <c r="A548" s="5" t="s">
        <v>210</v>
      </c>
      <c r="B548" s="5" t="s">
        <v>210</v>
      </c>
      <c r="C548" s="2" t="s">
        <v>682</v>
      </c>
      <c r="D548" s="8" t="s">
        <v>50</v>
      </c>
      <c r="E548" s="23">
        <v>1.4989921577273158</v>
      </c>
      <c r="F548" s="23">
        <v>0.69854026645638678</v>
      </c>
      <c r="G548" s="23">
        <v>0.5657709638223084</v>
      </c>
      <c r="H548" s="23">
        <v>1.127030296</v>
      </c>
      <c r="I548" s="23">
        <v>0.99238014828104804</v>
      </c>
      <c r="K548" s="23"/>
      <c r="L548" s="23"/>
      <c r="M548" s="23"/>
      <c r="N548" s="23"/>
      <c r="O548" s="92"/>
      <c r="P548" s="92"/>
      <c r="Q548" s="92"/>
      <c r="R548" s="92"/>
      <c r="S548" s="92"/>
    </row>
    <row r="549" spans="1:19" x14ac:dyDescent="0.2">
      <c r="A549" s="5" t="s">
        <v>210</v>
      </c>
      <c r="B549" s="5" t="s">
        <v>210</v>
      </c>
      <c r="C549" s="2" t="s">
        <v>682</v>
      </c>
      <c r="D549" s="8" t="s">
        <v>51</v>
      </c>
      <c r="E549" s="23">
        <v>0.22551809846087928</v>
      </c>
      <c r="F549" s="23">
        <v>0.14011077905295929</v>
      </c>
      <c r="G549" s="9">
        <v>0.10624622455679579</v>
      </c>
      <c r="H549" s="9">
        <v>8.1169109000000003E-2</v>
      </c>
      <c r="I549" s="9">
        <v>0.15144852888465093</v>
      </c>
    </row>
    <row r="550" spans="1:19" x14ac:dyDescent="0.2">
      <c r="A550" s="5" t="s">
        <v>210</v>
      </c>
      <c r="B550" s="5" t="s">
        <v>210</v>
      </c>
      <c r="C550" s="2" t="s">
        <v>682</v>
      </c>
      <c r="D550" s="8" t="s">
        <v>52</v>
      </c>
      <c r="E550" s="23">
        <v>2.1873351984512244</v>
      </c>
      <c r="F550" s="23">
        <v>4.1706676155804345</v>
      </c>
      <c r="G550" s="23">
        <v>2.7997235159112566</v>
      </c>
      <c r="H550" s="23">
        <v>4.3096166629999999</v>
      </c>
      <c r="I550" s="23">
        <v>6.0103549113920005</v>
      </c>
    </row>
    <row r="551" spans="1:19" x14ac:dyDescent="0.2">
      <c r="A551" s="5" t="s">
        <v>210</v>
      </c>
      <c r="B551" s="5" t="s">
        <v>210</v>
      </c>
      <c r="C551" s="2" t="s">
        <v>682</v>
      </c>
      <c r="D551" s="8" t="s">
        <v>82</v>
      </c>
      <c r="E551" s="23">
        <v>0.32288666666666666</v>
      </c>
      <c r="F551" s="23">
        <v>0.74329500000000004</v>
      </c>
      <c r="G551" s="23">
        <v>1.2812516666666667</v>
      </c>
      <c r="H551" s="23">
        <v>0.66729499999999997</v>
      </c>
      <c r="I551" s="23">
        <v>0.66119666666666665</v>
      </c>
    </row>
    <row r="552" spans="1:19" x14ac:dyDescent="0.2">
      <c r="A552" s="5" t="s">
        <v>210</v>
      </c>
      <c r="B552" s="5" t="s">
        <v>210</v>
      </c>
      <c r="C552" s="5" t="s">
        <v>682</v>
      </c>
      <c r="D552" s="5" t="s">
        <v>53</v>
      </c>
      <c r="E552" s="22"/>
      <c r="F552" s="22"/>
      <c r="G552" s="22"/>
      <c r="H552" s="22"/>
      <c r="I552" s="22"/>
    </row>
    <row r="553" spans="1:19" x14ac:dyDescent="0.2">
      <c r="A553" s="5" t="s">
        <v>210</v>
      </c>
      <c r="B553" s="5" t="s">
        <v>210</v>
      </c>
      <c r="C553" s="2" t="s">
        <v>682</v>
      </c>
      <c r="D553" s="8" t="s">
        <v>54</v>
      </c>
      <c r="E553" s="23">
        <v>0.95321945887444326</v>
      </c>
      <c r="F553" s="23">
        <v>0.59869481908875566</v>
      </c>
      <c r="G553" s="23">
        <v>1.2479786311851553</v>
      </c>
      <c r="H553" s="23">
        <v>1.2414220949999999</v>
      </c>
      <c r="I553" s="23">
        <v>1.9022098129382476</v>
      </c>
    </row>
    <row r="554" spans="1:19" x14ac:dyDescent="0.2">
      <c r="A554" s="5" t="s">
        <v>210</v>
      </c>
      <c r="B554" s="5" t="s">
        <v>210</v>
      </c>
      <c r="C554" s="2" t="s">
        <v>682</v>
      </c>
      <c r="D554" s="8" t="s">
        <v>55</v>
      </c>
      <c r="E554" s="23">
        <v>67.864118703461301</v>
      </c>
      <c r="F554" s="23">
        <v>64.41153163818332</v>
      </c>
      <c r="G554" s="23">
        <v>62.155143435206021</v>
      </c>
      <c r="H554" s="23">
        <v>64.108699659999999</v>
      </c>
      <c r="I554" s="23">
        <v>62.35403372199913</v>
      </c>
    </row>
    <row r="555" spans="1:19" x14ac:dyDescent="0.2">
      <c r="A555" s="5" t="s">
        <v>210</v>
      </c>
      <c r="B555" s="5" t="s">
        <v>210</v>
      </c>
      <c r="C555" s="2" t="s">
        <v>682</v>
      </c>
      <c r="D555" s="8" t="s">
        <v>56</v>
      </c>
      <c r="E555" s="23">
        <v>26.051810791952079</v>
      </c>
      <c r="F555" s="23">
        <v>28.837589381282918</v>
      </c>
      <c r="G555" s="23">
        <v>29.229776501712728</v>
      </c>
      <c r="H555" s="23">
        <v>26.461720870000001</v>
      </c>
      <c r="I555" s="23">
        <v>27.859513963065645</v>
      </c>
    </row>
    <row r="556" spans="1:19" x14ac:dyDescent="0.2">
      <c r="A556" s="5" t="s">
        <v>210</v>
      </c>
      <c r="B556" s="5" t="s">
        <v>210</v>
      </c>
      <c r="C556" s="2" t="s">
        <v>682</v>
      </c>
      <c r="D556" s="8" t="s">
        <v>57</v>
      </c>
      <c r="E556" s="23">
        <v>4.5264781583907352</v>
      </c>
      <c r="F556" s="23">
        <v>5.4109740813177831</v>
      </c>
      <c r="G556" s="23">
        <v>7.4762093843101987</v>
      </c>
      <c r="H556" s="23">
        <v>11.13163303</v>
      </c>
      <c r="I556" s="23">
        <v>13.322998811214831</v>
      </c>
    </row>
    <row r="557" spans="1:19" x14ac:dyDescent="0.2">
      <c r="A557" s="5" t="s">
        <v>210</v>
      </c>
      <c r="B557" s="5" t="s">
        <v>210</v>
      </c>
      <c r="C557" s="2" t="s">
        <v>682</v>
      </c>
      <c r="D557" s="8" t="s">
        <v>58</v>
      </c>
      <c r="E557" s="23">
        <v>61.400834465305678</v>
      </c>
      <c r="F557" s="23">
        <v>70.150445671344428</v>
      </c>
      <c r="G557" s="23">
        <v>70.964299601365354</v>
      </c>
      <c r="H557" s="23">
        <v>73.085672610000003</v>
      </c>
      <c r="I557" s="23">
        <v>75.205780342586053</v>
      </c>
    </row>
    <row r="558" spans="1:19" x14ac:dyDescent="0.2">
      <c r="A558" s="5" t="s">
        <v>210</v>
      </c>
      <c r="B558" s="5" t="s">
        <v>210</v>
      </c>
      <c r="C558" s="2" t="s">
        <v>682</v>
      </c>
      <c r="D558" s="8" t="s">
        <v>59</v>
      </c>
      <c r="E558" s="23">
        <v>735.72692177590227</v>
      </c>
      <c r="F558" s="23">
        <v>638.97974159098226</v>
      </c>
      <c r="G558" s="23">
        <v>472.20797277417421</v>
      </c>
      <c r="H558" s="23">
        <v>279.1480431</v>
      </c>
      <c r="I558" s="23">
        <v>241.24236683417334</v>
      </c>
    </row>
    <row r="559" spans="1:19" x14ac:dyDescent="0.2">
      <c r="A559" s="5" t="s">
        <v>210</v>
      </c>
      <c r="B559" s="5" t="s">
        <v>210</v>
      </c>
      <c r="C559" s="2" t="s">
        <v>682</v>
      </c>
      <c r="D559" s="8" t="s">
        <v>60</v>
      </c>
      <c r="E559" s="23">
        <v>56.321206106336568</v>
      </c>
      <c r="F559" s="23">
        <v>51.204852493429108</v>
      </c>
      <c r="G559" s="23">
        <v>52.481588859123207</v>
      </c>
      <c r="H559" s="23">
        <v>44.399833000000001</v>
      </c>
      <c r="I559" s="23">
        <v>44.647211576648161</v>
      </c>
    </row>
    <row r="560" spans="1:19" x14ac:dyDescent="0.2">
      <c r="A560" s="5" t="s">
        <v>210</v>
      </c>
      <c r="B560" s="5" t="s">
        <v>210</v>
      </c>
      <c r="C560" s="5" t="s">
        <v>682</v>
      </c>
      <c r="D560" s="5" t="s">
        <v>61</v>
      </c>
      <c r="E560" s="22"/>
      <c r="F560" s="22"/>
      <c r="G560" s="22"/>
      <c r="H560" s="22"/>
      <c r="I560" s="22"/>
    </row>
    <row r="561" spans="1:19" x14ac:dyDescent="0.2">
      <c r="A561" s="5" t="s">
        <v>210</v>
      </c>
      <c r="B561" s="5" t="s">
        <v>210</v>
      </c>
      <c r="C561" s="2" t="s">
        <v>682</v>
      </c>
      <c r="D561" s="8" t="s">
        <v>62</v>
      </c>
      <c r="E561" s="23">
        <v>24.635911112348904</v>
      </c>
      <c r="F561" s="23">
        <v>18.089642886199563</v>
      </c>
      <c r="G561" s="23">
        <v>18.703089441308762</v>
      </c>
      <c r="H561" s="23">
        <v>15.52206247</v>
      </c>
      <c r="I561" s="23">
        <v>14.061050854328423</v>
      </c>
    </row>
    <row r="562" spans="1:19" x14ac:dyDescent="0.2">
      <c r="A562" s="5" t="s">
        <v>210</v>
      </c>
      <c r="B562" s="5" t="s">
        <v>210</v>
      </c>
      <c r="C562" s="2" t="s">
        <v>682</v>
      </c>
      <c r="D562" s="8" t="s">
        <v>63</v>
      </c>
      <c r="E562" s="23">
        <v>21.772250183247891</v>
      </c>
      <c r="F562" s="23">
        <v>16.594169605579534</v>
      </c>
      <c r="G562" s="23">
        <v>17.203739335356055</v>
      </c>
      <c r="H562" s="23">
        <v>14.842164199999999</v>
      </c>
      <c r="I562" s="23">
        <v>13.320187019340027</v>
      </c>
    </row>
    <row r="563" spans="1:19" x14ac:dyDescent="0.2">
      <c r="A563" s="5" t="s">
        <v>210</v>
      </c>
      <c r="B563" s="5" t="s">
        <v>210</v>
      </c>
      <c r="C563" s="2" t="s">
        <v>682</v>
      </c>
      <c r="D563" s="8" t="s">
        <v>64</v>
      </c>
      <c r="E563" s="23">
        <v>21.231880969239601</v>
      </c>
      <c r="F563" s="23">
        <v>20.393144249755714</v>
      </c>
      <c r="G563" s="23">
        <v>23.011464107075604</v>
      </c>
      <c r="H563" s="23">
        <v>18.395655739999999</v>
      </c>
      <c r="I563" s="23">
        <v>18.94234113424573</v>
      </c>
      <c r="K563" s="25"/>
      <c r="L563" s="25"/>
      <c r="M563" s="25"/>
      <c r="N563" s="25"/>
      <c r="O563" s="24"/>
      <c r="P563" s="24"/>
      <c r="Q563" s="24"/>
      <c r="R563" s="24"/>
      <c r="S563" s="24"/>
    </row>
    <row r="564" spans="1:19" x14ac:dyDescent="0.2">
      <c r="A564" s="5" t="s">
        <v>210</v>
      </c>
      <c r="B564" s="5" t="s">
        <v>210</v>
      </c>
      <c r="C564" s="2" t="s">
        <v>682</v>
      </c>
      <c r="D564" s="8" t="s">
        <v>65</v>
      </c>
      <c r="E564" s="23">
        <v>14.616619672026298</v>
      </c>
      <c r="F564" s="23">
        <v>5.1788716304196223</v>
      </c>
      <c r="G564" s="23">
        <v>7.7207199595534437</v>
      </c>
      <c r="H564" s="23">
        <v>30.76353868</v>
      </c>
      <c r="I564" s="23">
        <v>5.0459803741243388</v>
      </c>
    </row>
    <row r="565" spans="1:19" x14ac:dyDescent="0.2">
      <c r="A565" s="5" t="s">
        <v>210</v>
      </c>
      <c r="B565" s="5" t="s">
        <v>210</v>
      </c>
      <c r="C565" s="2" t="s">
        <v>682</v>
      </c>
      <c r="D565" s="8" t="s">
        <v>66</v>
      </c>
      <c r="E565" s="23">
        <v>88.376070541732119</v>
      </c>
      <c r="F565" s="23">
        <v>91.732986162148535</v>
      </c>
      <c r="G565" s="23">
        <v>91.983409421968801</v>
      </c>
      <c r="H565" s="23">
        <v>95.619794240000004</v>
      </c>
      <c r="I565" s="23">
        <v>94.731091988332196</v>
      </c>
    </row>
    <row r="566" spans="1:19" x14ac:dyDescent="0.2">
      <c r="A566" s="5" t="s">
        <v>210</v>
      </c>
      <c r="B566" s="5" t="s">
        <v>210</v>
      </c>
      <c r="C566" s="5" t="s">
        <v>682</v>
      </c>
      <c r="D566" s="5" t="s">
        <v>67</v>
      </c>
      <c r="E566" s="22"/>
      <c r="F566" s="22"/>
      <c r="G566" s="22"/>
      <c r="H566" s="22"/>
      <c r="I566" s="22"/>
    </row>
    <row r="567" spans="1:19" x14ac:dyDescent="0.2">
      <c r="A567" s="5" t="s">
        <v>210</v>
      </c>
      <c r="B567" s="5" t="s">
        <v>210</v>
      </c>
      <c r="C567" s="2" t="s">
        <v>682</v>
      </c>
      <c r="D567" s="8" t="s">
        <v>535</v>
      </c>
      <c r="E567" s="23">
        <v>38.641789900336065</v>
      </c>
      <c r="F567" s="23">
        <v>30.669616479982089</v>
      </c>
      <c r="G567" s="23">
        <v>28.69352275636637</v>
      </c>
      <c r="H567" s="23">
        <v>26.21969417</v>
      </c>
      <c r="I567" s="23">
        <v>23.858310986261774</v>
      </c>
      <c r="K567" s="3"/>
      <c r="L567" s="3"/>
      <c r="M567" s="3"/>
      <c r="N567" s="3"/>
      <c r="O567" s="24"/>
      <c r="P567" s="24"/>
      <c r="Q567" s="24"/>
      <c r="R567" s="24"/>
      <c r="S567" s="24"/>
    </row>
    <row r="568" spans="1:19" x14ac:dyDescent="0.2">
      <c r="A568" s="5" t="s">
        <v>210</v>
      </c>
      <c r="B568" s="5" t="s">
        <v>210</v>
      </c>
      <c r="C568" s="2" t="s">
        <v>682</v>
      </c>
      <c r="D568" s="8" t="s">
        <v>540</v>
      </c>
      <c r="E568" s="23">
        <f>+E539/SUM(E503:E505)</f>
        <v>0.75904032401236354</v>
      </c>
      <c r="F568" s="23">
        <f>+F539/SUM(F503:F505)</f>
        <v>0.8425121564825212</v>
      </c>
      <c r="G568" s="23">
        <f>+G539/SUM(G503:G505)</f>
        <v>1.0536754209980392</v>
      </c>
      <c r="H568" s="23">
        <f>+H539/SUM(H503:H505)</f>
        <v>0.55615034191124146</v>
      </c>
      <c r="I568" s="23">
        <f>+I539/SUM(I503:I505)</f>
        <v>0.7894935957424527</v>
      </c>
      <c r="O568" s="24"/>
      <c r="P568" s="24"/>
      <c r="Q568" s="24"/>
      <c r="R568" s="24"/>
      <c r="S568" s="24"/>
    </row>
    <row r="569" spans="1:19" x14ac:dyDescent="0.2">
      <c r="A569" s="5" t="s">
        <v>210</v>
      </c>
      <c r="B569" s="5" t="s">
        <v>210</v>
      </c>
      <c r="C569" s="2" t="s">
        <v>682</v>
      </c>
      <c r="D569" s="8" t="s">
        <v>538</v>
      </c>
      <c r="E569" s="23">
        <v>16.109673333333333</v>
      </c>
      <c r="F569" s="23">
        <v>16.735926666666668</v>
      </c>
      <c r="G569" s="23">
        <v>17.427436666666665</v>
      </c>
      <c r="H569" s="23">
        <v>17.670521669999999</v>
      </c>
      <c r="I569" s="23">
        <v>18.128435</v>
      </c>
      <c r="O569" s="24"/>
      <c r="P569" s="24"/>
      <c r="Q569" s="24"/>
      <c r="R569" s="24"/>
      <c r="S569" s="24"/>
    </row>
    <row r="570" spans="1:19" x14ac:dyDescent="0.2">
      <c r="A570" s="5" t="s">
        <v>210</v>
      </c>
      <c r="B570" s="5" t="s">
        <v>210</v>
      </c>
      <c r="C570" s="2" t="s">
        <v>682</v>
      </c>
      <c r="D570" s="8" t="s">
        <v>539</v>
      </c>
      <c r="E570" s="23">
        <v>0.11713945368641863</v>
      </c>
      <c r="F570" s="23">
        <v>0.17642783648271243</v>
      </c>
      <c r="G570" s="23">
        <v>0.26055390437033099</v>
      </c>
      <c r="H570" s="23">
        <v>0.42455235899999999</v>
      </c>
      <c r="I570" s="23">
        <v>0.55842170968793869</v>
      </c>
      <c r="O570" s="24"/>
      <c r="P570" s="24"/>
      <c r="Q570" s="24"/>
      <c r="R570" s="24"/>
      <c r="S570" s="24"/>
    </row>
    <row r="571" spans="1:19" x14ac:dyDescent="0.2">
      <c r="A571" s="5" t="s">
        <v>210</v>
      </c>
      <c r="B571" s="5" t="s">
        <v>210</v>
      </c>
      <c r="C571" s="5" t="s">
        <v>682</v>
      </c>
      <c r="D571" s="5" t="s">
        <v>68</v>
      </c>
      <c r="E571" s="22"/>
      <c r="F571" s="22"/>
      <c r="G571" s="22"/>
      <c r="H571" s="22"/>
      <c r="I571" s="22"/>
    </row>
    <row r="572" spans="1:19" x14ac:dyDescent="0.2">
      <c r="A572" s="5" t="s">
        <v>210</v>
      </c>
      <c r="B572" s="5" t="s">
        <v>210</v>
      </c>
      <c r="C572" s="2" t="s">
        <v>682</v>
      </c>
      <c r="D572" s="8" t="s">
        <v>83</v>
      </c>
      <c r="E572" s="23">
        <v>18.425716969834617</v>
      </c>
      <c r="F572" s="23">
        <v>9.8914204095726905</v>
      </c>
      <c r="G572" s="23">
        <v>2.5791251003250726</v>
      </c>
      <c r="H572" s="23">
        <v>9.7794353820000008</v>
      </c>
      <c r="I572" s="23">
        <v>5.4909028579494752</v>
      </c>
    </row>
    <row r="573" spans="1:19" x14ac:dyDescent="0.2">
      <c r="A573" s="5" t="s">
        <v>210</v>
      </c>
      <c r="B573" s="5" t="s">
        <v>210</v>
      </c>
      <c r="C573" s="5" t="s">
        <v>683</v>
      </c>
      <c r="D573" s="5" t="s">
        <v>9</v>
      </c>
      <c r="E573" s="19">
        <v>18046987</v>
      </c>
      <c r="F573" s="19">
        <v>19616043</v>
      </c>
      <c r="G573" s="19">
        <v>21779752.456999999</v>
      </c>
      <c r="H573" s="19">
        <v>25178711.396000002</v>
      </c>
      <c r="I573" s="19">
        <v>0</v>
      </c>
      <c r="J573" s="3"/>
      <c r="K573" s="3"/>
      <c r="L573" s="3"/>
      <c r="M573" s="3"/>
      <c r="N573" s="3"/>
    </row>
    <row r="574" spans="1:19" x14ac:dyDescent="0.2">
      <c r="A574" s="5" t="s">
        <v>210</v>
      </c>
      <c r="B574" s="5" t="s">
        <v>210</v>
      </c>
      <c r="C574" s="2" t="s">
        <v>683</v>
      </c>
      <c r="D574" s="8" t="s">
        <v>76</v>
      </c>
      <c r="E574" s="20">
        <v>9696638</v>
      </c>
      <c r="F574" s="20">
        <v>9905975</v>
      </c>
      <c r="G574" s="20">
        <v>9905975.2799999993</v>
      </c>
      <c r="H574" s="20">
        <v>9905975.2799999993</v>
      </c>
      <c r="I574" s="20"/>
      <c r="J574" s="3"/>
      <c r="K574" s="3"/>
      <c r="L574" s="3"/>
      <c r="M574" s="3"/>
      <c r="N574" s="3"/>
    </row>
    <row r="575" spans="1:19" x14ac:dyDescent="0.2">
      <c r="A575" s="5" t="s">
        <v>210</v>
      </c>
      <c r="B575" s="5" t="s">
        <v>210</v>
      </c>
      <c r="C575" s="2" t="s">
        <v>683</v>
      </c>
      <c r="D575" s="8" t="s">
        <v>11</v>
      </c>
      <c r="E575" s="20">
        <v>1636691</v>
      </c>
      <c r="F575" s="20">
        <v>1896940</v>
      </c>
      <c r="G575" s="20">
        <v>2478639.4249999998</v>
      </c>
      <c r="H575" s="20">
        <v>3182248.72</v>
      </c>
      <c r="I575" s="20"/>
    </row>
    <row r="576" spans="1:19" x14ac:dyDescent="0.2">
      <c r="A576" s="5" t="s">
        <v>210</v>
      </c>
      <c r="B576" s="5" t="s">
        <v>210</v>
      </c>
      <c r="C576" s="2" t="s">
        <v>683</v>
      </c>
      <c r="D576" s="8" t="s">
        <v>12</v>
      </c>
      <c r="E576" s="20">
        <v>6507549</v>
      </c>
      <c r="F576" s="20">
        <v>7568321</v>
      </c>
      <c r="G576" s="20">
        <v>9857585.3249999993</v>
      </c>
      <c r="H576" s="20">
        <v>11823086.48</v>
      </c>
      <c r="I576" s="20"/>
    </row>
    <row r="577" spans="1:9" x14ac:dyDescent="0.2">
      <c r="A577" s="5" t="s">
        <v>210</v>
      </c>
      <c r="B577" s="5" t="s">
        <v>210</v>
      </c>
      <c r="C577" s="2" t="s">
        <v>683</v>
      </c>
      <c r="D577" s="8" t="s">
        <v>13</v>
      </c>
      <c r="E577" s="20">
        <v>206109</v>
      </c>
      <c r="F577" s="20">
        <v>244807</v>
      </c>
      <c r="G577" s="20">
        <v>-462447.57299999997</v>
      </c>
      <c r="H577" s="20">
        <v>267400.91600000003</v>
      </c>
      <c r="I577" s="3"/>
    </row>
    <row r="578" spans="1:9" x14ac:dyDescent="0.2">
      <c r="A578" s="5" t="s">
        <v>210</v>
      </c>
      <c r="B578" s="5" t="s">
        <v>210</v>
      </c>
      <c r="C578" s="5" t="s">
        <v>683</v>
      </c>
      <c r="D578" s="5" t="s">
        <v>14</v>
      </c>
      <c r="E578" s="19">
        <v>19695503.239999998</v>
      </c>
      <c r="F578" s="19">
        <v>74599200</v>
      </c>
      <c r="G578" s="19">
        <v>23204630.938000001</v>
      </c>
      <c r="H578" s="19">
        <v>56471613.82</v>
      </c>
      <c r="I578" s="19"/>
    </row>
    <row r="579" spans="1:9" x14ac:dyDescent="0.2">
      <c r="A579" s="5" t="s">
        <v>210</v>
      </c>
      <c r="B579" s="5" t="s">
        <v>210</v>
      </c>
      <c r="C579" s="2" t="s">
        <v>683</v>
      </c>
      <c r="D579" s="8" t="s">
        <v>15</v>
      </c>
      <c r="E579" s="20">
        <v>0</v>
      </c>
      <c r="F579" s="20">
        <v>0</v>
      </c>
      <c r="G579" s="20">
        <v>0</v>
      </c>
      <c r="H579" s="20">
        <v>0</v>
      </c>
      <c r="I579" s="20"/>
    </row>
    <row r="580" spans="1:9" x14ac:dyDescent="0.2">
      <c r="A580" s="5" t="s">
        <v>210</v>
      </c>
      <c r="B580" s="5" t="s">
        <v>210</v>
      </c>
      <c r="C580" s="2" t="s">
        <v>683</v>
      </c>
      <c r="D580" s="8" t="s">
        <v>16</v>
      </c>
      <c r="E580" s="20">
        <v>14694377.689999999</v>
      </c>
      <c r="F580" s="20">
        <v>72177830</v>
      </c>
      <c r="G580" s="20">
        <v>21965719.309999999</v>
      </c>
      <c r="H580" s="20">
        <v>52680469.210000001</v>
      </c>
      <c r="I580" s="20"/>
    </row>
    <row r="581" spans="1:9" x14ac:dyDescent="0.2">
      <c r="A581" s="5" t="s">
        <v>210</v>
      </c>
      <c r="B581" s="5" t="s">
        <v>210</v>
      </c>
      <c r="C581" s="2" t="s">
        <v>683</v>
      </c>
      <c r="D581" s="8" t="s">
        <v>17</v>
      </c>
      <c r="E581" s="20">
        <v>4750000</v>
      </c>
      <c r="F581" s="20">
        <v>1503420</v>
      </c>
      <c r="G581" s="20">
        <v>370560.67800000001</v>
      </c>
      <c r="H581" s="20">
        <v>2174951.2560000001</v>
      </c>
      <c r="I581" s="20"/>
    </row>
    <row r="582" spans="1:9" x14ac:dyDescent="0.2">
      <c r="A582" s="5" t="s">
        <v>210</v>
      </c>
      <c r="B582" s="5" t="s">
        <v>210</v>
      </c>
      <c r="C582" s="2" t="s">
        <v>683</v>
      </c>
      <c r="D582" s="8" t="s">
        <v>18</v>
      </c>
      <c r="E582" s="20">
        <v>251125.55</v>
      </c>
      <c r="F582" s="20">
        <v>917950</v>
      </c>
      <c r="G582" s="20">
        <v>868350.95</v>
      </c>
      <c r="H582" s="20">
        <v>1616193.3529999999</v>
      </c>
      <c r="I582" s="20"/>
    </row>
    <row r="583" spans="1:9" x14ac:dyDescent="0.2">
      <c r="A583" s="5" t="s">
        <v>210</v>
      </c>
      <c r="B583" s="5" t="s">
        <v>210</v>
      </c>
      <c r="C583" s="5" t="s">
        <v>683</v>
      </c>
      <c r="D583" s="5" t="s">
        <v>19</v>
      </c>
      <c r="E583" s="19">
        <v>37742489.814000003</v>
      </c>
      <c r="F583" s="19">
        <v>94215243</v>
      </c>
      <c r="G583" s="19">
        <v>44984383.387000002</v>
      </c>
      <c r="H583" s="6">
        <v>81650325.209999993</v>
      </c>
      <c r="I583" s="19"/>
    </row>
    <row r="584" spans="1:9" x14ac:dyDescent="0.2">
      <c r="A584" s="5" t="s">
        <v>210</v>
      </c>
      <c r="B584" s="5" t="s">
        <v>210</v>
      </c>
      <c r="C584" s="2" t="s">
        <v>683</v>
      </c>
      <c r="D584" s="8" t="s">
        <v>20</v>
      </c>
      <c r="E584" s="20">
        <v>2067463.8319999999</v>
      </c>
      <c r="F584" s="20">
        <v>93365</v>
      </c>
      <c r="G584" s="20">
        <v>58211.053</v>
      </c>
      <c r="H584" s="20">
        <v>153936.033</v>
      </c>
      <c r="I584" s="20"/>
    </row>
    <row r="585" spans="1:9" x14ac:dyDescent="0.2">
      <c r="A585" s="5" t="s">
        <v>210</v>
      </c>
      <c r="B585" s="5" t="s">
        <v>210</v>
      </c>
      <c r="C585" s="2" t="s">
        <v>683</v>
      </c>
      <c r="D585" s="8" t="s">
        <v>21</v>
      </c>
      <c r="E585" s="20">
        <v>6546094.6789999995</v>
      </c>
      <c r="F585" s="20">
        <v>3313389</v>
      </c>
      <c r="G585" s="20">
        <v>4338987.0329999998</v>
      </c>
      <c r="H585" s="20">
        <v>4806312.87</v>
      </c>
      <c r="I585" s="20"/>
    </row>
    <row r="586" spans="1:9" x14ac:dyDescent="0.2">
      <c r="A586" s="5" t="s">
        <v>210</v>
      </c>
      <c r="B586" s="5" t="s">
        <v>210</v>
      </c>
      <c r="C586" s="2" t="s">
        <v>683</v>
      </c>
      <c r="D586" s="8" t="s">
        <v>22</v>
      </c>
      <c r="E586" s="20">
        <v>0</v>
      </c>
      <c r="F586" s="20">
        <v>99826</v>
      </c>
      <c r="G586" s="20">
        <v>1886342.4</v>
      </c>
      <c r="H586" s="20">
        <v>2009199</v>
      </c>
      <c r="I586" s="20"/>
    </row>
    <row r="587" spans="1:9" x14ac:dyDescent="0.2">
      <c r="A587" s="5" t="s">
        <v>210</v>
      </c>
      <c r="B587" s="5" t="s">
        <v>210</v>
      </c>
      <c r="C587" s="2" t="s">
        <v>683</v>
      </c>
      <c r="D587" s="8" t="s">
        <v>23</v>
      </c>
      <c r="E587" s="20">
        <v>12587333</v>
      </c>
      <c r="F587" s="20">
        <v>73440580</v>
      </c>
      <c r="G587" s="20">
        <v>18156013.800000001</v>
      </c>
      <c r="H587" s="20">
        <v>54434851.729999997</v>
      </c>
      <c r="I587" s="20"/>
    </row>
    <row r="588" spans="1:9" x14ac:dyDescent="0.2">
      <c r="A588" s="5" t="s">
        <v>210</v>
      </c>
      <c r="B588" s="5" t="s">
        <v>210</v>
      </c>
      <c r="C588" s="2" t="s">
        <v>683</v>
      </c>
      <c r="D588" s="8" t="s">
        <v>24</v>
      </c>
      <c r="E588" s="20">
        <v>16896149</v>
      </c>
      <c r="F588" s="20">
        <v>17506033</v>
      </c>
      <c r="G588" s="20">
        <v>20432454.649999999</v>
      </c>
      <c r="H588" s="20">
        <v>20199797.420000002</v>
      </c>
      <c r="I588" s="20"/>
    </row>
    <row r="589" spans="1:9" x14ac:dyDescent="0.2">
      <c r="A589" s="5" t="s">
        <v>210</v>
      </c>
      <c r="B589" s="5" t="s">
        <v>210</v>
      </c>
      <c r="C589" s="2" t="s">
        <v>683</v>
      </c>
      <c r="D589" s="8" t="s">
        <v>25</v>
      </c>
      <c r="E589" s="20">
        <v>1632016.2209999999</v>
      </c>
      <c r="F589" s="20">
        <v>1529136</v>
      </c>
      <c r="G589" s="20">
        <v>1330593.727</v>
      </c>
      <c r="H589" s="20">
        <v>1491326.18</v>
      </c>
      <c r="I589" s="20"/>
    </row>
    <row r="590" spans="1:9" x14ac:dyDescent="0.2">
      <c r="A590" s="5" t="s">
        <v>210</v>
      </c>
      <c r="B590" s="5" t="s">
        <v>210</v>
      </c>
      <c r="C590" s="2" t="s">
        <v>683</v>
      </c>
      <c r="D590" s="8" t="s">
        <v>26</v>
      </c>
      <c r="E590" s="20">
        <v>1054595</v>
      </c>
      <c r="F590" s="20">
        <v>1307774</v>
      </c>
      <c r="G590" s="20">
        <v>1577730.62</v>
      </c>
      <c r="H590" s="20">
        <v>1738740.389</v>
      </c>
      <c r="I590" s="20"/>
    </row>
    <row r="591" spans="1:9" x14ac:dyDescent="0.2">
      <c r="A591" s="5" t="s">
        <v>210</v>
      </c>
      <c r="B591" s="5" t="s">
        <v>210</v>
      </c>
      <c r="C591" s="2" t="s">
        <v>683</v>
      </c>
      <c r="D591" s="8" t="s">
        <v>27</v>
      </c>
      <c r="E591" s="20">
        <v>15841554</v>
      </c>
      <c r="F591" s="20">
        <v>16198259</v>
      </c>
      <c r="G591" s="20">
        <v>18854724.030000001</v>
      </c>
      <c r="H591" s="20">
        <v>18461057.030000001</v>
      </c>
      <c r="I591" s="20"/>
    </row>
    <row r="592" spans="1:9" x14ac:dyDescent="0.2">
      <c r="A592" s="5" t="s">
        <v>210</v>
      </c>
      <c r="B592" s="5" t="s">
        <v>210</v>
      </c>
      <c r="C592" s="2" t="s">
        <v>683</v>
      </c>
      <c r="D592" s="8" t="s">
        <v>491</v>
      </c>
      <c r="E592" s="20">
        <v>195567</v>
      </c>
      <c r="F592" s="20">
        <v>335841</v>
      </c>
      <c r="G592" s="20">
        <v>331726.56699999998</v>
      </c>
      <c r="H592" s="20">
        <v>293181.31400000001</v>
      </c>
      <c r="I592" s="20"/>
    </row>
    <row r="593" spans="1:9" x14ac:dyDescent="0.2">
      <c r="A593" s="5" t="s">
        <v>210</v>
      </c>
      <c r="B593" s="5" t="s">
        <v>210</v>
      </c>
      <c r="C593" s="2" t="s">
        <v>683</v>
      </c>
      <c r="D593" s="8" t="s">
        <v>28</v>
      </c>
      <c r="E593" s="20">
        <v>504477.30300000001</v>
      </c>
      <c r="F593" s="20">
        <v>733983</v>
      </c>
      <c r="G593" s="20">
        <v>1358378.504</v>
      </c>
      <c r="H593" s="3">
        <v>1491787.2339999999</v>
      </c>
      <c r="I593" s="20"/>
    </row>
    <row r="594" spans="1:9" x14ac:dyDescent="0.2">
      <c r="A594" s="5" t="s">
        <v>210</v>
      </c>
      <c r="B594" s="5" t="s">
        <v>210</v>
      </c>
      <c r="C594" s="5" t="s">
        <v>683</v>
      </c>
      <c r="D594" s="5" t="s">
        <v>29</v>
      </c>
      <c r="E594" s="19"/>
      <c r="F594" s="19"/>
      <c r="G594" s="19"/>
      <c r="H594" s="19"/>
      <c r="I594" s="19"/>
    </row>
    <row r="595" spans="1:9" x14ac:dyDescent="0.2">
      <c r="A595" s="5" t="s">
        <v>210</v>
      </c>
      <c r="B595" s="5" t="s">
        <v>210</v>
      </c>
      <c r="C595" s="2" t="s">
        <v>683</v>
      </c>
      <c r="D595" s="8" t="s">
        <v>30</v>
      </c>
      <c r="E595" s="20">
        <v>2683452</v>
      </c>
      <c r="F595" s="20">
        <v>5579922</v>
      </c>
      <c r="G595" s="20">
        <v>12628650.810000001</v>
      </c>
      <c r="H595" s="20">
        <v>12089272.27</v>
      </c>
      <c r="I595" s="20"/>
    </row>
    <row r="596" spans="1:9" x14ac:dyDescent="0.2">
      <c r="A596" s="5" t="s">
        <v>210</v>
      </c>
      <c r="B596" s="5" t="s">
        <v>210</v>
      </c>
      <c r="C596" s="2" t="s">
        <v>683</v>
      </c>
      <c r="D596" s="8" t="s">
        <v>31</v>
      </c>
      <c r="E596" s="20">
        <v>1215192</v>
      </c>
      <c r="F596" s="20">
        <v>3204085</v>
      </c>
      <c r="G596" s="20">
        <v>8526247.9700000007</v>
      </c>
      <c r="H596" s="20">
        <v>7599312.7110000001</v>
      </c>
      <c r="I596" s="20"/>
    </row>
    <row r="597" spans="1:9" x14ac:dyDescent="0.2">
      <c r="A597" s="5" t="s">
        <v>210</v>
      </c>
      <c r="B597" s="5" t="s">
        <v>210</v>
      </c>
      <c r="C597" s="2" t="s">
        <v>683</v>
      </c>
      <c r="D597" s="8" t="s">
        <v>32</v>
      </c>
      <c r="E597" s="20">
        <v>1468260</v>
      </c>
      <c r="F597" s="20">
        <v>2375837</v>
      </c>
      <c r="G597" s="20">
        <v>4102402.8429999999</v>
      </c>
      <c r="H597" s="20">
        <v>4489959.5590000004</v>
      </c>
      <c r="I597" s="20"/>
    </row>
    <row r="598" spans="1:9" x14ac:dyDescent="0.2">
      <c r="A598" s="5" t="s">
        <v>210</v>
      </c>
      <c r="B598" s="5" t="s">
        <v>210</v>
      </c>
      <c r="C598" s="2" t="s">
        <v>683</v>
      </c>
      <c r="D598" s="8" t="s">
        <v>33</v>
      </c>
      <c r="E598" s="20">
        <v>263192</v>
      </c>
      <c r="F598" s="20">
        <v>469363</v>
      </c>
      <c r="G598" s="20">
        <v>519535.87099999998</v>
      </c>
      <c r="H598" s="20">
        <v>260719.42499999999</v>
      </c>
      <c r="I598" s="20"/>
    </row>
    <row r="599" spans="1:9" x14ac:dyDescent="0.2">
      <c r="A599" s="5" t="s">
        <v>210</v>
      </c>
      <c r="B599" s="5" t="s">
        <v>210</v>
      </c>
      <c r="C599" s="2" t="s">
        <v>683</v>
      </c>
      <c r="D599" s="8" t="s">
        <v>34</v>
      </c>
      <c r="E599" s="20">
        <v>1205068</v>
      </c>
      <c r="F599" s="20">
        <v>1906474</v>
      </c>
      <c r="G599" s="20">
        <v>3582866.9720000001</v>
      </c>
      <c r="H599" s="20">
        <v>4229240.1339999996</v>
      </c>
      <c r="I599" s="20"/>
    </row>
    <row r="600" spans="1:9" x14ac:dyDescent="0.2">
      <c r="A600" s="5" t="s">
        <v>210</v>
      </c>
      <c r="B600" s="5" t="s">
        <v>210</v>
      </c>
      <c r="C600" s="2" t="s">
        <v>683</v>
      </c>
      <c r="D600" s="8" t="s">
        <v>35</v>
      </c>
      <c r="E600" s="20">
        <v>378577.90100000001</v>
      </c>
      <c r="F600" s="20">
        <v>816691</v>
      </c>
      <c r="G600" s="20">
        <v>1018060.547</v>
      </c>
      <c r="H600" s="20">
        <v>334800.42099999997</v>
      </c>
      <c r="I600" s="20"/>
    </row>
    <row r="601" spans="1:9" x14ac:dyDescent="0.2">
      <c r="A601" s="5" t="s">
        <v>210</v>
      </c>
      <c r="B601" s="5" t="s">
        <v>210</v>
      </c>
      <c r="C601" s="2" t="s">
        <v>683</v>
      </c>
      <c r="D601" s="8" t="s">
        <v>36</v>
      </c>
      <c r="E601" s="20">
        <v>534219.69200000004</v>
      </c>
      <c r="F601" s="20">
        <v>604119</v>
      </c>
      <c r="G601" s="20">
        <v>754672.67599999998</v>
      </c>
      <c r="H601" s="20">
        <v>829740.16200000001</v>
      </c>
      <c r="I601" s="20"/>
    </row>
    <row r="602" spans="1:9" x14ac:dyDescent="0.2">
      <c r="A602" s="5" t="s">
        <v>210</v>
      </c>
      <c r="B602" s="5" t="s">
        <v>210</v>
      </c>
      <c r="C602" s="2" t="s">
        <v>683</v>
      </c>
      <c r="D602" s="8" t="s">
        <v>37</v>
      </c>
      <c r="E602" s="20">
        <v>534215</v>
      </c>
      <c r="F602" s="20">
        <v>604119</v>
      </c>
      <c r="G602" s="20">
        <v>754422.67599999998</v>
      </c>
      <c r="H602" s="20">
        <v>829630.16200000001</v>
      </c>
      <c r="I602" s="20"/>
    </row>
    <row r="603" spans="1:9" x14ac:dyDescent="0.2">
      <c r="A603" s="5" t="s">
        <v>210</v>
      </c>
      <c r="B603" s="5" t="s">
        <v>210</v>
      </c>
      <c r="C603" s="2" t="s">
        <v>683</v>
      </c>
      <c r="D603" s="8" t="s">
        <v>38</v>
      </c>
      <c r="E603" s="20">
        <v>1049426.209</v>
      </c>
      <c r="F603" s="20">
        <v>2119046</v>
      </c>
      <c r="G603" s="20">
        <v>3846254.8429999999</v>
      </c>
      <c r="H603" s="20">
        <v>3734300.3930000002</v>
      </c>
      <c r="I603" s="20"/>
    </row>
    <row r="604" spans="1:9" x14ac:dyDescent="0.2">
      <c r="A604" s="5" t="s">
        <v>210</v>
      </c>
      <c r="B604" s="5" t="s">
        <v>210</v>
      </c>
      <c r="C604" s="2" t="s">
        <v>683</v>
      </c>
      <c r="D604" s="8" t="s">
        <v>39</v>
      </c>
      <c r="E604" s="20">
        <v>708140.32900000003</v>
      </c>
      <c r="F604" s="20">
        <v>1324601</v>
      </c>
      <c r="G604" s="20">
        <v>2378261.952</v>
      </c>
      <c r="H604" s="20">
        <v>2440844.9169999999</v>
      </c>
      <c r="I604" s="20"/>
    </row>
    <row r="605" spans="1:9" x14ac:dyDescent="0.2">
      <c r="A605" s="5" t="s">
        <v>210</v>
      </c>
      <c r="B605" s="5" t="s">
        <v>210</v>
      </c>
      <c r="C605" s="5" t="s">
        <v>683</v>
      </c>
      <c r="D605" s="5" t="s">
        <v>40</v>
      </c>
      <c r="E605" s="19"/>
      <c r="F605" s="19"/>
      <c r="G605" s="19"/>
      <c r="H605" s="19"/>
      <c r="I605" s="19"/>
    </row>
    <row r="606" spans="1:9" x14ac:dyDescent="0.2">
      <c r="A606" s="5" t="s">
        <v>210</v>
      </c>
      <c r="B606" s="5" t="s">
        <v>210</v>
      </c>
      <c r="C606" s="2" t="s">
        <v>683</v>
      </c>
      <c r="D606" s="8" t="s">
        <v>77</v>
      </c>
      <c r="E606" s="20">
        <v>969663.8</v>
      </c>
      <c r="F606" s="20">
        <v>990597.5</v>
      </c>
      <c r="G606" s="20">
        <v>990597.52800000005</v>
      </c>
      <c r="H606" s="20">
        <v>990597.52800000005</v>
      </c>
      <c r="I606" s="20"/>
    </row>
    <row r="607" spans="1:9" x14ac:dyDescent="0.2">
      <c r="A607" s="5" t="s">
        <v>210</v>
      </c>
      <c r="B607" s="5" t="s">
        <v>210</v>
      </c>
      <c r="C607" s="2" t="s">
        <v>683</v>
      </c>
      <c r="D607" s="8" t="s">
        <v>78</v>
      </c>
      <c r="E607" s="72">
        <v>0</v>
      </c>
      <c r="F607" s="72">
        <v>0</v>
      </c>
      <c r="G607" s="72">
        <v>0</v>
      </c>
      <c r="H607" s="72">
        <v>0</v>
      </c>
      <c r="I607" s="72"/>
    </row>
    <row r="608" spans="1:9" x14ac:dyDescent="0.2">
      <c r="A608" s="5" t="s">
        <v>210</v>
      </c>
      <c r="B608" s="5" t="s">
        <v>210</v>
      </c>
      <c r="C608" s="2" t="s">
        <v>683</v>
      </c>
      <c r="D608" s="8" t="s">
        <v>79</v>
      </c>
      <c r="E608" s="72">
        <v>0</v>
      </c>
      <c r="F608" s="72">
        <v>0</v>
      </c>
      <c r="G608" s="72">
        <v>0</v>
      </c>
      <c r="H608" s="72">
        <v>0</v>
      </c>
      <c r="I608" s="72"/>
    </row>
    <row r="609" spans="1:19" x14ac:dyDescent="0.2">
      <c r="A609" s="5" t="s">
        <v>210</v>
      </c>
      <c r="B609" s="5" t="s">
        <v>210</v>
      </c>
      <c r="C609" s="2" t="s">
        <v>683</v>
      </c>
      <c r="D609" s="8" t="s">
        <v>80</v>
      </c>
      <c r="E609" s="20">
        <v>3478190</v>
      </c>
      <c r="F609" s="20">
        <v>54981714</v>
      </c>
      <c r="G609" s="20">
        <v>-55633199.369999997</v>
      </c>
      <c r="H609" s="20">
        <v>37361169.420000002</v>
      </c>
      <c r="I609" s="20"/>
    </row>
    <row r="610" spans="1:19" x14ac:dyDescent="0.2">
      <c r="A610" s="5" t="s">
        <v>210</v>
      </c>
      <c r="B610" s="5" t="s">
        <v>210</v>
      </c>
      <c r="C610" s="2" t="s">
        <v>683</v>
      </c>
      <c r="D610" s="8" t="s">
        <v>81</v>
      </c>
      <c r="E610" s="20">
        <v>5638702</v>
      </c>
      <c r="F610" s="20">
        <v>12142745</v>
      </c>
      <c r="G610" s="20">
        <v>6901117</v>
      </c>
      <c r="H610" s="20">
        <v>48277681</v>
      </c>
      <c r="I610" s="20"/>
    </row>
    <row r="611" spans="1:19" x14ac:dyDescent="0.2">
      <c r="A611" s="5" t="s">
        <v>210</v>
      </c>
      <c r="B611" s="5" t="s">
        <v>210</v>
      </c>
      <c r="C611" s="5" t="s">
        <v>683</v>
      </c>
      <c r="D611" s="5" t="s">
        <v>43</v>
      </c>
      <c r="E611" s="77"/>
      <c r="F611" s="77"/>
      <c r="G611" s="77"/>
      <c r="H611" s="77"/>
      <c r="I611" s="77"/>
    </row>
    <row r="612" spans="1:19" x14ac:dyDescent="0.2">
      <c r="A612" s="5" t="s">
        <v>210</v>
      </c>
      <c r="B612" s="5" t="s">
        <v>210</v>
      </c>
      <c r="C612" s="2" t="s">
        <v>683</v>
      </c>
      <c r="D612" s="8" t="s">
        <v>44</v>
      </c>
      <c r="E612" s="23">
        <v>54.715344265520677</v>
      </c>
      <c r="F612" s="23">
        <v>42.578319195142868</v>
      </c>
      <c r="G612" s="23">
        <v>32.484886190308714</v>
      </c>
      <c r="H612" s="23">
        <v>37.140031749999999</v>
      </c>
      <c r="I612" s="23"/>
    </row>
    <row r="613" spans="1:19" x14ac:dyDescent="0.2">
      <c r="A613" s="5" t="s">
        <v>210</v>
      </c>
      <c r="B613" s="5" t="s">
        <v>210</v>
      </c>
      <c r="C613" s="2" t="s">
        <v>683</v>
      </c>
      <c r="D613" s="8" t="s">
        <v>45</v>
      </c>
      <c r="E613" s="23">
        <v>3.89020440155321</v>
      </c>
      <c r="F613" s="23">
        <v>2.5217119060023014</v>
      </c>
      <c r="G613" s="23">
        <v>9.1196155890525112</v>
      </c>
      <c r="H613" s="23">
        <v>5.4990100130000004</v>
      </c>
      <c r="I613" s="23"/>
    </row>
    <row r="614" spans="1:19" x14ac:dyDescent="0.2">
      <c r="A614" s="5" t="s">
        <v>210</v>
      </c>
      <c r="B614" s="5" t="s">
        <v>210</v>
      </c>
      <c r="C614" s="2" t="s">
        <v>683</v>
      </c>
      <c r="D614" s="8" t="s">
        <v>533</v>
      </c>
      <c r="E614" s="23">
        <v>3.969201117792521</v>
      </c>
      <c r="F614" s="23">
        <v>6.8379787433285104</v>
      </c>
      <c r="G614" s="23">
        <v>10.692566152593853</v>
      </c>
      <c r="H614" s="23">
        <v>9.7981393590000003</v>
      </c>
      <c r="I614" s="23"/>
      <c r="K614" s="9"/>
      <c r="L614" s="9"/>
      <c r="M614" s="9"/>
      <c r="N614" s="9"/>
      <c r="O614" s="24"/>
      <c r="P614" s="24"/>
      <c r="Q614" s="24"/>
      <c r="R614" s="24"/>
      <c r="S614" s="24"/>
    </row>
    <row r="615" spans="1:19" x14ac:dyDescent="0.2">
      <c r="A615" s="5" t="s">
        <v>210</v>
      </c>
      <c r="B615" s="5" t="s">
        <v>210</v>
      </c>
      <c r="C615" s="2" t="s">
        <v>683</v>
      </c>
      <c r="D615" s="8" t="s">
        <v>46</v>
      </c>
      <c r="E615" s="23">
        <v>1.8762416907040567</v>
      </c>
      <c r="F615" s="23">
        <v>1.4059306730228356</v>
      </c>
      <c r="G615" s="23">
        <v>5.2868612903723653</v>
      </c>
      <c r="H615" s="23">
        <v>2.9893878690000002</v>
      </c>
      <c r="I615" s="23"/>
    </row>
    <row r="616" spans="1:19" x14ac:dyDescent="0.2">
      <c r="A616" s="5" t="s">
        <v>210</v>
      </c>
      <c r="B616" s="5" t="s">
        <v>210</v>
      </c>
      <c r="C616" s="2" t="s">
        <v>683</v>
      </c>
      <c r="D616" s="8" t="s">
        <v>47</v>
      </c>
      <c r="E616" s="23">
        <v>1.003054919973966</v>
      </c>
      <c r="F616" s="23">
        <v>0.86683531665889779</v>
      </c>
      <c r="G616" s="23">
        <v>2.2631421625625938</v>
      </c>
      <c r="H616" s="23">
        <v>0.41004174799999998</v>
      </c>
      <c r="I616" s="23"/>
    </row>
    <row r="617" spans="1:19" x14ac:dyDescent="0.2">
      <c r="A617" s="5" t="s">
        <v>210</v>
      </c>
      <c r="B617" s="5" t="s">
        <v>210</v>
      </c>
      <c r="C617" s="2" t="s">
        <v>683</v>
      </c>
      <c r="D617" s="8" t="s">
        <v>48</v>
      </c>
      <c r="E617" s="23">
        <v>3.1928683188065627</v>
      </c>
      <c r="F617" s="23">
        <v>2.0235303113318936</v>
      </c>
      <c r="G617" s="23">
        <v>7.9646906375855977</v>
      </c>
      <c r="H617" s="23">
        <v>5.1796978429999996</v>
      </c>
      <c r="I617" s="23"/>
    </row>
    <row r="618" spans="1:19" x14ac:dyDescent="0.2">
      <c r="A618" s="5" t="s">
        <v>210</v>
      </c>
      <c r="B618" s="5" t="s">
        <v>210</v>
      </c>
      <c r="C618" s="2" t="s">
        <v>683</v>
      </c>
      <c r="D618" s="8" t="s">
        <v>49</v>
      </c>
      <c r="E618" s="23">
        <v>45.284655734479323</v>
      </c>
      <c r="F618" s="23">
        <v>57.421680804857132</v>
      </c>
      <c r="G618" s="23">
        <v>67.51511383344679</v>
      </c>
      <c r="H618" s="23">
        <v>62.859968250000001</v>
      </c>
      <c r="I618" s="23"/>
    </row>
    <row r="619" spans="1:19" x14ac:dyDescent="0.2">
      <c r="A619" s="5" t="s">
        <v>210</v>
      </c>
      <c r="B619" s="5" t="s">
        <v>210</v>
      </c>
      <c r="C619" s="2" t="s">
        <v>683</v>
      </c>
      <c r="D619" s="8" t="s">
        <v>50</v>
      </c>
      <c r="E619" s="23">
        <v>0.50905437220693617</v>
      </c>
      <c r="F619" s="23">
        <v>0.28509008299017574</v>
      </c>
      <c r="G619" s="23">
        <v>0.1961447451598308</v>
      </c>
      <c r="H619" s="23">
        <v>0.22216481699999999</v>
      </c>
      <c r="I619" s="23"/>
      <c r="K619" s="23"/>
      <c r="L619" s="23"/>
      <c r="M619" s="23"/>
      <c r="N619" s="23"/>
      <c r="O619" s="92"/>
      <c r="P619" s="92"/>
      <c r="Q619" s="92"/>
      <c r="R619" s="92"/>
      <c r="S619" s="92"/>
    </row>
    <row r="620" spans="1:19" x14ac:dyDescent="0.2">
      <c r="A620" s="5" t="s">
        <v>210</v>
      </c>
      <c r="B620" s="5" t="s">
        <v>210</v>
      </c>
      <c r="C620" s="2" t="s">
        <v>683</v>
      </c>
      <c r="D620" s="8" t="s">
        <v>51</v>
      </c>
      <c r="E620" s="23">
        <v>0.17446586391123553</v>
      </c>
      <c r="F620" s="23">
        <v>9.4443575060739179E-2</v>
      </c>
      <c r="G620" s="9">
        <v>5.5300698919882638E-2</v>
      </c>
      <c r="H620" s="9">
        <v>6.6784877000000006E-2</v>
      </c>
      <c r="I620" s="9"/>
    </row>
    <row r="621" spans="1:19" x14ac:dyDescent="0.2">
      <c r="A621" s="5" t="s">
        <v>210</v>
      </c>
      <c r="B621" s="5" t="s">
        <v>210</v>
      </c>
      <c r="C621" s="2" t="s">
        <v>683</v>
      </c>
      <c r="D621" s="8" t="s">
        <v>52</v>
      </c>
      <c r="E621" s="23">
        <v>1.4111098365459003</v>
      </c>
      <c r="F621" s="23">
        <v>0.73971551051744178</v>
      </c>
      <c r="G621" s="23">
        <v>0.7410391044256821</v>
      </c>
      <c r="H621" s="23">
        <v>2.4779842259999998</v>
      </c>
      <c r="I621" s="23"/>
    </row>
    <row r="622" spans="1:19" x14ac:dyDescent="0.2">
      <c r="A622" s="5" t="s">
        <v>210</v>
      </c>
      <c r="B622" s="5" t="s">
        <v>210</v>
      </c>
      <c r="C622" s="2" t="s">
        <v>683</v>
      </c>
      <c r="D622" s="8" t="s">
        <v>82</v>
      </c>
      <c r="E622" s="23">
        <v>0.73029469492415822</v>
      </c>
      <c r="F622" s="23">
        <v>1.3371737764329104</v>
      </c>
      <c r="G622" s="23">
        <v>2.4008357428487344</v>
      </c>
      <c r="H622" s="23">
        <v>2.4640127280000002</v>
      </c>
      <c r="I622" s="23"/>
    </row>
    <row r="623" spans="1:19" x14ac:dyDescent="0.2">
      <c r="A623" s="5" t="s">
        <v>210</v>
      </c>
      <c r="B623" s="5" t="s">
        <v>210</v>
      </c>
      <c r="C623" s="5" t="s">
        <v>683</v>
      </c>
      <c r="D623" s="5" t="s">
        <v>53</v>
      </c>
      <c r="E623" s="22"/>
      <c r="F623" s="22"/>
      <c r="G623" s="22"/>
      <c r="H623" s="22"/>
      <c r="I623" s="22"/>
    </row>
    <row r="624" spans="1:19" x14ac:dyDescent="0.2">
      <c r="A624" s="5" t="s">
        <v>210</v>
      </c>
      <c r="B624" s="5" t="s">
        <v>210</v>
      </c>
      <c r="C624" s="2" t="s">
        <v>683</v>
      </c>
      <c r="D624" s="8" t="s">
        <v>54</v>
      </c>
      <c r="E624" s="23">
        <v>22.821913852129946</v>
      </c>
      <c r="F624" s="23">
        <v>3.6159265650888361</v>
      </c>
      <c r="G624" s="23">
        <v>9.7749435580142752</v>
      </c>
      <c r="H624" s="23">
        <v>6.0749897690000001</v>
      </c>
      <c r="I624" s="23"/>
    </row>
    <row r="625" spans="1:19" x14ac:dyDescent="0.2">
      <c r="A625" s="5" t="s">
        <v>210</v>
      </c>
      <c r="B625" s="5" t="s">
        <v>210</v>
      </c>
      <c r="C625" s="2" t="s">
        <v>683</v>
      </c>
      <c r="D625" s="8" t="s">
        <v>55</v>
      </c>
      <c r="E625" s="23">
        <v>33.350563415482256</v>
      </c>
      <c r="F625" s="23">
        <v>77.94978568383037</v>
      </c>
      <c r="G625" s="23">
        <v>40.360703944309016</v>
      </c>
      <c r="H625" s="23">
        <v>66.668260770000003</v>
      </c>
      <c r="I625" s="23"/>
    </row>
    <row r="626" spans="1:19" x14ac:dyDescent="0.2">
      <c r="A626" s="5" t="s">
        <v>210</v>
      </c>
      <c r="B626" s="5" t="s">
        <v>210</v>
      </c>
      <c r="C626" s="2" t="s">
        <v>683</v>
      </c>
      <c r="D626" s="8" t="s">
        <v>56</v>
      </c>
      <c r="E626" s="23">
        <v>41.972731735689088</v>
      </c>
      <c r="F626" s="23">
        <v>17.19282197255491</v>
      </c>
      <c r="G626" s="23">
        <v>41.91393237024743</v>
      </c>
      <c r="H626" s="23">
        <v>22.60990018</v>
      </c>
      <c r="I626" s="23"/>
    </row>
    <row r="627" spans="1:19" x14ac:dyDescent="0.2">
      <c r="A627" s="5" t="s">
        <v>210</v>
      </c>
      <c r="B627" s="5" t="s">
        <v>210</v>
      </c>
      <c r="C627" s="2" t="s">
        <v>683</v>
      </c>
      <c r="D627" s="8" t="s">
        <v>57</v>
      </c>
      <c r="E627" s="23">
        <v>12.585285240609803</v>
      </c>
      <c r="F627" s="23">
        <v>1.5957290477932535</v>
      </c>
      <c r="G627" s="23">
        <v>0.82375404551413289</v>
      </c>
      <c r="H627" s="23">
        <v>2.6637386319999998</v>
      </c>
      <c r="I627" s="23"/>
    </row>
    <row r="628" spans="1:19" x14ac:dyDescent="0.2">
      <c r="A628" s="5" t="s">
        <v>210</v>
      </c>
      <c r="B628" s="5" t="s">
        <v>210</v>
      </c>
      <c r="C628" s="2" t="s">
        <v>683</v>
      </c>
      <c r="D628" s="8" t="s">
        <v>58</v>
      </c>
      <c r="E628" s="23">
        <v>52.18390025952727</v>
      </c>
      <c r="F628" s="23">
        <v>79.179544227254183</v>
      </c>
      <c r="G628" s="23">
        <v>51.583747938414305</v>
      </c>
      <c r="H628" s="23">
        <v>69.162754309999997</v>
      </c>
      <c r="I628" s="23"/>
    </row>
    <row r="629" spans="1:19" x14ac:dyDescent="0.2">
      <c r="A629" s="5" t="s">
        <v>210</v>
      </c>
      <c r="B629" s="5" t="s">
        <v>210</v>
      </c>
      <c r="C629" s="2" t="s">
        <v>683</v>
      </c>
      <c r="D629" s="8" t="s">
        <v>59</v>
      </c>
      <c r="E629" s="23">
        <v>355.70839999999998</v>
      </c>
      <c r="F629" s="23">
        <v>1164.4140027404185</v>
      </c>
      <c r="G629" s="23">
        <v>5513.9295297813551</v>
      </c>
      <c r="H629" s="23">
        <v>928.74713229999998</v>
      </c>
      <c r="I629" s="23"/>
    </row>
    <row r="630" spans="1:19" x14ac:dyDescent="0.2">
      <c r="A630" s="5" t="s">
        <v>210</v>
      </c>
      <c r="B630" s="5" t="s">
        <v>210</v>
      </c>
      <c r="C630" s="2" t="s">
        <v>683</v>
      </c>
      <c r="D630" s="8" t="s">
        <v>60</v>
      </c>
      <c r="E630" s="23">
        <v>86.894778888652624</v>
      </c>
      <c r="F630" s="23">
        <v>23.759142251251166</v>
      </c>
      <c r="G630" s="23">
        <v>91.476533518460471</v>
      </c>
      <c r="H630" s="23">
        <v>36.823703559999998</v>
      </c>
      <c r="I630" s="23"/>
    </row>
    <row r="631" spans="1:19" x14ac:dyDescent="0.2">
      <c r="A631" s="5" t="s">
        <v>210</v>
      </c>
      <c r="B631" s="5" t="s">
        <v>210</v>
      </c>
      <c r="C631" s="5" t="s">
        <v>683</v>
      </c>
      <c r="D631" s="5" t="s">
        <v>61</v>
      </c>
      <c r="E631" s="22"/>
      <c r="F631" s="22"/>
      <c r="G631" s="22"/>
      <c r="H631" s="22"/>
      <c r="I631" s="22"/>
    </row>
    <row r="632" spans="1:19" x14ac:dyDescent="0.2">
      <c r="A632" s="5" t="s">
        <v>210</v>
      </c>
      <c r="B632" s="5" t="s">
        <v>210</v>
      </c>
      <c r="C632" s="2" t="s">
        <v>683</v>
      </c>
      <c r="D632" s="8" t="s">
        <v>62</v>
      </c>
      <c r="E632" s="23">
        <v>9.6591017337737721</v>
      </c>
      <c r="F632" s="23">
        <v>8.7349087026169769</v>
      </c>
      <c r="G632" s="23">
        <v>6.5121579848948787</v>
      </c>
      <c r="H632" s="23">
        <v>7.3828769120000004</v>
      </c>
      <c r="I632" s="23"/>
    </row>
    <row r="633" spans="1:19" x14ac:dyDescent="0.2">
      <c r="A633" s="5" t="s">
        <v>210</v>
      </c>
      <c r="B633" s="5" t="s">
        <v>210</v>
      </c>
      <c r="C633" s="2" t="s">
        <v>683</v>
      </c>
      <c r="D633" s="8" t="s">
        <v>63</v>
      </c>
      <c r="E633" s="23">
        <v>6.2416293795704574</v>
      </c>
      <c r="F633" s="23">
        <v>7.4704189121544555</v>
      </c>
      <c r="G633" s="23">
        <v>7.7216890825204887</v>
      </c>
      <c r="H633" s="23">
        <v>8.6077120120000004</v>
      </c>
      <c r="I633" s="23"/>
    </row>
    <row r="634" spans="1:19" x14ac:dyDescent="0.2">
      <c r="A634" s="5" t="s">
        <v>210</v>
      </c>
      <c r="B634" s="5" t="s">
        <v>210</v>
      </c>
      <c r="C634" s="2" t="s">
        <v>683</v>
      </c>
      <c r="D634" s="8" t="s">
        <v>64</v>
      </c>
      <c r="E634" s="23">
        <v>9.1476227851566492</v>
      </c>
      <c r="F634" s="23">
        <v>7.8938483842744986</v>
      </c>
      <c r="G634" s="23">
        <v>5.9822936814043208</v>
      </c>
      <c r="H634" s="23">
        <v>5.9865424630000001</v>
      </c>
      <c r="I634" s="23"/>
      <c r="K634" s="25"/>
      <c r="L634" s="25"/>
      <c r="M634" s="25"/>
      <c r="N634" s="25"/>
      <c r="O634" s="24"/>
      <c r="P634" s="24"/>
      <c r="Q634" s="24"/>
      <c r="R634" s="24"/>
      <c r="S634" s="24"/>
    </row>
    <row r="635" spans="1:19" x14ac:dyDescent="0.2">
      <c r="A635" s="5" t="s">
        <v>210</v>
      </c>
      <c r="B635" s="5" t="s">
        <v>210</v>
      </c>
      <c r="C635" s="2" t="s">
        <v>683</v>
      </c>
      <c r="D635" s="8" t="s">
        <v>65</v>
      </c>
      <c r="E635" s="23">
        <v>24.956689534845129</v>
      </c>
      <c r="F635" s="23">
        <v>35.890222622563229</v>
      </c>
      <c r="G635" s="23">
        <v>32.929314067568768</v>
      </c>
      <c r="H635" s="23">
        <v>14.994729899999999</v>
      </c>
      <c r="I635" s="23"/>
    </row>
    <row r="636" spans="1:19" x14ac:dyDescent="0.2">
      <c r="A636" s="5" t="s">
        <v>210</v>
      </c>
      <c r="B636" s="5" t="s">
        <v>210</v>
      </c>
      <c r="C636" s="2" t="s">
        <v>683</v>
      </c>
      <c r="D636" s="8" t="s">
        <v>66</v>
      </c>
      <c r="E636" s="23">
        <v>64.619149395084349</v>
      </c>
      <c r="F636" s="23">
        <v>85.523720584696193</v>
      </c>
      <c r="G636" s="23">
        <v>118.57342988961798</v>
      </c>
      <c r="H636" s="23">
        <v>116.5902143</v>
      </c>
      <c r="I636" s="23"/>
    </row>
    <row r="637" spans="1:19" x14ac:dyDescent="0.2">
      <c r="A637" s="5" t="s">
        <v>210</v>
      </c>
      <c r="B637" s="5" t="s">
        <v>210</v>
      </c>
      <c r="C637" s="5" t="s">
        <v>683</v>
      </c>
      <c r="D637" s="5" t="s">
        <v>67</v>
      </c>
      <c r="E637" s="22"/>
      <c r="F637" s="22"/>
      <c r="G637" s="22"/>
      <c r="H637" s="22"/>
      <c r="I637" s="22"/>
    </row>
    <row r="638" spans="1:19" x14ac:dyDescent="0.2">
      <c r="A638" s="5" t="s">
        <v>210</v>
      </c>
      <c r="B638" s="5" t="s">
        <v>210</v>
      </c>
      <c r="C638" s="2" t="s">
        <v>683</v>
      </c>
      <c r="D638" s="8" t="s">
        <v>535</v>
      </c>
      <c r="E638" s="23">
        <v>47.270008120614762</v>
      </c>
      <c r="F638" s="23">
        <v>20.560617776042886</v>
      </c>
      <c r="G638" s="23">
        <v>49.444270111808969</v>
      </c>
      <c r="H638" s="23">
        <v>30.50975047</v>
      </c>
      <c r="I638" s="23"/>
      <c r="K638" s="3"/>
      <c r="L638" s="3"/>
      <c r="M638" s="3"/>
      <c r="N638" s="3"/>
      <c r="O638" s="24"/>
      <c r="P638" s="24"/>
      <c r="Q638" s="24"/>
      <c r="R638" s="24"/>
      <c r="S638" s="24"/>
    </row>
    <row r="639" spans="1:19" x14ac:dyDescent="0.2">
      <c r="A639" s="5" t="s">
        <v>210</v>
      </c>
      <c r="B639" s="5" t="s">
        <v>210</v>
      </c>
      <c r="C639" s="2" t="s">
        <v>683</v>
      </c>
      <c r="D639" s="8" t="s">
        <v>540</v>
      </c>
      <c r="E639" s="23">
        <f>+E610/SUM(E574:E576)</f>
        <v>0.31605518517642461</v>
      </c>
      <c r="F639" s="23">
        <f>+F610/SUM(F574:F576)</f>
        <v>0.62684410019061254</v>
      </c>
      <c r="G639" s="23">
        <f>+G610/SUM(G574:G576)</f>
        <v>0.310271330654875</v>
      </c>
      <c r="H639" s="23">
        <f>+H610/SUM(H574:H576)</f>
        <v>1.9379823891143602</v>
      </c>
      <c r="I639" s="23"/>
      <c r="O639" s="24"/>
      <c r="P639" s="24"/>
      <c r="Q639" s="24"/>
      <c r="R639" s="24"/>
      <c r="S639" s="24"/>
    </row>
    <row r="640" spans="1:19" x14ac:dyDescent="0.2">
      <c r="A640" s="5" t="s">
        <v>210</v>
      </c>
      <c r="B640" s="5" t="s">
        <v>210</v>
      </c>
      <c r="C640" s="2" t="s">
        <v>683</v>
      </c>
      <c r="D640" s="8" t="s">
        <v>538</v>
      </c>
      <c r="E640" s="23">
        <v>18.399034799484109</v>
      </c>
      <c r="F640" s="23">
        <v>19.555102854590285</v>
      </c>
      <c r="G640" s="23">
        <v>22.453316711688785</v>
      </c>
      <c r="H640" s="23">
        <v>25.147761599999999</v>
      </c>
      <c r="I640" s="23"/>
      <c r="O640" s="24"/>
      <c r="P640" s="24"/>
      <c r="Q640" s="24"/>
      <c r="R640" s="24"/>
      <c r="S640" s="24"/>
    </row>
    <row r="641" spans="1:19" x14ac:dyDescent="0.2">
      <c r="A641" s="5" t="s">
        <v>210</v>
      </c>
      <c r="B641" s="5" t="s">
        <v>210</v>
      </c>
      <c r="C641" s="2" t="s">
        <v>683</v>
      </c>
      <c r="D641" s="8" t="s">
        <v>539</v>
      </c>
      <c r="E641" s="23">
        <v>0.2662425021907554</v>
      </c>
      <c r="F641" s="23">
        <v>7.7610948521818643E-2</v>
      </c>
      <c r="G641" s="23">
        <v>1.6660252920133459E-2</v>
      </c>
      <c r="H641" s="23">
        <v>8.7307782E-2</v>
      </c>
      <c r="I641" s="23"/>
      <c r="O641" s="24"/>
      <c r="P641" s="24"/>
      <c r="Q641" s="24"/>
      <c r="R641" s="24"/>
      <c r="S641" s="24"/>
    </row>
    <row r="642" spans="1:19" x14ac:dyDescent="0.2">
      <c r="A642" s="5" t="s">
        <v>210</v>
      </c>
      <c r="B642" s="5" t="s">
        <v>210</v>
      </c>
      <c r="C642" s="5" t="s">
        <v>683</v>
      </c>
      <c r="D642" s="5" t="s">
        <v>68</v>
      </c>
      <c r="E642" s="22"/>
      <c r="F642" s="22"/>
      <c r="G642" s="22"/>
      <c r="H642" s="22"/>
      <c r="I642" s="22"/>
    </row>
    <row r="643" spans="1:19" x14ac:dyDescent="0.2">
      <c r="A643" s="5" t="s">
        <v>210</v>
      </c>
      <c r="B643" s="5" t="s">
        <v>210</v>
      </c>
      <c r="C643" s="2" t="s">
        <v>683</v>
      </c>
      <c r="D643" s="8" t="s">
        <v>83</v>
      </c>
      <c r="E643" s="23">
        <v>4.9117242127866438</v>
      </c>
      <c r="F643" s="23">
        <v>41.508132637677306</v>
      </c>
      <c r="G643" s="23">
        <v>-23.392376656917563</v>
      </c>
      <c r="H643" s="23">
        <v>15.306654330000001</v>
      </c>
      <c r="I643" s="23"/>
    </row>
    <row r="644" spans="1:19" x14ac:dyDescent="0.2">
      <c r="A644" s="5" t="s">
        <v>210</v>
      </c>
      <c r="B644" s="5" t="s">
        <v>210</v>
      </c>
      <c r="C644" s="5" t="s">
        <v>212</v>
      </c>
      <c r="D644" s="5" t="s">
        <v>9</v>
      </c>
      <c r="E644" s="19">
        <v>7367199</v>
      </c>
      <c r="F644" s="19">
        <v>8744939</v>
      </c>
      <c r="G644" s="19">
        <v>10931012</v>
      </c>
      <c r="H644" s="19">
        <v>13411172</v>
      </c>
      <c r="I644" s="19">
        <v>15368152</v>
      </c>
      <c r="J644" s="3"/>
      <c r="K644" s="3"/>
      <c r="L644" s="3"/>
      <c r="M644" s="3"/>
      <c r="N644" s="3"/>
    </row>
    <row r="645" spans="1:19" x14ac:dyDescent="0.2">
      <c r="A645" s="5" t="s">
        <v>210</v>
      </c>
      <c r="B645" s="5" t="s">
        <v>210</v>
      </c>
      <c r="C645" s="2" t="s">
        <v>212</v>
      </c>
      <c r="D645" s="8" t="s">
        <v>76</v>
      </c>
      <c r="E645" s="20">
        <v>6237759</v>
      </c>
      <c r="F645" s="20">
        <v>6237759</v>
      </c>
      <c r="G645" s="20">
        <v>6237759</v>
      </c>
      <c r="H645" s="20">
        <v>6237759</v>
      </c>
      <c r="I645" s="20">
        <v>6237759</v>
      </c>
      <c r="J645" s="3"/>
      <c r="K645" s="3"/>
      <c r="L645" s="3"/>
      <c r="M645" s="3"/>
      <c r="N645" s="3"/>
    </row>
    <row r="646" spans="1:19" x14ac:dyDescent="0.2">
      <c r="A646" s="5" t="s">
        <v>210</v>
      </c>
      <c r="B646" s="5" t="s">
        <v>210</v>
      </c>
      <c r="C646" s="2" t="s">
        <v>212</v>
      </c>
      <c r="D646" s="8" t="s">
        <v>11</v>
      </c>
      <c r="E646" s="20">
        <v>691930</v>
      </c>
      <c r="F646" s="20">
        <v>1007773</v>
      </c>
      <c r="G646" s="20">
        <v>1519513</v>
      </c>
      <c r="H646" s="20">
        <v>2085272</v>
      </c>
      <c r="I646" s="20">
        <v>2647703</v>
      </c>
    </row>
    <row r="647" spans="1:19" x14ac:dyDescent="0.2">
      <c r="A647" s="5" t="s">
        <v>210</v>
      </c>
      <c r="B647" s="5" t="s">
        <v>210</v>
      </c>
      <c r="C647" s="2" t="s">
        <v>212</v>
      </c>
      <c r="D647" s="8" t="s">
        <v>12</v>
      </c>
      <c r="E647" s="20">
        <v>684872</v>
      </c>
      <c r="F647" s="20">
        <v>1948368</v>
      </c>
      <c r="G647" s="20">
        <v>3527305</v>
      </c>
      <c r="H647" s="20">
        <v>4865131</v>
      </c>
      <c r="I647" s="20">
        <v>6183778</v>
      </c>
    </row>
    <row r="648" spans="1:19" x14ac:dyDescent="0.2">
      <c r="A648" s="5" t="s">
        <v>210</v>
      </c>
      <c r="B648" s="5" t="s">
        <v>210</v>
      </c>
      <c r="C648" s="2" t="s">
        <v>212</v>
      </c>
      <c r="D648" s="8" t="s">
        <v>13</v>
      </c>
      <c r="E648" s="20">
        <v>-247362</v>
      </c>
      <c r="F648" s="20">
        <v>-448961</v>
      </c>
      <c r="G648" s="20">
        <v>-353565</v>
      </c>
      <c r="H648" s="20">
        <v>223010</v>
      </c>
      <c r="I648" s="3">
        <v>298912</v>
      </c>
    </row>
    <row r="649" spans="1:19" x14ac:dyDescent="0.2">
      <c r="A649" s="5" t="s">
        <v>210</v>
      </c>
      <c r="B649" s="5" t="s">
        <v>210</v>
      </c>
      <c r="C649" s="5" t="s">
        <v>212</v>
      </c>
      <c r="D649" s="5" t="s">
        <v>14</v>
      </c>
      <c r="E649" s="19">
        <v>42843827</v>
      </c>
      <c r="F649" s="19">
        <v>46809002</v>
      </c>
      <c r="G649" s="19">
        <v>49628046</v>
      </c>
      <c r="H649" s="19">
        <v>54845321</v>
      </c>
      <c r="I649" s="19">
        <v>85880556</v>
      </c>
    </row>
    <row r="650" spans="1:19" x14ac:dyDescent="0.2">
      <c r="A650" s="5" t="s">
        <v>210</v>
      </c>
      <c r="B650" s="5" t="s">
        <v>210</v>
      </c>
      <c r="C650" s="2" t="s">
        <v>212</v>
      </c>
      <c r="D650" s="8" t="s">
        <v>15</v>
      </c>
      <c r="E650" s="20">
        <v>0</v>
      </c>
      <c r="F650" s="20">
        <v>0</v>
      </c>
      <c r="G650" s="20">
        <v>0</v>
      </c>
      <c r="H650" s="20">
        <v>0</v>
      </c>
      <c r="I650" s="20">
        <v>0</v>
      </c>
    </row>
    <row r="651" spans="1:19" x14ac:dyDescent="0.2">
      <c r="A651" s="5" t="s">
        <v>210</v>
      </c>
      <c r="B651" s="5" t="s">
        <v>210</v>
      </c>
      <c r="C651" s="2" t="s">
        <v>212</v>
      </c>
      <c r="D651" s="8" t="s">
        <v>16</v>
      </c>
      <c r="E651" s="20">
        <v>35187449</v>
      </c>
      <c r="F651" s="20">
        <v>38940150</v>
      </c>
      <c r="G651" s="20">
        <v>41649392</v>
      </c>
      <c r="H651" s="20">
        <v>41437458</v>
      </c>
      <c r="I651" s="20">
        <v>62141268</v>
      </c>
    </row>
    <row r="652" spans="1:19" x14ac:dyDescent="0.2">
      <c r="A652" s="5" t="s">
        <v>210</v>
      </c>
      <c r="B652" s="5" t="s">
        <v>210</v>
      </c>
      <c r="C652" s="2" t="s">
        <v>212</v>
      </c>
      <c r="D652" s="8" t="s">
        <v>17</v>
      </c>
      <c r="E652" s="20">
        <v>0</v>
      </c>
      <c r="F652" s="20">
        <v>0</v>
      </c>
      <c r="G652" s="20">
        <v>0</v>
      </c>
      <c r="H652" s="20">
        <v>0</v>
      </c>
      <c r="I652" s="20">
        <v>10178650</v>
      </c>
    </row>
    <row r="653" spans="1:19" x14ac:dyDescent="0.2">
      <c r="A653" s="5" t="s">
        <v>210</v>
      </c>
      <c r="B653" s="5" t="s">
        <v>210</v>
      </c>
      <c r="C653" s="2" t="s">
        <v>212</v>
      </c>
      <c r="D653" s="8" t="s">
        <v>18</v>
      </c>
      <c r="E653" s="20">
        <v>7656378</v>
      </c>
      <c r="F653" s="20">
        <v>7868852</v>
      </c>
      <c r="G653" s="20">
        <v>7978654</v>
      </c>
      <c r="H653" s="20">
        <v>13407863</v>
      </c>
      <c r="I653" s="20">
        <v>13560638</v>
      </c>
    </row>
    <row r="654" spans="1:19" x14ac:dyDescent="0.2">
      <c r="A654" s="5" t="s">
        <v>210</v>
      </c>
      <c r="B654" s="5" t="s">
        <v>210</v>
      </c>
      <c r="C654" s="5" t="s">
        <v>212</v>
      </c>
      <c r="D654" s="5" t="s">
        <v>19</v>
      </c>
      <c r="E654" s="19">
        <v>50211026</v>
      </c>
      <c r="F654" s="19">
        <v>55553941</v>
      </c>
      <c r="G654" s="19">
        <v>60559058</v>
      </c>
      <c r="H654" s="6">
        <v>68256493</v>
      </c>
      <c r="I654" s="19">
        <v>101248708</v>
      </c>
    </row>
    <row r="655" spans="1:19" x14ac:dyDescent="0.2">
      <c r="A655" s="5" t="s">
        <v>210</v>
      </c>
      <c r="B655" s="5" t="s">
        <v>210</v>
      </c>
      <c r="C655" s="2" t="s">
        <v>212</v>
      </c>
      <c r="D655" s="8" t="s">
        <v>20</v>
      </c>
      <c r="E655" s="20">
        <v>4057</v>
      </c>
      <c r="F655" s="20">
        <v>4588</v>
      </c>
      <c r="G655" s="20">
        <v>5173</v>
      </c>
      <c r="H655" s="20">
        <v>5338</v>
      </c>
      <c r="I655" s="20">
        <v>113258</v>
      </c>
    </row>
    <row r="656" spans="1:19" x14ac:dyDescent="0.2">
      <c r="A656" s="5" t="s">
        <v>210</v>
      </c>
      <c r="B656" s="5" t="s">
        <v>210</v>
      </c>
      <c r="C656" s="2" t="s">
        <v>212</v>
      </c>
      <c r="D656" s="8" t="s">
        <v>21</v>
      </c>
      <c r="E656" s="20">
        <v>15486065</v>
      </c>
      <c r="F656" s="20">
        <v>221515</v>
      </c>
      <c r="G656" s="20">
        <v>10651533</v>
      </c>
      <c r="H656" s="20">
        <v>1238218</v>
      </c>
      <c r="I656" s="20">
        <v>15858218</v>
      </c>
    </row>
    <row r="657" spans="1:9" x14ac:dyDescent="0.2">
      <c r="A657" s="5" t="s">
        <v>210</v>
      </c>
      <c r="B657" s="5" t="s">
        <v>210</v>
      </c>
      <c r="C657" s="2" t="s">
        <v>212</v>
      </c>
      <c r="D657" s="8" t="s">
        <v>22</v>
      </c>
      <c r="E657" s="20">
        <v>0</v>
      </c>
      <c r="F657" s="20">
        <v>0</v>
      </c>
      <c r="G657" s="20">
        <v>0</v>
      </c>
      <c r="H657" s="20">
        <v>3998264</v>
      </c>
      <c r="I657" s="20">
        <v>1361018</v>
      </c>
    </row>
    <row r="658" spans="1:9" x14ac:dyDescent="0.2">
      <c r="A658" s="5" t="s">
        <v>210</v>
      </c>
      <c r="B658" s="5" t="s">
        <v>210</v>
      </c>
      <c r="C658" s="2" t="s">
        <v>212</v>
      </c>
      <c r="D658" s="8" t="s">
        <v>23</v>
      </c>
      <c r="E658" s="20">
        <v>10238557</v>
      </c>
      <c r="F658" s="20">
        <v>20564969</v>
      </c>
      <c r="G658" s="20">
        <v>13804680</v>
      </c>
      <c r="H658" s="20">
        <v>27396823</v>
      </c>
      <c r="I658" s="20">
        <v>42184053</v>
      </c>
    </row>
    <row r="659" spans="1:9" x14ac:dyDescent="0.2">
      <c r="A659" s="5" t="s">
        <v>210</v>
      </c>
      <c r="B659" s="5" t="s">
        <v>210</v>
      </c>
      <c r="C659" s="2" t="s">
        <v>212</v>
      </c>
      <c r="D659" s="8" t="s">
        <v>24</v>
      </c>
      <c r="E659" s="20">
        <v>23714838</v>
      </c>
      <c r="F659" s="20">
        <v>33756864</v>
      </c>
      <c r="G659" s="20">
        <v>34749815</v>
      </c>
      <c r="H659" s="20">
        <v>35404409</v>
      </c>
      <c r="I659" s="20">
        <v>41257392</v>
      </c>
    </row>
    <row r="660" spans="1:9" x14ac:dyDescent="0.2">
      <c r="A660" s="5" t="s">
        <v>210</v>
      </c>
      <c r="B660" s="5" t="s">
        <v>210</v>
      </c>
      <c r="C660" s="2" t="s">
        <v>212</v>
      </c>
      <c r="D660" s="8" t="s">
        <v>25</v>
      </c>
      <c r="E660" s="20">
        <v>0</v>
      </c>
      <c r="F660" s="20">
        <v>0</v>
      </c>
      <c r="G660" s="20">
        <v>0</v>
      </c>
      <c r="H660" s="20">
        <v>1288707</v>
      </c>
      <c r="I660" s="20">
        <v>1059131</v>
      </c>
    </row>
    <row r="661" spans="1:9" x14ac:dyDescent="0.2">
      <c r="A661" s="5" t="s">
        <v>210</v>
      </c>
      <c r="B661" s="5" t="s">
        <v>210</v>
      </c>
      <c r="C661" s="2" t="s">
        <v>212</v>
      </c>
      <c r="D661" s="8" t="s">
        <v>26</v>
      </c>
      <c r="E661" s="20">
        <v>0</v>
      </c>
      <c r="F661" s="20">
        <v>94502</v>
      </c>
      <c r="G661" s="20">
        <v>347895</v>
      </c>
      <c r="H661" s="20">
        <v>948333</v>
      </c>
      <c r="I661" s="20">
        <v>892277</v>
      </c>
    </row>
    <row r="662" spans="1:9" x14ac:dyDescent="0.2">
      <c r="A662" s="5" t="s">
        <v>210</v>
      </c>
      <c r="B662" s="5" t="s">
        <v>210</v>
      </c>
      <c r="C662" s="2" t="s">
        <v>212</v>
      </c>
      <c r="D662" s="8" t="s">
        <v>27</v>
      </c>
      <c r="E662" s="20">
        <v>23714838</v>
      </c>
      <c r="F662" s="20">
        <v>33662362</v>
      </c>
      <c r="G662" s="20">
        <v>34401920</v>
      </c>
      <c r="H662" s="20">
        <v>34456076</v>
      </c>
      <c r="I662" s="20">
        <v>40365115</v>
      </c>
    </row>
    <row r="663" spans="1:9" x14ac:dyDescent="0.2">
      <c r="A663" s="5" t="s">
        <v>210</v>
      </c>
      <c r="B663" s="5" t="s">
        <v>210</v>
      </c>
      <c r="C663" s="2" t="s">
        <v>212</v>
      </c>
      <c r="D663" s="8" t="s">
        <v>491</v>
      </c>
      <c r="E663" s="20">
        <v>183072</v>
      </c>
      <c r="F663" s="20">
        <v>146817</v>
      </c>
      <c r="G663" s="20">
        <v>72894</v>
      </c>
      <c r="H663" s="20">
        <v>67525</v>
      </c>
      <c r="I663" s="20">
        <v>107732</v>
      </c>
    </row>
    <row r="664" spans="1:9" x14ac:dyDescent="0.2">
      <c r="A664" s="5" t="s">
        <v>210</v>
      </c>
      <c r="B664" s="5" t="s">
        <v>210</v>
      </c>
      <c r="C664" s="2" t="s">
        <v>212</v>
      </c>
      <c r="D664" s="8" t="s">
        <v>28</v>
      </c>
      <c r="E664" s="20">
        <v>584437</v>
      </c>
      <c r="F664" s="20">
        <v>953690</v>
      </c>
      <c r="G664" s="20">
        <v>1622858</v>
      </c>
      <c r="H664" s="3">
        <v>1094249</v>
      </c>
      <c r="I664" s="20">
        <v>1259314</v>
      </c>
    </row>
    <row r="665" spans="1:9" x14ac:dyDescent="0.2">
      <c r="A665" s="5" t="s">
        <v>210</v>
      </c>
      <c r="B665" s="5" t="s">
        <v>210</v>
      </c>
      <c r="C665" s="5" t="s">
        <v>212</v>
      </c>
      <c r="D665" s="5" t="s">
        <v>29</v>
      </c>
      <c r="E665" s="19"/>
      <c r="F665" s="19"/>
      <c r="G665" s="19"/>
      <c r="H665" s="19"/>
      <c r="I665" s="19"/>
    </row>
    <row r="666" spans="1:9" x14ac:dyDescent="0.2">
      <c r="A666" s="5" t="s">
        <v>210</v>
      </c>
      <c r="B666" s="5" t="s">
        <v>210</v>
      </c>
      <c r="C666" s="2" t="s">
        <v>212</v>
      </c>
      <c r="D666" s="8" t="s">
        <v>30</v>
      </c>
      <c r="E666" s="20">
        <v>2843953</v>
      </c>
      <c r="F666" s="20">
        <v>5015891</v>
      </c>
      <c r="G666" s="20">
        <v>7451645</v>
      </c>
      <c r="H666" s="20">
        <v>8061135</v>
      </c>
      <c r="I666" s="20">
        <v>9695996</v>
      </c>
    </row>
    <row r="667" spans="1:9" x14ac:dyDescent="0.2">
      <c r="A667" s="5" t="s">
        <v>210</v>
      </c>
      <c r="B667" s="5" t="s">
        <v>210</v>
      </c>
      <c r="C667" s="2" t="s">
        <v>212</v>
      </c>
      <c r="D667" s="8" t="s">
        <v>31</v>
      </c>
      <c r="E667" s="20">
        <v>1405703</v>
      </c>
      <c r="F667" s="20">
        <v>2898725</v>
      </c>
      <c r="G667" s="20">
        <v>4024539</v>
      </c>
      <c r="H667" s="20">
        <v>3916575</v>
      </c>
      <c r="I667" s="20">
        <v>6388486</v>
      </c>
    </row>
    <row r="668" spans="1:9" x14ac:dyDescent="0.2">
      <c r="A668" s="5" t="s">
        <v>210</v>
      </c>
      <c r="B668" s="5" t="s">
        <v>210</v>
      </c>
      <c r="C668" s="2" t="s">
        <v>212</v>
      </c>
      <c r="D668" s="8" t="s">
        <v>32</v>
      </c>
      <c r="E668" s="20">
        <v>1438250</v>
      </c>
      <c r="F668" s="20">
        <v>2117166</v>
      </c>
      <c r="G668" s="20">
        <v>3427106</v>
      </c>
      <c r="H668" s="20">
        <v>4144560</v>
      </c>
      <c r="I668" s="20">
        <v>3307510</v>
      </c>
    </row>
    <row r="669" spans="1:9" x14ac:dyDescent="0.2">
      <c r="A669" s="5" t="s">
        <v>210</v>
      </c>
      <c r="B669" s="5" t="s">
        <v>210</v>
      </c>
      <c r="C669" s="2" t="s">
        <v>212</v>
      </c>
      <c r="D669" s="8" t="s">
        <v>33</v>
      </c>
      <c r="E669" s="20">
        <v>0</v>
      </c>
      <c r="F669" s="20">
        <v>94502</v>
      </c>
      <c r="G669" s="20">
        <v>253393</v>
      </c>
      <c r="H669" s="20">
        <v>584494</v>
      </c>
      <c r="I669" s="20">
        <v>-54305</v>
      </c>
    </row>
    <row r="670" spans="1:9" x14ac:dyDescent="0.2">
      <c r="A670" s="5" t="s">
        <v>210</v>
      </c>
      <c r="B670" s="5" t="s">
        <v>210</v>
      </c>
      <c r="C670" s="2" t="s">
        <v>212</v>
      </c>
      <c r="D670" s="8" t="s">
        <v>34</v>
      </c>
      <c r="E670" s="20">
        <v>1438250</v>
      </c>
      <c r="F670" s="20">
        <v>2022664</v>
      </c>
      <c r="G670" s="20">
        <v>3173713</v>
      </c>
      <c r="H670" s="20">
        <v>3560066</v>
      </c>
      <c r="I670" s="20">
        <v>3361815</v>
      </c>
    </row>
    <row r="671" spans="1:9" x14ac:dyDescent="0.2">
      <c r="A671" s="5" t="s">
        <v>210</v>
      </c>
      <c r="B671" s="5" t="s">
        <v>210</v>
      </c>
      <c r="C671" s="2" t="s">
        <v>212</v>
      </c>
      <c r="D671" s="8" t="s">
        <v>35</v>
      </c>
      <c r="E671" s="20">
        <v>2549</v>
      </c>
      <c r="F671" s="20">
        <v>6224</v>
      </c>
      <c r="G671" s="20">
        <v>40306</v>
      </c>
      <c r="H671" s="20">
        <v>57564</v>
      </c>
      <c r="I671" s="20">
        <v>142489</v>
      </c>
    </row>
    <row r="672" spans="1:9" x14ac:dyDescent="0.2">
      <c r="A672" s="5" t="s">
        <v>210</v>
      </c>
      <c r="B672" s="5" t="s">
        <v>210</v>
      </c>
      <c r="C672" s="2" t="s">
        <v>212</v>
      </c>
      <c r="D672" s="8" t="s">
        <v>36</v>
      </c>
      <c r="E672" s="20">
        <v>374366</v>
      </c>
      <c r="F672" s="20">
        <v>449671</v>
      </c>
      <c r="G672" s="20">
        <v>655321</v>
      </c>
      <c r="H672" s="20">
        <v>788837</v>
      </c>
      <c r="I672" s="20">
        <v>692150</v>
      </c>
    </row>
    <row r="673" spans="1:19" x14ac:dyDescent="0.2">
      <c r="A673" s="5" t="s">
        <v>210</v>
      </c>
      <c r="B673" s="5" t="s">
        <v>210</v>
      </c>
      <c r="C673" s="2" t="s">
        <v>212</v>
      </c>
      <c r="D673" s="8" t="s">
        <v>37</v>
      </c>
      <c r="E673" s="20">
        <v>352922</v>
      </c>
      <c r="F673" s="20">
        <v>417442</v>
      </c>
      <c r="G673" s="20">
        <v>603103</v>
      </c>
      <c r="H673" s="20">
        <v>731107</v>
      </c>
      <c r="I673" s="20">
        <v>634759</v>
      </c>
    </row>
    <row r="674" spans="1:19" x14ac:dyDescent="0.2">
      <c r="A674" s="5" t="s">
        <v>210</v>
      </c>
      <c r="B674" s="5" t="s">
        <v>210</v>
      </c>
      <c r="C674" s="2" t="s">
        <v>212</v>
      </c>
      <c r="D674" s="8" t="s">
        <v>38</v>
      </c>
      <c r="E674" s="20">
        <v>1066433</v>
      </c>
      <c r="F674" s="20">
        <v>1579217</v>
      </c>
      <c r="G674" s="20">
        <v>2558698</v>
      </c>
      <c r="H674" s="20">
        <v>2828793</v>
      </c>
      <c r="I674" s="20">
        <v>2812154</v>
      </c>
    </row>
    <row r="675" spans="1:19" x14ac:dyDescent="0.2">
      <c r="A675" s="5" t="s">
        <v>210</v>
      </c>
      <c r="B675" s="5" t="s">
        <v>210</v>
      </c>
      <c r="C675" s="2" t="s">
        <v>212</v>
      </c>
      <c r="D675" s="8" t="s">
        <v>39</v>
      </c>
      <c r="E675" s="20">
        <v>1066433</v>
      </c>
      <c r="F675" s="20">
        <v>1579217</v>
      </c>
      <c r="G675" s="20">
        <v>2558698</v>
      </c>
      <c r="H675" s="20">
        <v>2828793</v>
      </c>
      <c r="I675" s="20">
        <v>2812154</v>
      </c>
    </row>
    <row r="676" spans="1:19" x14ac:dyDescent="0.2">
      <c r="A676" s="5" t="s">
        <v>210</v>
      </c>
      <c r="B676" s="5" t="s">
        <v>210</v>
      </c>
      <c r="C676" s="5" t="s">
        <v>212</v>
      </c>
      <c r="D676" s="5" t="s">
        <v>40</v>
      </c>
      <c r="E676" s="19"/>
      <c r="F676" s="19"/>
      <c r="G676" s="19"/>
      <c r="H676" s="19"/>
      <c r="I676" s="19"/>
    </row>
    <row r="677" spans="1:19" x14ac:dyDescent="0.2">
      <c r="A677" s="5" t="s">
        <v>210</v>
      </c>
      <c r="B677" s="5" t="s">
        <v>210</v>
      </c>
      <c r="C677" s="2" t="s">
        <v>212</v>
      </c>
      <c r="D677" s="8" t="s">
        <v>77</v>
      </c>
      <c r="E677" s="20">
        <v>623775.9</v>
      </c>
      <c r="F677" s="20">
        <v>623775.9</v>
      </c>
      <c r="G677" s="20">
        <v>623775.9</v>
      </c>
      <c r="H677" s="20">
        <v>623775.9</v>
      </c>
      <c r="I677" s="20">
        <v>623775.9</v>
      </c>
    </row>
    <row r="678" spans="1:19" x14ac:dyDescent="0.2">
      <c r="A678" s="5" t="s">
        <v>210</v>
      </c>
      <c r="B678" s="5" t="s">
        <v>210</v>
      </c>
      <c r="C678" s="2" t="s">
        <v>212</v>
      </c>
      <c r="D678" s="8" t="s">
        <v>78</v>
      </c>
      <c r="E678" s="72">
        <v>0</v>
      </c>
      <c r="F678" s="72">
        <v>0</v>
      </c>
      <c r="G678" s="72">
        <v>0</v>
      </c>
      <c r="H678" s="72">
        <v>0</v>
      </c>
      <c r="I678" s="72">
        <v>0</v>
      </c>
    </row>
    <row r="679" spans="1:19" x14ac:dyDescent="0.2">
      <c r="A679" s="5" t="s">
        <v>210</v>
      </c>
      <c r="B679" s="5" t="s">
        <v>210</v>
      </c>
      <c r="C679" s="2" t="s">
        <v>212</v>
      </c>
      <c r="D679" s="8" t="s">
        <v>79</v>
      </c>
      <c r="E679" s="72">
        <v>0</v>
      </c>
      <c r="F679" s="72">
        <v>0</v>
      </c>
      <c r="G679" s="72">
        <v>0</v>
      </c>
      <c r="H679" s="72">
        <v>0</v>
      </c>
      <c r="I679" s="72">
        <v>0</v>
      </c>
    </row>
    <row r="680" spans="1:19" x14ac:dyDescent="0.2">
      <c r="A680" s="5" t="s">
        <v>210</v>
      </c>
      <c r="B680" s="5" t="s">
        <v>210</v>
      </c>
      <c r="C680" s="2" t="s">
        <v>212</v>
      </c>
      <c r="D680" s="8" t="s">
        <v>80</v>
      </c>
      <c r="E680" s="20">
        <v>-3474954</v>
      </c>
      <c r="F680" s="20">
        <v>-10684394</v>
      </c>
      <c r="G680" s="20">
        <v>4321894</v>
      </c>
      <c r="H680" s="20">
        <v>-3220771</v>
      </c>
      <c r="I680" s="20">
        <v>43711832</v>
      </c>
    </row>
    <row r="681" spans="1:19" x14ac:dyDescent="0.2">
      <c r="A681" s="5" t="s">
        <v>210</v>
      </c>
      <c r="B681" s="5" t="s">
        <v>210</v>
      </c>
      <c r="C681" s="2" t="s">
        <v>212</v>
      </c>
      <c r="D681" s="8" t="s">
        <v>81</v>
      </c>
      <c r="E681" s="20"/>
      <c r="F681" s="20"/>
      <c r="G681" s="20"/>
      <c r="H681" s="20"/>
      <c r="I681" s="20">
        <v>0</v>
      </c>
    </row>
    <row r="682" spans="1:19" x14ac:dyDescent="0.2">
      <c r="A682" s="5" t="s">
        <v>210</v>
      </c>
      <c r="B682" s="5" t="s">
        <v>210</v>
      </c>
      <c r="C682" s="5" t="s">
        <v>212</v>
      </c>
      <c r="D682" s="5" t="s">
        <v>43</v>
      </c>
      <c r="E682" s="77"/>
      <c r="F682" s="77"/>
      <c r="G682" s="77"/>
      <c r="H682" s="77"/>
      <c r="I682" s="77"/>
    </row>
    <row r="683" spans="1:19" x14ac:dyDescent="0.2">
      <c r="A683" s="5" t="s">
        <v>210</v>
      </c>
      <c r="B683" s="5" t="s">
        <v>210</v>
      </c>
      <c r="C683" s="2" t="s">
        <v>212</v>
      </c>
      <c r="D683" s="8" t="s">
        <v>44</v>
      </c>
      <c r="E683" s="23">
        <v>50.572214097771656</v>
      </c>
      <c r="F683" s="23">
        <v>42.209170813321101</v>
      </c>
      <c r="G683" s="23">
        <v>45.991267699950818</v>
      </c>
      <c r="H683" s="23">
        <v>51.414099880000002</v>
      </c>
      <c r="I683" s="23">
        <v>34.112122158466235</v>
      </c>
    </row>
    <row r="684" spans="1:19" x14ac:dyDescent="0.2">
      <c r="A684" s="5" t="s">
        <v>210</v>
      </c>
      <c r="B684" s="5" t="s">
        <v>210</v>
      </c>
      <c r="C684" s="2" t="s">
        <v>212</v>
      </c>
      <c r="D684" s="8" t="s">
        <v>45</v>
      </c>
      <c r="E684" s="23">
        <v>2.8644106973635632</v>
      </c>
      <c r="F684" s="23">
        <v>3.8110095555597039</v>
      </c>
      <c r="G684" s="23">
        <v>5.6591137860830001</v>
      </c>
      <c r="H684" s="23">
        <v>6.0720377179999998</v>
      </c>
      <c r="I684" s="23">
        <v>3.2667182281476621</v>
      </c>
    </row>
    <row r="685" spans="1:19" x14ac:dyDescent="0.2">
      <c r="A685" s="5" t="s">
        <v>210</v>
      </c>
      <c r="B685" s="5" t="s">
        <v>210</v>
      </c>
      <c r="C685" s="2" t="s">
        <v>212</v>
      </c>
      <c r="D685" s="8" t="s">
        <v>533</v>
      </c>
      <c r="E685" s="23">
        <v>14.005180338039185</v>
      </c>
      <c r="F685" s="23">
        <v>17.176791133251395</v>
      </c>
      <c r="G685" s="23">
        <v>22.674292532187959</v>
      </c>
      <c r="H685" s="23">
        <v>21.449486289999999</v>
      </c>
      <c r="I685" s="23">
        <v>18.661551611096513</v>
      </c>
      <c r="K685" s="9"/>
      <c r="L685" s="9"/>
      <c r="M685" s="9"/>
      <c r="N685" s="9"/>
      <c r="O685" s="24"/>
      <c r="P685" s="24"/>
      <c r="Q685" s="24"/>
      <c r="R685" s="24"/>
      <c r="S685" s="24"/>
    </row>
    <row r="686" spans="1:19" x14ac:dyDescent="0.2">
      <c r="A686" s="5" t="s">
        <v>210</v>
      </c>
      <c r="B686" s="5" t="s">
        <v>210</v>
      </c>
      <c r="C686" s="2" t="s">
        <v>212</v>
      </c>
      <c r="D686" s="8" t="s">
        <v>46</v>
      </c>
      <c r="E686" s="23">
        <v>2.1239020290085291</v>
      </c>
      <c r="F686" s="23">
        <v>2.8426732137689386</v>
      </c>
      <c r="G686" s="23">
        <v>4.2251284688080846</v>
      </c>
      <c r="H686" s="23">
        <v>4.1443573730000001</v>
      </c>
      <c r="I686" s="23">
        <v>2.7774714912905356</v>
      </c>
    </row>
    <row r="687" spans="1:19" x14ac:dyDescent="0.2">
      <c r="A687" s="5" t="s">
        <v>210</v>
      </c>
      <c r="B687" s="5" t="s">
        <v>210</v>
      </c>
      <c r="C687" s="2" t="s">
        <v>212</v>
      </c>
      <c r="D687" s="8" t="s">
        <v>47</v>
      </c>
      <c r="E687" s="23">
        <v>5.0765742169857275E-3</v>
      </c>
      <c r="F687" s="23">
        <v>1.1203525596860896E-2</v>
      </c>
      <c r="G687" s="23">
        <v>6.6556517441205901E-2</v>
      </c>
      <c r="H687" s="23">
        <v>8.4334833999999997E-2</v>
      </c>
      <c r="I687" s="23">
        <v>0.14073167234884618</v>
      </c>
    </row>
    <row r="688" spans="1:19" x14ac:dyDescent="0.2">
      <c r="A688" s="5" t="s">
        <v>210</v>
      </c>
      <c r="B688" s="5" t="s">
        <v>210</v>
      </c>
      <c r="C688" s="2" t="s">
        <v>212</v>
      </c>
      <c r="D688" s="8" t="s">
        <v>48</v>
      </c>
      <c r="E688" s="23">
        <v>2.8644106973635632</v>
      </c>
      <c r="F688" s="23">
        <v>3.640901011865207</v>
      </c>
      <c r="G688" s="23">
        <v>5.2406908310892151</v>
      </c>
      <c r="H688" s="23">
        <v>5.2157177189999997</v>
      </c>
      <c r="I688" s="23">
        <v>3.3203534804612027</v>
      </c>
    </row>
    <row r="689" spans="1:19" x14ac:dyDescent="0.2">
      <c r="A689" s="5" t="s">
        <v>210</v>
      </c>
      <c r="B689" s="5" t="s">
        <v>210</v>
      </c>
      <c r="C689" s="2" t="s">
        <v>212</v>
      </c>
      <c r="D689" s="8" t="s">
        <v>49</v>
      </c>
      <c r="E689" s="23">
        <v>49.427785902228344</v>
      </c>
      <c r="F689" s="23">
        <v>57.790829186678899</v>
      </c>
      <c r="G689" s="23">
        <v>54.008732300049182</v>
      </c>
      <c r="H689" s="23">
        <v>48.585900119999998</v>
      </c>
      <c r="I689" s="23">
        <v>65.887877841533765</v>
      </c>
    </row>
    <row r="690" spans="1:19" x14ac:dyDescent="0.2">
      <c r="A690" s="5" t="s">
        <v>210</v>
      </c>
      <c r="B690" s="5" t="s">
        <v>210</v>
      </c>
      <c r="C690" s="2" t="s">
        <v>212</v>
      </c>
      <c r="D690" s="8" t="s">
        <v>50</v>
      </c>
      <c r="E690" s="23">
        <v>0.33093687085827239</v>
      </c>
      <c r="F690" s="23">
        <v>0.26433479376171864</v>
      </c>
      <c r="G690" s="23">
        <v>0.2357069884761703</v>
      </c>
      <c r="H690" s="23">
        <v>0.258451926</v>
      </c>
      <c r="I690" s="23">
        <v>0.22571985744735173</v>
      </c>
      <c r="K690" s="23"/>
      <c r="L690" s="23"/>
      <c r="M690" s="23"/>
      <c r="N690" s="23"/>
      <c r="O690" s="92"/>
      <c r="P690" s="92"/>
      <c r="Q690" s="92"/>
      <c r="R690" s="92"/>
      <c r="S690" s="92"/>
    </row>
    <row r="691" spans="1:19" x14ac:dyDescent="0.2">
      <c r="A691" s="5" t="s">
        <v>210</v>
      </c>
      <c r="B691" s="5" t="s">
        <v>210</v>
      </c>
      <c r="C691" s="2" t="s">
        <v>212</v>
      </c>
      <c r="D691" s="8" t="s">
        <v>51</v>
      </c>
      <c r="E691" s="23">
        <v>0.13151791216025846</v>
      </c>
      <c r="F691" s="23">
        <v>8.9538172662314577E-2</v>
      </c>
      <c r="G691" s="9">
        <v>8.7470006143926998E-2</v>
      </c>
      <c r="H691" s="9">
        <v>9.7162980999999995E-2</v>
      </c>
      <c r="I691" s="9">
        <v>7.0351278677560622E-2</v>
      </c>
    </row>
    <row r="692" spans="1:19" x14ac:dyDescent="0.2">
      <c r="A692" s="5" t="s">
        <v>210</v>
      </c>
      <c r="B692" s="5" t="s">
        <v>210</v>
      </c>
      <c r="C692" s="2" t="s">
        <v>212</v>
      </c>
      <c r="D692" s="8" t="s">
        <v>52</v>
      </c>
      <c r="E692" s="23">
        <v>138.45508042369556</v>
      </c>
      <c r="F692" s="23">
        <v>67.069730077120823</v>
      </c>
      <c r="G692" s="23">
        <v>14.96310722969285</v>
      </c>
      <c r="H692" s="23">
        <v>12.700767839999999</v>
      </c>
      <c r="I692" s="23">
        <v>4.454793001565033</v>
      </c>
    </row>
    <row r="693" spans="1:19" x14ac:dyDescent="0.2">
      <c r="A693" s="5" t="s">
        <v>210</v>
      </c>
      <c r="B693" s="5" t="s">
        <v>210</v>
      </c>
      <c r="C693" s="2" t="s">
        <v>212</v>
      </c>
      <c r="D693" s="8" t="s">
        <v>82</v>
      </c>
      <c r="E693" s="23">
        <v>1.7096412349370984</v>
      </c>
      <c r="F693" s="23">
        <v>2.5317056975109171</v>
      </c>
      <c r="G693" s="23">
        <v>4.1019507165954954</v>
      </c>
      <c r="H693" s="23">
        <v>4.5349507730000003</v>
      </c>
      <c r="I693" s="23">
        <v>4.5082761292957931</v>
      </c>
    </row>
    <row r="694" spans="1:19" x14ac:dyDescent="0.2">
      <c r="A694" s="5" t="s">
        <v>210</v>
      </c>
      <c r="B694" s="5" t="s">
        <v>210</v>
      </c>
      <c r="C694" s="5" t="s">
        <v>212</v>
      </c>
      <c r="D694" s="5" t="s">
        <v>53</v>
      </c>
      <c r="E694" s="22"/>
      <c r="F694" s="22"/>
      <c r="G694" s="22"/>
      <c r="H694" s="22"/>
      <c r="I694" s="22"/>
    </row>
    <row r="695" spans="1:19" x14ac:dyDescent="0.2">
      <c r="A695" s="5" t="s">
        <v>210</v>
      </c>
      <c r="B695" s="5" t="s">
        <v>210</v>
      </c>
      <c r="C695" s="2" t="s">
        <v>212</v>
      </c>
      <c r="D695" s="8" t="s">
        <v>54</v>
      </c>
      <c r="E695" s="23">
        <v>30.850040785862451</v>
      </c>
      <c r="F695" s="23">
        <v>0.40699722815344458</v>
      </c>
      <c r="G695" s="23">
        <v>17.597212294814756</v>
      </c>
      <c r="H695" s="23">
        <v>1.821886747</v>
      </c>
      <c r="I695" s="23">
        <v>15.774498574342301</v>
      </c>
    </row>
    <row r="696" spans="1:19" x14ac:dyDescent="0.2">
      <c r="A696" s="5" t="s">
        <v>210</v>
      </c>
      <c r="B696" s="5" t="s">
        <v>210</v>
      </c>
      <c r="C696" s="2" t="s">
        <v>212</v>
      </c>
      <c r="D696" s="8" t="s">
        <v>55</v>
      </c>
      <c r="E696" s="23">
        <v>20.391053152349446</v>
      </c>
      <c r="F696" s="23">
        <v>37.018020017697758</v>
      </c>
      <c r="G696" s="23">
        <v>22.795400813533131</v>
      </c>
      <c r="H696" s="23">
        <v>40.13804665</v>
      </c>
      <c r="I696" s="23">
        <v>41.66379387280675</v>
      </c>
    </row>
    <row r="697" spans="1:19" x14ac:dyDescent="0.2">
      <c r="A697" s="5" t="s">
        <v>210</v>
      </c>
      <c r="B697" s="5" t="s">
        <v>210</v>
      </c>
      <c r="C697" s="2" t="s">
        <v>212</v>
      </c>
      <c r="D697" s="8" t="s">
        <v>56</v>
      </c>
      <c r="E697" s="23">
        <v>47.230339407922074</v>
      </c>
      <c r="F697" s="23">
        <v>60.594012583193695</v>
      </c>
      <c r="G697" s="23">
        <v>56.807224445267956</v>
      </c>
      <c r="H697" s="23">
        <v>50.480290570000001</v>
      </c>
      <c r="I697" s="23">
        <v>39.867288973208431</v>
      </c>
    </row>
    <row r="698" spans="1:19" x14ac:dyDescent="0.2">
      <c r="A698" s="5" t="s">
        <v>210</v>
      </c>
      <c r="B698" s="5" t="s">
        <v>210</v>
      </c>
      <c r="C698" s="2" t="s">
        <v>212</v>
      </c>
      <c r="D698" s="8" t="s">
        <v>57</v>
      </c>
      <c r="E698" s="23">
        <v>0</v>
      </c>
      <c r="F698" s="23">
        <v>0</v>
      </c>
      <c r="G698" s="23">
        <v>0</v>
      </c>
      <c r="H698" s="23">
        <v>0</v>
      </c>
      <c r="I698" s="23">
        <v>10.053115937044845</v>
      </c>
    </row>
    <row r="699" spans="1:19" x14ac:dyDescent="0.2">
      <c r="A699" s="5" t="s">
        <v>210</v>
      </c>
      <c r="B699" s="5" t="s">
        <v>210</v>
      </c>
      <c r="C699" s="2" t="s">
        <v>212</v>
      </c>
      <c r="D699" s="8" t="s">
        <v>58</v>
      </c>
      <c r="E699" s="23">
        <v>85.327527463788527</v>
      </c>
      <c r="F699" s="23">
        <v>84.258652324953871</v>
      </c>
      <c r="G699" s="23">
        <v>81.949831518185107</v>
      </c>
      <c r="H699" s="23">
        <v>80.35180038</v>
      </c>
      <c r="I699" s="23">
        <v>84.821384584976627</v>
      </c>
    </row>
    <row r="700" spans="1:19" x14ac:dyDescent="0.2">
      <c r="A700" s="5" t="s">
        <v>210</v>
      </c>
      <c r="B700" s="5" t="s">
        <v>210</v>
      </c>
      <c r="C700" s="2" t="s">
        <v>212</v>
      </c>
      <c r="D700" s="8" t="s">
        <v>59</v>
      </c>
      <c r="E700" s="23"/>
      <c r="F700" s="23"/>
      <c r="G700" s="23"/>
      <c r="H700" s="23"/>
      <c r="I700" s="23">
        <v>405.33265216900082</v>
      </c>
    </row>
    <row r="701" spans="1:19" x14ac:dyDescent="0.2">
      <c r="A701" s="5" t="s">
        <v>210</v>
      </c>
      <c r="B701" s="5" t="s">
        <v>210</v>
      </c>
      <c r="C701" s="2" t="s">
        <v>212</v>
      </c>
      <c r="D701" s="8" t="s">
        <v>60</v>
      </c>
      <c r="E701" s="23">
        <v>67.395729653490932</v>
      </c>
      <c r="F701" s="23">
        <v>86.689095958798305</v>
      </c>
      <c r="G701" s="23">
        <v>83.434147129926885</v>
      </c>
      <c r="H701" s="23">
        <v>85.440590970000002</v>
      </c>
      <c r="I701" s="23">
        <v>57.048449640111592</v>
      </c>
    </row>
    <row r="702" spans="1:19" x14ac:dyDescent="0.2">
      <c r="A702" s="5" t="s">
        <v>210</v>
      </c>
      <c r="B702" s="5" t="s">
        <v>210</v>
      </c>
      <c r="C702" s="5" t="s">
        <v>212</v>
      </c>
      <c r="D702" s="5" t="s">
        <v>61</v>
      </c>
      <c r="E702" s="22"/>
      <c r="F702" s="22"/>
      <c r="G702" s="22"/>
      <c r="H702" s="22"/>
      <c r="I702" s="22"/>
    </row>
    <row r="703" spans="1:19" x14ac:dyDescent="0.2">
      <c r="A703" s="5" t="s">
        <v>210</v>
      </c>
      <c r="B703" s="5" t="s">
        <v>210</v>
      </c>
      <c r="C703" s="2" t="s">
        <v>212</v>
      </c>
      <c r="D703" s="8" t="s">
        <v>62</v>
      </c>
      <c r="E703" s="23">
        <v>0</v>
      </c>
      <c r="F703" s="23">
        <v>0</v>
      </c>
      <c r="G703" s="23">
        <v>0</v>
      </c>
      <c r="H703" s="23">
        <v>3.6399619040000002</v>
      </c>
      <c r="I703" s="23">
        <v>2.5671302732853305</v>
      </c>
    </row>
    <row r="704" spans="1:19" x14ac:dyDescent="0.2">
      <c r="A704" s="5" t="s">
        <v>210</v>
      </c>
      <c r="B704" s="5" t="s">
        <v>210</v>
      </c>
      <c r="C704" s="2" t="s">
        <v>212</v>
      </c>
      <c r="D704" s="8" t="s">
        <v>63</v>
      </c>
      <c r="E704" s="23">
        <v>0</v>
      </c>
      <c r="F704" s="23">
        <v>0.27994899052234234</v>
      </c>
      <c r="G704" s="23">
        <v>1.0011420204683104</v>
      </c>
      <c r="H704" s="23">
        <v>2.6785731689999999</v>
      </c>
      <c r="I704" s="23">
        <v>2.1627082002662696</v>
      </c>
    </row>
    <row r="705" spans="1:19" x14ac:dyDescent="0.2">
      <c r="A705" s="5" t="s">
        <v>210</v>
      </c>
      <c r="B705" s="5" t="s">
        <v>210</v>
      </c>
      <c r="C705" s="2" t="s">
        <v>212</v>
      </c>
      <c r="D705" s="8" t="s">
        <v>64</v>
      </c>
      <c r="E705" s="23">
        <v>0</v>
      </c>
      <c r="F705" s="23">
        <v>0</v>
      </c>
      <c r="G705" s="23">
        <v>0</v>
      </c>
      <c r="H705" s="23">
        <v>9.7716952520000007</v>
      </c>
      <c r="I705" s="23">
        <v>7.0284300999917715</v>
      </c>
      <c r="K705" s="25"/>
      <c r="L705" s="25"/>
      <c r="M705" s="25"/>
      <c r="N705" s="25"/>
      <c r="O705" s="24"/>
      <c r="P705" s="24"/>
      <c r="Q705" s="24"/>
      <c r="R705" s="24"/>
      <c r="S705" s="24"/>
    </row>
    <row r="706" spans="1:19" x14ac:dyDescent="0.2">
      <c r="A706" s="5" t="s">
        <v>210</v>
      </c>
      <c r="B706" s="5" t="s">
        <v>210</v>
      </c>
      <c r="C706" s="2" t="s">
        <v>212</v>
      </c>
      <c r="D706" s="8" t="s">
        <v>65</v>
      </c>
      <c r="E706" s="23"/>
      <c r="F706" s="23">
        <v>100</v>
      </c>
      <c r="G706" s="23">
        <v>72.836056856235359</v>
      </c>
      <c r="H706" s="23">
        <v>61.63383537</v>
      </c>
      <c r="I706" s="23">
        <v>-6.0861145137664652</v>
      </c>
    </row>
    <row r="707" spans="1:19" x14ac:dyDescent="0.2">
      <c r="A707" s="5" t="s">
        <v>210</v>
      </c>
      <c r="B707" s="5" t="s">
        <v>210</v>
      </c>
      <c r="C707" s="2" t="s">
        <v>212</v>
      </c>
      <c r="D707" s="8" t="s">
        <v>66</v>
      </c>
      <c r="E707" s="23"/>
      <c r="F707" s="23"/>
      <c r="G707" s="23"/>
      <c r="H707" s="23">
        <v>73.587945129999994</v>
      </c>
      <c r="I707" s="23">
        <v>84.246141412157698</v>
      </c>
    </row>
    <row r="708" spans="1:19" x14ac:dyDescent="0.2">
      <c r="A708" s="5" t="s">
        <v>210</v>
      </c>
      <c r="B708" s="5" t="s">
        <v>210</v>
      </c>
      <c r="C708" s="5" t="s">
        <v>212</v>
      </c>
      <c r="D708" s="5" t="s">
        <v>67</v>
      </c>
      <c r="E708" s="22"/>
      <c r="F708" s="22"/>
      <c r="G708" s="22"/>
      <c r="H708" s="22"/>
      <c r="I708" s="22"/>
    </row>
    <row r="709" spans="1:19" x14ac:dyDescent="0.2">
      <c r="A709" s="5" t="s">
        <v>210</v>
      </c>
      <c r="B709" s="5" t="s">
        <v>210</v>
      </c>
      <c r="C709" s="2" t="s">
        <v>212</v>
      </c>
      <c r="D709" s="8" t="s">
        <v>535</v>
      </c>
      <c r="E709" s="23">
        <v>15.165117319052593</v>
      </c>
      <c r="F709" s="23">
        <v>16.549500961596944</v>
      </c>
      <c r="G709" s="23">
        <v>18.634003520992682</v>
      </c>
      <c r="H709" s="23">
        <v>19.321476130000001</v>
      </c>
      <c r="I709" s="23">
        <v>14.883389919405193</v>
      </c>
      <c r="K709" s="3"/>
      <c r="L709" s="3"/>
      <c r="M709" s="3"/>
      <c r="N709" s="3"/>
      <c r="O709" s="24"/>
      <c r="P709" s="24"/>
      <c r="Q709" s="24"/>
      <c r="R709" s="24"/>
      <c r="S709" s="24"/>
    </row>
    <row r="710" spans="1:19" x14ac:dyDescent="0.2">
      <c r="A710" s="5" t="s">
        <v>210</v>
      </c>
      <c r="B710" s="5" t="s">
        <v>210</v>
      </c>
      <c r="C710" s="2" t="s">
        <v>212</v>
      </c>
      <c r="D710" s="8" t="s">
        <v>540</v>
      </c>
      <c r="E710" s="23">
        <f>+E681/SUM(E645:E647)</f>
        <v>0</v>
      </c>
      <c r="F710" s="23">
        <f>+F681/SUM(F645:F647)</f>
        <v>0</v>
      </c>
      <c r="G710" s="23">
        <f>+G681/SUM(G645:G647)</f>
        <v>0</v>
      </c>
      <c r="H710" s="23">
        <f>+H681/SUM(H645:H647)</f>
        <v>0</v>
      </c>
      <c r="I710" s="23">
        <f>+I681/SUM(I645:I647)</f>
        <v>0</v>
      </c>
      <c r="O710" s="24"/>
      <c r="P710" s="24"/>
      <c r="Q710" s="24"/>
      <c r="R710" s="24"/>
      <c r="S710" s="24"/>
    </row>
    <row r="711" spans="1:19" x14ac:dyDescent="0.2">
      <c r="A711" s="5" t="s">
        <v>210</v>
      </c>
      <c r="B711" s="5" t="s">
        <v>210</v>
      </c>
      <c r="C711" s="2" t="s">
        <v>212</v>
      </c>
      <c r="D711" s="8" t="s">
        <v>538</v>
      </c>
      <c r="E711" s="23">
        <v>12.20720614566866</v>
      </c>
      <c r="F711" s="23">
        <v>14.739107426240738</v>
      </c>
      <c r="G711" s="23">
        <v>18.09075502916993</v>
      </c>
      <c r="H711" s="23">
        <v>21.14246799</v>
      </c>
      <c r="I711" s="23">
        <v>24.158099086546947</v>
      </c>
      <c r="O711" s="24"/>
      <c r="P711" s="24"/>
      <c r="Q711" s="24"/>
      <c r="R711" s="24"/>
      <c r="S711" s="24"/>
    </row>
    <row r="712" spans="1:19" x14ac:dyDescent="0.2">
      <c r="A712" s="5" t="s">
        <v>210</v>
      </c>
      <c r="B712" s="5" t="s">
        <v>210</v>
      </c>
      <c r="C712" s="2" t="s">
        <v>212</v>
      </c>
      <c r="D712" s="8" t="s">
        <v>539</v>
      </c>
      <c r="E712" s="23">
        <v>0</v>
      </c>
      <c r="F712" s="23">
        <v>0</v>
      </c>
      <c r="G712" s="23">
        <v>0</v>
      </c>
      <c r="H712" s="23">
        <v>0</v>
      </c>
      <c r="I712" s="23">
        <v>0.67545874908090919</v>
      </c>
      <c r="O712" s="24"/>
      <c r="P712" s="24"/>
      <c r="Q712" s="24"/>
      <c r="R712" s="24"/>
      <c r="S712" s="24"/>
    </row>
    <row r="713" spans="1:19" x14ac:dyDescent="0.2">
      <c r="A713" s="5" t="s">
        <v>210</v>
      </c>
      <c r="B713" s="5" t="s">
        <v>210</v>
      </c>
      <c r="C713" s="5" t="s">
        <v>212</v>
      </c>
      <c r="D713" s="5" t="s">
        <v>68</v>
      </c>
      <c r="E713" s="22"/>
      <c r="F713" s="22"/>
      <c r="G713" s="22"/>
      <c r="H713" s="22"/>
      <c r="I713" s="22"/>
    </row>
    <row r="714" spans="1:19" x14ac:dyDescent="0.2">
      <c r="A714" s="5" t="s">
        <v>210</v>
      </c>
      <c r="B714" s="5" t="s">
        <v>210</v>
      </c>
      <c r="C714" s="2" t="s">
        <v>212</v>
      </c>
      <c r="D714" s="8" t="s">
        <v>83</v>
      </c>
      <c r="E714" s="23">
        <v>-3.2584831864730366</v>
      </c>
      <c r="F714" s="23">
        <v>-6.7656275230066543</v>
      </c>
      <c r="G714" s="23">
        <v>1.6890989088981974</v>
      </c>
      <c r="H714" s="23">
        <v>-1.1385672259999999</v>
      </c>
      <c r="I714" s="23">
        <v>15.543896955856614</v>
      </c>
    </row>
    <row r="715" spans="1:19" x14ac:dyDescent="0.2">
      <c r="A715" s="5" t="s">
        <v>210</v>
      </c>
      <c r="B715" s="5" t="s">
        <v>210</v>
      </c>
      <c r="C715" s="5" t="s">
        <v>684</v>
      </c>
      <c r="D715" s="5" t="s">
        <v>9</v>
      </c>
      <c r="E715" s="19">
        <v>12181078</v>
      </c>
      <c r="F715" s="19">
        <v>12920668</v>
      </c>
      <c r="G715" s="19">
        <v>13777624</v>
      </c>
      <c r="H715" s="19">
        <v>19630800</v>
      </c>
      <c r="I715" s="19">
        <v>21578466</v>
      </c>
      <c r="J715" s="3"/>
      <c r="K715" s="3"/>
      <c r="L715" s="3"/>
      <c r="M715" s="3"/>
      <c r="N715" s="3"/>
    </row>
    <row r="716" spans="1:19" x14ac:dyDescent="0.2">
      <c r="A716" s="5" t="s">
        <v>210</v>
      </c>
      <c r="B716" s="5" t="s">
        <v>210</v>
      </c>
      <c r="C716" s="2" t="s">
        <v>684</v>
      </c>
      <c r="D716" s="8" t="s">
        <v>76</v>
      </c>
      <c r="E716" s="20">
        <v>10000000</v>
      </c>
      <c r="F716" s="20">
        <v>10000000</v>
      </c>
      <c r="G716" s="20">
        <v>10000000</v>
      </c>
      <c r="H716" s="20">
        <v>13000000</v>
      </c>
      <c r="I716" s="20">
        <v>13000000</v>
      </c>
      <c r="J716" s="3"/>
      <c r="K716" s="3"/>
      <c r="L716" s="3"/>
      <c r="M716" s="3"/>
      <c r="N716" s="3"/>
    </row>
    <row r="717" spans="1:19" x14ac:dyDescent="0.2">
      <c r="A717" s="5" t="s">
        <v>210</v>
      </c>
      <c r="B717" s="5" t="s">
        <v>210</v>
      </c>
      <c r="C717" s="2" t="s">
        <v>684</v>
      </c>
      <c r="D717" s="8" t="s">
        <v>11</v>
      </c>
      <c r="E717" s="20">
        <v>436216</v>
      </c>
      <c r="F717" s="20">
        <v>584134</v>
      </c>
      <c r="G717" s="20">
        <v>2390500</v>
      </c>
      <c r="H717" s="20">
        <v>2961268</v>
      </c>
      <c r="I717" s="20">
        <v>4072476</v>
      </c>
    </row>
    <row r="718" spans="1:19" x14ac:dyDescent="0.2">
      <c r="A718" s="5" t="s">
        <v>210</v>
      </c>
      <c r="B718" s="5" t="s">
        <v>210</v>
      </c>
      <c r="C718" s="2" t="s">
        <v>684</v>
      </c>
      <c r="D718" s="8" t="s">
        <v>12</v>
      </c>
      <c r="E718" s="20">
        <v>1744862</v>
      </c>
      <c r="F718" s="20">
        <v>2336534</v>
      </c>
      <c r="G718" s="20">
        <v>1387124</v>
      </c>
      <c r="H718" s="20">
        <v>3669532</v>
      </c>
      <c r="I718" s="20">
        <v>4465199</v>
      </c>
    </row>
    <row r="719" spans="1:19" x14ac:dyDescent="0.2">
      <c r="A719" s="5" t="s">
        <v>210</v>
      </c>
      <c r="B719" s="5" t="s">
        <v>210</v>
      </c>
      <c r="C719" s="2" t="s">
        <v>684</v>
      </c>
      <c r="D719" s="8" t="s">
        <v>13</v>
      </c>
      <c r="E719" s="20">
        <v>0</v>
      </c>
      <c r="F719" s="20">
        <v>0</v>
      </c>
      <c r="G719" s="20">
        <v>0</v>
      </c>
      <c r="H719" s="20">
        <v>0</v>
      </c>
      <c r="I719" s="3">
        <v>40791</v>
      </c>
    </row>
    <row r="720" spans="1:19" x14ac:dyDescent="0.2">
      <c r="A720" s="5" t="s">
        <v>210</v>
      </c>
      <c r="B720" s="5" t="s">
        <v>210</v>
      </c>
      <c r="C720" s="5" t="s">
        <v>684</v>
      </c>
      <c r="D720" s="5" t="s">
        <v>14</v>
      </c>
      <c r="E720" s="19">
        <v>77794</v>
      </c>
      <c r="F720" s="19">
        <v>196113</v>
      </c>
      <c r="G720" s="19">
        <v>248977</v>
      </c>
      <c r="H720" s="19">
        <v>350425</v>
      </c>
      <c r="I720" s="19">
        <v>351500</v>
      </c>
    </row>
    <row r="721" spans="1:9" x14ac:dyDescent="0.2">
      <c r="A721" s="5" t="s">
        <v>210</v>
      </c>
      <c r="B721" s="5" t="s">
        <v>210</v>
      </c>
      <c r="C721" s="2" t="s">
        <v>684</v>
      </c>
      <c r="D721" s="8" t="s">
        <v>15</v>
      </c>
      <c r="E721" s="20">
        <v>0</v>
      </c>
      <c r="F721" s="20">
        <v>0</v>
      </c>
      <c r="G721" s="20">
        <v>0</v>
      </c>
      <c r="H721" s="20">
        <v>0</v>
      </c>
      <c r="I721" s="20">
        <v>0</v>
      </c>
    </row>
    <row r="722" spans="1:9" x14ac:dyDescent="0.2">
      <c r="A722" s="5" t="s">
        <v>210</v>
      </c>
      <c r="B722" s="5" t="s">
        <v>210</v>
      </c>
      <c r="C722" s="2" t="s">
        <v>684</v>
      </c>
      <c r="D722" s="8" t="s">
        <v>16</v>
      </c>
      <c r="E722" s="20">
        <v>0</v>
      </c>
      <c r="F722" s="20">
        <v>0</v>
      </c>
      <c r="G722" s="20">
        <v>0</v>
      </c>
      <c r="H722" s="20">
        <v>0</v>
      </c>
      <c r="I722" s="20">
        <v>0</v>
      </c>
    </row>
    <row r="723" spans="1:9" x14ac:dyDescent="0.2">
      <c r="A723" s="5" t="s">
        <v>210</v>
      </c>
      <c r="B723" s="5" t="s">
        <v>210</v>
      </c>
      <c r="C723" s="2" t="s">
        <v>684</v>
      </c>
      <c r="D723" s="8" t="s">
        <v>17</v>
      </c>
      <c r="E723" s="20">
        <v>0</v>
      </c>
      <c r="F723" s="20">
        <v>0</v>
      </c>
      <c r="G723" s="20">
        <v>0</v>
      </c>
      <c r="H723" s="20">
        <v>0</v>
      </c>
      <c r="I723" s="20">
        <v>0</v>
      </c>
    </row>
    <row r="724" spans="1:9" x14ac:dyDescent="0.2">
      <c r="A724" s="5" t="s">
        <v>210</v>
      </c>
      <c r="B724" s="5" t="s">
        <v>210</v>
      </c>
      <c r="C724" s="2" t="s">
        <v>684</v>
      </c>
      <c r="D724" s="8" t="s">
        <v>18</v>
      </c>
      <c r="E724" s="20">
        <v>77794</v>
      </c>
      <c r="F724" s="20">
        <v>196113</v>
      </c>
      <c r="G724" s="20">
        <v>248977</v>
      </c>
      <c r="H724" s="20">
        <v>350425</v>
      </c>
      <c r="I724" s="20">
        <v>351500</v>
      </c>
    </row>
    <row r="725" spans="1:9" x14ac:dyDescent="0.2">
      <c r="A725" s="5" t="s">
        <v>210</v>
      </c>
      <c r="B725" s="5" t="s">
        <v>210</v>
      </c>
      <c r="C725" s="5" t="s">
        <v>684</v>
      </c>
      <c r="D725" s="5" t="s">
        <v>19</v>
      </c>
      <c r="E725" s="19">
        <v>12258872</v>
      </c>
      <c r="F725" s="19">
        <v>13116781</v>
      </c>
      <c r="G725" s="19">
        <v>14026601</v>
      </c>
      <c r="H725" s="6">
        <v>19981225</v>
      </c>
      <c r="I725" s="19">
        <v>21929966</v>
      </c>
    </row>
    <row r="726" spans="1:9" x14ac:dyDescent="0.2">
      <c r="A726" s="5" t="s">
        <v>210</v>
      </c>
      <c r="B726" s="5" t="s">
        <v>210</v>
      </c>
      <c r="C726" s="2" t="s">
        <v>684</v>
      </c>
      <c r="D726" s="8" t="s">
        <v>20</v>
      </c>
      <c r="E726" s="20">
        <v>974</v>
      </c>
      <c r="F726" s="20">
        <v>5344</v>
      </c>
      <c r="G726" s="20">
        <v>58653</v>
      </c>
      <c r="H726" s="20">
        <v>4</v>
      </c>
      <c r="I726" s="20">
        <v>266</v>
      </c>
    </row>
    <row r="727" spans="1:9" x14ac:dyDescent="0.2">
      <c r="A727" s="5" t="s">
        <v>210</v>
      </c>
      <c r="B727" s="5" t="s">
        <v>210</v>
      </c>
      <c r="C727" s="2" t="s">
        <v>684</v>
      </c>
      <c r="D727" s="8" t="s">
        <v>21</v>
      </c>
      <c r="E727" s="20">
        <v>0</v>
      </c>
      <c r="F727" s="20">
        <v>10</v>
      </c>
      <c r="G727" s="20">
        <v>12270</v>
      </c>
      <c r="H727" s="20">
        <v>79482</v>
      </c>
      <c r="I727" s="20">
        <v>10403</v>
      </c>
    </row>
    <row r="728" spans="1:9" x14ac:dyDescent="0.2">
      <c r="A728" s="5" t="s">
        <v>210</v>
      </c>
      <c r="B728" s="5" t="s">
        <v>210</v>
      </c>
      <c r="C728" s="2" t="s">
        <v>684</v>
      </c>
      <c r="D728" s="8" t="s">
        <v>22</v>
      </c>
      <c r="E728" s="20">
        <v>101455</v>
      </c>
      <c r="F728" s="20">
        <v>30091</v>
      </c>
      <c r="G728" s="20">
        <v>0</v>
      </c>
      <c r="H728" s="20">
        <v>0</v>
      </c>
      <c r="I728" s="20">
        <v>0</v>
      </c>
    </row>
    <row r="729" spans="1:9" x14ac:dyDescent="0.2">
      <c r="A729" s="5" t="s">
        <v>210</v>
      </c>
      <c r="B729" s="5" t="s">
        <v>210</v>
      </c>
      <c r="C729" s="2" t="s">
        <v>684</v>
      </c>
      <c r="D729" s="8" t="s">
        <v>23</v>
      </c>
      <c r="E729" s="20">
        <v>8919955</v>
      </c>
      <c r="F729" s="20">
        <v>10440689</v>
      </c>
      <c r="G729" s="20">
        <v>13509755</v>
      </c>
      <c r="H729" s="20">
        <v>18900535</v>
      </c>
      <c r="I729" s="20">
        <v>20932153</v>
      </c>
    </row>
    <row r="730" spans="1:9" x14ac:dyDescent="0.2">
      <c r="A730" s="5" t="s">
        <v>210</v>
      </c>
      <c r="B730" s="5" t="s">
        <v>210</v>
      </c>
      <c r="C730" s="2" t="s">
        <v>684</v>
      </c>
      <c r="D730" s="8" t="s">
        <v>24</v>
      </c>
      <c r="E730" s="20">
        <v>19141</v>
      </c>
      <c r="F730" s="20">
        <v>31592</v>
      </c>
      <c r="G730" s="20">
        <v>0</v>
      </c>
      <c r="H730" s="20">
        <v>44853</v>
      </c>
      <c r="I730" s="20">
        <v>91224</v>
      </c>
    </row>
    <row r="731" spans="1:9" x14ac:dyDescent="0.2">
      <c r="A731" s="5" t="s">
        <v>210</v>
      </c>
      <c r="B731" s="5" t="s">
        <v>210</v>
      </c>
      <c r="C731" s="2" t="s">
        <v>684</v>
      </c>
      <c r="D731" s="8" t="s">
        <v>25</v>
      </c>
      <c r="E731" s="20">
        <v>0</v>
      </c>
      <c r="F731" s="20">
        <v>0</v>
      </c>
      <c r="G731" s="20">
        <v>0</v>
      </c>
      <c r="H731" s="20">
        <v>0</v>
      </c>
      <c r="I731" s="20">
        <v>0</v>
      </c>
    </row>
    <row r="732" spans="1:9" x14ac:dyDescent="0.2">
      <c r="A732" s="5" t="s">
        <v>210</v>
      </c>
      <c r="B732" s="5" t="s">
        <v>210</v>
      </c>
      <c r="C732" s="2" t="s">
        <v>684</v>
      </c>
      <c r="D732" s="8" t="s">
        <v>26</v>
      </c>
      <c r="E732" s="20">
        <v>0</v>
      </c>
      <c r="F732" s="20">
        <v>0</v>
      </c>
      <c r="G732" s="20">
        <v>0</v>
      </c>
      <c r="H732" s="20">
        <v>935</v>
      </c>
      <c r="I732" s="20">
        <v>768</v>
      </c>
    </row>
    <row r="733" spans="1:9" x14ac:dyDescent="0.2">
      <c r="A733" s="5" t="s">
        <v>210</v>
      </c>
      <c r="B733" s="5" t="s">
        <v>210</v>
      </c>
      <c r="C733" s="2" t="s">
        <v>684</v>
      </c>
      <c r="D733" s="8" t="s">
        <v>27</v>
      </c>
      <c r="E733" s="20">
        <v>19141</v>
      </c>
      <c r="F733" s="20">
        <v>31592</v>
      </c>
      <c r="G733" s="20">
        <v>0</v>
      </c>
      <c r="H733" s="20">
        <v>43918</v>
      </c>
      <c r="I733" s="20">
        <v>90456</v>
      </c>
    </row>
    <row r="734" spans="1:9" x14ac:dyDescent="0.2">
      <c r="A734" s="5" t="s">
        <v>210</v>
      </c>
      <c r="B734" s="5" t="s">
        <v>210</v>
      </c>
      <c r="C734" s="2" t="s">
        <v>684</v>
      </c>
      <c r="D734" s="8" t="s">
        <v>491</v>
      </c>
      <c r="E734" s="20">
        <v>84482</v>
      </c>
      <c r="F734" s="20">
        <v>108895</v>
      </c>
      <c r="G734" s="20">
        <v>92209</v>
      </c>
      <c r="H734" s="20">
        <v>142845</v>
      </c>
      <c r="I734" s="20">
        <v>114525</v>
      </c>
    </row>
    <row r="735" spans="1:9" x14ac:dyDescent="0.2">
      <c r="A735" s="5" t="s">
        <v>210</v>
      </c>
      <c r="B735" s="5" t="s">
        <v>210</v>
      </c>
      <c r="C735" s="2" t="s">
        <v>684</v>
      </c>
      <c r="D735" s="8" t="s">
        <v>28</v>
      </c>
      <c r="E735" s="20">
        <v>3132865</v>
      </c>
      <c r="F735" s="20">
        <v>2500160</v>
      </c>
      <c r="G735" s="20">
        <v>353714</v>
      </c>
      <c r="H735" s="3">
        <v>814441</v>
      </c>
      <c r="I735" s="20">
        <v>782163</v>
      </c>
    </row>
    <row r="736" spans="1:9" x14ac:dyDescent="0.2">
      <c r="A736" s="5" t="s">
        <v>210</v>
      </c>
      <c r="B736" s="5" t="s">
        <v>210</v>
      </c>
      <c r="C736" s="5" t="s">
        <v>684</v>
      </c>
      <c r="D736" s="5" t="s">
        <v>29</v>
      </c>
      <c r="E736" s="19"/>
      <c r="F736" s="19"/>
      <c r="G736" s="19"/>
      <c r="H736" s="19"/>
      <c r="I736" s="19"/>
    </row>
    <row r="737" spans="1:9" x14ac:dyDescent="0.2">
      <c r="A737" s="5" t="s">
        <v>210</v>
      </c>
      <c r="B737" s="5" t="s">
        <v>210</v>
      </c>
      <c r="C737" s="2" t="s">
        <v>684</v>
      </c>
      <c r="D737" s="8" t="s">
        <v>30</v>
      </c>
      <c r="E737" s="20">
        <v>664020</v>
      </c>
      <c r="F737" s="20">
        <v>1321820</v>
      </c>
      <c r="G737" s="20">
        <v>2294609</v>
      </c>
      <c r="H737" s="20">
        <v>3251317</v>
      </c>
      <c r="I737" s="20">
        <v>2537312</v>
      </c>
    </row>
    <row r="738" spans="1:9" x14ac:dyDescent="0.2">
      <c r="A738" s="5" t="s">
        <v>210</v>
      </c>
      <c r="B738" s="5" t="s">
        <v>210</v>
      </c>
      <c r="C738" s="2" t="s">
        <v>684</v>
      </c>
      <c r="D738" s="8" t="s">
        <v>31</v>
      </c>
      <c r="E738" s="20">
        <v>4868</v>
      </c>
      <c r="F738" s="20">
        <v>1975</v>
      </c>
      <c r="G738" s="20">
        <v>2233</v>
      </c>
      <c r="H738" s="20">
        <v>39377</v>
      </c>
      <c r="I738" s="20">
        <v>36166</v>
      </c>
    </row>
    <row r="739" spans="1:9" x14ac:dyDescent="0.2">
      <c r="A739" s="5" t="s">
        <v>210</v>
      </c>
      <c r="B739" s="5" t="s">
        <v>210</v>
      </c>
      <c r="C739" s="2" t="s">
        <v>684</v>
      </c>
      <c r="D739" s="8" t="s">
        <v>32</v>
      </c>
      <c r="E739" s="20">
        <v>659152</v>
      </c>
      <c r="F739" s="20">
        <v>1319845</v>
      </c>
      <c r="G739" s="20">
        <v>2292376</v>
      </c>
      <c r="H739" s="20">
        <v>3211940</v>
      </c>
      <c r="I739" s="20">
        <v>2501146</v>
      </c>
    </row>
    <row r="740" spans="1:9" x14ac:dyDescent="0.2">
      <c r="A740" s="5" t="s">
        <v>210</v>
      </c>
      <c r="B740" s="5" t="s">
        <v>210</v>
      </c>
      <c r="C740" s="2" t="s">
        <v>684</v>
      </c>
      <c r="D740" s="8" t="s">
        <v>33</v>
      </c>
      <c r="E740" s="20">
        <v>0</v>
      </c>
      <c r="F740" s="20">
        <v>0</v>
      </c>
      <c r="G740" s="20">
        <v>0</v>
      </c>
      <c r="H740" s="20">
        <v>272</v>
      </c>
      <c r="I740" s="20">
        <v>-168</v>
      </c>
    </row>
    <row r="741" spans="1:9" x14ac:dyDescent="0.2">
      <c r="A741" s="5" t="s">
        <v>210</v>
      </c>
      <c r="B741" s="5" t="s">
        <v>210</v>
      </c>
      <c r="C741" s="2" t="s">
        <v>684</v>
      </c>
      <c r="D741" s="8" t="s">
        <v>34</v>
      </c>
      <c r="E741" s="20">
        <v>659152</v>
      </c>
      <c r="F741" s="20">
        <v>1319845</v>
      </c>
      <c r="G741" s="20">
        <v>2292376</v>
      </c>
      <c r="H741" s="20">
        <v>3211668</v>
      </c>
      <c r="I741" s="20">
        <v>2501314</v>
      </c>
    </row>
    <row r="742" spans="1:9" x14ac:dyDescent="0.2">
      <c r="A742" s="5" t="s">
        <v>210</v>
      </c>
      <c r="B742" s="5" t="s">
        <v>210</v>
      </c>
      <c r="C742" s="2" t="s">
        <v>684</v>
      </c>
      <c r="D742" s="8" t="s">
        <v>35</v>
      </c>
      <c r="E742" s="20">
        <v>0</v>
      </c>
      <c r="F742" s="20">
        <v>0</v>
      </c>
      <c r="G742" s="20">
        <v>-160</v>
      </c>
      <c r="H742" s="20">
        <v>15851</v>
      </c>
      <c r="I742" s="20">
        <v>41830</v>
      </c>
    </row>
    <row r="743" spans="1:9" x14ac:dyDescent="0.2">
      <c r="A743" s="5" t="s">
        <v>210</v>
      </c>
      <c r="B743" s="5" t="s">
        <v>210</v>
      </c>
      <c r="C743" s="2" t="s">
        <v>684</v>
      </c>
      <c r="D743" s="8" t="s">
        <v>36</v>
      </c>
      <c r="E743" s="20">
        <v>132293</v>
      </c>
      <c r="F743" s="20">
        <v>271085</v>
      </c>
      <c r="G743" s="20">
        <v>281618</v>
      </c>
      <c r="H743" s="20">
        <v>372096</v>
      </c>
      <c r="I743" s="20">
        <v>505786</v>
      </c>
    </row>
    <row r="744" spans="1:9" x14ac:dyDescent="0.2">
      <c r="A744" s="5" t="s">
        <v>210</v>
      </c>
      <c r="B744" s="5" t="s">
        <v>210</v>
      </c>
      <c r="C744" s="2" t="s">
        <v>684</v>
      </c>
      <c r="D744" s="8" t="s">
        <v>37</v>
      </c>
      <c r="E744" s="20">
        <v>0</v>
      </c>
      <c r="F744" s="20">
        <v>0</v>
      </c>
      <c r="G744" s="20">
        <v>281618</v>
      </c>
      <c r="H744" s="20">
        <v>372096</v>
      </c>
      <c r="I744" s="20">
        <v>505786</v>
      </c>
    </row>
    <row r="745" spans="1:9" x14ac:dyDescent="0.2">
      <c r="A745" s="5" t="s">
        <v>210</v>
      </c>
      <c r="B745" s="5" t="s">
        <v>210</v>
      </c>
      <c r="C745" s="2" t="s">
        <v>684</v>
      </c>
      <c r="D745" s="8" t="s">
        <v>38</v>
      </c>
      <c r="E745" s="20">
        <v>526859</v>
      </c>
      <c r="F745" s="20">
        <v>1048760</v>
      </c>
      <c r="G745" s="20">
        <v>2010598</v>
      </c>
      <c r="H745" s="20">
        <v>2855423</v>
      </c>
      <c r="I745" s="20">
        <v>2037358</v>
      </c>
    </row>
    <row r="746" spans="1:9" x14ac:dyDescent="0.2">
      <c r="A746" s="5" t="s">
        <v>210</v>
      </c>
      <c r="B746" s="5" t="s">
        <v>210</v>
      </c>
      <c r="C746" s="2" t="s">
        <v>684</v>
      </c>
      <c r="D746" s="8" t="s">
        <v>39</v>
      </c>
      <c r="E746" s="20">
        <v>372190</v>
      </c>
      <c r="F746" s="20">
        <v>739590</v>
      </c>
      <c r="G746" s="20">
        <v>1733905</v>
      </c>
      <c r="H746" s="20">
        <v>2853839</v>
      </c>
      <c r="I746" s="20">
        <v>2037358</v>
      </c>
    </row>
    <row r="747" spans="1:9" x14ac:dyDescent="0.2">
      <c r="A747" s="5" t="s">
        <v>210</v>
      </c>
      <c r="B747" s="5" t="s">
        <v>210</v>
      </c>
      <c r="C747" s="5" t="s">
        <v>684</v>
      </c>
      <c r="D747" s="5" t="s">
        <v>40</v>
      </c>
      <c r="E747" s="19"/>
      <c r="F747" s="19"/>
      <c r="G747" s="19"/>
      <c r="H747" s="19"/>
      <c r="I747" s="19"/>
    </row>
    <row r="748" spans="1:9" x14ac:dyDescent="0.2">
      <c r="A748" s="5" t="s">
        <v>210</v>
      </c>
      <c r="B748" s="5" t="s">
        <v>210</v>
      </c>
      <c r="C748" s="2" t="s">
        <v>684</v>
      </c>
      <c r="D748" s="8" t="s">
        <v>77</v>
      </c>
      <c r="E748" s="20">
        <v>1000000</v>
      </c>
      <c r="F748" s="20">
        <v>1000000</v>
      </c>
      <c r="G748" s="20">
        <v>1000000</v>
      </c>
      <c r="H748" s="20">
        <v>1300000</v>
      </c>
      <c r="I748" s="20">
        <v>1300000</v>
      </c>
    </row>
    <row r="749" spans="1:9" x14ac:dyDescent="0.2">
      <c r="A749" s="5" t="s">
        <v>210</v>
      </c>
      <c r="B749" s="5" t="s">
        <v>210</v>
      </c>
      <c r="C749" s="2" t="s">
        <v>684</v>
      </c>
      <c r="D749" s="8" t="s">
        <v>78</v>
      </c>
      <c r="E749" s="72">
        <v>0</v>
      </c>
      <c r="F749" s="72">
        <v>0</v>
      </c>
      <c r="G749" s="72">
        <v>0</v>
      </c>
      <c r="H749" s="72">
        <v>0</v>
      </c>
      <c r="I749" s="72">
        <v>0</v>
      </c>
    </row>
    <row r="750" spans="1:9" x14ac:dyDescent="0.2">
      <c r="A750" s="5" t="s">
        <v>210</v>
      </c>
      <c r="B750" s="5" t="s">
        <v>210</v>
      </c>
      <c r="C750" s="2" t="s">
        <v>684</v>
      </c>
      <c r="D750" s="8" t="s">
        <v>79</v>
      </c>
      <c r="E750" s="72">
        <v>0</v>
      </c>
      <c r="F750" s="72">
        <v>0</v>
      </c>
      <c r="G750" s="72">
        <v>0</v>
      </c>
      <c r="H750" s="72">
        <v>0</v>
      </c>
      <c r="I750" s="72">
        <v>0</v>
      </c>
    </row>
    <row r="751" spans="1:9" x14ac:dyDescent="0.2">
      <c r="A751" s="5" t="s">
        <v>210</v>
      </c>
      <c r="B751" s="5" t="s">
        <v>210</v>
      </c>
      <c r="C751" s="2" t="s">
        <v>684</v>
      </c>
      <c r="D751" s="8" t="s">
        <v>80</v>
      </c>
      <c r="E751" s="20">
        <v>306016</v>
      </c>
      <c r="F751" s="20">
        <v>1596812</v>
      </c>
      <c r="G751" s="20">
        <v>1712339</v>
      </c>
      <c r="H751" s="20">
        <v>2546871</v>
      </c>
      <c r="I751" s="20">
        <v>2187205</v>
      </c>
    </row>
    <row r="752" spans="1:9" x14ac:dyDescent="0.2">
      <c r="A752" s="5" t="s">
        <v>210</v>
      </c>
      <c r="B752" s="5" t="s">
        <v>210</v>
      </c>
      <c r="C752" s="2" t="s">
        <v>684</v>
      </c>
      <c r="D752" s="8" t="s">
        <v>81</v>
      </c>
      <c r="E752" s="20">
        <v>0</v>
      </c>
      <c r="F752" s="20">
        <v>0</v>
      </c>
      <c r="G752" s="20">
        <v>357839</v>
      </c>
      <c r="H752" s="20">
        <v>67158</v>
      </c>
      <c r="I752" s="20">
        <v>0</v>
      </c>
    </row>
    <row r="753" spans="1:19" x14ac:dyDescent="0.2">
      <c r="A753" s="5" t="s">
        <v>210</v>
      </c>
      <c r="B753" s="5" t="s">
        <v>210</v>
      </c>
      <c r="C753" s="5" t="s">
        <v>684</v>
      </c>
      <c r="D753" s="5" t="s">
        <v>43</v>
      </c>
      <c r="E753" s="77"/>
      <c r="F753" s="77"/>
      <c r="G753" s="77"/>
      <c r="H753" s="77"/>
      <c r="I753" s="77"/>
    </row>
    <row r="754" spans="1:19" x14ac:dyDescent="0.2">
      <c r="A754" s="5" t="s">
        <v>210</v>
      </c>
      <c r="B754" s="5" t="s">
        <v>210</v>
      </c>
      <c r="C754" s="2" t="s">
        <v>684</v>
      </c>
      <c r="D754" s="8" t="s">
        <v>44</v>
      </c>
      <c r="E754" s="23">
        <v>99.266889551519526</v>
      </c>
      <c r="F754" s="23">
        <v>99.850584799745803</v>
      </c>
      <c r="G754" s="23">
        <v>99.902684945452577</v>
      </c>
      <c r="H754" s="23">
        <v>98.788890780000003</v>
      </c>
      <c r="I754" s="23">
        <v>98.574633312734107</v>
      </c>
    </row>
    <row r="755" spans="1:19" x14ac:dyDescent="0.2">
      <c r="A755" s="5" t="s">
        <v>210</v>
      </c>
      <c r="B755" s="5" t="s">
        <v>210</v>
      </c>
      <c r="C755" s="2" t="s">
        <v>684</v>
      </c>
      <c r="D755" s="8" t="s">
        <v>45</v>
      </c>
      <c r="E755" s="23">
        <v>5.3769384328346037</v>
      </c>
      <c r="F755" s="23">
        <v>10.062262989677116</v>
      </c>
      <c r="G755" s="23">
        <v>16.343061301879192</v>
      </c>
      <c r="H755" s="23">
        <v>16.07479021</v>
      </c>
      <c r="I755" s="23">
        <v>11.405152201330361</v>
      </c>
    </row>
    <row r="756" spans="1:19" x14ac:dyDescent="0.2">
      <c r="A756" s="5" t="s">
        <v>210</v>
      </c>
      <c r="B756" s="5" t="s">
        <v>210</v>
      </c>
      <c r="C756" s="2" t="s">
        <v>684</v>
      </c>
      <c r="D756" s="8" t="s">
        <v>533</v>
      </c>
      <c r="E756" s="23">
        <v>3.0554766991886924</v>
      </c>
      <c r="F756" s="23">
        <v>5.7240848538171551</v>
      </c>
      <c r="G756" s="23">
        <v>12.584934818949915</v>
      </c>
      <c r="H756" s="23">
        <v>14.53755833</v>
      </c>
      <c r="I756" s="23">
        <v>9.4595075838037292</v>
      </c>
      <c r="K756" s="9"/>
      <c r="L756" s="9"/>
      <c r="M756" s="9"/>
      <c r="N756" s="9"/>
      <c r="O756" s="24"/>
      <c r="P756" s="24"/>
      <c r="Q756" s="24"/>
      <c r="R756" s="24"/>
      <c r="S756" s="24"/>
    </row>
    <row r="757" spans="1:19" x14ac:dyDescent="0.2">
      <c r="A757" s="5" t="s">
        <v>210</v>
      </c>
      <c r="B757" s="5" t="s">
        <v>210</v>
      </c>
      <c r="C757" s="2" t="s">
        <v>684</v>
      </c>
      <c r="D757" s="8" t="s">
        <v>46</v>
      </c>
      <c r="E757" s="23">
        <v>3.0360868438792736</v>
      </c>
      <c r="F757" s="23">
        <v>5.6385023124194875</v>
      </c>
      <c r="G757" s="23">
        <v>12.361547890326388</v>
      </c>
      <c r="H757" s="23">
        <v>14.28260279</v>
      </c>
      <c r="I757" s="23">
        <v>9.2902925613290961</v>
      </c>
    </row>
    <row r="758" spans="1:19" x14ac:dyDescent="0.2">
      <c r="A758" s="5" t="s">
        <v>210</v>
      </c>
      <c r="B758" s="5" t="s">
        <v>210</v>
      </c>
      <c r="C758" s="2" t="s">
        <v>684</v>
      </c>
      <c r="D758" s="8" t="s">
        <v>47</v>
      </c>
      <c r="E758" s="23">
        <v>0</v>
      </c>
      <c r="F758" s="23">
        <v>0</v>
      </c>
      <c r="G758" s="23">
        <v>-1.1406897508526835E-3</v>
      </c>
      <c r="H758" s="23">
        <v>7.9329470999999999E-2</v>
      </c>
      <c r="I758" s="23">
        <v>0.19074356978027235</v>
      </c>
    </row>
    <row r="759" spans="1:19" x14ac:dyDescent="0.2">
      <c r="A759" s="5" t="s">
        <v>210</v>
      </c>
      <c r="B759" s="5" t="s">
        <v>210</v>
      </c>
      <c r="C759" s="2" t="s">
        <v>684</v>
      </c>
      <c r="D759" s="8" t="s">
        <v>48</v>
      </c>
      <c r="E759" s="23">
        <v>5.3769384328346037</v>
      </c>
      <c r="F759" s="23">
        <v>10.062262989677116</v>
      </c>
      <c r="G759" s="23">
        <v>16.343061301879192</v>
      </c>
      <c r="H759" s="23">
        <v>16.073428929999999</v>
      </c>
      <c r="I759" s="23">
        <v>11.405918276389485</v>
      </c>
    </row>
    <row r="760" spans="1:19" x14ac:dyDescent="0.2">
      <c r="A760" s="5" t="s">
        <v>210</v>
      </c>
      <c r="B760" s="5" t="s">
        <v>210</v>
      </c>
      <c r="C760" s="2" t="s">
        <v>684</v>
      </c>
      <c r="D760" s="8" t="s">
        <v>49</v>
      </c>
      <c r="E760" s="23">
        <v>0.73311044848046747</v>
      </c>
      <c r="F760" s="23">
        <v>0.14941520025419497</v>
      </c>
      <c r="G760" s="23">
        <v>9.7315054547419622E-2</v>
      </c>
      <c r="H760" s="23">
        <v>1.2111092210000001</v>
      </c>
      <c r="I760" s="23">
        <v>1.4253666872658939</v>
      </c>
    </row>
    <row r="761" spans="1:19" x14ac:dyDescent="0.2">
      <c r="A761" s="5" t="s">
        <v>210</v>
      </c>
      <c r="B761" s="5" t="s">
        <v>210</v>
      </c>
      <c r="C761" s="2" t="s">
        <v>684</v>
      </c>
      <c r="D761" s="8" t="s">
        <v>50</v>
      </c>
      <c r="E761" s="23">
        <v>0</v>
      </c>
      <c r="F761" s="23">
        <v>0</v>
      </c>
      <c r="G761" s="23">
        <v>0.1400667861004537</v>
      </c>
      <c r="H761" s="23">
        <v>0.13031204099999999</v>
      </c>
      <c r="I761" s="23">
        <v>0.24825582936332249</v>
      </c>
      <c r="K761" s="23"/>
      <c r="L761" s="23"/>
      <c r="M761" s="23"/>
      <c r="N761" s="23"/>
      <c r="O761" s="92"/>
      <c r="P761" s="92"/>
      <c r="Q761" s="92"/>
      <c r="R761" s="92"/>
      <c r="S761" s="92"/>
    </row>
    <row r="762" spans="1:19" x14ac:dyDescent="0.2">
      <c r="A762" s="5" t="s">
        <v>210</v>
      </c>
      <c r="B762" s="5" t="s">
        <v>210</v>
      </c>
      <c r="C762" s="2" t="s">
        <v>684</v>
      </c>
      <c r="D762" s="8" t="s">
        <v>51</v>
      </c>
      <c r="E762" s="23">
        <v>0.19923044486611849</v>
      </c>
      <c r="F762" s="23">
        <v>0.20508465600459971</v>
      </c>
      <c r="G762" s="9">
        <v>0.12273883620860608</v>
      </c>
      <c r="H762" s="9">
        <v>0.11388946</v>
      </c>
      <c r="I762" s="9">
        <v>0.19610630201826809</v>
      </c>
    </row>
    <row r="763" spans="1:19" x14ac:dyDescent="0.2">
      <c r="A763" s="5" t="s">
        <v>210</v>
      </c>
      <c r="B763" s="5" t="s">
        <v>210</v>
      </c>
      <c r="C763" s="2" t="s">
        <v>684</v>
      </c>
      <c r="D763" s="8" t="s">
        <v>52</v>
      </c>
      <c r="E763" s="23"/>
      <c r="F763" s="23"/>
      <c r="G763" s="23">
        <v>-1760.1125</v>
      </c>
      <c r="H763" s="23">
        <v>23.474607280000001</v>
      </c>
      <c r="I763" s="23">
        <v>12.091465455414774</v>
      </c>
    </row>
    <row r="764" spans="1:19" x14ac:dyDescent="0.2">
      <c r="A764" s="5" t="s">
        <v>210</v>
      </c>
      <c r="B764" s="5" t="s">
        <v>210</v>
      </c>
      <c r="C764" s="2" t="s">
        <v>684</v>
      </c>
      <c r="D764" s="8" t="s">
        <v>82</v>
      </c>
      <c r="E764" s="23">
        <v>0.37219000000000002</v>
      </c>
      <c r="F764" s="23">
        <v>0.73958999999999997</v>
      </c>
      <c r="G764" s="23">
        <v>1.733905</v>
      </c>
      <c r="H764" s="23">
        <v>2.1952607689999999</v>
      </c>
      <c r="I764" s="23">
        <v>1.5671984615384615</v>
      </c>
    </row>
    <row r="765" spans="1:19" x14ac:dyDescent="0.2">
      <c r="A765" s="5" t="s">
        <v>210</v>
      </c>
      <c r="B765" s="5" t="s">
        <v>210</v>
      </c>
      <c r="C765" s="5" t="s">
        <v>684</v>
      </c>
      <c r="D765" s="5" t="s">
        <v>53</v>
      </c>
      <c r="E765" s="22"/>
      <c r="F765" s="22"/>
      <c r="G765" s="22"/>
      <c r="H765" s="22"/>
      <c r="I765" s="22"/>
    </row>
    <row r="766" spans="1:19" x14ac:dyDescent="0.2">
      <c r="A766" s="5" t="s">
        <v>210</v>
      </c>
      <c r="B766" s="5" t="s">
        <v>210</v>
      </c>
      <c r="C766" s="2" t="s">
        <v>684</v>
      </c>
      <c r="D766" s="8" t="s">
        <v>54</v>
      </c>
      <c r="E766" s="23">
        <v>7.9452660897348475E-3</v>
      </c>
      <c r="F766" s="23">
        <v>4.0817941536113164E-2</v>
      </c>
      <c r="G766" s="23">
        <v>0.50563211999828039</v>
      </c>
      <c r="H766" s="23">
        <v>0.39780343800000001</v>
      </c>
      <c r="I766" s="23">
        <v>4.8650326224855982E-2</v>
      </c>
    </row>
    <row r="767" spans="1:19" x14ac:dyDescent="0.2">
      <c r="A767" s="5" t="s">
        <v>210</v>
      </c>
      <c r="B767" s="5" t="s">
        <v>210</v>
      </c>
      <c r="C767" s="2" t="s">
        <v>684</v>
      </c>
      <c r="D767" s="8" t="s">
        <v>55</v>
      </c>
      <c r="E767" s="23">
        <v>72.763260763306775</v>
      </c>
      <c r="F767" s="23">
        <v>79.597951662073186</v>
      </c>
      <c r="G767" s="23">
        <v>96.315244156442461</v>
      </c>
      <c r="H767" s="23">
        <v>94.591472749999994</v>
      </c>
      <c r="I767" s="23">
        <v>95.450002065666681</v>
      </c>
    </row>
    <row r="768" spans="1:19" x14ac:dyDescent="0.2">
      <c r="A768" s="5" t="s">
        <v>210</v>
      </c>
      <c r="B768" s="5" t="s">
        <v>210</v>
      </c>
      <c r="C768" s="2" t="s">
        <v>684</v>
      </c>
      <c r="D768" s="8" t="s">
        <v>56</v>
      </c>
      <c r="E768" s="23">
        <v>0.15613997764231488</v>
      </c>
      <c r="F768" s="23">
        <v>0.24085177605694569</v>
      </c>
      <c r="G768" s="23">
        <v>0</v>
      </c>
      <c r="H768" s="23">
        <v>0.21979633400000001</v>
      </c>
      <c r="I768" s="23">
        <v>0.41247669969027767</v>
      </c>
    </row>
    <row r="769" spans="1:19" x14ac:dyDescent="0.2">
      <c r="A769" s="5" t="s">
        <v>210</v>
      </c>
      <c r="B769" s="5" t="s">
        <v>210</v>
      </c>
      <c r="C769" s="2" t="s">
        <v>684</v>
      </c>
      <c r="D769" s="8" t="s">
        <v>57</v>
      </c>
      <c r="E769" s="23">
        <v>0</v>
      </c>
      <c r="F769" s="23">
        <v>0</v>
      </c>
      <c r="G769" s="23">
        <v>0</v>
      </c>
      <c r="H769" s="23">
        <v>0</v>
      </c>
      <c r="I769" s="23">
        <v>0</v>
      </c>
    </row>
    <row r="770" spans="1:19" x14ac:dyDescent="0.2">
      <c r="A770" s="5" t="s">
        <v>210</v>
      </c>
      <c r="B770" s="5" t="s">
        <v>210</v>
      </c>
      <c r="C770" s="2" t="s">
        <v>684</v>
      </c>
      <c r="D770" s="8" t="s">
        <v>58</v>
      </c>
      <c r="E770" s="23">
        <v>0.63459346014869888</v>
      </c>
      <c r="F770" s="23">
        <v>1.4951305507044754</v>
      </c>
      <c r="G770" s="23">
        <v>1.7750344506128035</v>
      </c>
      <c r="H770" s="23">
        <v>1.7537713530000001</v>
      </c>
      <c r="I770" s="23">
        <v>1.6028296623898095</v>
      </c>
    </row>
    <row r="771" spans="1:19" x14ac:dyDescent="0.2">
      <c r="A771" s="5" t="s">
        <v>210</v>
      </c>
      <c r="B771" s="5" t="s">
        <v>210</v>
      </c>
      <c r="C771" s="2" t="s">
        <v>684</v>
      </c>
      <c r="D771" s="8" t="s">
        <v>59</v>
      </c>
      <c r="E771" s="23"/>
      <c r="F771" s="23"/>
      <c r="G771" s="23"/>
      <c r="H771" s="23"/>
      <c r="I771" s="23"/>
    </row>
    <row r="772" spans="1:19" x14ac:dyDescent="0.2">
      <c r="A772" s="5" t="s">
        <v>210</v>
      </c>
      <c r="B772" s="5" t="s">
        <v>210</v>
      </c>
      <c r="C772" s="2" t="s">
        <v>684</v>
      </c>
      <c r="D772" s="8" t="s">
        <v>60</v>
      </c>
      <c r="E772" s="23"/>
      <c r="F772" s="23"/>
      <c r="G772" s="23"/>
      <c r="H772" s="23"/>
      <c r="I772" s="23"/>
    </row>
    <row r="773" spans="1:19" x14ac:dyDescent="0.2">
      <c r="A773" s="5" t="s">
        <v>210</v>
      </c>
      <c r="B773" s="5" t="s">
        <v>210</v>
      </c>
      <c r="C773" s="5" t="s">
        <v>684</v>
      </c>
      <c r="D773" s="5" t="s">
        <v>61</v>
      </c>
      <c r="E773" s="22"/>
      <c r="F773" s="22"/>
      <c r="G773" s="22"/>
      <c r="H773" s="22"/>
      <c r="I773" s="22"/>
    </row>
    <row r="774" spans="1:19" x14ac:dyDescent="0.2">
      <c r="A774" s="5" t="s">
        <v>210</v>
      </c>
      <c r="B774" s="5" t="s">
        <v>210</v>
      </c>
      <c r="C774" s="2" t="s">
        <v>684</v>
      </c>
      <c r="D774" s="8" t="s">
        <v>62</v>
      </c>
      <c r="E774" s="23">
        <v>0</v>
      </c>
      <c r="F774" s="23">
        <v>0</v>
      </c>
      <c r="G774" s="23"/>
      <c r="H774" s="23">
        <v>0</v>
      </c>
      <c r="I774" s="23">
        <v>0</v>
      </c>
    </row>
    <row r="775" spans="1:19" x14ac:dyDescent="0.2">
      <c r="A775" s="5" t="s">
        <v>210</v>
      </c>
      <c r="B775" s="5" t="s">
        <v>210</v>
      </c>
      <c r="C775" s="2" t="s">
        <v>684</v>
      </c>
      <c r="D775" s="8" t="s">
        <v>63</v>
      </c>
      <c r="E775" s="23">
        <v>0</v>
      </c>
      <c r="F775" s="23">
        <v>0</v>
      </c>
      <c r="G775" s="23"/>
      <c r="H775" s="23">
        <v>2.08458743</v>
      </c>
      <c r="I775" s="23">
        <v>0.84188371481189161</v>
      </c>
    </row>
    <row r="776" spans="1:19" x14ac:dyDescent="0.2">
      <c r="A776" s="5" t="s">
        <v>210</v>
      </c>
      <c r="B776" s="5" t="s">
        <v>210</v>
      </c>
      <c r="C776" s="2" t="s">
        <v>684</v>
      </c>
      <c r="D776" s="8" t="s">
        <v>64</v>
      </c>
      <c r="E776" s="23">
        <v>0</v>
      </c>
      <c r="F776" s="23">
        <v>0</v>
      </c>
      <c r="G776" s="23">
        <v>0</v>
      </c>
      <c r="H776" s="23">
        <v>0</v>
      </c>
      <c r="I776" s="23">
        <v>0</v>
      </c>
      <c r="K776" s="25"/>
      <c r="L776" s="25"/>
      <c r="M776" s="25"/>
      <c r="N776" s="25"/>
      <c r="O776" s="24"/>
      <c r="P776" s="24"/>
      <c r="Q776" s="24"/>
      <c r="R776" s="24"/>
      <c r="S776" s="24"/>
    </row>
    <row r="777" spans="1:19" x14ac:dyDescent="0.2">
      <c r="A777" s="5" t="s">
        <v>210</v>
      </c>
      <c r="B777" s="5" t="s">
        <v>210</v>
      </c>
      <c r="C777" s="2" t="s">
        <v>684</v>
      </c>
      <c r="D777" s="8" t="s">
        <v>65</v>
      </c>
      <c r="E777" s="23"/>
      <c r="F777" s="23"/>
      <c r="G777" s="23"/>
      <c r="H777" s="23">
        <v>29.09090909</v>
      </c>
      <c r="I777" s="23">
        <v>-21.875</v>
      </c>
    </row>
    <row r="778" spans="1:19" x14ac:dyDescent="0.2">
      <c r="A778" s="5" t="s">
        <v>210</v>
      </c>
      <c r="B778" s="5" t="s">
        <v>210</v>
      </c>
      <c r="C778" s="2" t="s">
        <v>684</v>
      </c>
      <c r="D778" s="8" t="s">
        <v>66</v>
      </c>
      <c r="E778" s="23"/>
      <c r="F778" s="23"/>
      <c r="G778" s="23"/>
      <c r="H778" s="23"/>
      <c r="I778" s="23"/>
    </row>
    <row r="779" spans="1:19" x14ac:dyDescent="0.2">
      <c r="A779" s="5" t="s">
        <v>210</v>
      </c>
      <c r="B779" s="5" t="s">
        <v>210</v>
      </c>
      <c r="C779" s="5" t="s">
        <v>684</v>
      </c>
      <c r="D779" s="5" t="s">
        <v>67</v>
      </c>
      <c r="E779" s="22"/>
      <c r="F779" s="22"/>
      <c r="G779" s="22"/>
      <c r="H779" s="22"/>
      <c r="I779" s="22"/>
    </row>
    <row r="780" spans="1:19" x14ac:dyDescent="0.2">
      <c r="A780" s="5" t="s">
        <v>210</v>
      </c>
      <c r="B780" s="5" t="s">
        <v>210</v>
      </c>
      <c r="C780" s="2" t="s">
        <v>684</v>
      </c>
      <c r="D780" s="8" t="s">
        <v>535</v>
      </c>
      <c r="E780" s="23">
        <v>99.365406539851307</v>
      </c>
      <c r="F780" s="23">
        <v>98.504869449295526</v>
      </c>
      <c r="G780" s="23">
        <v>98.224965549387193</v>
      </c>
      <c r="H780" s="23">
        <v>98.246228650000006</v>
      </c>
      <c r="I780" s="23">
        <v>98.211164577272939</v>
      </c>
      <c r="K780" s="3"/>
      <c r="L780" s="3"/>
      <c r="M780" s="3"/>
      <c r="N780" s="3"/>
      <c r="O780" s="24"/>
      <c r="P780" s="24"/>
      <c r="Q780" s="24"/>
      <c r="R780" s="24"/>
      <c r="S780" s="24"/>
    </row>
    <row r="781" spans="1:19" x14ac:dyDescent="0.2">
      <c r="A781" s="5" t="s">
        <v>210</v>
      </c>
      <c r="B781" s="5" t="s">
        <v>210</v>
      </c>
      <c r="C781" s="2" t="s">
        <v>684</v>
      </c>
      <c r="D781" s="8" t="s">
        <v>540</v>
      </c>
      <c r="E781" s="23">
        <f>+E752/SUM(E716:E718)</f>
        <v>0</v>
      </c>
      <c r="F781" s="23">
        <f>+F752/SUM(F716:F718)</f>
        <v>0</v>
      </c>
      <c r="G781" s="23">
        <f>+G752/SUM(G716:G718)</f>
        <v>2.5972475370208969E-2</v>
      </c>
      <c r="H781" s="23">
        <f>+H752/SUM(H716:H718)</f>
        <v>3.4210526315789475E-3</v>
      </c>
      <c r="I781" s="23">
        <f>+I752/SUM(I716:I718)</f>
        <v>0</v>
      </c>
      <c r="O781" s="24"/>
      <c r="P781" s="24"/>
      <c r="Q781" s="24"/>
      <c r="R781" s="24"/>
      <c r="S781" s="24"/>
    </row>
    <row r="782" spans="1:19" x14ac:dyDescent="0.2">
      <c r="A782" s="5" t="s">
        <v>210</v>
      </c>
      <c r="B782" s="5" t="s">
        <v>210</v>
      </c>
      <c r="C782" s="2" t="s">
        <v>684</v>
      </c>
      <c r="D782" s="8" t="s">
        <v>538</v>
      </c>
      <c r="E782" s="23">
        <v>12.181077999999999</v>
      </c>
      <c r="F782" s="23">
        <v>12.920667999999999</v>
      </c>
      <c r="G782" s="23">
        <v>13.777623999999999</v>
      </c>
      <c r="H782" s="23">
        <v>15.100615380000001</v>
      </c>
      <c r="I782" s="23">
        <v>16.567442307692307</v>
      </c>
      <c r="O782" s="24"/>
      <c r="P782" s="24"/>
      <c r="Q782" s="24"/>
      <c r="R782" s="24"/>
      <c r="S782" s="24"/>
    </row>
    <row r="783" spans="1:19" x14ac:dyDescent="0.2">
      <c r="A783" s="5" t="s">
        <v>210</v>
      </c>
      <c r="B783" s="5" t="s">
        <v>210</v>
      </c>
      <c r="C783" s="2" t="s">
        <v>684</v>
      </c>
      <c r="D783" s="8" t="s">
        <v>539</v>
      </c>
      <c r="E783" s="23">
        <v>0</v>
      </c>
      <c r="F783" s="23">
        <v>0</v>
      </c>
      <c r="G783" s="23">
        <v>0</v>
      </c>
      <c r="H783" s="23">
        <v>0</v>
      </c>
      <c r="I783" s="23">
        <v>0</v>
      </c>
      <c r="O783" s="24"/>
      <c r="P783" s="24"/>
      <c r="Q783" s="24"/>
      <c r="R783" s="24"/>
      <c r="S783" s="24"/>
    </row>
    <row r="784" spans="1:19" x14ac:dyDescent="0.2">
      <c r="A784" s="5" t="s">
        <v>210</v>
      </c>
      <c r="B784" s="5" t="s">
        <v>210</v>
      </c>
      <c r="C784" s="5" t="s">
        <v>684</v>
      </c>
      <c r="D784" s="5" t="s">
        <v>68</v>
      </c>
      <c r="E784" s="22"/>
      <c r="F784" s="22"/>
      <c r="G784" s="22"/>
      <c r="H784" s="22"/>
      <c r="I784" s="22"/>
    </row>
    <row r="785" spans="1:9" x14ac:dyDescent="0.2">
      <c r="A785" s="48" t="s">
        <v>210</v>
      </c>
      <c r="B785" s="5" t="s">
        <v>210</v>
      </c>
      <c r="C785" s="100" t="s">
        <v>684</v>
      </c>
      <c r="D785" s="64" t="s">
        <v>83</v>
      </c>
      <c r="E785" s="102">
        <v>0.82220371315725838</v>
      </c>
      <c r="F785" s="102">
        <v>2.1590502846171526</v>
      </c>
      <c r="G785" s="102">
        <v>0.98756217901211429</v>
      </c>
      <c r="H785" s="102">
        <v>0.89243681900000005</v>
      </c>
      <c r="I785" s="102">
        <v>1.0735496657926589</v>
      </c>
    </row>
    <row r="786" spans="1:9" ht="15" x14ac:dyDescent="0.25">
      <c r="C786"/>
    </row>
    <row r="787" spans="1:9" x14ac:dyDescent="0.2">
      <c r="C787" s="2" t="s">
        <v>687</v>
      </c>
      <c r="E787" s="3"/>
      <c r="F787" s="3"/>
      <c r="G787" s="3"/>
      <c r="H787" s="3"/>
      <c r="I787" s="3"/>
    </row>
    <row r="789" spans="1:9" x14ac:dyDescent="0.2">
      <c r="E789" s="3"/>
      <c r="F789" s="3"/>
      <c r="G789" s="3"/>
      <c r="H789" s="44"/>
      <c r="I789" s="42"/>
    </row>
    <row r="790" spans="1:9" x14ac:dyDescent="0.2">
      <c r="E790" s="46"/>
      <c r="F790" s="46"/>
      <c r="G790" s="46"/>
      <c r="H790" s="46"/>
      <c r="I790" s="46"/>
    </row>
  </sheetData>
  <autoFilter ref="A1:I785" xr:uid="{00000000-0001-0000-0300-000000000000}"/>
  <hyperlinks>
    <hyperlink ref="I1" location="Contents!A1" display="Back" xr:uid="{00000000-0004-0000-0300-000000000000}"/>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08"/>
  <sheetViews>
    <sheetView zoomScale="90" zoomScaleNormal="90" workbookViewId="0">
      <pane xSplit="2" ySplit="4" topLeftCell="C5" activePane="bottomRight" state="frozen"/>
      <selection activeCell="E18" sqref="E18"/>
      <selection pane="topRight" activeCell="E18" sqref="E18"/>
      <selection pane="bottomLeft" activeCell="E18" sqref="E18"/>
      <selection pane="bottomRight" activeCell="C903" sqref="C903:G903"/>
    </sheetView>
  </sheetViews>
  <sheetFormatPr defaultRowHeight="15" x14ac:dyDescent="0.25"/>
  <cols>
    <col min="1" max="1" width="31.5703125" customWidth="1"/>
    <col min="2" max="2" width="47.5703125" customWidth="1"/>
    <col min="3" max="7" width="17" customWidth="1"/>
  </cols>
  <sheetData>
    <row r="1" spans="1:12" x14ac:dyDescent="0.25">
      <c r="G1" s="38" t="s">
        <v>203</v>
      </c>
    </row>
    <row r="2" spans="1:12" ht="15.75" x14ac:dyDescent="0.25">
      <c r="A2" s="40" t="s">
        <v>208</v>
      </c>
      <c r="B2" s="41"/>
      <c r="C2" s="41"/>
      <c r="D2" s="41"/>
      <c r="E2" s="41"/>
      <c r="F2" s="41"/>
      <c r="G2" s="41"/>
    </row>
    <row r="3" spans="1:12" x14ac:dyDescent="0.25">
      <c r="A3" s="2"/>
      <c r="B3" s="2"/>
      <c r="C3" s="2"/>
      <c r="D3" s="2"/>
      <c r="E3" s="2"/>
      <c r="F3" s="2"/>
      <c r="G3" s="18" t="str">
        <f>+'1'!I3</f>
        <v>Amount in Rs. (000)</v>
      </c>
      <c r="H3" s="12"/>
      <c r="I3" s="12"/>
      <c r="J3" s="12"/>
    </row>
    <row r="4" spans="1:12" x14ac:dyDescent="0.25">
      <c r="A4" s="43" t="s">
        <v>2</v>
      </c>
      <c r="B4" s="43" t="s">
        <v>3</v>
      </c>
      <c r="C4" s="51" t="s">
        <v>5</v>
      </c>
      <c r="D4" s="51" t="s">
        <v>6</v>
      </c>
      <c r="E4" s="51" t="s">
        <v>7</v>
      </c>
      <c r="F4" s="51" t="s">
        <v>8</v>
      </c>
      <c r="G4" s="51">
        <v>2025</v>
      </c>
      <c r="H4" s="12"/>
      <c r="I4" s="12"/>
      <c r="J4" s="12"/>
    </row>
    <row r="5" spans="1:12" x14ac:dyDescent="0.25">
      <c r="A5" s="14" t="s">
        <v>664</v>
      </c>
      <c r="B5" s="5" t="s">
        <v>9</v>
      </c>
      <c r="C5" s="6">
        <v>53517438.529999994</v>
      </c>
      <c r="D5" s="6">
        <v>47235490.150999993</v>
      </c>
      <c r="E5" s="6">
        <v>44229388.402999997</v>
      </c>
      <c r="F5" s="6">
        <v>42656034.387000002</v>
      </c>
      <c r="G5" s="6">
        <v>77214718.246000007</v>
      </c>
      <c r="H5" s="3"/>
      <c r="I5" s="3"/>
      <c r="J5" s="3"/>
      <c r="K5" s="3"/>
      <c r="L5" s="3"/>
    </row>
    <row r="6" spans="1:12" x14ac:dyDescent="0.25">
      <c r="A6" s="15" t="s">
        <v>664</v>
      </c>
      <c r="B6" s="8" t="s">
        <v>76</v>
      </c>
      <c r="C6" s="3">
        <v>35635181.939999998</v>
      </c>
      <c r="D6" s="3">
        <v>40364711.189999998</v>
      </c>
      <c r="E6" s="3">
        <v>36261533.927000001</v>
      </c>
      <c r="F6" s="3">
        <v>38000819.917000003</v>
      </c>
      <c r="G6" s="3">
        <v>47860754.097000003</v>
      </c>
      <c r="H6" s="2"/>
      <c r="I6" s="7"/>
      <c r="J6" s="7"/>
    </row>
    <row r="7" spans="1:12" x14ac:dyDescent="0.25">
      <c r="A7" s="15" t="s">
        <v>664</v>
      </c>
      <c r="B7" s="8" t="s">
        <v>11</v>
      </c>
      <c r="C7" s="3">
        <v>45172428.359999999</v>
      </c>
      <c r="D7" s="3">
        <v>50587971.807999998</v>
      </c>
      <c r="E7" s="3">
        <v>56815556.700999998</v>
      </c>
      <c r="F7" s="3">
        <v>60412331.678999998</v>
      </c>
      <c r="G7" s="3">
        <v>71394284.943000004</v>
      </c>
      <c r="H7" s="2"/>
      <c r="I7" s="7"/>
      <c r="J7" s="7"/>
    </row>
    <row r="8" spans="1:12" x14ac:dyDescent="0.25">
      <c r="A8" s="15" t="s">
        <v>664</v>
      </c>
      <c r="B8" s="8" t="s">
        <v>12</v>
      </c>
      <c r="C8" s="3">
        <v>-24300695.758000001</v>
      </c>
      <c r="D8" s="3">
        <v>-42452200.873000003</v>
      </c>
      <c r="E8" s="3">
        <v>-50543766.891999997</v>
      </c>
      <c r="F8" s="3">
        <v>-61953344.544</v>
      </c>
      <c r="G8" s="3">
        <v>-45634441.648000002</v>
      </c>
      <c r="H8" s="2"/>
      <c r="I8" s="7"/>
      <c r="J8" s="7"/>
    </row>
    <row r="9" spans="1:12" x14ac:dyDescent="0.25">
      <c r="A9" s="15" t="s">
        <v>664</v>
      </c>
      <c r="B9" s="8" t="s">
        <v>13</v>
      </c>
      <c r="C9" s="3">
        <v>-2989476.0120000001</v>
      </c>
      <c r="D9" s="3">
        <v>-1264991.9739999999</v>
      </c>
      <c r="E9" s="3">
        <v>1696064.6669999999</v>
      </c>
      <c r="F9" s="3">
        <v>6196227.335</v>
      </c>
      <c r="G9" s="3">
        <v>3594120.8539999998</v>
      </c>
      <c r="H9" s="2"/>
      <c r="I9" s="7"/>
      <c r="J9" s="7"/>
    </row>
    <row r="10" spans="1:12" x14ac:dyDescent="0.25">
      <c r="A10" s="14" t="s">
        <v>664</v>
      </c>
      <c r="B10" s="5" t="s">
        <v>14</v>
      </c>
      <c r="C10" s="6">
        <v>526040006.88499999</v>
      </c>
      <c r="D10" s="6">
        <v>724381776.82799995</v>
      </c>
      <c r="E10" s="6">
        <v>637471192.22800004</v>
      </c>
      <c r="F10" s="6">
        <v>727745913.38300002</v>
      </c>
      <c r="G10" s="6">
        <v>847331600.33099997</v>
      </c>
      <c r="H10" s="2"/>
      <c r="I10" s="7"/>
      <c r="J10" s="7"/>
    </row>
    <row r="11" spans="1:12" x14ac:dyDescent="0.25">
      <c r="A11" s="15" t="s">
        <v>664</v>
      </c>
      <c r="B11" s="8" t="s">
        <v>15</v>
      </c>
      <c r="C11" s="3">
        <v>0</v>
      </c>
      <c r="D11" s="3">
        <v>0</v>
      </c>
      <c r="E11" s="3">
        <v>815709.91299999994</v>
      </c>
      <c r="F11" s="3">
        <v>2171837.2930000001</v>
      </c>
      <c r="G11" s="3">
        <v>1465458.3829999999</v>
      </c>
      <c r="H11" s="2"/>
      <c r="I11" s="7"/>
      <c r="J11" s="7"/>
    </row>
    <row r="12" spans="1:12" x14ac:dyDescent="0.25">
      <c r="A12" s="15" t="s">
        <v>664</v>
      </c>
      <c r="B12" s="8" t="s">
        <v>16</v>
      </c>
      <c r="C12" s="3">
        <v>62471645.483000003</v>
      </c>
      <c r="D12" s="3">
        <v>148921561.123</v>
      </c>
      <c r="E12" s="3">
        <v>67007764</v>
      </c>
      <c r="F12" s="3">
        <v>171698515.09</v>
      </c>
      <c r="G12" s="3">
        <v>87899033.821999997</v>
      </c>
      <c r="H12" s="2"/>
      <c r="I12" s="7"/>
      <c r="J12" s="7"/>
    </row>
    <row r="13" spans="1:12" x14ac:dyDescent="0.25">
      <c r="A13" s="15" t="s">
        <v>664</v>
      </c>
      <c r="B13" s="8" t="s">
        <v>17</v>
      </c>
      <c r="C13" s="3">
        <v>426170748.41399997</v>
      </c>
      <c r="D13" s="3">
        <v>521666746.84299999</v>
      </c>
      <c r="E13" s="3">
        <v>499331194.76999998</v>
      </c>
      <c r="F13" s="3">
        <v>482702612.46499997</v>
      </c>
      <c r="G13" s="3">
        <v>672511897.42299998</v>
      </c>
      <c r="H13" s="2"/>
      <c r="I13" s="7"/>
      <c r="J13" s="7"/>
    </row>
    <row r="14" spans="1:12" x14ac:dyDescent="0.25">
      <c r="A14" s="15" t="s">
        <v>664</v>
      </c>
      <c r="B14" s="8" t="s">
        <v>18</v>
      </c>
      <c r="C14" s="3">
        <v>37397612.987999998</v>
      </c>
      <c r="D14" s="3">
        <v>53793468.862000003</v>
      </c>
      <c r="E14" s="3">
        <v>70316523.545000002</v>
      </c>
      <c r="F14" s="3">
        <v>71172948.534999996</v>
      </c>
      <c r="G14" s="3">
        <v>85455210.702999994</v>
      </c>
      <c r="H14" s="2"/>
      <c r="I14" s="7"/>
      <c r="J14" s="7"/>
    </row>
    <row r="15" spans="1:12" x14ac:dyDescent="0.25">
      <c r="A15" s="14" t="s">
        <v>664</v>
      </c>
      <c r="B15" s="5" t="s">
        <v>19</v>
      </c>
      <c r="C15" s="6">
        <v>579557444.23699999</v>
      </c>
      <c r="D15" s="6">
        <v>771617267.99230003</v>
      </c>
      <c r="E15" s="6">
        <v>681700581.11899996</v>
      </c>
      <c r="F15" s="6">
        <v>770401947.32840002</v>
      </c>
      <c r="G15" s="6">
        <v>924546318.84099996</v>
      </c>
      <c r="H15" s="2"/>
      <c r="I15" s="7"/>
      <c r="J15" s="7"/>
    </row>
    <row r="16" spans="1:12" x14ac:dyDescent="0.25">
      <c r="A16" s="15" t="s">
        <v>664</v>
      </c>
      <c r="B16" s="8" t="s">
        <v>20</v>
      </c>
      <c r="C16" s="3">
        <v>28935249.315000001</v>
      </c>
      <c r="D16" s="3">
        <v>44342916.568999998</v>
      </c>
      <c r="E16" s="3">
        <v>42251853.75</v>
      </c>
      <c r="F16" s="3">
        <v>42920598.476400003</v>
      </c>
      <c r="G16" s="3">
        <v>57120567.761</v>
      </c>
      <c r="H16" s="2"/>
      <c r="I16" s="7"/>
      <c r="J16" s="7"/>
    </row>
    <row r="17" spans="1:10" x14ac:dyDescent="0.25">
      <c r="A17" s="15" t="s">
        <v>664</v>
      </c>
      <c r="B17" s="8" t="s">
        <v>21</v>
      </c>
      <c r="C17" s="3">
        <v>67376138.397</v>
      </c>
      <c r="D17" s="3">
        <v>27375525.085000001</v>
      </c>
      <c r="E17" s="3">
        <v>34741313.550999999</v>
      </c>
      <c r="F17" s="3">
        <v>30022743.298999999</v>
      </c>
      <c r="G17" s="3">
        <v>37821442.063000001</v>
      </c>
      <c r="H17" s="2"/>
      <c r="I17" s="7"/>
      <c r="J17" s="7"/>
    </row>
    <row r="18" spans="1:10" x14ac:dyDescent="0.25">
      <c r="A18" s="15" t="s">
        <v>664</v>
      </c>
      <c r="B18" s="8" t="s">
        <v>22</v>
      </c>
      <c r="C18" s="3">
        <v>601507</v>
      </c>
      <c r="D18" s="3">
        <v>15482242</v>
      </c>
      <c r="E18" s="3">
        <v>13822537</v>
      </c>
      <c r="F18" s="3">
        <v>17046399</v>
      </c>
      <c r="G18" s="3">
        <v>42108971.619999997</v>
      </c>
      <c r="H18" s="2"/>
      <c r="I18" s="7"/>
      <c r="J18" s="7"/>
    </row>
    <row r="19" spans="1:10" x14ac:dyDescent="0.25">
      <c r="A19" s="15" t="s">
        <v>664</v>
      </c>
      <c r="B19" s="8" t="s">
        <v>23</v>
      </c>
      <c r="C19" s="3">
        <v>124436618.60699999</v>
      </c>
      <c r="D19" s="3">
        <v>237100623.23100001</v>
      </c>
      <c r="E19" s="3">
        <v>153733444.29699999</v>
      </c>
      <c r="F19" s="3">
        <v>324990561.713</v>
      </c>
      <c r="G19" s="3">
        <v>323081351.52999997</v>
      </c>
      <c r="H19" s="2"/>
      <c r="I19" s="7"/>
      <c r="J19" s="7"/>
    </row>
    <row r="20" spans="1:10" x14ac:dyDescent="0.25">
      <c r="A20" s="15" t="s">
        <v>664</v>
      </c>
      <c r="B20" s="8" t="s">
        <v>24</v>
      </c>
      <c r="C20" s="3">
        <v>289927778.24000001</v>
      </c>
      <c r="D20" s="3">
        <v>398627154.80400002</v>
      </c>
      <c r="E20" s="3">
        <v>378201676.62</v>
      </c>
      <c r="F20" s="3">
        <v>310706903.41000003</v>
      </c>
      <c r="G20" s="3">
        <v>396831588.70599997</v>
      </c>
      <c r="H20" s="2"/>
      <c r="I20" s="7"/>
      <c r="J20" s="7"/>
    </row>
    <row r="21" spans="1:10" x14ac:dyDescent="0.25">
      <c r="A21" s="15" t="s">
        <v>664</v>
      </c>
      <c r="B21" s="8" t="s">
        <v>25</v>
      </c>
      <c r="C21" s="3">
        <v>13345353.0066</v>
      </c>
      <c r="D21" s="3">
        <v>22723108.127300002</v>
      </c>
      <c r="E21" s="3">
        <v>21442756.927999999</v>
      </c>
      <c r="F21" s="3">
        <v>28232003.956</v>
      </c>
      <c r="G21" s="3">
        <v>34815088.413000003</v>
      </c>
      <c r="H21" s="2"/>
      <c r="I21" s="7"/>
      <c r="J21" s="7"/>
    </row>
    <row r="22" spans="1:10" x14ac:dyDescent="0.25">
      <c r="A22" s="15" t="s">
        <v>664</v>
      </c>
      <c r="B22" s="8" t="s">
        <v>26</v>
      </c>
      <c r="C22" s="3">
        <v>13303673.927999999</v>
      </c>
      <c r="D22" s="3">
        <v>23729531.881000001</v>
      </c>
      <c r="E22" s="3">
        <v>25239587.588</v>
      </c>
      <c r="F22" s="3">
        <v>30275660.379999999</v>
      </c>
      <c r="G22" s="3">
        <v>40264898.372000001</v>
      </c>
      <c r="H22" s="2"/>
      <c r="I22" s="7"/>
      <c r="J22" s="7"/>
    </row>
    <row r="23" spans="1:10" x14ac:dyDescent="0.25">
      <c r="A23" s="15" t="s">
        <v>664</v>
      </c>
      <c r="B23" s="8" t="s">
        <v>27</v>
      </c>
      <c r="C23" s="3">
        <v>276624104.31199998</v>
      </c>
      <c r="D23" s="3">
        <v>374897622.92299998</v>
      </c>
      <c r="E23" s="3">
        <v>352962089.03200001</v>
      </c>
      <c r="F23" s="3">
        <v>280431243.02999997</v>
      </c>
      <c r="G23" s="3">
        <v>356566690.33399999</v>
      </c>
      <c r="H23" s="2"/>
      <c r="I23" s="7"/>
      <c r="J23" s="7"/>
    </row>
    <row r="24" spans="1:10" x14ac:dyDescent="0.25">
      <c r="A24" s="15" t="s">
        <v>664</v>
      </c>
      <c r="B24" s="8" t="s">
        <v>491</v>
      </c>
      <c r="C24" s="3">
        <v>24552771.912</v>
      </c>
      <c r="D24" s="3">
        <v>26619663.410300002</v>
      </c>
      <c r="E24" s="3">
        <v>17160287.048</v>
      </c>
      <c r="F24" s="3">
        <v>10310242.017999999</v>
      </c>
      <c r="G24" s="3">
        <v>14223358.609999999</v>
      </c>
      <c r="H24" s="2"/>
      <c r="I24" s="7"/>
      <c r="J24" s="7"/>
    </row>
    <row r="25" spans="1:10" x14ac:dyDescent="0.25">
      <c r="A25" s="15" t="s">
        <v>664</v>
      </c>
      <c r="B25" s="8" t="s">
        <v>28</v>
      </c>
      <c r="C25" s="3">
        <v>57031054.693999998</v>
      </c>
      <c r="D25" s="3">
        <v>45798674.773999996</v>
      </c>
      <c r="E25" s="3">
        <v>67029056.441</v>
      </c>
      <c r="F25" s="3">
        <v>64680159.792000003</v>
      </c>
      <c r="G25" s="3">
        <v>93623936.922999993</v>
      </c>
      <c r="H25" s="2"/>
      <c r="I25" s="7"/>
      <c r="J25" s="7"/>
    </row>
    <row r="26" spans="1:10" x14ac:dyDescent="0.25">
      <c r="A26" s="14" t="s">
        <v>664</v>
      </c>
      <c r="B26" s="5" t="s">
        <v>29</v>
      </c>
      <c r="C26" s="6"/>
      <c r="D26" s="6"/>
      <c r="E26" s="6"/>
      <c r="F26" s="6"/>
      <c r="G26" s="6"/>
      <c r="H26" s="2"/>
      <c r="I26" s="7"/>
      <c r="J26" s="7"/>
    </row>
    <row r="27" spans="1:10" x14ac:dyDescent="0.25">
      <c r="A27" s="15" t="s">
        <v>664</v>
      </c>
      <c r="B27" s="8" t="s">
        <v>30</v>
      </c>
      <c r="C27" s="3">
        <v>77973453.508000001</v>
      </c>
      <c r="D27" s="3">
        <v>110898072.722</v>
      </c>
      <c r="E27" s="3">
        <v>148166784.972</v>
      </c>
      <c r="F27" s="3">
        <v>153527700.898</v>
      </c>
      <c r="G27" s="3">
        <v>183900741.59</v>
      </c>
      <c r="H27" s="2"/>
      <c r="I27" s="7"/>
      <c r="J27" s="7"/>
    </row>
    <row r="28" spans="1:10" x14ac:dyDescent="0.25">
      <c r="A28" s="15" t="s">
        <v>664</v>
      </c>
      <c r="B28" s="8" t="s">
        <v>31</v>
      </c>
      <c r="C28" s="3">
        <v>32811322.695999999</v>
      </c>
      <c r="D28" s="3">
        <v>57044493.824000001</v>
      </c>
      <c r="E28" s="3">
        <v>79606705.419</v>
      </c>
      <c r="F28" s="3">
        <v>62875698.329000004</v>
      </c>
      <c r="G28" s="3">
        <v>55087960.359999999</v>
      </c>
      <c r="H28" s="2"/>
      <c r="I28" s="7"/>
      <c r="J28" s="7"/>
    </row>
    <row r="29" spans="1:10" x14ac:dyDescent="0.25">
      <c r="A29" s="15" t="s">
        <v>664</v>
      </c>
      <c r="B29" s="8" t="s">
        <v>32</v>
      </c>
      <c r="C29" s="3">
        <v>45162130.809</v>
      </c>
      <c r="D29" s="3">
        <v>53853578.897</v>
      </c>
      <c r="E29" s="3">
        <v>68560079.553000003</v>
      </c>
      <c r="F29" s="3">
        <v>90652002.569000006</v>
      </c>
      <c r="G29" s="3">
        <v>128812781.226</v>
      </c>
      <c r="H29" s="2"/>
      <c r="I29" s="7"/>
      <c r="J29" s="7"/>
    </row>
    <row r="30" spans="1:10" x14ac:dyDescent="0.25">
      <c r="A30" s="15" t="s">
        <v>664</v>
      </c>
      <c r="B30" s="8" t="s">
        <v>33</v>
      </c>
      <c r="C30" s="3">
        <v>17950685.863000002</v>
      </c>
      <c r="D30" s="3">
        <v>27163882.171999998</v>
      </c>
      <c r="E30" s="3">
        <v>14356477.448000001</v>
      </c>
      <c r="F30" s="3">
        <v>28293528.6384</v>
      </c>
      <c r="G30" s="3">
        <v>33364951.215</v>
      </c>
      <c r="H30" s="2"/>
      <c r="I30" s="7"/>
      <c r="J30" s="7"/>
    </row>
    <row r="31" spans="1:10" x14ac:dyDescent="0.25">
      <c r="A31" s="15" t="s">
        <v>664</v>
      </c>
      <c r="B31" s="8" t="s">
        <v>34</v>
      </c>
      <c r="C31" s="3">
        <v>27211444.945999999</v>
      </c>
      <c r="D31" s="3">
        <v>26689696.725000001</v>
      </c>
      <c r="E31" s="3">
        <v>54203602.104999997</v>
      </c>
      <c r="F31" s="3">
        <v>62358473.931000002</v>
      </c>
      <c r="G31" s="3">
        <v>95447830.011000007</v>
      </c>
      <c r="H31" s="2"/>
      <c r="I31" s="7"/>
      <c r="J31" s="7"/>
    </row>
    <row r="32" spans="1:10" x14ac:dyDescent="0.25">
      <c r="A32" s="15" t="s">
        <v>664</v>
      </c>
      <c r="B32" s="8" t="s">
        <v>35</v>
      </c>
      <c r="C32" s="3">
        <v>21279234.929000001</v>
      </c>
      <c r="D32" s="3">
        <v>25830820.592999998</v>
      </c>
      <c r="E32" s="3">
        <v>31089101.581999999</v>
      </c>
      <c r="F32" s="3">
        <v>33491963.932</v>
      </c>
      <c r="G32" s="3">
        <v>48876958.232000001</v>
      </c>
      <c r="H32" s="2"/>
      <c r="I32" s="7"/>
      <c r="J32" s="7"/>
    </row>
    <row r="33" spans="1:17" x14ac:dyDescent="0.25">
      <c r="A33" s="15" t="s">
        <v>664</v>
      </c>
      <c r="B33" s="8" t="s">
        <v>36</v>
      </c>
      <c r="C33" s="3">
        <v>59865340.185000002</v>
      </c>
      <c r="D33" s="3">
        <v>75908817.915000007</v>
      </c>
      <c r="E33" s="3">
        <v>86108234.769999996</v>
      </c>
      <c r="F33" s="3">
        <v>100433518.991</v>
      </c>
      <c r="G33" s="3">
        <v>124845193.039</v>
      </c>
      <c r="H33" s="2"/>
      <c r="I33" s="7"/>
      <c r="J33" s="7"/>
    </row>
    <row r="34" spans="1:17" x14ac:dyDescent="0.25">
      <c r="A34" s="15" t="s">
        <v>664</v>
      </c>
      <c r="B34" s="8" t="s">
        <v>37</v>
      </c>
      <c r="C34" s="3">
        <v>59340015.229000002</v>
      </c>
      <c r="D34" s="3">
        <v>75266896.307999998</v>
      </c>
      <c r="E34" s="3">
        <v>85108011.151999995</v>
      </c>
      <c r="F34" s="3">
        <v>98412040.922000006</v>
      </c>
      <c r="G34" s="3">
        <v>123338818.69499999</v>
      </c>
      <c r="H34" s="2"/>
      <c r="I34" s="7"/>
      <c r="J34" s="7"/>
    </row>
    <row r="35" spans="1:17" x14ac:dyDescent="0.25">
      <c r="A35" s="15" t="s">
        <v>664</v>
      </c>
      <c r="B35" s="8" t="s">
        <v>38</v>
      </c>
      <c r="C35" s="3">
        <v>-11374660.311000001</v>
      </c>
      <c r="D35" s="3">
        <v>-23388299.594000001</v>
      </c>
      <c r="E35" s="3">
        <v>-815530.08299999998</v>
      </c>
      <c r="F35" s="3">
        <v>-4605601.8720000004</v>
      </c>
      <c r="G35" s="3">
        <v>19479595.203000002</v>
      </c>
      <c r="H35" s="2"/>
      <c r="I35" s="7"/>
      <c r="J35" s="7"/>
    </row>
    <row r="36" spans="1:17" x14ac:dyDescent="0.25">
      <c r="A36" s="15" t="s">
        <v>664</v>
      </c>
      <c r="B36" s="8" t="s">
        <v>39</v>
      </c>
      <c r="C36" s="3">
        <v>-11186270.069</v>
      </c>
      <c r="D36" s="3">
        <v>-18685692.225000001</v>
      </c>
      <c r="E36" s="3">
        <v>-48472.976999999999</v>
      </c>
      <c r="F36" s="3">
        <v>-4072620.5690000001</v>
      </c>
      <c r="G36" s="3">
        <v>23528348.039000001</v>
      </c>
      <c r="H36" s="2"/>
      <c r="I36" s="7"/>
      <c r="J36" s="7"/>
    </row>
    <row r="37" spans="1:17" x14ac:dyDescent="0.25">
      <c r="A37" s="14" t="s">
        <v>664</v>
      </c>
      <c r="B37" s="5" t="s">
        <v>40</v>
      </c>
      <c r="C37" s="3"/>
      <c r="D37" s="3"/>
      <c r="E37" s="3"/>
      <c r="F37" s="3"/>
      <c r="G37" s="3"/>
      <c r="H37" s="2"/>
      <c r="I37" s="7"/>
      <c r="J37" s="7"/>
    </row>
    <row r="38" spans="1:17" x14ac:dyDescent="0.25">
      <c r="A38" s="15" t="s">
        <v>664</v>
      </c>
      <c r="B38" s="8" t="s">
        <v>77</v>
      </c>
      <c r="C38" s="3">
        <v>3443328.9109999998</v>
      </c>
      <c r="D38" s="3">
        <v>4036471.7220000001</v>
      </c>
      <c r="E38" s="3">
        <v>3626153.3927000002</v>
      </c>
      <c r="F38" s="3">
        <v>3800081.9917000001</v>
      </c>
      <c r="G38" s="3">
        <v>4786075.4096999997</v>
      </c>
      <c r="H38" s="2"/>
      <c r="I38" s="7"/>
      <c r="J38" s="7"/>
    </row>
    <row r="39" spans="1:17" x14ac:dyDescent="0.25">
      <c r="A39" s="15" t="s">
        <v>664</v>
      </c>
      <c r="B39" s="8" t="s">
        <v>78</v>
      </c>
      <c r="C39" s="94">
        <v>0</v>
      </c>
      <c r="D39" s="94">
        <v>0</v>
      </c>
      <c r="E39" s="94">
        <v>0</v>
      </c>
      <c r="F39" s="94">
        <v>0</v>
      </c>
      <c r="G39" s="94">
        <v>0</v>
      </c>
      <c r="H39" s="2"/>
      <c r="I39" s="7"/>
      <c r="J39" s="7"/>
    </row>
    <row r="40" spans="1:17" x14ac:dyDescent="0.25">
      <c r="A40" s="15" t="s">
        <v>664</v>
      </c>
      <c r="B40" s="8" t="s">
        <v>79</v>
      </c>
      <c r="C40" s="94">
        <v>0</v>
      </c>
      <c r="D40" s="94">
        <v>0</v>
      </c>
      <c r="E40" s="94">
        <v>0</v>
      </c>
      <c r="F40" s="94">
        <v>0</v>
      </c>
      <c r="G40" s="94">
        <v>0</v>
      </c>
      <c r="H40" s="2"/>
      <c r="I40" s="7"/>
      <c r="J40" s="7"/>
    </row>
    <row r="41" spans="1:17" x14ac:dyDescent="0.25">
      <c r="A41" s="15" t="s">
        <v>664</v>
      </c>
      <c r="B41" s="8" t="s">
        <v>80</v>
      </c>
      <c r="C41" s="3">
        <v>7915768.7528999997</v>
      </c>
      <c r="D41" s="3">
        <v>22984252.197000001</v>
      </c>
      <c r="E41" s="3">
        <v>15602119.368000001</v>
      </c>
      <c r="F41" s="3">
        <v>98833576.283000007</v>
      </c>
      <c r="G41" s="3">
        <v>109524625.616</v>
      </c>
      <c r="H41" s="2"/>
      <c r="I41" s="7"/>
      <c r="J41" s="7"/>
    </row>
    <row r="42" spans="1:17" x14ac:dyDescent="0.25">
      <c r="A42" s="14" t="s">
        <v>664</v>
      </c>
      <c r="B42" s="5" t="s">
        <v>43</v>
      </c>
      <c r="C42" s="9"/>
      <c r="D42" s="9"/>
      <c r="E42" s="9"/>
      <c r="F42" s="9"/>
      <c r="G42" s="9"/>
      <c r="H42" s="2"/>
      <c r="I42" s="7"/>
      <c r="J42" s="7"/>
    </row>
    <row r="43" spans="1:17" x14ac:dyDescent="0.25">
      <c r="A43" s="15" t="s">
        <v>664</v>
      </c>
      <c r="B43" s="8" t="s">
        <v>44</v>
      </c>
      <c r="C43" s="9">
        <v>57.919880135059572</v>
      </c>
      <c r="D43" s="9">
        <v>48.561329854667989</v>
      </c>
      <c r="E43" s="9">
        <v>46.272232717984821</v>
      </c>
      <c r="F43" s="9">
        <v>59.046023641835781</v>
      </c>
      <c r="G43" s="9">
        <v>70.044731800583705</v>
      </c>
      <c r="H43" s="2"/>
      <c r="I43" s="7"/>
      <c r="J43" s="7"/>
    </row>
    <row r="44" spans="1:17" x14ac:dyDescent="0.25">
      <c r="A44" s="15" t="s">
        <v>664</v>
      </c>
      <c r="B44" s="8" t="s">
        <v>45</v>
      </c>
      <c r="C44" s="9">
        <v>7.7925201826122565</v>
      </c>
      <c r="D44" s="9">
        <v>6.9793123005299833</v>
      </c>
      <c r="E44" s="9">
        <v>10.057213012853794</v>
      </c>
      <c r="F44" s="9">
        <v>11.766844941574075</v>
      </c>
      <c r="G44" s="9">
        <v>13.932539517487683</v>
      </c>
      <c r="H44" s="2"/>
      <c r="I44" s="7"/>
      <c r="J44" s="7"/>
    </row>
    <row r="45" spans="1:17" x14ac:dyDescent="0.25">
      <c r="A45" s="15" t="s">
        <v>664</v>
      </c>
      <c r="B45" s="8" t="s">
        <v>533</v>
      </c>
      <c r="C45" s="9">
        <v>-19.796285392092255</v>
      </c>
      <c r="D45" s="9">
        <v>-38.526817479548924</v>
      </c>
      <c r="E45" s="9">
        <v>-0.1139647051823808</v>
      </c>
      <c r="F45" s="9">
        <v>-11.170164897448618</v>
      </c>
      <c r="G45" s="9">
        <v>31.958920291995231</v>
      </c>
      <c r="H45" s="2"/>
      <c r="I45" s="9"/>
      <c r="J45" s="9"/>
      <c r="K45" s="9"/>
      <c r="L45" s="9"/>
      <c r="M45" s="24"/>
      <c r="N45" s="24"/>
      <c r="O45" s="24"/>
      <c r="P45" s="24"/>
      <c r="Q45" s="24"/>
    </row>
    <row r="46" spans="1:17" x14ac:dyDescent="0.25">
      <c r="A46" s="15" t="s">
        <v>664</v>
      </c>
      <c r="B46" s="8" t="s">
        <v>46</v>
      </c>
      <c r="C46" s="9">
        <v>-1.9301400025543574</v>
      </c>
      <c r="D46" s="9">
        <v>-2.4216270164117768</v>
      </c>
      <c r="E46" s="9">
        <v>-7.1105964029592617E-3</v>
      </c>
      <c r="F46" s="9">
        <v>-0.52863580928410603</v>
      </c>
      <c r="G46" s="9">
        <v>2.544853357752249</v>
      </c>
      <c r="H46" s="2"/>
      <c r="I46" s="2"/>
      <c r="J46" s="2"/>
      <c r="K46" s="2"/>
      <c r="L46" s="2"/>
      <c r="M46" s="2"/>
      <c r="N46" s="2"/>
      <c r="O46" s="2"/>
      <c r="P46" s="2"/>
      <c r="Q46" s="2"/>
    </row>
    <row r="47" spans="1:17" x14ac:dyDescent="0.25">
      <c r="A47" s="15" t="s">
        <v>664</v>
      </c>
      <c r="B47" s="8" t="s">
        <v>47</v>
      </c>
      <c r="C47" s="9">
        <v>3.6716351658660127</v>
      </c>
      <c r="D47" s="9">
        <v>3.3476208561545264</v>
      </c>
      <c r="E47" s="9">
        <v>4.5605215021186813</v>
      </c>
      <c r="F47" s="9">
        <v>4.3473363545021453</v>
      </c>
      <c r="G47" s="9">
        <v>5.2865883770184237</v>
      </c>
      <c r="H47" s="2"/>
      <c r="I47" s="2"/>
      <c r="J47" s="2"/>
      <c r="K47" s="2"/>
      <c r="L47" s="2"/>
      <c r="M47" s="2"/>
      <c r="N47" s="2"/>
      <c r="O47" s="2"/>
      <c r="P47" s="2"/>
      <c r="Q47" s="2"/>
    </row>
    <row r="48" spans="1:17" x14ac:dyDescent="0.25">
      <c r="A48" s="15" t="s">
        <v>664</v>
      </c>
      <c r="B48" s="8" t="s">
        <v>48</v>
      </c>
      <c r="C48" s="9">
        <v>4.6952110125726119</v>
      </c>
      <c r="D48" s="9">
        <v>3.4589294242267186</v>
      </c>
      <c r="E48" s="9">
        <v>7.9512330789018399</v>
      </c>
      <c r="F48" s="9">
        <v>8.0942778178646524</v>
      </c>
      <c r="G48" s="9">
        <v>10.323747774005767</v>
      </c>
      <c r="H48" s="2"/>
      <c r="I48" s="2"/>
      <c r="J48" s="2"/>
      <c r="K48" s="2"/>
      <c r="L48" s="2"/>
      <c r="M48" s="2"/>
      <c r="N48" s="2"/>
      <c r="O48" s="2"/>
      <c r="P48" s="2"/>
      <c r="Q48" s="2"/>
    </row>
    <row r="49" spans="1:17" x14ac:dyDescent="0.25">
      <c r="A49" s="15" t="s">
        <v>664</v>
      </c>
      <c r="B49" s="8" t="s">
        <v>49</v>
      </c>
      <c r="C49" s="9">
        <v>42.080119861092967</v>
      </c>
      <c r="D49" s="9">
        <v>51.438670144430283</v>
      </c>
      <c r="E49" s="9">
        <v>53.727767282015179</v>
      </c>
      <c r="F49" s="9">
        <v>40.953976358164219</v>
      </c>
      <c r="G49" s="9">
        <v>29.955268197241207</v>
      </c>
      <c r="H49" s="2"/>
      <c r="I49" s="2"/>
      <c r="J49" s="2"/>
      <c r="K49" s="2"/>
      <c r="L49" s="2"/>
      <c r="M49" s="2"/>
      <c r="N49" s="2"/>
      <c r="O49" s="2"/>
      <c r="P49" s="2"/>
      <c r="Q49" s="2"/>
    </row>
    <row r="50" spans="1:17" x14ac:dyDescent="0.25">
      <c r="A50" s="15" t="s">
        <v>664</v>
      </c>
      <c r="B50" s="8" t="s">
        <v>50</v>
      </c>
      <c r="C50" s="9">
        <v>-5.2168604254154767</v>
      </c>
      <c r="D50" s="9">
        <v>-3.2181431576714048</v>
      </c>
      <c r="E50" s="9">
        <v>-104.3591314730201</v>
      </c>
      <c r="F50" s="9">
        <v>-21.367900147926637</v>
      </c>
      <c r="G50" s="9">
        <v>6.3316931080788024</v>
      </c>
      <c r="H50" s="2"/>
      <c r="I50" s="23"/>
      <c r="J50" s="23"/>
      <c r="K50" s="23"/>
      <c r="L50" s="23"/>
      <c r="M50" s="24"/>
      <c r="N50" s="24"/>
      <c r="O50" s="24"/>
      <c r="P50" s="24"/>
      <c r="Q50" s="24"/>
    </row>
    <row r="51" spans="1:17" x14ac:dyDescent="0.25">
      <c r="A51" s="15" t="s">
        <v>664</v>
      </c>
      <c r="B51" s="8" t="s">
        <v>51</v>
      </c>
      <c r="C51" s="9">
        <v>60.316089294648314</v>
      </c>
      <c r="D51" s="9">
        <v>55.517759322544251</v>
      </c>
      <c r="E51" s="9">
        <v>48.036489303273335</v>
      </c>
      <c r="F51" s="9">
        <v>53.702116877545258</v>
      </c>
      <c r="G51" s="9">
        <v>53.632797787101765</v>
      </c>
      <c r="H51" s="2"/>
      <c r="I51" s="2"/>
      <c r="J51" s="2"/>
      <c r="K51" s="2"/>
      <c r="L51" s="2"/>
      <c r="M51" s="2"/>
      <c r="N51" s="2"/>
      <c r="O51" s="2"/>
      <c r="P51" s="2"/>
      <c r="Q51" s="2"/>
    </row>
    <row r="52" spans="1:17" x14ac:dyDescent="0.25">
      <c r="A52" s="15" t="s">
        <v>664</v>
      </c>
      <c r="B52" s="8" t="s">
        <v>52</v>
      </c>
      <c r="C52" s="9">
        <v>2.7886348088638089</v>
      </c>
      <c r="D52" s="9">
        <v>2.9138406980534288</v>
      </c>
      <c r="E52" s="9">
        <v>2.737551322527632</v>
      </c>
      <c r="F52" s="9">
        <v>2.9383777291116666</v>
      </c>
      <c r="G52" s="9">
        <v>2.523455287654325</v>
      </c>
      <c r="H52" s="2"/>
      <c r="I52" s="2"/>
      <c r="J52" s="2"/>
      <c r="K52" s="2"/>
      <c r="L52" s="2"/>
      <c r="M52" s="2"/>
      <c r="N52" s="2"/>
      <c r="O52" s="2"/>
      <c r="P52" s="2"/>
      <c r="Q52" s="2"/>
    </row>
    <row r="53" spans="1:17" x14ac:dyDescent="0.25">
      <c r="A53" s="15" t="s">
        <v>664</v>
      </c>
      <c r="B53" s="8" t="s">
        <v>82</v>
      </c>
      <c r="C53" s="9">
        <v>-3.2486789261590818</v>
      </c>
      <c r="D53" s="9">
        <v>-4.6292142028785408</v>
      </c>
      <c r="E53" s="9">
        <v>-1.3367602456526935E-2</v>
      </c>
      <c r="F53" s="9">
        <v>-1.0717191307701437</v>
      </c>
      <c r="G53" s="9">
        <v>4.9160002768269804</v>
      </c>
      <c r="H53" s="2"/>
      <c r="I53" s="2"/>
      <c r="J53" s="2"/>
      <c r="K53" s="2"/>
      <c r="L53" s="2"/>
      <c r="M53" s="2"/>
      <c r="N53" s="2"/>
      <c r="O53" s="2"/>
      <c r="P53" s="2"/>
      <c r="Q53" s="2"/>
    </row>
    <row r="54" spans="1:17" x14ac:dyDescent="0.25">
      <c r="A54" s="14" t="s">
        <v>664</v>
      </c>
      <c r="B54" s="5" t="s">
        <v>53</v>
      </c>
      <c r="C54" s="9"/>
      <c r="D54" s="9"/>
      <c r="E54" s="9"/>
      <c r="F54" s="9"/>
      <c r="G54" s="9"/>
      <c r="H54" s="2"/>
      <c r="I54" s="2"/>
      <c r="J54" s="2"/>
      <c r="K54" s="2"/>
      <c r="L54" s="2"/>
      <c r="M54" s="2"/>
      <c r="N54" s="2"/>
      <c r="O54" s="2"/>
      <c r="P54" s="2"/>
      <c r="Q54" s="2"/>
    </row>
    <row r="55" spans="1:17" x14ac:dyDescent="0.25">
      <c r="A55" s="15" t="s">
        <v>664</v>
      </c>
      <c r="B55" s="8" t="s">
        <v>54</v>
      </c>
      <c r="C55" s="9">
        <v>16.618091730112454</v>
      </c>
      <c r="D55" s="9">
        <v>9.2945615176040466</v>
      </c>
      <c r="E55" s="9">
        <v>11.294279253014134</v>
      </c>
      <c r="F55" s="9">
        <v>9.4682187692220836</v>
      </c>
      <c r="G55" s="9">
        <v>10.269037677097471</v>
      </c>
      <c r="H55" s="2"/>
      <c r="I55" s="2"/>
      <c r="J55" s="2"/>
      <c r="K55" s="2"/>
      <c r="L55" s="2"/>
      <c r="M55" s="2"/>
      <c r="N55" s="2"/>
      <c r="O55" s="2"/>
      <c r="P55" s="2"/>
      <c r="Q55" s="2"/>
    </row>
    <row r="56" spans="1:17" x14ac:dyDescent="0.25">
      <c r="A56" s="15" t="s">
        <v>664</v>
      </c>
      <c r="B56" s="8" t="s">
        <v>55</v>
      </c>
      <c r="C56" s="9">
        <v>21.470972350432582</v>
      </c>
      <c r="D56" s="9">
        <v>30.727749762252085</v>
      </c>
      <c r="E56" s="9">
        <v>22.551461529437034</v>
      </c>
      <c r="F56" s="9">
        <v>42.184545721879637</v>
      </c>
      <c r="G56" s="9">
        <v>34.944852945281404</v>
      </c>
      <c r="H56" s="2"/>
      <c r="I56" s="2"/>
      <c r="J56" s="2"/>
      <c r="K56" s="2"/>
      <c r="L56" s="2"/>
      <c r="M56" s="2"/>
      <c r="N56" s="2"/>
      <c r="O56" s="2"/>
      <c r="P56" s="2"/>
      <c r="Q56" s="2"/>
    </row>
    <row r="57" spans="1:17" x14ac:dyDescent="0.25">
      <c r="A57" s="15" t="s">
        <v>664</v>
      </c>
      <c r="B57" s="8" t="s">
        <v>56</v>
      </c>
      <c r="C57" s="9">
        <v>47.730230551379023</v>
      </c>
      <c r="D57" s="9">
        <v>48.585955560385557</v>
      </c>
      <c r="E57" s="9">
        <v>51.776703556951453</v>
      </c>
      <c r="F57" s="9">
        <v>36.400640471182541</v>
      </c>
      <c r="G57" s="9">
        <v>38.566665949304479</v>
      </c>
      <c r="H57" s="2"/>
      <c r="I57" s="2"/>
      <c r="J57" s="2"/>
      <c r="K57" s="2"/>
      <c r="L57" s="2"/>
      <c r="M57" s="2"/>
      <c r="N57" s="2"/>
      <c r="O57" s="2"/>
      <c r="P57" s="2"/>
      <c r="Q57" s="2"/>
    </row>
    <row r="58" spans="1:17" x14ac:dyDescent="0.25">
      <c r="A58" s="15" t="s">
        <v>664</v>
      </c>
      <c r="B58" s="8" t="s">
        <v>57</v>
      </c>
      <c r="C58" s="9">
        <v>73.533823549633297</v>
      </c>
      <c r="D58" s="9">
        <v>67.606930078216664</v>
      </c>
      <c r="E58" s="9">
        <v>73.24787576832577</v>
      </c>
      <c r="F58" s="9">
        <v>62.655943970406121</v>
      </c>
      <c r="G58" s="9">
        <v>72.739665251823482</v>
      </c>
      <c r="H58" s="2"/>
      <c r="I58" s="2"/>
      <c r="J58" s="2"/>
      <c r="K58" s="2"/>
      <c r="L58" s="2"/>
      <c r="M58" s="2"/>
      <c r="N58" s="2"/>
      <c r="O58" s="2"/>
      <c r="P58" s="2"/>
      <c r="Q58" s="2"/>
    </row>
    <row r="59" spans="1:17" x14ac:dyDescent="0.25">
      <c r="A59" s="15" t="s">
        <v>664</v>
      </c>
      <c r="B59" s="8" t="s">
        <v>58</v>
      </c>
      <c r="C59" s="9">
        <v>90.765809690796587</v>
      </c>
      <c r="D59" s="9">
        <v>93.878378164448833</v>
      </c>
      <c r="E59" s="9">
        <v>93.511903889182818</v>
      </c>
      <c r="F59" s="9">
        <v>94.463145622447783</v>
      </c>
      <c r="G59" s="9">
        <v>91.648366670607118</v>
      </c>
      <c r="H59" s="2"/>
      <c r="I59" s="2"/>
      <c r="J59" s="2"/>
      <c r="K59" s="2"/>
      <c r="L59" s="2"/>
      <c r="M59" s="2"/>
      <c r="N59" s="2"/>
      <c r="O59" s="2"/>
      <c r="P59" s="2"/>
      <c r="Q59" s="2"/>
    </row>
    <row r="60" spans="1:17" x14ac:dyDescent="0.25">
      <c r="A60" s="15" t="s">
        <v>664</v>
      </c>
      <c r="B60" s="8" t="s">
        <v>59</v>
      </c>
      <c r="C60" s="9">
        <v>68.030895907091235</v>
      </c>
      <c r="D60" s="9">
        <v>76.414139336347276</v>
      </c>
      <c r="E60" s="9">
        <v>75.741648144816139</v>
      </c>
      <c r="F60" s="9">
        <v>64.368183512271514</v>
      </c>
      <c r="G60" s="9">
        <v>59.007370758289916</v>
      </c>
      <c r="H60" s="2"/>
      <c r="I60" s="2"/>
      <c r="J60" s="2"/>
      <c r="K60" s="2"/>
      <c r="L60" s="2"/>
      <c r="M60" s="2"/>
      <c r="N60" s="2"/>
      <c r="O60" s="2"/>
      <c r="P60" s="2"/>
      <c r="Q60" s="2"/>
    </row>
    <row r="61" spans="1:17" x14ac:dyDescent="0.25">
      <c r="A61" s="15" t="s">
        <v>664</v>
      </c>
      <c r="B61" s="8" t="s">
        <v>60</v>
      </c>
      <c r="C61" s="9">
        <v>59.3333247096676</v>
      </c>
      <c r="D61" s="9">
        <v>59.444393835779657</v>
      </c>
      <c r="E61" s="9">
        <v>66.780091809575509</v>
      </c>
      <c r="F61" s="9">
        <v>47.479579469992011</v>
      </c>
      <c r="G61" s="9">
        <v>52.18646555439156</v>
      </c>
      <c r="H61" s="2"/>
      <c r="I61" s="2"/>
      <c r="J61" s="2"/>
      <c r="K61" s="2"/>
      <c r="L61" s="2"/>
      <c r="M61" s="2"/>
      <c r="N61" s="2"/>
      <c r="O61" s="2"/>
      <c r="P61" s="2"/>
      <c r="Q61" s="2"/>
    </row>
    <row r="62" spans="1:17" x14ac:dyDescent="0.25">
      <c r="A62" s="14" t="s">
        <v>664</v>
      </c>
      <c r="B62" s="5" t="s">
        <v>61</v>
      </c>
      <c r="C62" s="9"/>
      <c r="D62" s="9"/>
      <c r="E62" s="9"/>
      <c r="F62" s="9"/>
      <c r="G62" s="9"/>
      <c r="H62" s="2"/>
      <c r="I62" s="2"/>
      <c r="J62" s="2"/>
      <c r="K62" s="2"/>
      <c r="L62" s="2"/>
      <c r="M62" s="2"/>
      <c r="N62" s="2"/>
      <c r="O62" s="2"/>
      <c r="P62" s="2"/>
      <c r="Q62" s="2"/>
    </row>
    <row r="63" spans="1:17" x14ac:dyDescent="0.25">
      <c r="A63" s="15" t="s">
        <v>664</v>
      </c>
      <c r="B63" s="8" t="s">
        <v>62</v>
      </c>
      <c r="C63" s="9">
        <v>4.6029921960609164</v>
      </c>
      <c r="D63" s="9">
        <v>5.7003412470664898</v>
      </c>
      <c r="E63" s="9">
        <v>5.6696620489984539</v>
      </c>
      <c r="F63" s="9">
        <v>9.0863780772665521</v>
      </c>
      <c r="G63" s="9">
        <v>8.7732653860863383</v>
      </c>
      <c r="H63" s="2"/>
      <c r="I63" s="2"/>
      <c r="J63" s="2"/>
      <c r="K63" s="2"/>
      <c r="L63" s="2"/>
      <c r="M63" s="2"/>
      <c r="N63" s="2"/>
      <c r="O63" s="2"/>
      <c r="P63" s="2"/>
      <c r="Q63" s="2"/>
    </row>
    <row r="64" spans="1:17" x14ac:dyDescent="0.25">
      <c r="A64" s="15" t="s">
        <v>664</v>
      </c>
      <c r="B64" s="8" t="s">
        <v>63</v>
      </c>
      <c r="C64" s="9">
        <v>4.5886165198656199</v>
      </c>
      <c r="D64" s="9">
        <v>5.9528136994750183</v>
      </c>
      <c r="E64" s="9">
        <v>6.6735789786991351</v>
      </c>
      <c r="F64" s="9">
        <v>9.7441222089774744</v>
      </c>
      <c r="G64" s="9">
        <v>10.146596066935334</v>
      </c>
      <c r="H64" s="2"/>
      <c r="I64" s="2"/>
      <c r="J64" s="2"/>
      <c r="K64" s="2"/>
      <c r="L64" s="2"/>
      <c r="M64" s="2"/>
      <c r="N64" s="2"/>
      <c r="O64" s="2"/>
      <c r="P64" s="2"/>
      <c r="Q64" s="2"/>
    </row>
    <row r="65" spans="1:17" x14ac:dyDescent="0.25">
      <c r="A65" s="15" t="s">
        <v>664</v>
      </c>
      <c r="B65" s="8" t="s">
        <v>534</v>
      </c>
      <c r="C65" s="9">
        <v>23.617203513528906</v>
      </c>
      <c r="D65" s="9">
        <v>46.851303598871183</v>
      </c>
      <c r="E65" s="9">
        <v>50.414016692165902</v>
      </c>
      <c r="F65" s="9">
        <v>77.433223702294214</v>
      </c>
      <c r="G65" s="9">
        <v>47.289874907729548</v>
      </c>
      <c r="H65" s="2"/>
      <c r="I65" s="25"/>
      <c r="J65" s="25"/>
      <c r="K65" s="25"/>
      <c r="L65" s="25"/>
      <c r="M65" s="24"/>
      <c r="N65" s="24"/>
      <c r="O65" s="24"/>
      <c r="P65" s="24"/>
      <c r="Q65" s="24"/>
    </row>
    <row r="66" spans="1:17" x14ac:dyDescent="0.25">
      <c r="A66" s="15" t="s">
        <v>664</v>
      </c>
      <c r="B66" s="8" t="s">
        <v>65</v>
      </c>
      <c r="C66" s="9">
        <v>134.93029038557177</v>
      </c>
      <c r="D66" s="9">
        <v>114.47289524387899</v>
      </c>
      <c r="E66" s="9">
        <v>56.880792516695855</v>
      </c>
      <c r="F66" s="9">
        <v>93.453052000446576</v>
      </c>
      <c r="G66" s="9">
        <v>82.863617105766281</v>
      </c>
      <c r="H66" s="2"/>
      <c r="I66" s="2"/>
      <c r="J66" s="2"/>
      <c r="K66" s="2"/>
      <c r="L66" s="2"/>
      <c r="M66" s="2"/>
      <c r="N66" s="2"/>
      <c r="O66" s="2"/>
      <c r="P66" s="2"/>
      <c r="Q66" s="2"/>
    </row>
    <row r="67" spans="1:17" x14ac:dyDescent="0.25">
      <c r="A67" s="15" t="s">
        <v>664</v>
      </c>
      <c r="B67" s="8" t="s">
        <v>66</v>
      </c>
      <c r="C67" s="9">
        <v>99.687688451707587</v>
      </c>
      <c r="D67" s="9">
        <v>104.42907611081101</v>
      </c>
      <c r="E67" s="9">
        <v>117.70682134181212</v>
      </c>
      <c r="F67" s="9">
        <v>107.23879334667518</v>
      </c>
      <c r="G67" s="9">
        <v>115.653586440312</v>
      </c>
      <c r="H67" s="2"/>
      <c r="I67" s="2"/>
      <c r="J67" s="2"/>
      <c r="K67" s="2"/>
      <c r="L67" s="2"/>
      <c r="M67" s="2"/>
      <c r="N67" s="2"/>
      <c r="O67" s="2"/>
      <c r="P67" s="2"/>
      <c r="Q67" s="2"/>
    </row>
    <row r="68" spans="1:17" x14ac:dyDescent="0.25">
      <c r="A68" s="14" t="s">
        <v>664</v>
      </c>
      <c r="B68" s="5" t="s">
        <v>67</v>
      </c>
      <c r="C68" s="9"/>
      <c r="D68" s="9"/>
      <c r="E68" s="9"/>
      <c r="F68" s="9"/>
      <c r="G68" s="9"/>
      <c r="H68" s="2"/>
      <c r="I68" s="2"/>
      <c r="J68" s="2"/>
      <c r="K68" s="2"/>
      <c r="L68" s="2"/>
      <c r="M68" s="2"/>
      <c r="N68" s="2"/>
      <c r="O68" s="2"/>
      <c r="P68" s="2"/>
      <c r="Q68" s="2"/>
    </row>
    <row r="69" spans="1:17" x14ac:dyDescent="0.25">
      <c r="A69" s="15" t="s">
        <v>664</v>
      </c>
      <c r="B69" s="8" t="s">
        <v>535</v>
      </c>
      <c r="C69" s="9">
        <v>9.7500109961304329</v>
      </c>
      <c r="D69" s="9">
        <v>6.285562044405153</v>
      </c>
      <c r="E69" s="9">
        <v>6.2392969749537643</v>
      </c>
      <c r="F69" s="9">
        <v>4.7325694305985762</v>
      </c>
      <c r="G69" s="9">
        <v>7.9628890291067176</v>
      </c>
      <c r="H69" s="2"/>
      <c r="I69" s="3"/>
      <c r="J69" s="3"/>
      <c r="K69" s="3"/>
      <c r="L69" s="3"/>
      <c r="M69" s="24"/>
      <c r="N69" s="24"/>
      <c r="O69" s="24"/>
      <c r="P69" s="24"/>
      <c r="Q69" s="24"/>
    </row>
    <row r="70" spans="1:17" x14ac:dyDescent="0.25">
      <c r="A70" s="15" t="s">
        <v>664</v>
      </c>
      <c r="B70" s="8" t="s">
        <v>538</v>
      </c>
      <c r="C70" s="9">
        <v>16.41054804886166</v>
      </c>
      <c r="D70" s="9">
        <v>12.015563458715096</v>
      </c>
      <c r="E70" s="9">
        <v>11.729598593822884</v>
      </c>
      <c r="F70" s="9">
        <v>9.5944790485137368</v>
      </c>
      <c r="G70" s="9">
        <v>15.382247685189455</v>
      </c>
      <c r="H70" s="2"/>
      <c r="I70" s="2"/>
      <c r="J70" s="2"/>
      <c r="K70" s="2"/>
      <c r="L70" s="2"/>
      <c r="M70" s="24"/>
      <c r="N70" s="24"/>
      <c r="O70" s="24"/>
      <c r="P70" s="24"/>
      <c r="Q70" s="24"/>
    </row>
    <row r="71" spans="1:17" x14ac:dyDescent="0.25">
      <c r="A71" s="15" t="s">
        <v>664</v>
      </c>
      <c r="B71" s="8" t="s">
        <v>539</v>
      </c>
      <c r="C71" s="9">
        <v>7.5419221146332323</v>
      </c>
      <c r="D71" s="9">
        <v>10.755908477332481</v>
      </c>
      <c r="E71" s="9">
        <v>11.739764281514837</v>
      </c>
      <c r="F71" s="9">
        <v>13.239307925479583</v>
      </c>
      <c r="G71" s="9">
        <v>9.1348334738734227</v>
      </c>
      <c r="H71" s="2"/>
      <c r="I71" s="2"/>
      <c r="J71" s="2"/>
      <c r="K71" s="2"/>
      <c r="L71" s="2"/>
      <c r="M71" s="24"/>
      <c r="N71" s="24"/>
      <c r="O71" s="24"/>
      <c r="P71" s="24"/>
      <c r="Q71" s="24"/>
    </row>
    <row r="72" spans="1:17" x14ac:dyDescent="0.25">
      <c r="A72" s="14" t="s">
        <v>664</v>
      </c>
      <c r="B72" s="5" t="s">
        <v>68</v>
      </c>
      <c r="C72" s="9"/>
      <c r="D72" s="9"/>
      <c r="E72" s="9"/>
      <c r="F72" s="9"/>
      <c r="G72" s="9"/>
      <c r="H72" s="2"/>
      <c r="M72" s="24"/>
      <c r="N72" s="24"/>
      <c r="O72" s="24"/>
      <c r="P72" s="24"/>
      <c r="Q72" s="24"/>
    </row>
    <row r="73" spans="1:17" x14ac:dyDescent="0.25">
      <c r="A73" s="15" t="s">
        <v>664</v>
      </c>
      <c r="B73" s="8" t="s">
        <v>83</v>
      </c>
      <c r="C73" s="9">
        <v>-0.70763254454553259</v>
      </c>
      <c r="D73" s="9">
        <v>-1.2300455300365518</v>
      </c>
      <c r="E73" s="9">
        <v>-321.87252225090282</v>
      </c>
      <c r="F73" s="9">
        <v>-24.267808554350008</v>
      </c>
      <c r="G73" s="9">
        <v>4.5321739910233152</v>
      </c>
      <c r="H73" s="2"/>
      <c r="I73" s="2"/>
      <c r="J73" s="2"/>
      <c r="K73" s="2"/>
      <c r="L73" s="2"/>
      <c r="M73" s="24"/>
      <c r="N73" s="24"/>
      <c r="O73" s="24"/>
      <c r="P73" s="24"/>
      <c r="Q73" s="24"/>
    </row>
    <row r="74" spans="1:17" x14ac:dyDescent="0.25">
      <c r="A74" s="14" t="s">
        <v>665</v>
      </c>
      <c r="B74" s="5" t="s">
        <v>9</v>
      </c>
      <c r="C74" s="6">
        <v>11184549</v>
      </c>
      <c r="D74" s="6">
        <v>8109253</v>
      </c>
      <c r="E74" s="6"/>
      <c r="F74" s="6"/>
      <c r="G74" s="6"/>
      <c r="H74" s="3"/>
      <c r="I74" s="3"/>
      <c r="J74" s="3"/>
      <c r="K74" s="3"/>
      <c r="L74" s="3"/>
    </row>
    <row r="75" spans="1:17" x14ac:dyDescent="0.25">
      <c r="A75" s="15" t="s">
        <v>665</v>
      </c>
      <c r="B75" s="8" t="s">
        <v>76</v>
      </c>
      <c r="C75" s="3">
        <v>1705000</v>
      </c>
      <c r="D75" s="3">
        <v>1705000</v>
      </c>
      <c r="E75" s="3"/>
      <c r="F75" s="3"/>
      <c r="G75" s="3"/>
      <c r="H75" s="2"/>
      <c r="I75" s="7"/>
      <c r="J75" s="7"/>
    </row>
    <row r="76" spans="1:17" x14ac:dyDescent="0.25">
      <c r="A76" s="15" t="s">
        <v>665</v>
      </c>
      <c r="B76" s="8" t="s">
        <v>11</v>
      </c>
      <c r="C76" s="3">
        <v>1924670</v>
      </c>
      <c r="D76" s="3">
        <v>1924670</v>
      </c>
      <c r="E76" s="3"/>
      <c r="F76" s="3"/>
      <c r="G76" s="3"/>
      <c r="H76" s="2"/>
      <c r="I76" s="7"/>
      <c r="J76" s="7"/>
    </row>
    <row r="77" spans="1:17" x14ac:dyDescent="0.25">
      <c r="A77" s="15" t="s">
        <v>665</v>
      </c>
      <c r="B77" s="8" t="s">
        <v>12</v>
      </c>
      <c r="C77" s="3">
        <v>7616090</v>
      </c>
      <c r="D77" s="3">
        <v>4514447</v>
      </c>
      <c r="E77" s="3"/>
      <c r="F77" s="3"/>
      <c r="G77" s="3"/>
      <c r="H77" s="2"/>
      <c r="I77" s="7"/>
      <c r="J77" s="7"/>
    </row>
    <row r="78" spans="1:17" x14ac:dyDescent="0.25">
      <c r="A78" s="15" t="s">
        <v>665</v>
      </c>
      <c r="B78" s="8" t="s">
        <v>13</v>
      </c>
      <c r="C78" s="3">
        <v>-61211</v>
      </c>
      <c r="D78" s="3">
        <v>-34864</v>
      </c>
      <c r="E78" s="3"/>
      <c r="F78" s="3"/>
      <c r="G78" s="3"/>
      <c r="H78" s="2"/>
      <c r="I78" s="7"/>
      <c r="J78" s="7"/>
    </row>
    <row r="79" spans="1:17" x14ac:dyDescent="0.25">
      <c r="A79" s="14" t="s">
        <v>665</v>
      </c>
      <c r="B79" s="5" t="s">
        <v>14</v>
      </c>
      <c r="C79" s="6">
        <v>105339377</v>
      </c>
      <c r="D79" s="6">
        <v>124097107</v>
      </c>
      <c r="E79" s="6"/>
      <c r="F79" s="6"/>
      <c r="G79" s="6"/>
      <c r="H79" s="2"/>
      <c r="I79" s="7"/>
      <c r="J79" s="7"/>
    </row>
    <row r="80" spans="1:17" x14ac:dyDescent="0.25">
      <c r="A80" s="15" t="s">
        <v>665</v>
      </c>
      <c r="B80" s="8" t="s">
        <v>15</v>
      </c>
      <c r="C80" s="3">
        <v>0</v>
      </c>
      <c r="D80" s="3">
        <v>0</v>
      </c>
      <c r="E80" s="3"/>
      <c r="F80" s="3"/>
      <c r="G80" s="3"/>
      <c r="H80" s="2"/>
      <c r="I80" s="7"/>
      <c r="J80" s="7"/>
    </row>
    <row r="81" spans="1:10" x14ac:dyDescent="0.25">
      <c r="A81" s="15" t="s">
        <v>665</v>
      </c>
      <c r="B81" s="8" t="s">
        <v>16</v>
      </c>
      <c r="C81" s="3">
        <v>4608379</v>
      </c>
      <c r="D81" s="3">
        <v>2175000</v>
      </c>
      <c r="E81" s="3"/>
      <c r="F81" s="3"/>
      <c r="G81" s="3"/>
      <c r="H81" s="2"/>
      <c r="I81" s="7"/>
      <c r="J81" s="7"/>
    </row>
    <row r="82" spans="1:10" x14ac:dyDescent="0.25">
      <c r="A82" s="15" t="s">
        <v>665</v>
      </c>
      <c r="B82" s="8" t="s">
        <v>17</v>
      </c>
      <c r="C82" s="3">
        <v>96162369</v>
      </c>
      <c r="D82" s="3">
        <v>116291738</v>
      </c>
      <c r="E82" s="3"/>
      <c r="F82" s="3"/>
      <c r="G82" s="3"/>
      <c r="H82" s="2"/>
      <c r="I82" s="7"/>
      <c r="J82" s="7"/>
    </row>
    <row r="83" spans="1:10" x14ac:dyDescent="0.25">
      <c r="A83" s="15" t="s">
        <v>665</v>
      </c>
      <c r="B83" s="8" t="s">
        <v>18</v>
      </c>
      <c r="C83" s="3">
        <v>4568629</v>
      </c>
      <c r="D83" s="3">
        <v>5630369</v>
      </c>
      <c r="E83" s="3"/>
      <c r="F83" s="3"/>
      <c r="G83" s="3"/>
      <c r="H83" s="2"/>
      <c r="I83" s="7"/>
      <c r="J83" s="7"/>
    </row>
    <row r="84" spans="1:10" x14ac:dyDescent="0.25">
      <c r="A84" s="14" t="s">
        <v>665</v>
      </c>
      <c r="B84" s="5" t="s">
        <v>19</v>
      </c>
      <c r="C84" s="6">
        <v>116523926</v>
      </c>
      <c r="D84" s="6">
        <v>132206360</v>
      </c>
      <c r="E84" s="6"/>
      <c r="F84" s="6"/>
      <c r="G84" s="6"/>
      <c r="H84" s="2"/>
      <c r="I84" s="7"/>
      <c r="J84" s="7"/>
    </row>
    <row r="85" spans="1:10" x14ac:dyDescent="0.25">
      <c r="A85" s="15" t="s">
        <v>665</v>
      </c>
      <c r="B85" s="8" t="s">
        <v>20</v>
      </c>
      <c r="C85" s="3">
        <v>3883711</v>
      </c>
      <c r="D85" s="3">
        <v>5153731</v>
      </c>
      <c r="E85" s="3"/>
      <c r="F85" s="3"/>
      <c r="G85" s="3"/>
      <c r="H85" s="2"/>
      <c r="I85" s="7"/>
      <c r="J85" s="7"/>
    </row>
    <row r="86" spans="1:10" x14ac:dyDescent="0.25">
      <c r="A86" s="15" t="s">
        <v>665</v>
      </c>
      <c r="B86" s="8" t="s">
        <v>21</v>
      </c>
      <c r="C86" s="3">
        <v>10177317</v>
      </c>
      <c r="D86" s="3">
        <v>3902980</v>
      </c>
      <c r="E86" s="3"/>
      <c r="F86" s="3"/>
      <c r="G86" s="3"/>
      <c r="H86" s="2"/>
      <c r="I86" s="7"/>
      <c r="J86" s="7"/>
    </row>
    <row r="87" spans="1:10" x14ac:dyDescent="0.25">
      <c r="A87" s="15" t="s">
        <v>665</v>
      </c>
      <c r="B87" s="8" t="s">
        <v>22</v>
      </c>
      <c r="C87" s="3">
        <v>100000</v>
      </c>
      <c r="D87" s="3">
        <v>4893064</v>
      </c>
      <c r="E87" s="3"/>
      <c r="F87" s="3"/>
      <c r="G87" s="3"/>
      <c r="H87" s="2"/>
      <c r="I87" s="7"/>
      <c r="J87" s="7"/>
    </row>
    <row r="88" spans="1:10" x14ac:dyDescent="0.25">
      <c r="A88" s="15" t="s">
        <v>665</v>
      </c>
      <c r="B88" s="8" t="s">
        <v>23</v>
      </c>
      <c r="C88" s="3">
        <v>14089836</v>
      </c>
      <c r="D88" s="3">
        <v>11287050</v>
      </c>
      <c r="E88" s="3"/>
      <c r="F88" s="3"/>
      <c r="G88" s="3"/>
      <c r="H88" s="2"/>
      <c r="I88" s="7"/>
      <c r="J88" s="7"/>
    </row>
    <row r="89" spans="1:10" x14ac:dyDescent="0.25">
      <c r="A89" s="15" t="s">
        <v>665</v>
      </c>
      <c r="B89" s="8" t="s">
        <v>24</v>
      </c>
      <c r="C89" s="3">
        <v>72513035</v>
      </c>
      <c r="D89" s="3">
        <v>88596113</v>
      </c>
      <c r="E89" s="3"/>
      <c r="F89" s="3"/>
      <c r="G89" s="3"/>
      <c r="H89" s="2"/>
      <c r="I89" s="7"/>
      <c r="J89" s="7"/>
    </row>
    <row r="90" spans="1:10" x14ac:dyDescent="0.25">
      <c r="A90" s="15" t="s">
        <v>665</v>
      </c>
      <c r="B90" s="8" t="s">
        <v>25</v>
      </c>
      <c r="C90" s="3">
        <v>575014</v>
      </c>
      <c r="D90" s="3">
        <v>1609306</v>
      </c>
      <c r="E90" s="3"/>
      <c r="F90" s="3"/>
      <c r="G90" s="3"/>
      <c r="H90" s="2"/>
      <c r="I90" s="7"/>
      <c r="J90" s="7"/>
    </row>
    <row r="91" spans="1:10" x14ac:dyDescent="0.25">
      <c r="A91" s="15" t="s">
        <v>665</v>
      </c>
      <c r="B91" s="8" t="s">
        <v>26</v>
      </c>
      <c r="C91" s="3">
        <v>1628791</v>
      </c>
      <c r="D91" s="3">
        <v>2223721</v>
      </c>
      <c r="E91" s="3"/>
      <c r="F91" s="3"/>
      <c r="G91" s="3"/>
      <c r="H91" s="2"/>
      <c r="I91" s="7"/>
      <c r="J91" s="7"/>
    </row>
    <row r="92" spans="1:10" x14ac:dyDescent="0.25">
      <c r="A92" s="15" t="s">
        <v>665</v>
      </c>
      <c r="B92" s="8" t="s">
        <v>27</v>
      </c>
      <c r="C92" s="3">
        <v>70884244</v>
      </c>
      <c r="D92" s="3">
        <v>86372392</v>
      </c>
      <c r="E92" s="3"/>
      <c r="F92" s="3"/>
      <c r="G92" s="3"/>
      <c r="H92" s="2"/>
      <c r="I92" s="7"/>
      <c r="J92" s="7"/>
    </row>
    <row r="93" spans="1:10" x14ac:dyDescent="0.25">
      <c r="A93" s="15" t="s">
        <v>665</v>
      </c>
      <c r="B93" s="8" t="s">
        <v>491</v>
      </c>
      <c r="C93" s="3">
        <v>3578798</v>
      </c>
      <c r="D93" s="3">
        <v>4154127</v>
      </c>
      <c r="E93" s="3"/>
      <c r="F93" s="3"/>
      <c r="G93" s="3"/>
      <c r="H93" s="2"/>
      <c r="I93" s="7"/>
      <c r="J93" s="7"/>
    </row>
    <row r="94" spans="1:10" x14ac:dyDescent="0.25">
      <c r="A94" s="15" t="s">
        <v>665</v>
      </c>
      <c r="B94" s="8" t="s">
        <v>28</v>
      </c>
      <c r="C94" s="3">
        <v>13810020</v>
      </c>
      <c r="D94" s="3">
        <v>16443016</v>
      </c>
      <c r="E94" s="3"/>
      <c r="F94" s="3"/>
      <c r="G94" s="3"/>
      <c r="H94" s="2"/>
      <c r="I94" s="7"/>
      <c r="J94" s="7"/>
    </row>
    <row r="95" spans="1:10" x14ac:dyDescent="0.25">
      <c r="A95" s="14" t="s">
        <v>665</v>
      </c>
      <c r="B95" s="5" t="s">
        <v>29</v>
      </c>
      <c r="C95" s="6"/>
      <c r="D95" s="6"/>
      <c r="E95" s="6"/>
      <c r="F95" s="6"/>
      <c r="G95" s="6"/>
      <c r="H95" s="2"/>
      <c r="I95" s="7"/>
      <c r="J95" s="7"/>
    </row>
    <row r="96" spans="1:10" x14ac:dyDescent="0.25">
      <c r="A96" s="15" t="s">
        <v>665</v>
      </c>
      <c r="B96" s="8" t="s">
        <v>30</v>
      </c>
      <c r="C96" s="3">
        <v>18652795</v>
      </c>
      <c r="D96" s="3">
        <v>20099705</v>
      </c>
      <c r="E96" s="3"/>
      <c r="F96" s="3"/>
      <c r="G96" s="3"/>
      <c r="H96" s="2"/>
      <c r="I96" s="7"/>
      <c r="J96" s="7"/>
    </row>
    <row r="97" spans="1:10" x14ac:dyDescent="0.25">
      <c r="A97" s="15" t="s">
        <v>665</v>
      </c>
      <c r="B97" s="8" t="s">
        <v>31</v>
      </c>
      <c r="C97" s="3">
        <v>8960999</v>
      </c>
      <c r="D97" s="3">
        <v>12594913</v>
      </c>
      <c r="E97" s="3"/>
      <c r="F97" s="3"/>
      <c r="G97" s="3"/>
      <c r="H97" s="2"/>
      <c r="I97" s="7"/>
      <c r="J97" s="7"/>
    </row>
    <row r="98" spans="1:10" x14ac:dyDescent="0.25">
      <c r="A98" s="15" t="s">
        <v>665</v>
      </c>
      <c r="B98" s="8" t="s">
        <v>32</v>
      </c>
      <c r="C98" s="3">
        <v>9691796</v>
      </c>
      <c r="D98" s="3">
        <v>7504792</v>
      </c>
      <c r="E98" s="3"/>
      <c r="F98" s="3"/>
      <c r="G98" s="3"/>
      <c r="H98" s="2"/>
      <c r="I98" s="7"/>
      <c r="J98" s="7"/>
    </row>
    <row r="99" spans="1:10" x14ac:dyDescent="0.25">
      <c r="A99" s="15" t="s">
        <v>665</v>
      </c>
      <c r="B99" s="8" t="s">
        <v>33</v>
      </c>
      <c r="C99" s="3">
        <v>3960496</v>
      </c>
      <c r="D99" s="3">
        <v>5890222</v>
      </c>
      <c r="E99" s="3"/>
      <c r="F99" s="3"/>
      <c r="G99" s="3"/>
      <c r="H99" s="2"/>
      <c r="I99" s="7"/>
      <c r="J99" s="7"/>
    </row>
    <row r="100" spans="1:10" x14ac:dyDescent="0.25">
      <c r="A100" s="15" t="s">
        <v>665</v>
      </c>
      <c r="B100" s="8" t="s">
        <v>34</v>
      </c>
      <c r="C100" s="3">
        <v>5731300</v>
      </c>
      <c r="D100" s="3">
        <v>1614570</v>
      </c>
      <c r="E100" s="3"/>
      <c r="F100" s="3"/>
      <c r="G100" s="3"/>
      <c r="H100" s="2"/>
      <c r="I100" s="7"/>
      <c r="J100" s="7"/>
    </row>
    <row r="101" spans="1:10" x14ac:dyDescent="0.25">
      <c r="A101" s="15" t="s">
        <v>665</v>
      </c>
      <c r="B101" s="8" t="s">
        <v>35</v>
      </c>
      <c r="C101" s="3">
        <v>1994559</v>
      </c>
      <c r="D101" s="3">
        <v>2194767</v>
      </c>
      <c r="E101" s="3"/>
      <c r="F101" s="3"/>
      <c r="G101" s="3"/>
      <c r="H101" s="2"/>
      <c r="I101" s="7"/>
      <c r="J101" s="7"/>
    </row>
    <row r="102" spans="1:10" x14ac:dyDescent="0.25">
      <c r="A102" s="15" t="s">
        <v>665</v>
      </c>
      <c r="B102" s="8" t="s">
        <v>36</v>
      </c>
      <c r="C102" s="3">
        <v>6856269</v>
      </c>
      <c r="D102" s="3">
        <v>7994329</v>
      </c>
      <c r="E102" s="3"/>
      <c r="F102" s="3"/>
      <c r="G102" s="3"/>
      <c r="H102" s="2"/>
      <c r="I102" s="7"/>
      <c r="J102" s="7"/>
    </row>
    <row r="103" spans="1:10" x14ac:dyDescent="0.25">
      <c r="A103" s="15" t="s">
        <v>665</v>
      </c>
      <c r="B103" s="8" t="s">
        <v>37</v>
      </c>
      <c r="C103" s="3">
        <v>6775162</v>
      </c>
      <c r="D103" s="3">
        <v>7637758</v>
      </c>
      <c r="E103" s="3"/>
      <c r="F103" s="3"/>
      <c r="G103" s="3"/>
      <c r="H103" s="2"/>
      <c r="I103" s="7"/>
      <c r="J103" s="7"/>
    </row>
    <row r="104" spans="1:10" x14ac:dyDescent="0.25">
      <c r="A104" s="15" t="s">
        <v>665</v>
      </c>
      <c r="B104" s="8" t="s">
        <v>38</v>
      </c>
      <c r="C104" s="3">
        <v>869590</v>
      </c>
      <c r="D104" s="3">
        <v>-4184992</v>
      </c>
      <c r="E104" s="3"/>
      <c r="F104" s="3"/>
      <c r="G104" s="3"/>
      <c r="H104" s="2"/>
      <c r="I104" s="7"/>
      <c r="J104" s="7"/>
    </row>
    <row r="105" spans="1:10" x14ac:dyDescent="0.25">
      <c r="A105" s="15" t="s">
        <v>665</v>
      </c>
      <c r="B105" s="8" t="s">
        <v>39</v>
      </c>
      <c r="C105" s="3">
        <v>571680</v>
      </c>
      <c r="D105" s="3">
        <v>-3051845</v>
      </c>
      <c r="E105" s="3"/>
      <c r="F105" s="3"/>
      <c r="G105" s="3"/>
      <c r="H105" s="2"/>
      <c r="I105" s="7"/>
      <c r="J105" s="7"/>
    </row>
    <row r="106" spans="1:10" x14ac:dyDescent="0.25">
      <c r="A106" s="14" t="s">
        <v>665</v>
      </c>
      <c r="B106" s="5" t="s">
        <v>40</v>
      </c>
      <c r="C106" s="3"/>
      <c r="D106" s="3"/>
      <c r="E106" s="3"/>
      <c r="F106" s="3"/>
      <c r="G106" s="3"/>
      <c r="H106" s="2"/>
      <c r="I106" s="7"/>
      <c r="J106" s="7"/>
    </row>
    <row r="107" spans="1:10" x14ac:dyDescent="0.25">
      <c r="A107" s="15" t="s">
        <v>665</v>
      </c>
      <c r="B107" s="8" t="s">
        <v>77</v>
      </c>
      <c r="C107" s="3">
        <v>170500</v>
      </c>
      <c r="D107" s="3">
        <v>170500</v>
      </c>
      <c r="E107" s="3"/>
      <c r="F107" s="3"/>
      <c r="G107" s="3"/>
      <c r="H107" s="2"/>
      <c r="I107" s="7"/>
      <c r="J107" s="7"/>
    </row>
    <row r="108" spans="1:10" x14ac:dyDescent="0.25">
      <c r="A108" s="15" t="s">
        <v>665</v>
      </c>
      <c r="B108" s="8" t="s">
        <v>78</v>
      </c>
      <c r="C108" s="9">
        <v>0</v>
      </c>
      <c r="D108" s="9">
        <v>0</v>
      </c>
      <c r="E108" s="9"/>
      <c r="F108" s="9"/>
      <c r="G108" s="9"/>
      <c r="H108" s="2"/>
      <c r="I108" s="7"/>
      <c r="J108" s="7"/>
    </row>
    <row r="109" spans="1:10" x14ac:dyDescent="0.25">
      <c r="A109" s="15" t="s">
        <v>665</v>
      </c>
      <c r="B109" s="8" t="s">
        <v>79</v>
      </c>
      <c r="C109" s="9">
        <v>0</v>
      </c>
      <c r="D109" s="9">
        <v>0</v>
      </c>
      <c r="E109" s="9"/>
      <c r="F109" s="9"/>
      <c r="G109" s="9"/>
      <c r="H109" s="2"/>
      <c r="I109" s="7"/>
      <c r="J109" s="7"/>
    </row>
    <row r="110" spans="1:10" x14ac:dyDescent="0.25">
      <c r="A110" s="15" t="s">
        <v>665</v>
      </c>
      <c r="B110" s="8" t="s">
        <v>80</v>
      </c>
      <c r="C110" s="3">
        <v>-7459871</v>
      </c>
      <c r="D110" s="3">
        <v>-888581</v>
      </c>
      <c r="E110" s="3"/>
      <c r="F110" s="3"/>
      <c r="G110" s="3"/>
      <c r="H110" s="2"/>
      <c r="I110" s="7"/>
      <c r="J110" s="7"/>
    </row>
    <row r="111" spans="1:10" x14ac:dyDescent="0.25">
      <c r="A111" s="14" t="s">
        <v>665</v>
      </c>
      <c r="B111" s="5" t="s">
        <v>43</v>
      </c>
      <c r="C111" s="9"/>
      <c r="D111" s="9"/>
      <c r="E111" s="9"/>
      <c r="F111" s="9"/>
      <c r="G111" s="9"/>
      <c r="H111" s="2"/>
      <c r="I111" s="7"/>
      <c r="J111" s="7"/>
    </row>
    <row r="112" spans="1:10" x14ac:dyDescent="0.25">
      <c r="A112" s="15" t="s">
        <v>665</v>
      </c>
      <c r="B112" s="8" t="s">
        <v>44</v>
      </c>
      <c r="C112" s="9">
        <v>51.958947707300702</v>
      </c>
      <c r="D112" s="9">
        <v>37.337821624745239</v>
      </c>
      <c r="E112" s="9"/>
      <c r="F112" s="9"/>
      <c r="G112" s="9"/>
      <c r="H112" s="2"/>
      <c r="I112" s="7"/>
      <c r="J112" s="7"/>
    </row>
    <row r="113" spans="1:17" x14ac:dyDescent="0.25">
      <c r="A113" s="15" t="s">
        <v>665</v>
      </c>
      <c r="B113" s="8" t="s">
        <v>45</v>
      </c>
      <c r="C113" s="9">
        <v>8.3174300186212395</v>
      </c>
      <c r="D113" s="9">
        <v>5.6765741073273634</v>
      </c>
      <c r="E113" s="9"/>
      <c r="F113" s="9"/>
      <c r="G113" s="9"/>
      <c r="H113" s="2"/>
      <c r="I113" s="7"/>
      <c r="J113" s="7"/>
    </row>
    <row r="114" spans="1:17" x14ac:dyDescent="0.25">
      <c r="A114" s="15" t="s">
        <v>665</v>
      </c>
      <c r="B114" s="8" t="s">
        <v>533</v>
      </c>
      <c r="C114" s="9">
        <v>5.0835159206669891</v>
      </c>
      <c r="D114" s="9">
        <v>-37.473000449281365</v>
      </c>
      <c r="E114" s="9"/>
      <c r="F114" s="9"/>
      <c r="G114" s="9"/>
      <c r="H114" s="2"/>
      <c r="I114" s="9"/>
      <c r="J114" s="9"/>
      <c r="K114" s="9"/>
      <c r="L114" s="9"/>
      <c r="M114" s="24"/>
      <c r="N114" s="24"/>
      <c r="O114" s="24"/>
      <c r="P114" s="24"/>
      <c r="Q114" s="24"/>
    </row>
    <row r="115" spans="1:17" x14ac:dyDescent="0.25">
      <c r="A115" s="15" t="s">
        <v>665</v>
      </c>
      <c r="B115" s="8" t="s">
        <v>46</v>
      </c>
      <c r="C115" s="9">
        <v>0.49061168776616743</v>
      </c>
      <c r="D115" s="9">
        <v>-2.3083949970334254</v>
      </c>
      <c r="E115" s="9"/>
      <c r="F115" s="9"/>
      <c r="G115" s="9"/>
      <c r="H115" s="2"/>
      <c r="I115" s="2"/>
      <c r="J115" s="2"/>
      <c r="K115" s="2"/>
      <c r="L115" s="2"/>
      <c r="M115" s="2"/>
      <c r="N115" s="2"/>
      <c r="O115" s="2"/>
      <c r="P115" s="2"/>
      <c r="Q115" s="2"/>
    </row>
    <row r="116" spans="1:17" x14ac:dyDescent="0.25">
      <c r="A116" s="15" t="s">
        <v>665</v>
      </c>
      <c r="B116" s="8" t="s">
        <v>47</v>
      </c>
      <c r="C116" s="9">
        <v>1.7117162701847173</v>
      </c>
      <c r="D116" s="9">
        <v>1.6601069721607946</v>
      </c>
      <c r="E116" s="9"/>
      <c r="F116" s="9"/>
      <c r="G116" s="9"/>
      <c r="H116" s="2"/>
      <c r="I116" s="2"/>
      <c r="J116" s="2"/>
      <c r="K116" s="2"/>
      <c r="L116" s="2"/>
      <c r="M116" s="2"/>
      <c r="N116" s="2"/>
      <c r="O116" s="2"/>
      <c r="P116" s="2"/>
      <c r="Q116" s="2"/>
    </row>
    <row r="117" spans="1:17" x14ac:dyDescent="0.25">
      <c r="A117" s="15" t="s">
        <v>665</v>
      </c>
      <c r="B117" s="8" t="s">
        <v>48</v>
      </c>
      <c r="C117" s="9">
        <v>4.9185606739683658</v>
      </c>
      <c r="D117" s="9">
        <v>1.2212498702785555</v>
      </c>
      <c r="E117" s="9"/>
      <c r="F117" s="9"/>
      <c r="G117" s="9"/>
      <c r="H117" s="2"/>
      <c r="I117" s="2"/>
      <c r="J117" s="2"/>
      <c r="K117" s="2"/>
      <c r="L117" s="2"/>
      <c r="M117" s="2"/>
      <c r="N117" s="2"/>
      <c r="O117" s="2"/>
      <c r="P117" s="2"/>
      <c r="Q117" s="2"/>
    </row>
    <row r="118" spans="1:17" x14ac:dyDescent="0.25">
      <c r="A118" s="15" t="s">
        <v>665</v>
      </c>
      <c r="B118" s="8" t="s">
        <v>49</v>
      </c>
      <c r="C118" s="9">
        <v>48.041052292699298</v>
      </c>
      <c r="D118" s="9">
        <v>62.662178375254761</v>
      </c>
      <c r="E118" s="9"/>
      <c r="F118" s="9"/>
      <c r="G118" s="9"/>
      <c r="H118" s="2"/>
      <c r="I118" s="2"/>
      <c r="J118" s="2"/>
      <c r="K118" s="2"/>
      <c r="L118" s="2"/>
      <c r="M118" s="2"/>
      <c r="N118" s="2"/>
      <c r="O118" s="2"/>
      <c r="P118" s="2"/>
      <c r="Q118" s="2"/>
    </row>
    <row r="119" spans="1:17" x14ac:dyDescent="0.25">
      <c r="A119" s="15" t="s">
        <v>665</v>
      </c>
      <c r="B119" s="8" t="s">
        <v>50</v>
      </c>
      <c r="C119" s="9">
        <v>7.7912142503938639</v>
      </c>
      <c r="D119" s="9">
        <v>-1.8250352688846239</v>
      </c>
      <c r="E119" s="9"/>
      <c r="F119" s="9"/>
      <c r="G119" s="9"/>
      <c r="H119" s="2"/>
      <c r="I119" s="23"/>
      <c r="J119" s="23"/>
      <c r="K119" s="23"/>
      <c r="L119" s="23"/>
      <c r="M119" s="24"/>
      <c r="N119" s="24"/>
      <c r="O119" s="24"/>
      <c r="P119" s="24"/>
      <c r="Q119" s="24"/>
    </row>
    <row r="120" spans="1:17" x14ac:dyDescent="0.25">
      <c r="A120" s="15" t="s">
        <v>665</v>
      </c>
      <c r="B120" s="8" t="s">
        <v>51</v>
      </c>
      <c r="C120" s="9">
        <v>33.206526124364409</v>
      </c>
      <c r="D120" s="9">
        <v>35.857897868135204</v>
      </c>
      <c r="E120" s="9"/>
      <c r="F120" s="9"/>
      <c r="G120" s="9"/>
      <c r="H120" s="2"/>
      <c r="I120" s="2"/>
      <c r="J120" s="2"/>
      <c r="K120" s="2"/>
      <c r="L120" s="2"/>
      <c r="M120" s="2"/>
      <c r="N120" s="2"/>
      <c r="O120" s="2"/>
      <c r="P120" s="2"/>
      <c r="Q120" s="2"/>
    </row>
    <row r="121" spans="1:17" x14ac:dyDescent="0.25">
      <c r="A121" s="15" t="s">
        <v>665</v>
      </c>
      <c r="B121" s="8" t="s">
        <v>52</v>
      </c>
      <c r="C121" s="9">
        <v>3.3968220543989927</v>
      </c>
      <c r="D121" s="9">
        <v>3.479985802593168</v>
      </c>
      <c r="E121" s="9"/>
      <c r="F121" s="9"/>
      <c r="G121" s="9"/>
      <c r="H121" s="2"/>
      <c r="I121" s="2"/>
      <c r="J121" s="2"/>
      <c r="K121" s="2"/>
      <c r="L121" s="2"/>
      <c r="M121" s="2"/>
      <c r="N121" s="2"/>
      <c r="O121" s="2"/>
      <c r="P121" s="2"/>
      <c r="Q121" s="2"/>
    </row>
    <row r="122" spans="1:17" x14ac:dyDescent="0.25">
      <c r="A122" s="15" t="s">
        <v>665</v>
      </c>
      <c r="B122" s="8" t="s">
        <v>82</v>
      </c>
      <c r="C122" s="9">
        <v>3.3529618768328446</v>
      </c>
      <c r="D122" s="9">
        <v>-17.899384164222873</v>
      </c>
      <c r="E122" s="9"/>
      <c r="F122" s="9"/>
      <c r="G122" s="9"/>
      <c r="H122" s="2"/>
      <c r="I122" s="2"/>
      <c r="J122" s="2"/>
      <c r="K122" s="2"/>
      <c r="L122" s="2"/>
      <c r="M122" s="2"/>
      <c r="N122" s="2"/>
      <c r="O122" s="2"/>
      <c r="P122" s="2"/>
      <c r="Q122" s="2"/>
    </row>
    <row r="123" spans="1:17" x14ac:dyDescent="0.25">
      <c r="A123" s="14" t="s">
        <v>665</v>
      </c>
      <c r="B123" s="5" t="s">
        <v>53</v>
      </c>
      <c r="C123" s="9"/>
      <c r="D123" s="9"/>
      <c r="E123" s="9"/>
      <c r="F123" s="9"/>
      <c r="G123" s="9"/>
      <c r="H123" s="2"/>
      <c r="I123" s="2"/>
      <c r="J123" s="2"/>
      <c r="K123" s="2"/>
      <c r="L123" s="2"/>
      <c r="M123" s="2"/>
      <c r="N123" s="2"/>
      <c r="O123" s="2"/>
      <c r="P123" s="2"/>
      <c r="Q123" s="2"/>
    </row>
    <row r="124" spans="1:17" x14ac:dyDescent="0.25">
      <c r="A124" s="15" t="s">
        <v>665</v>
      </c>
      <c r="B124" s="8" t="s">
        <v>54</v>
      </c>
      <c r="C124" s="9">
        <v>12.067073675495623</v>
      </c>
      <c r="D124" s="9">
        <v>6.8504351832998047</v>
      </c>
      <c r="E124" s="9"/>
      <c r="F124" s="9"/>
      <c r="G124" s="9"/>
      <c r="H124" s="2"/>
      <c r="I124" s="2"/>
      <c r="J124" s="2"/>
      <c r="K124" s="2"/>
      <c r="L124" s="2"/>
      <c r="M124" s="2"/>
      <c r="N124" s="2"/>
      <c r="O124" s="2"/>
      <c r="P124" s="2"/>
      <c r="Q124" s="2"/>
    </row>
    <row r="125" spans="1:17" x14ac:dyDescent="0.25">
      <c r="A125" s="15" t="s">
        <v>665</v>
      </c>
      <c r="B125" s="8" t="s">
        <v>55</v>
      </c>
      <c r="C125" s="9">
        <v>12.091796495082049</v>
      </c>
      <c r="D125" s="9">
        <v>8.5374485766040298</v>
      </c>
      <c r="E125" s="9"/>
      <c r="F125" s="9"/>
      <c r="G125" s="9"/>
      <c r="H125" s="2"/>
      <c r="I125" s="2"/>
      <c r="J125" s="2"/>
      <c r="K125" s="2"/>
      <c r="L125" s="2"/>
      <c r="M125" s="2"/>
      <c r="N125" s="2"/>
      <c r="O125" s="2"/>
      <c r="P125" s="2"/>
      <c r="Q125" s="2"/>
    </row>
    <row r="126" spans="1:17" x14ac:dyDescent="0.25">
      <c r="A126" s="15" t="s">
        <v>665</v>
      </c>
      <c r="B126" s="8" t="s">
        <v>56</v>
      </c>
      <c r="C126" s="9">
        <v>60.832351288953312</v>
      </c>
      <c r="D126" s="9">
        <v>65.331495398557223</v>
      </c>
      <c r="E126" s="9"/>
      <c r="F126" s="9"/>
      <c r="G126" s="9"/>
      <c r="H126" s="2"/>
      <c r="I126" s="2"/>
      <c r="J126" s="2"/>
      <c r="K126" s="2"/>
      <c r="L126" s="2"/>
      <c r="M126" s="2"/>
      <c r="N126" s="2"/>
      <c r="O126" s="2"/>
      <c r="P126" s="2"/>
      <c r="Q126" s="2"/>
    </row>
    <row r="127" spans="1:17" x14ac:dyDescent="0.25">
      <c r="A127" s="15" t="s">
        <v>665</v>
      </c>
      <c r="B127" s="8" t="s">
        <v>57</v>
      </c>
      <c r="C127" s="9">
        <v>82.525857393442095</v>
      </c>
      <c r="D127" s="9">
        <v>87.962287139589961</v>
      </c>
      <c r="E127" s="9"/>
      <c r="F127" s="9"/>
      <c r="G127" s="9"/>
      <c r="H127" s="2"/>
      <c r="I127" s="2"/>
      <c r="J127" s="2"/>
      <c r="K127" s="2"/>
      <c r="L127" s="2"/>
      <c r="M127" s="2"/>
      <c r="N127" s="2"/>
      <c r="O127" s="2"/>
      <c r="P127" s="2"/>
      <c r="Q127" s="2"/>
    </row>
    <row r="128" spans="1:17" x14ac:dyDescent="0.25">
      <c r="A128" s="15" t="s">
        <v>665</v>
      </c>
      <c r="B128" s="8" t="s">
        <v>58</v>
      </c>
      <c r="C128" s="9">
        <v>90.401500031847533</v>
      </c>
      <c r="D128" s="9">
        <v>93.86621566466242</v>
      </c>
      <c r="E128" s="9"/>
      <c r="F128" s="9"/>
      <c r="G128" s="9"/>
      <c r="H128" s="2"/>
      <c r="I128" s="2"/>
      <c r="J128" s="2"/>
      <c r="K128" s="2"/>
      <c r="L128" s="2"/>
      <c r="M128" s="2"/>
      <c r="N128" s="2"/>
      <c r="O128" s="2"/>
      <c r="P128" s="2"/>
      <c r="Q128" s="2"/>
    </row>
    <row r="129" spans="1:17" x14ac:dyDescent="0.25">
      <c r="A129" s="15" t="s">
        <v>665</v>
      </c>
      <c r="B129" s="8" t="s">
        <v>59</v>
      </c>
      <c r="C129" s="9">
        <v>75.406872515796692</v>
      </c>
      <c r="D129" s="9">
        <v>76.184357138079747</v>
      </c>
      <c r="E129" s="9"/>
      <c r="F129" s="9"/>
      <c r="G129" s="9"/>
      <c r="H129" s="2"/>
      <c r="I129" s="2"/>
      <c r="J129" s="2"/>
      <c r="K129" s="2"/>
      <c r="L129" s="2"/>
      <c r="M129" s="2"/>
      <c r="N129" s="2"/>
      <c r="O129" s="2"/>
      <c r="P129" s="2"/>
      <c r="Q129" s="2"/>
    </row>
    <row r="130" spans="1:17" x14ac:dyDescent="0.25">
      <c r="A130" s="15" t="s">
        <v>665</v>
      </c>
      <c r="B130" s="8" t="s">
        <v>60</v>
      </c>
      <c r="C130" s="9">
        <v>71.958416940598681</v>
      </c>
      <c r="D130" s="9">
        <v>74.785644051412973</v>
      </c>
      <c r="E130" s="9"/>
      <c r="F130" s="9"/>
      <c r="G130" s="9"/>
      <c r="H130" s="2"/>
      <c r="I130" s="2"/>
      <c r="J130" s="2"/>
      <c r="K130" s="2"/>
      <c r="L130" s="2"/>
      <c r="M130" s="2"/>
      <c r="N130" s="2"/>
      <c r="O130" s="2"/>
      <c r="P130" s="2"/>
      <c r="Q130" s="2"/>
    </row>
    <row r="131" spans="1:17" x14ac:dyDescent="0.25">
      <c r="A131" s="14" t="s">
        <v>665</v>
      </c>
      <c r="B131" s="5" t="s">
        <v>61</v>
      </c>
      <c r="C131" s="9"/>
      <c r="D131" s="9"/>
      <c r="E131" s="9"/>
      <c r="F131" s="9"/>
      <c r="G131" s="9"/>
      <c r="H131" s="2"/>
      <c r="I131" s="2"/>
      <c r="J131" s="2"/>
      <c r="K131" s="2"/>
      <c r="L131" s="2"/>
      <c r="M131" s="2"/>
      <c r="N131" s="2"/>
      <c r="O131" s="2"/>
      <c r="P131" s="2"/>
      <c r="Q131" s="2"/>
    </row>
    <row r="132" spans="1:17" x14ac:dyDescent="0.25">
      <c r="A132" s="15" t="s">
        <v>665</v>
      </c>
      <c r="B132" s="8" t="s">
        <v>62</v>
      </c>
      <c r="C132" s="9">
        <v>0.79298018625203037</v>
      </c>
      <c r="D132" s="9">
        <v>1.8164521506716667</v>
      </c>
      <c r="E132" s="9"/>
      <c r="F132" s="9"/>
      <c r="G132" s="9"/>
      <c r="H132" s="2"/>
      <c r="I132" s="2"/>
      <c r="J132" s="2"/>
      <c r="K132" s="2"/>
      <c r="L132" s="2"/>
      <c r="M132" s="2"/>
      <c r="N132" s="2"/>
      <c r="O132" s="2"/>
      <c r="P132" s="2"/>
      <c r="Q132" s="2"/>
    </row>
    <row r="133" spans="1:17" x14ac:dyDescent="0.25">
      <c r="A133" s="15" t="s">
        <v>665</v>
      </c>
      <c r="B133" s="8" t="s">
        <v>63</v>
      </c>
      <c r="C133" s="9">
        <v>2.2462044237977352</v>
      </c>
      <c r="D133" s="9">
        <v>2.5099532301151859</v>
      </c>
      <c r="E133" s="9"/>
      <c r="F133" s="9"/>
      <c r="G133" s="9"/>
      <c r="H133" s="2"/>
      <c r="I133" s="2"/>
      <c r="J133" s="2"/>
      <c r="K133" s="2"/>
      <c r="L133" s="2"/>
      <c r="M133" s="2"/>
      <c r="N133" s="2"/>
      <c r="O133" s="2"/>
      <c r="P133" s="2"/>
      <c r="Q133" s="2"/>
    </row>
    <row r="134" spans="1:17" x14ac:dyDescent="0.25">
      <c r="A134" s="15" t="s">
        <v>665</v>
      </c>
      <c r="B134" s="8" t="s">
        <v>534</v>
      </c>
      <c r="C134" s="9">
        <v>5.113162649745326</v>
      </c>
      <c r="D134" s="9">
        <v>19.760349710103625</v>
      </c>
      <c r="E134" s="9"/>
      <c r="F134" s="9"/>
      <c r="G134" s="9"/>
      <c r="H134" s="2"/>
      <c r="I134" s="25"/>
      <c r="J134" s="25"/>
      <c r="K134" s="25"/>
      <c r="L134" s="25"/>
      <c r="M134" s="24"/>
      <c r="N134" s="24"/>
      <c r="O134" s="24"/>
      <c r="P134" s="24"/>
      <c r="Q134" s="24"/>
    </row>
    <row r="135" spans="1:17" x14ac:dyDescent="0.25">
      <c r="A135" s="15" t="s">
        <v>665</v>
      </c>
      <c r="B135" s="8" t="s">
        <v>65</v>
      </c>
      <c r="C135" s="9">
        <v>243.15556753444733</v>
      </c>
      <c r="D135" s="9">
        <v>264.88134077971114</v>
      </c>
      <c r="E135" s="9"/>
      <c r="F135" s="9"/>
      <c r="G135" s="9"/>
      <c r="H135" s="2"/>
      <c r="I135" s="2"/>
      <c r="J135" s="2"/>
      <c r="K135" s="2"/>
      <c r="L135" s="2"/>
      <c r="M135" s="2"/>
      <c r="N135" s="2"/>
      <c r="O135" s="2"/>
      <c r="P135" s="2"/>
      <c r="Q135" s="2"/>
    </row>
    <row r="136" spans="1:17" x14ac:dyDescent="0.25">
      <c r="A136" s="15" t="s">
        <v>665</v>
      </c>
      <c r="B136" s="8" t="s">
        <v>66</v>
      </c>
      <c r="C136" s="9">
        <v>283.26110320792191</v>
      </c>
      <c r="D136" s="9">
        <v>138.17887959157551</v>
      </c>
      <c r="E136" s="9"/>
      <c r="F136" s="9"/>
      <c r="G136" s="9"/>
      <c r="H136" s="2"/>
      <c r="I136" s="2"/>
      <c r="J136" s="2"/>
      <c r="K136" s="2"/>
      <c r="L136" s="2"/>
      <c r="M136" s="2"/>
      <c r="N136" s="2"/>
      <c r="O136" s="2"/>
      <c r="P136" s="2"/>
      <c r="Q136" s="2"/>
    </row>
    <row r="137" spans="1:17" x14ac:dyDescent="0.25">
      <c r="A137" s="14" t="s">
        <v>665</v>
      </c>
      <c r="B137" s="5" t="s">
        <v>67</v>
      </c>
      <c r="C137" s="9"/>
      <c r="D137" s="9"/>
      <c r="E137" s="9"/>
      <c r="F137" s="9"/>
      <c r="G137" s="9"/>
      <c r="H137" s="2"/>
      <c r="I137" s="2"/>
      <c r="J137" s="2"/>
      <c r="K137" s="2"/>
      <c r="L137" s="2"/>
      <c r="M137" s="2"/>
      <c r="N137" s="2"/>
      <c r="O137" s="2"/>
      <c r="P137" s="2"/>
      <c r="Q137" s="2"/>
    </row>
    <row r="138" spans="1:17" x14ac:dyDescent="0.25">
      <c r="A138" s="15" t="s">
        <v>665</v>
      </c>
      <c r="B138" s="8" t="s">
        <v>535</v>
      </c>
      <c r="C138" s="9">
        <v>9.6510308106165255</v>
      </c>
      <c r="D138" s="9">
        <v>6.1601552300509601</v>
      </c>
      <c r="E138" s="9"/>
      <c r="F138" s="9"/>
      <c r="G138" s="9"/>
      <c r="H138" s="2"/>
      <c r="I138" s="3"/>
      <c r="J138" s="3"/>
      <c r="K138" s="3"/>
      <c r="L138" s="3"/>
      <c r="M138" s="24"/>
      <c r="N138" s="24"/>
      <c r="O138" s="24"/>
      <c r="P138" s="24"/>
      <c r="Q138" s="24"/>
    </row>
    <row r="139" spans="1:17" x14ac:dyDescent="0.25">
      <c r="A139" s="15" t="s">
        <v>665</v>
      </c>
      <c r="B139" s="8" t="s">
        <v>538</v>
      </c>
      <c r="C139" s="9">
        <v>65.957536656891492</v>
      </c>
      <c r="D139" s="9">
        <v>47.766082111436951</v>
      </c>
      <c r="E139" s="9"/>
      <c r="F139" s="9"/>
      <c r="G139" s="9"/>
      <c r="H139" s="2"/>
      <c r="I139" s="2"/>
      <c r="J139" s="2"/>
      <c r="K139" s="2"/>
      <c r="L139" s="2"/>
      <c r="M139" s="24"/>
      <c r="N139" s="24"/>
      <c r="O139" s="24"/>
      <c r="P139" s="24"/>
      <c r="Q139" s="24"/>
    </row>
    <row r="140" spans="1:17" x14ac:dyDescent="0.25">
      <c r="A140" s="15" t="s">
        <v>665</v>
      </c>
      <c r="B140" s="8" t="s">
        <v>539</v>
      </c>
      <c r="C140" s="9">
        <v>8.5509889060410327</v>
      </c>
      <c r="D140" s="9">
        <v>14.279232235980892</v>
      </c>
      <c r="E140" s="9"/>
      <c r="F140" s="9"/>
      <c r="G140" s="9"/>
      <c r="H140" s="2"/>
      <c r="I140" s="2"/>
      <c r="J140" s="2"/>
      <c r="K140" s="2"/>
      <c r="L140" s="2"/>
      <c r="M140" s="24"/>
      <c r="N140" s="24"/>
      <c r="O140" s="24"/>
      <c r="P140" s="24"/>
      <c r="Q140" s="24"/>
    </row>
    <row r="141" spans="1:17" x14ac:dyDescent="0.25">
      <c r="A141" s="14" t="s">
        <v>665</v>
      </c>
      <c r="B141" s="5" t="s">
        <v>68</v>
      </c>
      <c r="C141" s="9"/>
      <c r="D141" s="9"/>
      <c r="E141" s="9"/>
      <c r="F141" s="9"/>
      <c r="G141" s="9"/>
      <c r="H141" s="2"/>
      <c r="M141" s="24"/>
      <c r="N141" s="24"/>
      <c r="O141" s="24"/>
      <c r="P141" s="24"/>
      <c r="Q141" s="24"/>
    </row>
    <row r="142" spans="1:17" x14ac:dyDescent="0.25">
      <c r="A142" s="15" t="s">
        <v>665</v>
      </c>
      <c r="B142" s="8" t="s">
        <v>83</v>
      </c>
      <c r="C142" s="9">
        <v>-13.049032675622726</v>
      </c>
      <c r="D142" s="9">
        <v>0.29116190370087602</v>
      </c>
      <c r="E142" s="9"/>
      <c r="F142" s="9"/>
      <c r="G142" s="9"/>
      <c r="H142" s="2"/>
      <c r="I142" s="2"/>
      <c r="J142" s="2"/>
      <c r="K142" s="2"/>
      <c r="L142" s="2"/>
      <c r="M142" s="24"/>
      <c r="N142" s="24"/>
      <c r="O142" s="24"/>
      <c r="P142" s="24"/>
      <c r="Q142" s="24"/>
    </row>
    <row r="143" spans="1:17" x14ac:dyDescent="0.25">
      <c r="A143" s="14" t="s">
        <v>89</v>
      </c>
      <c r="B143" s="5" t="s">
        <v>9</v>
      </c>
      <c r="C143" s="6">
        <v>10083337</v>
      </c>
      <c r="D143" s="6">
        <v>13226358</v>
      </c>
      <c r="E143" s="6">
        <v>14214544</v>
      </c>
      <c r="F143" s="6">
        <v>15452255</v>
      </c>
      <c r="G143" s="6">
        <v>18040983</v>
      </c>
      <c r="H143" s="3"/>
      <c r="I143" s="3"/>
      <c r="J143" s="3"/>
      <c r="K143" s="3"/>
      <c r="L143" s="3"/>
    </row>
    <row r="144" spans="1:17" x14ac:dyDescent="0.25">
      <c r="A144" s="15" t="s">
        <v>89</v>
      </c>
      <c r="B144" s="8" t="s">
        <v>76</v>
      </c>
      <c r="C144" s="3">
        <v>4730811</v>
      </c>
      <c r="D144" s="3">
        <v>6730811</v>
      </c>
      <c r="E144" s="3">
        <v>6730811</v>
      </c>
      <c r="F144" s="3">
        <v>12730811</v>
      </c>
      <c r="G144" s="3">
        <v>14730811</v>
      </c>
      <c r="H144" s="2"/>
      <c r="I144" s="7"/>
      <c r="J144" s="7"/>
    </row>
    <row r="145" spans="1:10" x14ac:dyDescent="0.25">
      <c r="A145" s="15" t="s">
        <v>89</v>
      </c>
      <c r="B145" s="8" t="s">
        <v>11</v>
      </c>
      <c r="C145" s="3">
        <v>1405829</v>
      </c>
      <c r="D145" s="3">
        <v>2391048</v>
      </c>
      <c r="E145" s="3">
        <v>2620182</v>
      </c>
      <c r="F145" s="3">
        <v>2757914</v>
      </c>
      <c r="G145" s="3">
        <v>2976258</v>
      </c>
      <c r="H145" s="2"/>
      <c r="I145" s="7"/>
      <c r="J145" s="7"/>
    </row>
    <row r="146" spans="1:10" x14ac:dyDescent="0.25">
      <c r="A146" s="15" t="s">
        <v>89</v>
      </c>
      <c r="B146" s="8" t="s">
        <v>12</v>
      </c>
      <c r="C146" s="3">
        <v>3467645</v>
      </c>
      <c r="D146" s="3">
        <v>4307281</v>
      </c>
      <c r="E146" s="3">
        <v>4602921</v>
      </c>
      <c r="F146" s="3">
        <v>-750507</v>
      </c>
      <c r="G146" s="3">
        <v>-501120</v>
      </c>
      <c r="H146" s="2"/>
      <c r="I146" s="7"/>
      <c r="J146" s="7"/>
    </row>
    <row r="147" spans="1:10" x14ac:dyDescent="0.25">
      <c r="A147" s="15" t="s">
        <v>89</v>
      </c>
      <c r="B147" s="8" t="s">
        <v>13</v>
      </c>
      <c r="C147" s="3">
        <v>479052</v>
      </c>
      <c r="D147" s="3">
        <v>-202782</v>
      </c>
      <c r="E147" s="3">
        <v>260630</v>
      </c>
      <c r="F147" s="3">
        <v>714037</v>
      </c>
      <c r="G147" s="3">
        <v>835034</v>
      </c>
      <c r="H147" s="2"/>
      <c r="I147" s="7"/>
      <c r="J147" s="7"/>
    </row>
    <row r="148" spans="1:10" x14ac:dyDescent="0.25">
      <c r="A148" s="14" t="s">
        <v>89</v>
      </c>
      <c r="B148" s="5" t="s">
        <v>14</v>
      </c>
      <c r="C148" s="6">
        <v>99937226</v>
      </c>
      <c r="D148" s="6">
        <v>129299399</v>
      </c>
      <c r="E148" s="6">
        <v>145160299</v>
      </c>
      <c r="F148" s="6">
        <v>177171618</v>
      </c>
      <c r="G148" s="6">
        <v>197604504</v>
      </c>
      <c r="H148" s="2"/>
      <c r="I148" s="7"/>
      <c r="J148" s="7"/>
    </row>
    <row r="149" spans="1:10" x14ac:dyDescent="0.25">
      <c r="A149" s="15" t="s">
        <v>89</v>
      </c>
      <c r="B149" s="8" t="s">
        <v>15</v>
      </c>
      <c r="C149" s="3">
        <v>0</v>
      </c>
      <c r="D149" s="3">
        <v>0</v>
      </c>
      <c r="E149" s="3">
        <v>104911</v>
      </c>
      <c r="F149" s="3">
        <v>989758</v>
      </c>
      <c r="G149" s="3">
        <v>302469</v>
      </c>
      <c r="H149" s="2"/>
      <c r="I149" s="7"/>
      <c r="J149" s="7"/>
    </row>
    <row r="150" spans="1:10" x14ac:dyDescent="0.25">
      <c r="A150" s="15" t="s">
        <v>89</v>
      </c>
      <c r="B150" s="8" t="s">
        <v>16</v>
      </c>
      <c r="C150" s="3">
        <v>4882977</v>
      </c>
      <c r="D150" s="3">
        <v>6571174</v>
      </c>
      <c r="E150" s="3">
        <v>6515755</v>
      </c>
      <c r="F150" s="3">
        <v>40769881</v>
      </c>
      <c r="G150" s="3">
        <v>34482827</v>
      </c>
      <c r="H150" s="2"/>
      <c r="I150" s="7"/>
      <c r="J150" s="7"/>
    </row>
    <row r="151" spans="1:10" x14ac:dyDescent="0.25">
      <c r="A151" s="15" t="s">
        <v>89</v>
      </c>
      <c r="B151" s="8" t="s">
        <v>17</v>
      </c>
      <c r="C151" s="3">
        <v>91362605</v>
      </c>
      <c r="D151" s="3">
        <v>116063371</v>
      </c>
      <c r="E151" s="3">
        <v>128233734</v>
      </c>
      <c r="F151" s="3">
        <v>122641019</v>
      </c>
      <c r="G151" s="3">
        <v>150858715</v>
      </c>
      <c r="H151" s="2"/>
      <c r="I151" s="7"/>
      <c r="J151" s="7"/>
    </row>
    <row r="152" spans="1:10" x14ac:dyDescent="0.25">
      <c r="A152" s="15" t="s">
        <v>89</v>
      </c>
      <c r="B152" s="8" t="s">
        <v>18</v>
      </c>
      <c r="C152" s="3">
        <v>3691644</v>
      </c>
      <c r="D152" s="3">
        <v>6664854</v>
      </c>
      <c r="E152" s="3">
        <v>10305899</v>
      </c>
      <c r="F152" s="3">
        <v>12770960</v>
      </c>
      <c r="G152" s="3">
        <v>11960493</v>
      </c>
      <c r="H152" s="2"/>
      <c r="I152" s="7"/>
      <c r="J152" s="7"/>
    </row>
    <row r="153" spans="1:10" x14ac:dyDescent="0.25">
      <c r="A153" s="14" t="s">
        <v>89</v>
      </c>
      <c r="B153" s="5" t="s">
        <v>19</v>
      </c>
      <c r="C153" s="6">
        <v>110020563</v>
      </c>
      <c r="D153" s="6">
        <v>142525757</v>
      </c>
      <c r="E153" s="6">
        <v>159374843</v>
      </c>
      <c r="F153" s="6">
        <v>192623873</v>
      </c>
      <c r="G153" s="6">
        <v>215645487</v>
      </c>
      <c r="H153" s="2"/>
      <c r="I153" s="7"/>
      <c r="J153" s="7"/>
    </row>
    <row r="154" spans="1:10" x14ac:dyDescent="0.25">
      <c r="A154" s="15" t="s">
        <v>89</v>
      </c>
      <c r="B154" s="8" t="s">
        <v>20</v>
      </c>
      <c r="C154" s="3">
        <v>6343966</v>
      </c>
      <c r="D154" s="3">
        <v>13160766</v>
      </c>
      <c r="E154" s="3">
        <v>13461040</v>
      </c>
      <c r="F154" s="3">
        <v>14126157</v>
      </c>
      <c r="G154" s="3">
        <v>9251994</v>
      </c>
      <c r="H154" s="2"/>
      <c r="I154" s="7"/>
      <c r="J154" s="7"/>
    </row>
    <row r="155" spans="1:10" x14ac:dyDescent="0.25">
      <c r="A155" s="15" t="s">
        <v>89</v>
      </c>
      <c r="B155" s="8" t="s">
        <v>21</v>
      </c>
      <c r="C155" s="3">
        <v>24032205</v>
      </c>
      <c r="D155" s="3">
        <v>1235336</v>
      </c>
      <c r="E155" s="3">
        <v>4658536</v>
      </c>
      <c r="F155" s="3">
        <v>934618</v>
      </c>
      <c r="G155" s="3">
        <v>5027287</v>
      </c>
      <c r="H155" s="2"/>
      <c r="I155" s="7"/>
      <c r="J155" s="7"/>
    </row>
    <row r="156" spans="1:10" x14ac:dyDescent="0.25">
      <c r="A156" s="15" t="s">
        <v>89</v>
      </c>
      <c r="B156" s="8" t="s">
        <v>22</v>
      </c>
      <c r="C156" s="3">
        <v>501507</v>
      </c>
      <c r="D156" s="3">
        <v>1001808</v>
      </c>
      <c r="E156" s="3">
        <v>0</v>
      </c>
      <c r="F156" s="3">
        <v>0</v>
      </c>
      <c r="G156" s="3">
        <v>12836708</v>
      </c>
      <c r="H156" s="2"/>
      <c r="I156" s="7"/>
      <c r="J156" s="7"/>
    </row>
    <row r="157" spans="1:10" x14ac:dyDescent="0.25">
      <c r="A157" s="15" t="s">
        <v>89</v>
      </c>
      <c r="B157" s="8" t="s">
        <v>23</v>
      </c>
      <c r="C157" s="3">
        <v>13729583</v>
      </c>
      <c r="D157" s="3">
        <v>30394628</v>
      </c>
      <c r="E157" s="3">
        <v>27553465</v>
      </c>
      <c r="F157" s="3">
        <v>72722721</v>
      </c>
      <c r="G157" s="3">
        <v>75847042</v>
      </c>
      <c r="H157" s="2"/>
      <c r="I157" s="7"/>
      <c r="J157" s="7"/>
    </row>
    <row r="158" spans="1:10" x14ac:dyDescent="0.25">
      <c r="A158" s="15" t="s">
        <v>89</v>
      </c>
      <c r="B158" s="8" t="s">
        <v>24</v>
      </c>
      <c r="C158" s="3">
        <v>59244624</v>
      </c>
      <c r="D158" s="3">
        <v>87850558</v>
      </c>
      <c r="E158" s="3">
        <v>98909778</v>
      </c>
      <c r="F158" s="3">
        <v>90311156</v>
      </c>
      <c r="G158" s="3">
        <v>100472248</v>
      </c>
      <c r="H158" s="2"/>
      <c r="I158" s="7"/>
      <c r="J158" s="7"/>
    </row>
    <row r="159" spans="1:10" x14ac:dyDescent="0.25">
      <c r="A159" s="15" t="s">
        <v>89</v>
      </c>
      <c r="B159" s="8" t="s">
        <v>25</v>
      </c>
      <c r="C159" s="3">
        <v>2331735</v>
      </c>
      <c r="D159" s="3">
        <v>2141730</v>
      </c>
      <c r="E159" s="3">
        <v>2742462</v>
      </c>
      <c r="F159" s="3">
        <v>7248534</v>
      </c>
      <c r="G159" s="3">
        <v>8820069</v>
      </c>
      <c r="H159" s="2"/>
      <c r="I159" s="7"/>
      <c r="J159" s="7"/>
    </row>
    <row r="160" spans="1:10" x14ac:dyDescent="0.25">
      <c r="A160" s="15" t="s">
        <v>89</v>
      </c>
      <c r="B160" s="8" t="s">
        <v>26</v>
      </c>
      <c r="C160" s="3">
        <v>2372208</v>
      </c>
      <c r="D160" s="3">
        <v>2473927</v>
      </c>
      <c r="E160" s="3">
        <v>3407646</v>
      </c>
      <c r="F160" s="3">
        <v>7432722</v>
      </c>
      <c r="G160" s="3">
        <v>12572521</v>
      </c>
      <c r="H160" s="2"/>
      <c r="I160" s="7"/>
      <c r="J160" s="7"/>
    </row>
    <row r="161" spans="1:10" x14ac:dyDescent="0.25">
      <c r="A161" s="15" t="s">
        <v>89</v>
      </c>
      <c r="B161" s="8" t="s">
        <v>27</v>
      </c>
      <c r="C161" s="3">
        <v>56872416</v>
      </c>
      <c r="D161" s="3">
        <v>85376631</v>
      </c>
      <c r="E161" s="3">
        <v>95502132</v>
      </c>
      <c r="F161" s="3">
        <v>82878434</v>
      </c>
      <c r="G161" s="3">
        <v>87899727</v>
      </c>
      <c r="H161" s="2"/>
      <c r="I161" s="7"/>
      <c r="J161" s="7"/>
    </row>
    <row r="162" spans="1:10" x14ac:dyDescent="0.25">
      <c r="A162" s="15" t="s">
        <v>89</v>
      </c>
      <c r="B162" s="8" t="s">
        <v>491</v>
      </c>
      <c r="C162" s="3">
        <v>2700039</v>
      </c>
      <c r="D162" s="3">
        <v>3198180</v>
      </c>
      <c r="E162" s="3">
        <v>2448405</v>
      </c>
      <c r="F162" s="3">
        <v>2348677</v>
      </c>
      <c r="G162" s="3">
        <v>2314291</v>
      </c>
      <c r="H162" s="2"/>
      <c r="I162" s="7"/>
      <c r="J162" s="7"/>
    </row>
    <row r="163" spans="1:10" x14ac:dyDescent="0.25">
      <c r="A163" s="15" t="s">
        <v>89</v>
      </c>
      <c r="B163" s="8" t="s">
        <v>28</v>
      </c>
      <c r="C163" s="3">
        <v>5840847</v>
      </c>
      <c r="D163" s="3">
        <v>8158408</v>
      </c>
      <c r="E163" s="3">
        <v>15751265</v>
      </c>
      <c r="F163" s="3">
        <v>19613266</v>
      </c>
      <c r="G163" s="3">
        <v>22468438</v>
      </c>
      <c r="H163" s="2"/>
      <c r="I163" s="7"/>
      <c r="J163" s="7"/>
    </row>
    <row r="164" spans="1:10" x14ac:dyDescent="0.25">
      <c r="A164" s="14" t="s">
        <v>89</v>
      </c>
      <c r="B164" s="5" t="s">
        <v>29</v>
      </c>
      <c r="C164" s="6"/>
      <c r="D164" s="6"/>
      <c r="E164" s="6"/>
      <c r="F164" s="6"/>
      <c r="G164" s="6"/>
      <c r="H164" s="2"/>
      <c r="I164" s="7"/>
      <c r="J164" s="7"/>
    </row>
    <row r="165" spans="1:10" x14ac:dyDescent="0.25">
      <c r="A165" s="15" t="s">
        <v>89</v>
      </c>
      <c r="B165" s="8" t="s">
        <v>30</v>
      </c>
      <c r="C165" s="3">
        <v>15275750</v>
      </c>
      <c r="D165" s="3">
        <v>24059984</v>
      </c>
      <c r="E165" s="3">
        <v>33228183</v>
      </c>
      <c r="F165" s="3">
        <v>34364574</v>
      </c>
      <c r="G165" s="3">
        <v>36571558</v>
      </c>
      <c r="H165" s="2"/>
      <c r="I165" s="7"/>
      <c r="J165" s="7"/>
    </row>
    <row r="166" spans="1:10" x14ac:dyDescent="0.25">
      <c r="A166" s="15" t="s">
        <v>89</v>
      </c>
      <c r="B166" s="8" t="s">
        <v>31</v>
      </c>
      <c r="C166" s="3">
        <v>6294003</v>
      </c>
      <c r="D166" s="3">
        <v>13640870</v>
      </c>
      <c r="E166" s="3">
        <v>22697022</v>
      </c>
      <c r="F166" s="3">
        <v>25289563</v>
      </c>
      <c r="G166" s="3">
        <v>17785628</v>
      </c>
      <c r="H166" s="2"/>
      <c r="I166" s="7"/>
      <c r="J166" s="7"/>
    </row>
    <row r="167" spans="1:10" x14ac:dyDescent="0.25">
      <c r="A167" s="15" t="s">
        <v>89</v>
      </c>
      <c r="B167" s="8" t="s">
        <v>32</v>
      </c>
      <c r="C167" s="3">
        <v>8981747</v>
      </c>
      <c r="D167" s="3">
        <v>10419114</v>
      </c>
      <c r="E167" s="3">
        <v>10531161</v>
      </c>
      <c r="F167" s="3">
        <v>9075011</v>
      </c>
      <c r="G167" s="3">
        <v>18785930</v>
      </c>
      <c r="H167" s="2"/>
      <c r="I167" s="7"/>
      <c r="J167" s="7"/>
    </row>
    <row r="168" spans="1:10" x14ac:dyDescent="0.25">
      <c r="A168" s="15" t="s">
        <v>89</v>
      </c>
      <c r="B168" s="8" t="s">
        <v>33</v>
      </c>
      <c r="C168" s="3">
        <v>1884276</v>
      </c>
      <c r="D168" s="3">
        <v>2581192</v>
      </c>
      <c r="E168" s="3">
        <v>2555709</v>
      </c>
      <c r="F168" s="3">
        <v>5406566</v>
      </c>
      <c r="G168" s="3">
        <v>6358912</v>
      </c>
      <c r="H168" s="2"/>
      <c r="I168" s="7"/>
      <c r="J168" s="7"/>
    </row>
    <row r="169" spans="1:10" x14ac:dyDescent="0.25">
      <c r="A169" s="15" t="s">
        <v>89</v>
      </c>
      <c r="B169" s="8" t="s">
        <v>34</v>
      </c>
      <c r="C169" s="3">
        <v>7097471</v>
      </c>
      <c r="D169" s="3">
        <v>7837922</v>
      </c>
      <c r="E169" s="3">
        <v>7975452</v>
      </c>
      <c r="F169" s="3">
        <v>3668445</v>
      </c>
      <c r="G169" s="3">
        <v>12427018</v>
      </c>
      <c r="H169" s="2"/>
      <c r="I169" s="7"/>
      <c r="J169" s="7"/>
    </row>
    <row r="170" spans="1:10" x14ac:dyDescent="0.25">
      <c r="A170" s="15" t="s">
        <v>89</v>
      </c>
      <c r="B170" s="8" t="s">
        <v>35</v>
      </c>
      <c r="C170" s="3">
        <v>1430492</v>
      </c>
      <c r="D170" s="3">
        <v>2108826</v>
      </c>
      <c r="E170" s="3">
        <v>2321803</v>
      </c>
      <c r="F170" s="3">
        <v>2051862</v>
      </c>
      <c r="G170" s="3">
        <v>2546086</v>
      </c>
      <c r="H170" s="2"/>
      <c r="I170" s="7"/>
      <c r="J170" s="7"/>
    </row>
    <row r="171" spans="1:10" x14ac:dyDescent="0.25">
      <c r="A171" s="15" t="s">
        <v>89</v>
      </c>
      <c r="B171" s="8" t="s">
        <v>36</v>
      </c>
      <c r="C171" s="3">
        <v>6269647</v>
      </c>
      <c r="D171" s="3">
        <v>8145113</v>
      </c>
      <c r="E171" s="3">
        <v>9637320</v>
      </c>
      <c r="F171" s="3">
        <v>12147085</v>
      </c>
      <c r="G171" s="3">
        <v>13359070</v>
      </c>
      <c r="H171" s="2"/>
      <c r="I171" s="7"/>
      <c r="J171" s="7"/>
    </row>
    <row r="172" spans="1:10" x14ac:dyDescent="0.25">
      <c r="A172" s="15" t="s">
        <v>89</v>
      </c>
      <c r="B172" s="8" t="s">
        <v>37</v>
      </c>
      <c r="C172" s="3">
        <v>6269627</v>
      </c>
      <c r="D172" s="3">
        <v>8145113</v>
      </c>
      <c r="E172" s="3">
        <v>9621349</v>
      </c>
      <c r="F172" s="3">
        <v>11693794</v>
      </c>
      <c r="G172" s="3">
        <v>13308161</v>
      </c>
      <c r="H172" s="2"/>
      <c r="I172" s="7"/>
      <c r="J172" s="7"/>
    </row>
    <row r="173" spans="1:10" x14ac:dyDescent="0.25">
      <c r="A173" s="15" t="s">
        <v>89</v>
      </c>
      <c r="B173" s="8" t="s">
        <v>38</v>
      </c>
      <c r="C173" s="3">
        <v>2258316</v>
      </c>
      <c r="D173" s="3">
        <v>1801635</v>
      </c>
      <c r="E173" s="3">
        <v>659935</v>
      </c>
      <c r="F173" s="3">
        <v>-6426778</v>
      </c>
      <c r="G173" s="3">
        <v>1614034</v>
      </c>
      <c r="H173" s="2"/>
      <c r="I173" s="7"/>
      <c r="J173" s="7"/>
    </row>
    <row r="174" spans="1:10" x14ac:dyDescent="0.25">
      <c r="A174" s="15" t="s">
        <v>89</v>
      </c>
      <c r="B174" s="8" t="s">
        <v>39</v>
      </c>
      <c r="C174" s="3">
        <v>1556248</v>
      </c>
      <c r="D174" s="3">
        <v>1225007</v>
      </c>
      <c r="E174" s="3">
        <v>405259</v>
      </c>
      <c r="F174" s="3">
        <v>-3730410</v>
      </c>
      <c r="G174" s="3">
        <v>488179</v>
      </c>
      <c r="H174" s="2"/>
      <c r="I174" s="7"/>
      <c r="J174" s="7"/>
    </row>
    <row r="175" spans="1:10" x14ac:dyDescent="0.25">
      <c r="A175" s="14" t="s">
        <v>89</v>
      </c>
      <c r="B175" s="5" t="s">
        <v>40</v>
      </c>
      <c r="C175" s="3"/>
      <c r="D175" s="3"/>
      <c r="E175" s="3"/>
      <c r="F175" s="3"/>
      <c r="G175" s="3"/>
      <c r="H175" s="2"/>
      <c r="I175" s="7"/>
      <c r="J175" s="7"/>
    </row>
    <row r="176" spans="1:10" x14ac:dyDescent="0.25">
      <c r="A176" s="15" t="s">
        <v>89</v>
      </c>
      <c r="B176" s="8" t="s">
        <v>77</v>
      </c>
      <c r="C176" s="3">
        <v>473081</v>
      </c>
      <c r="D176" s="3">
        <v>673081.1</v>
      </c>
      <c r="E176" s="3">
        <v>673081.1</v>
      </c>
      <c r="F176" s="3">
        <v>1273081.1000000001</v>
      </c>
      <c r="G176" s="3">
        <v>1473081.1</v>
      </c>
      <c r="H176" s="2"/>
      <c r="I176" s="7"/>
      <c r="J176" s="7"/>
    </row>
    <row r="177" spans="1:17" x14ac:dyDescent="0.25">
      <c r="A177" s="15" t="s">
        <v>89</v>
      </c>
      <c r="B177" s="8" t="s">
        <v>78</v>
      </c>
      <c r="C177" s="9">
        <v>0</v>
      </c>
      <c r="D177" s="9">
        <v>0</v>
      </c>
      <c r="E177" s="9">
        <v>0</v>
      </c>
      <c r="F177" s="9">
        <v>0</v>
      </c>
      <c r="G177" s="9">
        <v>0</v>
      </c>
      <c r="H177" s="2"/>
      <c r="I177" s="7"/>
      <c r="J177" s="7"/>
    </row>
    <row r="178" spans="1:17" x14ac:dyDescent="0.25">
      <c r="A178" s="15" t="s">
        <v>89</v>
      </c>
      <c r="B178" s="8" t="s">
        <v>79</v>
      </c>
      <c r="C178" s="9">
        <v>0</v>
      </c>
      <c r="D178" s="9">
        <v>0</v>
      </c>
      <c r="E178" s="9">
        <v>0</v>
      </c>
      <c r="F178" s="9">
        <v>0</v>
      </c>
      <c r="G178" s="9">
        <v>0</v>
      </c>
      <c r="H178" s="2"/>
      <c r="I178" s="7"/>
      <c r="J178" s="7"/>
    </row>
    <row r="179" spans="1:17" x14ac:dyDescent="0.25">
      <c r="A179" s="15" t="s">
        <v>89</v>
      </c>
      <c r="B179" s="8" t="s">
        <v>80</v>
      </c>
      <c r="C179" s="3">
        <v>17208834</v>
      </c>
      <c r="D179" s="3">
        <v>17208834</v>
      </c>
      <c r="E179" s="3">
        <v>-7313346</v>
      </c>
      <c r="F179" s="3">
        <v>22271352</v>
      </c>
      <c r="G179" s="3">
        <v>7518847</v>
      </c>
      <c r="H179" s="2"/>
      <c r="I179" s="7"/>
      <c r="J179" s="7"/>
    </row>
    <row r="180" spans="1:17" x14ac:dyDescent="0.25">
      <c r="A180" s="14" t="s">
        <v>89</v>
      </c>
      <c r="B180" s="5" t="s">
        <v>43</v>
      </c>
      <c r="C180" s="9"/>
      <c r="D180" s="9"/>
      <c r="E180" s="9"/>
      <c r="F180" s="9"/>
      <c r="G180" s="9"/>
      <c r="H180" s="2"/>
      <c r="I180" s="7"/>
      <c r="J180" s="7"/>
    </row>
    <row r="181" spans="1:17" x14ac:dyDescent="0.25">
      <c r="A181" s="15" t="s">
        <v>89</v>
      </c>
      <c r="B181" s="8" t="s">
        <v>44</v>
      </c>
      <c r="C181" s="9">
        <v>58.79742074857208</v>
      </c>
      <c r="D181" s="9">
        <v>43.304742014791032</v>
      </c>
      <c r="E181" s="9">
        <v>31.693460337569466</v>
      </c>
      <c r="F181" s="9">
        <v>26.408041607034036</v>
      </c>
      <c r="G181" s="9">
        <v>51.367595550618873</v>
      </c>
      <c r="H181" s="2"/>
      <c r="I181" s="7"/>
      <c r="J181" s="7"/>
    </row>
    <row r="182" spans="1:17" x14ac:dyDescent="0.25">
      <c r="A182" s="15" t="s">
        <v>89</v>
      </c>
      <c r="B182" s="8" t="s">
        <v>45</v>
      </c>
      <c r="C182" s="9">
        <v>8.1636984533518522</v>
      </c>
      <c r="D182" s="9">
        <v>7.3103375974351081</v>
      </c>
      <c r="E182" s="9">
        <v>6.607793803442366</v>
      </c>
      <c r="F182" s="9">
        <v>4.7112597512770389</v>
      </c>
      <c r="G182" s="9">
        <v>8.7114876649377777</v>
      </c>
      <c r="H182" s="2"/>
      <c r="I182" s="7"/>
      <c r="J182" s="7"/>
    </row>
    <row r="183" spans="1:17" x14ac:dyDescent="0.25">
      <c r="A183" s="15" t="s">
        <v>89</v>
      </c>
      <c r="B183" s="8" t="s">
        <v>533</v>
      </c>
      <c r="C183" s="9">
        <v>16.203684084760084</v>
      </c>
      <c r="D183" s="9">
        <v>9.1220063235620437</v>
      </c>
      <c r="E183" s="9">
        <v>2.9042675768246817</v>
      </c>
      <c r="F183" s="9">
        <v>-25.311133272692803</v>
      </c>
      <c r="G183" s="9">
        <v>2.837268667947348</v>
      </c>
      <c r="H183" s="2"/>
      <c r="I183" s="9"/>
      <c r="J183" s="9"/>
      <c r="K183" s="9"/>
      <c r="L183" s="9"/>
      <c r="M183" s="24"/>
      <c r="N183" s="24"/>
      <c r="O183" s="24"/>
      <c r="P183" s="24"/>
      <c r="Q183" s="24"/>
    </row>
    <row r="184" spans="1:17" x14ac:dyDescent="0.25">
      <c r="A184" s="15" t="s">
        <v>89</v>
      </c>
      <c r="B184" s="8" t="s">
        <v>46</v>
      </c>
      <c r="C184" s="9">
        <v>1.4145064863920029</v>
      </c>
      <c r="D184" s="9">
        <v>0.85949867994737261</v>
      </c>
      <c r="E184" s="9">
        <v>0.2542804073538758</v>
      </c>
      <c r="F184" s="9">
        <v>-1.936629111387455</v>
      </c>
      <c r="G184" s="9">
        <v>0.22638034618364167</v>
      </c>
      <c r="H184" s="2"/>
      <c r="I184" s="2"/>
      <c r="J184" s="2"/>
      <c r="K184" s="2"/>
      <c r="L184" s="2"/>
      <c r="M184" s="2"/>
      <c r="N184" s="2"/>
      <c r="O184" s="2"/>
      <c r="P184" s="2"/>
      <c r="Q184" s="2"/>
    </row>
    <row r="185" spans="1:17" x14ac:dyDescent="0.25">
      <c r="A185" s="15" t="s">
        <v>89</v>
      </c>
      <c r="B185" s="8" t="s">
        <v>47</v>
      </c>
      <c r="C185" s="9">
        <v>1.3002042172789099</v>
      </c>
      <c r="D185" s="9">
        <v>1.4796104538494048</v>
      </c>
      <c r="E185" s="9">
        <v>1.456819003736995</v>
      </c>
      <c r="F185" s="9">
        <v>1.0652168747536293</v>
      </c>
      <c r="G185" s="9">
        <v>1.180681328146691</v>
      </c>
      <c r="H185" s="2"/>
      <c r="I185" s="2"/>
      <c r="J185" s="2"/>
      <c r="K185" s="2"/>
      <c r="L185" s="2"/>
      <c r="M185" s="2"/>
      <c r="N185" s="2"/>
      <c r="O185" s="2"/>
      <c r="P185" s="2"/>
      <c r="Q185" s="2"/>
    </row>
    <row r="186" spans="1:17" x14ac:dyDescent="0.25">
      <c r="A186" s="15" t="s">
        <v>89</v>
      </c>
      <c r="B186" s="8" t="s">
        <v>48</v>
      </c>
      <c r="C186" s="9">
        <v>6.4510404295967838</v>
      </c>
      <c r="D186" s="9">
        <v>5.499302136665726</v>
      </c>
      <c r="E186" s="9">
        <v>5.0042101061081512</v>
      </c>
      <c r="F186" s="9">
        <v>1.9044602015659813</v>
      </c>
      <c r="G186" s="9">
        <v>5.7627071972992416</v>
      </c>
      <c r="H186" s="2"/>
      <c r="I186" s="2"/>
      <c r="J186" s="2"/>
      <c r="K186" s="2"/>
      <c r="L186" s="2"/>
      <c r="M186" s="2"/>
      <c r="N186" s="2"/>
      <c r="O186" s="2"/>
      <c r="P186" s="2"/>
      <c r="Q186" s="2"/>
    </row>
    <row r="187" spans="1:17" x14ac:dyDescent="0.25">
      <c r="A187" s="15" t="s">
        <v>89</v>
      </c>
      <c r="B187" s="8" t="s">
        <v>49</v>
      </c>
      <c r="C187" s="9">
        <v>41.202579251427913</v>
      </c>
      <c r="D187" s="9">
        <v>56.695257985208968</v>
      </c>
      <c r="E187" s="9">
        <v>68.306539662430538</v>
      </c>
      <c r="F187" s="9">
        <v>73.591958392965964</v>
      </c>
      <c r="G187" s="9">
        <v>48.632404449381127</v>
      </c>
      <c r="H187" s="2"/>
      <c r="I187" s="2"/>
      <c r="J187" s="2"/>
      <c r="K187" s="2"/>
      <c r="L187" s="2"/>
      <c r="M187" s="2"/>
      <c r="N187" s="2"/>
      <c r="O187" s="2"/>
      <c r="P187" s="2"/>
      <c r="Q187" s="2"/>
    </row>
    <row r="188" spans="1:17" x14ac:dyDescent="0.25">
      <c r="A188" s="15" t="s">
        <v>89</v>
      </c>
      <c r="B188" s="8" t="s">
        <v>50</v>
      </c>
      <c r="C188" s="9">
        <v>2.77623990619559</v>
      </c>
      <c r="D188" s="9">
        <v>4.5209562425241518</v>
      </c>
      <c r="E188" s="9">
        <v>14.579237349132869</v>
      </c>
      <c r="F188" s="9">
        <v>-1.8195422340712561</v>
      </c>
      <c r="G188" s="9">
        <v>8.2452792196446918</v>
      </c>
      <c r="H188" s="2"/>
      <c r="I188" s="23"/>
      <c r="J188" s="23"/>
      <c r="K188" s="23"/>
      <c r="L188" s="23"/>
      <c r="M188" s="24"/>
      <c r="N188" s="24"/>
      <c r="O188" s="24"/>
      <c r="P188" s="24"/>
      <c r="Q188" s="24"/>
    </row>
    <row r="189" spans="1:17" x14ac:dyDescent="0.25">
      <c r="A189" s="15" t="s">
        <v>89</v>
      </c>
      <c r="B189" s="8" t="s">
        <v>51</v>
      </c>
      <c r="C189" s="9">
        <v>37.528769186990111</v>
      </c>
      <c r="D189" s="9">
        <v>31.12527088545486</v>
      </c>
      <c r="E189" s="9">
        <v>27.109208988155437</v>
      </c>
      <c r="F189" s="9">
        <v>33.356051097367136</v>
      </c>
      <c r="G189" s="9">
        <v>34.151008685492407</v>
      </c>
      <c r="H189" s="2"/>
      <c r="I189" s="2"/>
      <c r="J189" s="2"/>
      <c r="K189" s="2"/>
      <c r="L189" s="2"/>
      <c r="M189" s="2"/>
      <c r="N189" s="2"/>
      <c r="O189" s="2"/>
      <c r="P189" s="2"/>
      <c r="Q189" s="2"/>
    </row>
    <row r="190" spans="1:17" x14ac:dyDescent="0.25">
      <c r="A190" s="15" t="s">
        <v>89</v>
      </c>
      <c r="B190" s="8" t="s">
        <v>52</v>
      </c>
      <c r="C190" s="9">
        <v>4.3828466010295761</v>
      </c>
      <c r="D190" s="9">
        <v>3.8623921556354106</v>
      </c>
      <c r="E190" s="9">
        <v>4.1439127264457838</v>
      </c>
      <c r="F190" s="9">
        <v>5.6991132931941815</v>
      </c>
      <c r="G190" s="9">
        <v>5.2269094602460404</v>
      </c>
      <c r="H190" s="2"/>
      <c r="I190" s="2"/>
      <c r="J190" s="2"/>
      <c r="K190" s="2"/>
      <c r="L190" s="2"/>
      <c r="M190" s="2"/>
      <c r="N190" s="2"/>
      <c r="O190" s="2"/>
      <c r="P190" s="2"/>
      <c r="Q190" s="2"/>
    </row>
    <row r="191" spans="1:17" x14ac:dyDescent="0.25">
      <c r="A191" s="15" t="s">
        <v>89</v>
      </c>
      <c r="B191" s="8" t="s">
        <v>82</v>
      </c>
      <c r="C191" s="9">
        <v>3.2896015692872891</v>
      </c>
      <c r="D191" s="9">
        <v>1.8199991056055504</v>
      </c>
      <c r="E191" s="9">
        <v>0.60209534928257535</v>
      </c>
      <c r="F191" s="9">
        <v>-2.9302218059792104</v>
      </c>
      <c r="G191" s="9">
        <v>0.33139994804087836</v>
      </c>
      <c r="H191" s="2"/>
      <c r="I191" s="2"/>
      <c r="J191" s="2"/>
      <c r="K191" s="2"/>
      <c r="L191" s="2"/>
      <c r="M191" s="2"/>
      <c r="N191" s="2"/>
      <c r="O191" s="2"/>
      <c r="P191" s="2"/>
      <c r="Q191" s="2"/>
    </row>
    <row r="192" spans="1:17" x14ac:dyDescent="0.25">
      <c r="A192" s="14" t="s">
        <v>89</v>
      </c>
      <c r="B192" s="5" t="s">
        <v>53</v>
      </c>
      <c r="C192" s="9"/>
      <c r="D192" s="9"/>
      <c r="E192" s="9"/>
      <c r="F192" s="9"/>
      <c r="G192" s="9"/>
      <c r="H192" s="2"/>
      <c r="I192" s="2"/>
      <c r="J192" s="2"/>
      <c r="K192" s="2"/>
      <c r="L192" s="2"/>
      <c r="M192" s="2"/>
      <c r="N192" s="2"/>
      <c r="O192" s="2"/>
      <c r="P192" s="2"/>
      <c r="Q192" s="2"/>
    </row>
    <row r="193" spans="1:17" x14ac:dyDescent="0.25">
      <c r="A193" s="15" t="s">
        <v>89</v>
      </c>
      <c r="B193" s="8" t="s">
        <v>54</v>
      </c>
      <c r="C193" s="9">
        <v>27.609539682141055</v>
      </c>
      <c r="D193" s="9">
        <v>10.100702008549936</v>
      </c>
      <c r="E193" s="9">
        <v>11.36915692522439</v>
      </c>
      <c r="F193" s="9">
        <v>7.8187478869766052</v>
      </c>
      <c r="G193" s="9">
        <v>6.6216461093850763</v>
      </c>
      <c r="H193" s="2"/>
      <c r="I193" s="2"/>
      <c r="J193" s="2"/>
      <c r="K193" s="2"/>
      <c r="L193" s="2"/>
      <c r="M193" s="2"/>
      <c r="N193" s="2"/>
      <c r="O193" s="2"/>
      <c r="P193" s="2"/>
      <c r="Q193" s="2"/>
    </row>
    <row r="194" spans="1:17" x14ac:dyDescent="0.25">
      <c r="A194" s="15" t="s">
        <v>89</v>
      </c>
      <c r="B194" s="8" t="s">
        <v>55</v>
      </c>
      <c r="C194" s="9">
        <v>12.479106292157404</v>
      </c>
      <c r="D194" s="9">
        <v>21.325708868187242</v>
      </c>
      <c r="E194" s="9">
        <v>17.288465658284601</v>
      </c>
      <c r="F194" s="9">
        <v>37.753742496912622</v>
      </c>
      <c r="G194" s="9">
        <v>35.172097990624771</v>
      </c>
      <c r="H194" s="2"/>
      <c r="I194" s="2"/>
      <c r="J194" s="2"/>
      <c r="K194" s="2"/>
      <c r="L194" s="2"/>
      <c r="M194" s="2"/>
      <c r="N194" s="2"/>
      <c r="O194" s="2"/>
      <c r="P194" s="2"/>
      <c r="Q194" s="2"/>
    </row>
    <row r="195" spans="1:17" x14ac:dyDescent="0.25">
      <c r="A195" s="15" t="s">
        <v>89</v>
      </c>
      <c r="B195" s="8" t="s">
        <v>56</v>
      </c>
      <c r="C195" s="9">
        <v>51.69253314946225</v>
      </c>
      <c r="D195" s="9">
        <v>59.902597816056506</v>
      </c>
      <c r="E195" s="9">
        <v>59.92296538293688</v>
      </c>
      <c r="F195" s="9">
        <v>43.026044855821169</v>
      </c>
      <c r="G195" s="9">
        <v>40.761217970677961</v>
      </c>
      <c r="H195" s="2"/>
      <c r="I195" s="2"/>
      <c r="J195" s="2"/>
      <c r="K195" s="2"/>
      <c r="L195" s="2"/>
      <c r="M195" s="2"/>
      <c r="N195" s="2"/>
      <c r="O195" s="2"/>
      <c r="P195" s="2"/>
      <c r="Q195" s="2"/>
    </row>
    <row r="196" spans="1:17" x14ac:dyDescent="0.25">
      <c r="A196" s="15" t="s">
        <v>89</v>
      </c>
      <c r="B196" s="8" t="s">
        <v>57</v>
      </c>
      <c r="C196" s="9">
        <v>83.04139018085192</v>
      </c>
      <c r="D196" s="9">
        <v>81.433260515851885</v>
      </c>
      <c r="E196" s="9">
        <v>80.460461379089793</v>
      </c>
      <c r="F196" s="9">
        <v>63.668649731697585</v>
      </c>
      <c r="G196" s="9">
        <v>69.956815279885731</v>
      </c>
      <c r="H196" s="2"/>
      <c r="I196" s="2"/>
      <c r="J196" s="2"/>
      <c r="K196" s="2"/>
      <c r="L196" s="2"/>
      <c r="M196" s="2"/>
      <c r="N196" s="2"/>
      <c r="O196" s="2"/>
      <c r="P196" s="2"/>
      <c r="Q196" s="2"/>
    </row>
    <row r="197" spans="1:17" x14ac:dyDescent="0.25">
      <c r="A197" s="15" t="s">
        <v>89</v>
      </c>
      <c r="B197" s="8" t="s">
        <v>58</v>
      </c>
      <c r="C197" s="9">
        <v>90.835043263685165</v>
      </c>
      <c r="D197" s="9">
        <v>90.720022627208351</v>
      </c>
      <c r="E197" s="9">
        <v>91.081061645343866</v>
      </c>
      <c r="F197" s="9">
        <v>91.978016660479042</v>
      </c>
      <c r="G197" s="9">
        <v>91.633962179788156</v>
      </c>
      <c r="H197" s="2"/>
      <c r="I197" s="2"/>
      <c r="J197" s="2"/>
      <c r="K197" s="2"/>
      <c r="L197" s="2"/>
      <c r="M197" s="2"/>
      <c r="N197" s="2"/>
      <c r="O197" s="2"/>
      <c r="P197" s="2"/>
      <c r="Q197" s="2"/>
    </row>
    <row r="198" spans="1:17" x14ac:dyDescent="0.25">
      <c r="A198" s="15" t="s">
        <v>89</v>
      </c>
      <c r="B198" s="8" t="s">
        <v>59</v>
      </c>
      <c r="C198" s="9">
        <v>64.845594102751335</v>
      </c>
      <c r="D198" s="9">
        <v>75.691889045683496</v>
      </c>
      <c r="E198" s="9">
        <v>77.132416654107573</v>
      </c>
      <c r="F198" s="9">
        <v>73.638621675183572</v>
      </c>
      <c r="G198" s="9">
        <v>66.600227901981</v>
      </c>
      <c r="H198" s="2"/>
      <c r="I198" s="2"/>
      <c r="J198" s="2"/>
      <c r="K198" s="2"/>
      <c r="L198" s="2"/>
      <c r="M198" s="2"/>
      <c r="N198" s="2"/>
      <c r="O198" s="2"/>
      <c r="P198" s="2"/>
      <c r="Q198" s="2"/>
    </row>
    <row r="199" spans="1:17" x14ac:dyDescent="0.25">
      <c r="A199" s="15" t="s">
        <v>89</v>
      </c>
      <c r="B199" s="8" t="s">
        <v>60</v>
      </c>
      <c r="C199" s="9">
        <v>61.555681589623511</v>
      </c>
      <c r="D199" s="9">
        <v>71.636061437664239</v>
      </c>
      <c r="E199" s="9">
        <v>73.40271101139389</v>
      </c>
      <c r="F199" s="9">
        <v>55.266298637361402</v>
      </c>
      <c r="G199" s="9">
        <v>54.209243602818411</v>
      </c>
      <c r="H199" s="2"/>
      <c r="I199" s="2"/>
      <c r="J199" s="2"/>
      <c r="K199" s="2"/>
      <c r="L199" s="2"/>
      <c r="M199" s="2"/>
      <c r="N199" s="2"/>
      <c r="O199" s="2"/>
      <c r="P199" s="2"/>
      <c r="Q199" s="2"/>
    </row>
    <row r="200" spans="1:17" x14ac:dyDescent="0.25">
      <c r="A200" s="14" t="s">
        <v>89</v>
      </c>
      <c r="B200" s="5" t="s">
        <v>61</v>
      </c>
      <c r="C200" s="9"/>
      <c r="D200" s="9"/>
      <c r="E200" s="9"/>
      <c r="F200" s="9"/>
      <c r="G200" s="9"/>
      <c r="H200" s="2"/>
      <c r="I200" s="2"/>
      <c r="J200" s="2"/>
      <c r="K200" s="2"/>
      <c r="L200" s="2"/>
      <c r="M200" s="2"/>
      <c r="N200" s="2"/>
      <c r="O200" s="2"/>
      <c r="P200" s="2"/>
      <c r="Q200" s="2"/>
    </row>
    <row r="201" spans="1:17" x14ac:dyDescent="0.25">
      <c r="A201" s="15" t="s">
        <v>89</v>
      </c>
      <c r="B201" s="8" t="s">
        <v>62</v>
      </c>
      <c r="C201" s="9">
        <v>3.9357748308099652</v>
      </c>
      <c r="D201" s="9">
        <v>2.4379241848412621</v>
      </c>
      <c r="E201" s="9">
        <v>2.772690481622555</v>
      </c>
      <c r="F201" s="9">
        <v>8.0261778511616004</v>
      </c>
      <c r="G201" s="9">
        <v>8.7786121795542993</v>
      </c>
      <c r="H201" s="2"/>
      <c r="I201" s="2"/>
      <c r="J201" s="2"/>
      <c r="K201" s="2"/>
      <c r="L201" s="2"/>
      <c r="M201" s="2"/>
      <c r="N201" s="2"/>
      <c r="O201" s="2"/>
      <c r="P201" s="2"/>
      <c r="Q201" s="2"/>
    </row>
    <row r="202" spans="1:17" x14ac:dyDescent="0.25">
      <c r="A202" s="15" t="s">
        <v>89</v>
      </c>
      <c r="B202" s="8" t="s">
        <v>63</v>
      </c>
      <c r="C202" s="9">
        <v>4.0040898900801531</v>
      </c>
      <c r="D202" s="9">
        <v>2.8160629326907634</v>
      </c>
      <c r="E202" s="9">
        <v>3.4452063980974663</v>
      </c>
      <c r="F202" s="9">
        <v>8.2301260765613495</v>
      </c>
      <c r="G202" s="9">
        <v>12.513426593182229</v>
      </c>
      <c r="H202" s="2"/>
      <c r="I202" s="2"/>
      <c r="J202" s="2"/>
      <c r="K202" s="2"/>
      <c r="L202" s="2"/>
      <c r="M202" s="2"/>
      <c r="N202" s="2"/>
      <c r="O202" s="2"/>
      <c r="P202" s="2"/>
      <c r="Q202" s="2"/>
    </row>
    <row r="203" spans="1:17" x14ac:dyDescent="0.25">
      <c r="A203" s="15" t="s">
        <v>89</v>
      </c>
      <c r="B203" s="8" t="s">
        <v>534</v>
      </c>
      <c r="C203" s="9">
        <v>24.278069632460927</v>
      </c>
      <c r="D203" s="9">
        <v>15.948377930381245</v>
      </c>
      <c r="E203" s="9">
        <v>19.653711496286991</v>
      </c>
      <c r="F203" s="9">
        <v>49.181888882360134</v>
      </c>
      <c r="G203" s="9">
        <v>51.261740924606947</v>
      </c>
      <c r="H203" s="2"/>
      <c r="I203" s="25"/>
      <c r="J203" s="25"/>
      <c r="K203" s="25"/>
      <c r="L203" s="25"/>
      <c r="M203" s="24"/>
      <c r="N203" s="24"/>
      <c r="O203" s="24"/>
      <c r="P203" s="24"/>
      <c r="Q203" s="24"/>
    </row>
    <row r="204" spans="1:17" x14ac:dyDescent="0.25">
      <c r="A204" s="15" t="s">
        <v>89</v>
      </c>
      <c r="B204" s="8" t="s">
        <v>65</v>
      </c>
      <c r="C204" s="9">
        <v>79.431314623338253</v>
      </c>
      <c r="D204" s="9">
        <v>104.33581912481654</v>
      </c>
      <c r="E204" s="9">
        <v>74.999251682833247</v>
      </c>
      <c r="F204" s="9">
        <v>72.740054047494311</v>
      </c>
      <c r="G204" s="9">
        <v>50.577859444418507</v>
      </c>
      <c r="H204" s="2"/>
      <c r="I204" s="2"/>
      <c r="J204" s="2"/>
      <c r="K204" s="2"/>
      <c r="L204" s="2"/>
      <c r="M204" s="2"/>
      <c r="N204" s="2"/>
      <c r="O204" s="2"/>
      <c r="P204" s="2"/>
      <c r="Q204" s="2"/>
    </row>
    <row r="205" spans="1:17" x14ac:dyDescent="0.25">
      <c r="A205" s="15" t="s">
        <v>89</v>
      </c>
      <c r="B205" s="8" t="s">
        <v>66</v>
      </c>
      <c r="C205" s="9">
        <v>101.73574612895548</v>
      </c>
      <c r="D205" s="9">
        <v>115.5106852871277</v>
      </c>
      <c r="E205" s="9">
        <v>124.25499423510699</v>
      </c>
      <c r="F205" s="9">
        <v>102.54103795332959</v>
      </c>
      <c r="G205" s="9">
        <v>142.54447442531344</v>
      </c>
      <c r="H205" s="2"/>
      <c r="I205" s="2"/>
      <c r="J205" s="2"/>
      <c r="K205" s="2"/>
      <c r="L205" s="2"/>
      <c r="M205" s="2"/>
      <c r="N205" s="2"/>
      <c r="O205" s="2"/>
      <c r="P205" s="2"/>
      <c r="Q205" s="2"/>
    </row>
    <row r="206" spans="1:17" x14ac:dyDescent="0.25">
      <c r="A206" s="14" t="s">
        <v>89</v>
      </c>
      <c r="B206" s="5" t="s">
        <v>67</v>
      </c>
      <c r="C206" s="9"/>
      <c r="D206" s="9"/>
      <c r="E206" s="9"/>
      <c r="F206" s="9"/>
      <c r="G206" s="9"/>
      <c r="H206" s="2"/>
      <c r="I206" s="2"/>
      <c r="J206" s="2"/>
      <c r="K206" s="2"/>
      <c r="L206" s="2"/>
      <c r="M206" s="2"/>
      <c r="N206" s="2"/>
      <c r="O206" s="2"/>
      <c r="P206" s="2"/>
      <c r="Q206" s="2"/>
    </row>
    <row r="207" spans="1:17" x14ac:dyDescent="0.25">
      <c r="A207" s="15" t="s">
        <v>89</v>
      </c>
      <c r="B207" s="8" t="s">
        <v>535</v>
      </c>
      <c r="C207" s="9">
        <v>8.7295363140434024</v>
      </c>
      <c r="D207" s="9">
        <v>9.4222548139140905</v>
      </c>
      <c r="E207" s="9">
        <v>8.755405644540776</v>
      </c>
      <c r="F207" s="9">
        <v>7.6512935652581335</v>
      </c>
      <c r="G207" s="9">
        <v>7.9788124664069597</v>
      </c>
      <c r="H207" s="2"/>
      <c r="I207" s="3"/>
      <c r="J207" s="3"/>
      <c r="K207" s="3"/>
      <c r="L207" s="3"/>
      <c r="M207" s="24"/>
      <c r="N207" s="24"/>
      <c r="O207" s="24"/>
      <c r="P207" s="24"/>
      <c r="Q207" s="24"/>
    </row>
    <row r="208" spans="1:17" x14ac:dyDescent="0.25">
      <c r="A208" s="15" t="s">
        <v>89</v>
      </c>
      <c r="B208" s="8" t="s">
        <v>538</v>
      </c>
      <c r="C208" s="9">
        <v>20.301565693824102</v>
      </c>
      <c r="D208" s="9">
        <v>19.951741328050957</v>
      </c>
      <c r="E208" s="9">
        <v>20.731400718278969</v>
      </c>
      <c r="F208" s="9">
        <v>11.576809992701957</v>
      </c>
      <c r="G208" s="9">
        <v>11.680245575073904</v>
      </c>
      <c r="H208" s="2"/>
      <c r="I208" s="2"/>
      <c r="J208" s="2"/>
      <c r="K208" s="2"/>
      <c r="L208" s="2"/>
      <c r="M208" s="24"/>
      <c r="N208" s="24"/>
      <c r="O208" s="24"/>
      <c r="P208" s="24"/>
      <c r="Q208" s="24"/>
    </row>
    <row r="209" spans="1:17" x14ac:dyDescent="0.25">
      <c r="A209" s="15" t="s">
        <v>89</v>
      </c>
      <c r="B209" s="8" t="s">
        <v>539</v>
      </c>
      <c r="C209" s="9">
        <v>9.5126919911268768</v>
      </c>
      <c r="D209" s="9">
        <v>8.6426510558382734</v>
      </c>
      <c r="E209" s="9">
        <v>9.1898039503468354</v>
      </c>
      <c r="F209" s="9">
        <v>8.3212922349228382</v>
      </c>
      <c r="G209" s="9">
        <v>8.7678229779711661</v>
      </c>
      <c r="H209" s="2"/>
      <c r="I209" s="2"/>
      <c r="J209" s="2"/>
      <c r="K209" s="2"/>
      <c r="L209" s="2"/>
      <c r="M209" s="24"/>
      <c r="N209" s="24"/>
      <c r="O209" s="24"/>
      <c r="P209" s="24"/>
      <c r="Q209" s="24"/>
    </row>
    <row r="210" spans="1:17" x14ac:dyDescent="0.25">
      <c r="A210" s="14" t="s">
        <v>89</v>
      </c>
      <c r="B210" s="5" t="s">
        <v>68</v>
      </c>
      <c r="C210" s="9"/>
      <c r="D210" s="9"/>
      <c r="E210" s="9"/>
      <c r="F210" s="9"/>
      <c r="G210" s="9"/>
      <c r="H210" s="2"/>
      <c r="M210" s="24"/>
      <c r="N210" s="24"/>
      <c r="O210" s="24"/>
      <c r="P210" s="24"/>
      <c r="Q210" s="24"/>
    </row>
    <row r="211" spans="1:17" x14ac:dyDescent="0.25">
      <c r="A211" s="15" t="s">
        <v>89</v>
      </c>
      <c r="B211" s="8" t="s">
        <v>83</v>
      </c>
      <c r="C211" s="9">
        <v>11.057899512160015</v>
      </c>
      <c r="D211" s="9">
        <v>14.047947481116434</v>
      </c>
      <c r="E211" s="9">
        <v>-18.0461038496369</v>
      </c>
      <c r="F211" s="9">
        <v>-5.9702156063274545</v>
      </c>
      <c r="G211" s="9">
        <v>6.6783440141048356</v>
      </c>
      <c r="H211" s="2"/>
      <c r="I211" s="2"/>
      <c r="J211" s="2"/>
      <c r="K211" s="2"/>
      <c r="L211" s="2"/>
      <c r="M211" s="24"/>
      <c r="N211" s="24"/>
      <c r="O211" s="24"/>
      <c r="P211" s="24"/>
      <c r="Q211" s="24"/>
    </row>
    <row r="212" spans="1:17" x14ac:dyDescent="0.25">
      <c r="A212" s="14" t="s">
        <v>666</v>
      </c>
      <c r="B212" s="5" t="s">
        <v>9</v>
      </c>
      <c r="C212" s="6">
        <v>7491093</v>
      </c>
      <c r="D212" s="6">
        <v>3911900</v>
      </c>
      <c r="E212" s="6">
        <v>5830209</v>
      </c>
      <c r="F212" s="6"/>
      <c r="G212" s="6"/>
      <c r="H212" s="3"/>
      <c r="I212" s="3"/>
      <c r="J212" s="3"/>
      <c r="K212" s="3"/>
      <c r="L212" s="3"/>
    </row>
    <row r="213" spans="1:17" x14ac:dyDescent="0.25">
      <c r="A213" s="15" t="s">
        <v>666</v>
      </c>
      <c r="B213" s="8" t="s">
        <v>76</v>
      </c>
      <c r="C213" s="3">
        <v>4085714</v>
      </c>
      <c r="D213" s="3">
        <v>5085714</v>
      </c>
      <c r="E213" s="3">
        <v>5085714</v>
      </c>
      <c r="F213" s="3"/>
      <c r="G213" s="3"/>
      <c r="H213" s="2"/>
      <c r="I213" s="7"/>
      <c r="J213" s="7"/>
    </row>
    <row r="214" spans="1:17" x14ac:dyDescent="0.25">
      <c r="A214" s="15" t="s">
        <v>666</v>
      </c>
      <c r="B214" s="8" t="s">
        <v>11</v>
      </c>
      <c r="C214" s="3">
        <v>633084</v>
      </c>
      <c r="D214" s="3">
        <v>789988</v>
      </c>
      <c r="E214" s="3">
        <v>2607801</v>
      </c>
      <c r="F214" s="3"/>
      <c r="G214" s="3"/>
      <c r="H214" s="2"/>
      <c r="I214" s="7"/>
      <c r="J214" s="7"/>
    </row>
    <row r="215" spans="1:17" x14ac:dyDescent="0.25">
      <c r="A215" s="15" t="s">
        <v>666</v>
      </c>
      <c r="B215" s="8" t="s">
        <v>12</v>
      </c>
      <c r="C215" s="3">
        <v>1926314</v>
      </c>
      <c r="D215" s="3">
        <v>-2024533</v>
      </c>
      <c r="E215" s="3">
        <v>-1920007</v>
      </c>
      <c r="F215" s="3"/>
      <c r="G215" s="3"/>
      <c r="H215" s="2"/>
      <c r="I215" s="7"/>
      <c r="J215" s="7"/>
    </row>
    <row r="216" spans="1:17" x14ac:dyDescent="0.25">
      <c r="A216" s="15" t="s">
        <v>666</v>
      </c>
      <c r="B216" s="8" t="s">
        <v>13</v>
      </c>
      <c r="C216" s="3">
        <v>845981</v>
      </c>
      <c r="D216" s="3">
        <v>60731</v>
      </c>
      <c r="E216" s="3">
        <v>56701</v>
      </c>
      <c r="F216" s="3"/>
      <c r="G216" s="3"/>
      <c r="H216" s="2"/>
      <c r="I216" s="7"/>
      <c r="J216" s="7"/>
    </row>
    <row r="217" spans="1:17" x14ac:dyDescent="0.25">
      <c r="A217" s="14" t="s">
        <v>666</v>
      </c>
      <c r="B217" s="5" t="s">
        <v>14</v>
      </c>
      <c r="C217" s="6">
        <v>97087193</v>
      </c>
      <c r="D217" s="6">
        <v>214536772</v>
      </c>
      <c r="E217" s="6">
        <v>154135507</v>
      </c>
      <c r="F217" s="6"/>
      <c r="G217" s="6"/>
      <c r="H217" s="2"/>
      <c r="I217" s="7"/>
      <c r="J217" s="7"/>
    </row>
    <row r="218" spans="1:17" x14ac:dyDescent="0.25">
      <c r="A218" s="15" t="s">
        <v>666</v>
      </c>
      <c r="B218" s="8" t="s">
        <v>15</v>
      </c>
      <c r="C218" s="3">
        <v>0</v>
      </c>
      <c r="D218" s="3">
        <v>0</v>
      </c>
      <c r="E218" s="3">
        <v>0</v>
      </c>
      <c r="F218" s="3"/>
      <c r="G218" s="3"/>
      <c r="H218" s="2"/>
      <c r="I218" s="7"/>
      <c r="J218" s="7"/>
    </row>
    <row r="219" spans="1:17" x14ac:dyDescent="0.25">
      <c r="A219" s="15" t="s">
        <v>666</v>
      </c>
      <c r="B219" s="8" t="s">
        <v>16</v>
      </c>
      <c r="C219" s="3">
        <v>36880686</v>
      </c>
      <c r="D219" s="3">
        <v>115134682</v>
      </c>
      <c r="E219" s="3">
        <v>40914742</v>
      </c>
      <c r="F219" s="3"/>
      <c r="G219" s="3"/>
      <c r="H219" s="2"/>
      <c r="I219" s="7"/>
      <c r="J219" s="7"/>
    </row>
    <row r="220" spans="1:17" x14ac:dyDescent="0.25">
      <c r="A220" s="15" t="s">
        <v>666</v>
      </c>
      <c r="B220" s="8" t="s">
        <v>17</v>
      </c>
      <c r="C220" s="3">
        <v>55000290</v>
      </c>
      <c r="D220" s="3">
        <v>92200411</v>
      </c>
      <c r="E220" s="3">
        <v>105796975</v>
      </c>
      <c r="F220" s="3"/>
      <c r="G220" s="3"/>
      <c r="H220" s="2"/>
      <c r="I220" s="7"/>
      <c r="J220" s="7"/>
    </row>
    <row r="221" spans="1:17" x14ac:dyDescent="0.25">
      <c r="A221" s="15" t="s">
        <v>666</v>
      </c>
      <c r="B221" s="8" t="s">
        <v>18</v>
      </c>
      <c r="C221" s="3">
        <v>5206217</v>
      </c>
      <c r="D221" s="3">
        <v>7201679</v>
      </c>
      <c r="E221" s="3">
        <v>7423790</v>
      </c>
      <c r="F221" s="3"/>
      <c r="G221" s="3"/>
      <c r="H221" s="2"/>
      <c r="I221" s="7"/>
      <c r="J221" s="7"/>
    </row>
    <row r="222" spans="1:17" x14ac:dyDescent="0.25">
      <c r="A222" s="14" t="s">
        <v>666</v>
      </c>
      <c r="B222" s="5" t="s">
        <v>19</v>
      </c>
      <c r="C222" s="6">
        <v>104578285</v>
      </c>
      <c r="D222" s="6">
        <v>218448672</v>
      </c>
      <c r="E222" s="6">
        <v>159965716</v>
      </c>
      <c r="F222" s="6"/>
      <c r="G222" s="6"/>
      <c r="H222" s="2"/>
      <c r="I222" s="7"/>
      <c r="J222" s="7"/>
    </row>
    <row r="223" spans="1:17" x14ac:dyDescent="0.25">
      <c r="A223" s="15" t="s">
        <v>666</v>
      </c>
      <c r="B223" s="8" t="s">
        <v>20</v>
      </c>
      <c r="C223" s="3">
        <v>3799931</v>
      </c>
      <c r="D223" s="3">
        <v>8114433</v>
      </c>
      <c r="E223" s="3">
        <v>5900415</v>
      </c>
      <c r="F223" s="3"/>
      <c r="G223" s="3"/>
      <c r="H223" s="2"/>
      <c r="I223" s="7"/>
      <c r="J223" s="7"/>
    </row>
    <row r="224" spans="1:17" x14ac:dyDescent="0.25">
      <c r="A224" s="15" t="s">
        <v>666</v>
      </c>
      <c r="B224" s="8" t="s">
        <v>21</v>
      </c>
      <c r="C224" s="3">
        <v>6223904</v>
      </c>
      <c r="D224" s="3">
        <v>614055</v>
      </c>
      <c r="E224" s="3">
        <v>974798</v>
      </c>
      <c r="F224" s="3"/>
      <c r="G224" s="3"/>
      <c r="H224" s="2"/>
      <c r="I224" s="7"/>
      <c r="J224" s="7"/>
    </row>
    <row r="225" spans="1:10" x14ac:dyDescent="0.25">
      <c r="A225" s="15" t="s">
        <v>666</v>
      </c>
      <c r="B225" s="8" t="s">
        <v>22</v>
      </c>
      <c r="C225" s="3">
        <v>0</v>
      </c>
      <c r="D225" s="3">
        <v>6587370</v>
      </c>
      <c r="E225" s="3">
        <v>454522</v>
      </c>
      <c r="F225" s="3"/>
      <c r="G225" s="3"/>
      <c r="H225" s="2"/>
      <c r="I225" s="7"/>
      <c r="J225" s="7"/>
    </row>
    <row r="226" spans="1:10" x14ac:dyDescent="0.25">
      <c r="A226" s="15" t="s">
        <v>666</v>
      </c>
      <c r="B226" s="8" t="s">
        <v>23</v>
      </c>
      <c r="C226" s="3">
        <v>46564520</v>
      </c>
      <c r="D226" s="3">
        <v>137330941</v>
      </c>
      <c r="E226" s="3">
        <v>51690774</v>
      </c>
      <c r="F226" s="3"/>
      <c r="G226" s="3"/>
      <c r="H226" s="2"/>
      <c r="I226" s="7"/>
      <c r="J226" s="7"/>
    </row>
    <row r="227" spans="1:10" x14ac:dyDescent="0.25">
      <c r="A227" s="15" t="s">
        <v>666</v>
      </c>
      <c r="B227" s="8" t="s">
        <v>24</v>
      </c>
      <c r="C227" s="3">
        <v>36411345</v>
      </c>
      <c r="D227" s="3">
        <v>61621034</v>
      </c>
      <c r="E227" s="3">
        <v>88740335</v>
      </c>
      <c r="F227" s="3"/>
      <c r="G227" s="3"/>
      <c r="H227" s="2"/>
      <c r="I227" s="7"/>
      <c r="J227" s="7"/>
    </row>
    <row r="228" spans="1:10" x14ac:dyDescent="0.25">
      <c r="A228" s="15" t="s">
        <v>666</v>
      </c>
      <c r="B228" s="8" t="s">
        <v>25</v>
      </c>
      <c r="C228" s="3">
        <v>1023486</v>
      </c>
      <c r="D228" s="3">
        <v>1162100</v>
      </c>
      <c r="E228" s="3">
        <v>3449360</v>
      </c>
      <c r="F228" s="3"/>
      <c r="G228" s="3"/>
      <c r="H228" s="2"/>
      <c r="I228" s="7"/>
      <c r="J228" s="7"/>
    </row>
    <row r="229" spans="1:10" x14ac:dyDescent="0.25">
      <c r="A229" s="15" t="s">
        <v>666</v>
      </c>
      <c r="B229" s="8" t="s">
        <v>26</v>
      </c>
      <c r="C229" s="3">
        <v>2035616</v>
      </c>
      <c r="D229" s="3">
        <v>6591269</v>
      </c>
      <c r="E229" s="3">
        <v>6652775</v>
      </c>
      <c r="F229" s="3"/>
      <c r="G229" s="3"/>
      <c r="H229" s="2"/>
      <c r="I229" s="7"/>
      <c r="J229" s="7"/>
    </row>
    <row r="230" spans="1:10" x14ac:dyDescent="0.25">
      <c r="A230" s="15" t="s">
        <v>666</v>
      </c>
      <c r="B230" s="8" t="s">
        <v>27</v>
      </c>
      <c r="C230" s="3">
        <v>34375729</v>
      </c>
      <c r="D230" s="3">
        <v>55029765</v>
      </c>
      <c r="E230" s="3">
        <v>82087560</v>
      </c>
      <c r="F230" s="3"/>
      <c r="G230" s="3"/>
      <c r="H230" s="2"/>
      <c r="I230" s="7"/>
      <c r="J230" s="7"/>
    </row>
    <row r="231" spans="1:10" x14ac:dyDescent="0.25">
      <c r="A231" s="15" t="s">
        <v>666</v>
      </c>
      <c r="B231" s="8" t="s">
        <v>491</v>
      </c>
      <c r="C231" s="3">
        <v>2886170</v>
      </c>
      <c r="D231" s="3">
        <v>4717913</v>
      </c>
      <c r="E231" s="3">
        <v>7274640</v>
      </c>
      <c r="F231" s="3"/>
      <c r="G231" s="3"/>
      <c r="H231" s="2"/>
      <c r="I231" s="7"/>
      <c r="J231" s="7"/>
    </row>
    <row r="232" spans="1:10" x14ac:dyDescent="0.25">
      <c r="A232" s="15" t="s">
        <v>666</v>
      </c>
      <c r="B232" s="8" t="s">
        <v>28</v>
      </c>
      <c r="C232" s="3">
        <v>10728031</v>
      </c>
      <c r="D232" s="3">
        <v>6054195</v>
      </c>
      <c r="E232" s="3">
        <v>11583007</v>
      </c>
      <c r="F232" s="3"/>
      <c r="G232" s="3"/>
      <c r="H232" s="2"/>
      <c r="I232" s="7"/>
      <c r="J232" s="7"/>
    </row>
    <row r="233" spans="1:10" x14ac:dyDescent="0.25">
      <c r="A233" s="14" t="s">
        <v>666</v>
      </c>
      <c r="B233" s="5" t="s">
        <v>29</v>
      </c>
      <c r="C233" s="6"/>
      <c r="D233" s="6"/>
      <c r="E233" s="6"/>
      <c r="F233" s="6"/>
      <c r="G233" s="6"/>
      <c r="H233" s="2"/>
      <c r="I233" s="7"/>
      <c r="J233" s="7"/>
    </row>
    <row r="234" spans="1:10" x14ac:dyDescent="0.25">
      <c r="A234" s="15" t="s">
        <v>666</v>
      </c>
      <c r="B234" s="8" t="s">
        <v>30</v>
      </c>
      <c r="C234" s="3">
        <v>12215994</v>
      </c>
      <c r="D234" s="3">
        <v>18662454</v>
      </c>
      <c r="E234" s="3">
        <v>34816278</v>
      </c>
      <c r="F234" s="3"/>
      <c r="G234" s="3"/>
      <c r="H234" s="2"/>
      <c r="I234" s="7"/>
      <c r="J234" s="7"/>
    </row>
    <row r="235" spans="1:10" x14ac:dyDescent="0.25">
      <c r="A235" s="15" t="s">
        <v>666</v>
      </c>
      <c r="B235" s="8" t="s">
        <v>31</v>
      </c>
      <c r="C235" s="3">
        <v>5589495</v>
      </c>
      <c r="D235" s="3">
        <v>14738215</v>
      </c>
      <c r="E235" s="3">
        <v>32548239</v>
      </c>
      <c r="F235" s="3"/>
      <c r="G235" s="3"/>
      <c r="H235" s="2"/>
      <c r="I235" s="7"/>
      <c r="J235" s="7"/>
    </row>
    <row r="236" spans="1:10" x14ac:dyDescent="0.25">
      <c r="A236" s="15" t="s">
        <v>666</v>
      </c>
      <c r="B236" s="8" t="s">
        <v>32</v>
      </c>
      <c r="C236" s="3">
        <v>6626499</v>
      </c>
      <c r="D236" s="3">
        <v>3924239</v>
      </c>
      <c r="E236" s="3">
        <v>2268039</v>
      </c>
      <c r="F236" s="3"/>
      <c r="G236" s="3"/>
      <c r="H236" s="2"/>
      <c r="I236" s="7"/>
      <c r="J236" s="7"/>
    </row>
    <row r="237" spans="1:10" x14ac:dyDescent="0.25">
      <c r="A237" s="15" t="s">
        <v>666</v>
      </c>
      <c r="B237" s="8" t="s">
        <v>33</v>
      </c>
      <c r="C237" s="3">
        <v>1512901</v>
      </c>
      <c r="D237" s="3">
        <v>2861156</v>
      </c>
      <c r="E237" s="3">
        <v>-512592</v>
      </c>
      <c r="F237" s="3"/>
      <c r="G237" s="3"/>
      <c r="H237" s="2"/>
      <c r="I237" s="7"/>
      <c r="J237" s="7"/>
    </row>
    <row r="238" spans="1:10" x14ac:dyDescent="0.25">
      <c r="A238" s="15" t="s">
        <v>666</v>
      </c>
      <c r="B238" s="8" t="s">
        <v>34</v>
      </c>
      <c r="C238" s="3">
        <v>5113598</v>
      </c>
      <c r="D238" s="3">
        <v>1063083</v>
      </c>
      <c r="E238" s="3">
        <v>2780631</v>
      </c>
      <c r="F238" s="3"/>
      <c r="G238" s="3"/>
      <c r="H238" s="2"/>
      <c r="I238" s="7"/>
      <c r="J238" s="7"/>
    </row>
    <row r="239" spans="1:10" x14ac:dyDescent="0.25">
      <c r="A239" s="15" t="s">
        <v>666</v>
      </c>
      <c r="B239" s="8" t="s">
        <v>35</v>
      </c>
      <c r="C239" s="3">
        <v>1277771</v>
      </c>
      <c r="D239" s="3">
        <v>3300821</v>
      </c>
      <c r="E239" s="3">
        <v>5977775</v>
      </c>
      <c r="F239" s="3"/>
      <c r="G239" s="3"/>
      <c r="H239" s="2"/>
      <c r="I239" s="7"/>
      <c r="J239" s="7"/>
    </row>
    <row r="240" spans="1:10" x14ac:dyDescent="0.25">
      <c r="A240" s="15" t="s">
        <v>666</v>
      </c>
      <c r="B240" s="8" t="s">
        <v>36</v>
      </c>
      <c r="C240" s="3">
        <v>5062334</v>
      </c>
      <c r="D240" s="3">
        <v>6634647</v>
      </c>
      <c r="E240" s="3">
        <v>9857135</v>
      </c>
      <c r="F240" s="3"/>
      <c r="G240" s="3"/>
      <c r="H240" s="2"/>
      <c r="I240" s="7"/>
      <c r="J240" s="7"/>
    </row>
    <row r="241" spans="1:17" x14ac:dyDescent="0.25">
      <c r="A241" s="15" t="s">
        <v>666</v>
      </c>
      <c r="B241" s="8" t="s">
        <v>37</v>
      </c>
      <c r="C241" s="3">
        <v>5035205</v>
      </c>
      <c r="D241" s="3">
        <v>6624349</v>
      </c>
      <c r="E241" s="3">
        <v>9852201</v>
      </c>
      <c r="F241" s="3"/>
      <c r="G241" s="3"/>
      <c r="H241" s="2"/>
      <c r="I241" s="7"/>
      <c r="J241" s="7"/>
    </row>
    <row r="242" spans="1:17" x14ac:dyDescent="0.25">
      <c r="A242" s="15" t="s">
        <v>666</v>
      </c>
      <c r="B242" s="8" t="s">
        <v>38</v>
      </c>
      <c r="C242" s="3">
        <v>1329035</v>
      </c>
      <c r="D242" s="3">
        <v>-2270743</v>
      </c>
      <c r="E242" s="3">
        <v>-1098728</v>
      </c>
      <c r="F242" s="3"/>
      <c r="G242" s="3"/>
      <c r="H242" s="2"/>
      <c r="I242" s="7"/>
      <c r="J242" s="7"/>
    </row>
    <row r="243" spans="1:17" x14ac:dyDescent="0.25">
      <c r="A243" s="15" t="s">
        <v>666</v>
      </c>
      <c r="B243" s="8" t="s">
        <v>39</v>
      </c>
      <c r="C243" s="3">
        <v>1111037</v>
      </c>
      <c r="D243" s="3">
        <v>-875649</v>
      </c>
      <c r="E243" s="3">
        <v>750400</v>
      </c>
      <c r="F243" s="3"/>
      <c r="G243" s="3"/>
      <c r="H243" s="2"/>
      <c r="I243" s="7"/>
      <c r="J243" s="7"/>
    </row>
    <row r="244" spans="1:17" x14ac:dyDescent="0.25">
      <c r="A244" s="14" t="s">
        <v>666</v>
      </c>
      <c r="B244" s="5" t="s">
        <v>40</v>
      </c>
      <c r="C244" s="3"/>
      <c r="D244" s="3"/>
      <c r="E244" s="3"/>
      <c r="F244" s="3"/>
      <c r="G244" s="3"/>
      <c r="H244" s="2"/>
      <c r="I244" s="7"/>
      <c r="J244" s="7"/>
    </row>
    <row r="245" spans="1:17" x14ac:dyDescent="0.25">
      <c r="A245" s="15" t="s">
        <v>666</v>
      </c>
      <c r="B245" s="8" t="s">
        <v>77</v>
      </c>
      <c r="C245" s="3">
        <v>408571.4</v>
      </c>
      <c r="D245" s="3">
        <v>508571.4</v>
      </c>
      <c r="E245" s="3">
        <v>508571.4</v>
      </c>
      <c r="F245" s="3"/>
      <c r="G245" s="3"/>
      <c r="H245" s="2"/>
      <c r="I245" s="7"/>
      <c r="J245" s="7"/>
    </row>
    <row r="246" spans="1:17" x14ac:dyDescent="0.25">
      <c r="A246" s="15" t="s">
        <v>666</v>
      </c>
      <c r="B246" s="8" t="s">
        <v>78</v>
      </c>
      <c r="C246" s="9">
        <v>0</v>
      </c>
      <c r="D246" s="9">
        <v>0</v>
      </c>
      <c r="E246" s="9">
        <v>0</v>
      </c>
      <c r="F246" s="9"/>
      <c r="G246" s="9"/>
      <c r="H246" s="2"/>
      <c r="I246" s="7"/>
      <c r="J246" s="7"/>
    </row>
    <row r="247" spans="1:17" x14ac:dyDescent="0.25">
      <c r="A247" s="15" t="s">
        <v>666</v>
      </c>
      <c r="B247" s="8" t="s">
        <v>79</v>
      </c>
      <c r="C247" s="9">
        <v>0</v>
      </c>
      <c r="D247" s="9">
        <v>0</v>
      </c>
      <c r="E247" s="9">
        <v>0</v>
      </c>
      <c r="F247" s="9"/>
      <c r="G247" s="9"/>
      <c r="H247" s="2"/>
      <c r="I247" s="7"/>
      <c r="J247" s="7"/>
    </row>
    <row r="248" spans="1:17" x14ac:dyDescent="0.25">
      <c r="A248" s="15" t="s">
        <v>666</v>
      </c>
      <c r="B248" s="8" t="s">
        <v>80</v>
      </c>
      <c r="C248" s="3">
        <v>4626077</v>
      </c>
      <c r="D248" s="3">
        <v>15768828</v>
      </c>
      <c r="E248" s="3">
        <v>-16683435</v>
      </c>
      <c r="F248" s="3"/>
      <c r="G248" s="3"/>
      <c r="H248" s="2"/>
      <c r="I248" s="7"/>
      <c r="J248" s="7"/>
    </row>
    <row r="249" spans="1:17" x14ac:dyDescent="0.25">
      <c r="A249" s="14" t="s">
        <v>666</v>
      </c>
      <c r="B249" s="5" t="s">
        <v>43</v>
      </c>
      <c r="C249" s="9"/>
      <c r="D249" s="9"/>
      <c r="E249" s="9"/>
      <c r="F249" s="9"/>
      <c r="G249" s="9"/>
      <c r="H249" s="2"/>
      <c r="I249" s="7"/>
      <c r="J249" s="7"/>
    </row>
    <row r="250" spans="1:17" x14ac:dyDescent="0.25">
      <c r="A250" s="15" t="s">
        <v>666</v>
      </c>
      <c r="B250" s="8" t="s">
        <v>44</v>
      </c>
      <c r="C250" s="9">
        <v>54.244451986469542</v>
      </c>
      <c r="D250" s="9">
        <v>21.027454374435429</v>
      </c>
      <c r="E250" s="9">
        <v>6.514306325334374</v>
      </c>
      <c r="F250" s="9"/>
      <c r="G250" s="9"/>
      <c r="H250" s="2"/>
      <c r="I250" s="7"/>
      <c r="J250" s="7"/>
    </row>
    <row r="251" spans="1:17" x14ac:dyDescent="0.25">
      <c r="A251" s="15" t="s">
        <v>666</v>
      </c>
      <c r="B251" s="8" t="s">
        <v>45</v>
      </c>
      <c r="C251" s="9">
        <v>6.3364005252141968</v>
      </c>
      <c r="D251" s="9">
        <v>1.7964123856060796</v>
      </c>
      <c r="E251" s="9">
        <v>1.4178281801332981</v>
      </c>
      <c r="F251" s="9"/>
      <c r="G251" s="9"/>
      <c r="H251" s="2"/>
      <c r="I251" s="7"/>
      <c r="J251" s="7"/>
    </row>
    <row r="252" spans="1:17" x14ac:dyDescent="0.25">
      <c r="A252" s="15" t="s">
        <v>666</v>
      </c>
      <c r="B252" s="8" t="s">
        <v>533</v>
      </c>
      <c r="C252" s="9">
        <v>16.719612852273972</v>
      </c>
      <c r="D252" s="9">
        <v>-22.737226021501524</v>
      </c>
      <c r="E252" s="9">
        <v>12.997297310404697</v>
      </c>
      <c r="F252" s="9"/>
      <c r="G252" s="9"/>
      <c r="H252" s="2"/>
      <c r="I252" s="9"/>
      <c r="J252" s="9"/>
      <c r="K252" s="9"/>
      <c r="L252" s="9"/>
      <c r="M252" s="24"/>
      <c r="N252" s="24"/>
      <c r="O252" s="24"/>
      <c r="P252" s="24"/>
      <c r="Q252" s="24"/>
    </row>
    <row r="253" spans="1:17" x14ac:dyDescent="0.25">
      <c r="A253" s="15" t="s">
        <v>666</v>
      </c>
      <c r="B253" s="8" t="s">
        <v>46</v>
      </c>
      <c r="C253" s="9">
        <v>1.0623974183550629</v>
      </c>
      <c r="D253" s="9">
        <v>-0.40084885478269239</v>
      </c>
      <c r="E253" s="9">
        <v>0.46910051651317586</v>
      </c>
      <c r="F253" s="9"/>
      <c r="G253" s="9"/>
      <c r="H253" s="2"/>
      <c r="I253" s="2"/>
      <c r="J253" s="2"/>
      <c r="K253" s="2"/>
      <c r="L253" s="2"/>
      <c r="M253" s="2"/>
      <c r="N253" s="2"/>
      <c r="O253" s="2"/>
      <c r="P253" s="2"/>
      <c r="Q253" s="2"/>
    </row>
    <row r="254" spans="1:17" x14ac:dyDescent="0.25">
      <c r="A254" s="15" t="s">
        <v>666</v>
      </c>
      <c r="B254" s="8" t="s">
        <v>47</v>
      </c>
      <c r="C254" s="9">
        <v>1.221832046681584</v>
      </c>
      <c r="D254" s="9">
        <v>1.5110281833162162</v>
      </c>
      <c r="E254" s="9">
        <v>3.7369101014119801</v>
      </c>
      <c r="F254" s="9"/>
      <c r="G254" s="9"/>
      <c r="H254" s="2"/>
      <c r="I254" s="2"/>
      <c r="J254" s="2"/>
      <c r="K254" s="2"/>
      <c r="L254" s="2"/>
      <c r="M254" s="2"/>
      <c r="N254" s="2"/>
      <c r="O254" s="2"/>
      <c r="P254" s="2"/>
      <c r="Q254" s="2"/>
    </row>
    <row r="255" spans="1:17" x14ac:dyDescent="0.25">
      <c r="A255" s="15" t="s">
        <v>666</v>
      </c>
      <c r="B255" s="8" t="s">
        <v>48</v>
      </c>
      <c r="C255" s="9">
        <v>4.8897321274679539</v>
      </c>
      <c r="D255" s="9">
        <v>0.48665116169715145</v>
      </c>
      <c r="E255" s="9">
        <v>1.7382668421275969</v>
      </c>
      <c r="F255" s="9"/>
      <c r="G255" s="9"/>
      <c r="H255" s="2"/>
      <c r="I255" s="2"/>
      <c r="J255" s="2"/>
      <c r="K255" s="2"/>
      <c r="L255" s="2"/>
      <c r="M255" s="2"/>
      <c r="N255" s="2"/>
      <c r="O255" s="2"/>
      <c r="P255" s="2"/>
      <c r="Q255" s="2"/>
    </row>
    <row r="256" spans="1:17" x14ac:dyDescent="0.25">
      <c r="A256" s="15" t="s">
        <v>666</v>
      </c>
      <c r="B256" s="8" t="s">
        <v>49</v>
      </c>
      <c r="C256" s="9">
        <v>45.755548013530458</v>
      </c>
      <c r="D256" s="9">
        <v>78.972545625564564</v>
      </c>
      <c r="E256" s="9">
        <v>93.485693674665626</v>
      </c>
      <c r="F256" s="9"/>
      <c r="G256" s="9"/>
      <c r="H256" s="2"/>
      <c r="I256" s="2"/>
      <c r="J256" s="2"/>
      <c r="K256" s="2"/>
      <c r="L256" s="2"/>
      <c r="M256" s="2"/>
      <c r="N256" s="2"/>
      <c r="O256" s="2"/>
      <c r="P256" s="2"/>
      <c r="Q256" s="2"/>
    </row>
    <row r="257" spans="1:17" x14ac:dyDescent="0.25">
      <c r="A257" s="15" t="s">
        <v>666</v>
      </c>
      <c r="B257" s="8" t="s">
        <v>50</v>
      </c>
      <c r="C257" s="9">
        <v>3.7886173050371132</v>
      </c>
      <c r="D257" s="9">
        <v>-2.9172605618513412</v>
      </c>
      <c r="E257" s="9">
        <v>-8.9669153785104232</v>
      </c>
      <c r="F257" s="9"/>
      <c r="G257" s="9"/>
      <c r="H257" s="2"/>
      <c r="I257" s="23"/>
      <c r="J257" s="23"/>
      <c r="K257" s="23"/>
      <c r="L257" s="23"/>
      <c r="M257" s="24"/>
      <c r="N257" s="24"/>
      <c r="O257" s="24"/>
      <c r="P257" s="24"/>
      <c r="Q257" s="24"/>
    </row>
    <row r="258" spans="1:17" x14ac:dyDescent="0.25">
      <c r="A258" s="15" t="s">
        <v>666</v>
      </c>
      <c r="B258" s="8" t="s">
        <v>51</v>
      </c>
      <c r="C258" s="9">
        <v>37.516097249359241</v>
      </c>
      <c r="D258" s="9">
        <v>30.207912982012019</v>
      </c>
      <c r="E258" s="9">
        <v>24.163166626272705</v>
      </c>
      <c r="F258" s="9"/>
      <c r="G258" s="9"/>
      <c r="H258" s="2"/>
      <c r="I258" s="2"/>
      <c r="J258" s="2"/>
      <c r="K258" s="2"/>
      <c r="L258" s="2"/>
      <c r="M258" s="2"/>
      <c r="N258" s="2"/>
      <c r="O258" s="2"/>
      <c r="P258" s="2"/>
      <c r="Q258" s="2"/>
    </row>
    <row r="259" spans="1:17" x14ac:dyDescent="0.25">
      <c r="A259" s="15" t="s">
        <v>666</v>
      </c>
      <c r="B259" s="8" t="s">
        <v>52</v>
      </c>
      <c r="C259" s="9">
        <v>3.9406161197898526</v>
      </c>
      <c r="D259" s="9">
        <v>2.0068791976299232</v>
      </c>
      <c r="E259" s="9">
        <v>1.6481384796182525</v>
      </c>
      <c r="F259" s="9"/>
      <c r="G259" s="9"/>
      <c r="H259" s="2"/>
      <c r="I259" s="2"/>
      <c r="J259" s="2"/>
      <c r="K259" s="2"/>
      <c r="L259" s="2"/>
      <c r="M259" s="2"/>
      <c r="N259" s="2"/>
      <c r="O259" s="2"/>
      <c r="P259" s="2"/>
      <c r="Q259" s="2"/>
    </row>
    <row r="260" spans="1:17" x14ac:dyDescent="0.25">
      <c r="A260" s="15" t="s">
        <v>666</v>
      </c>
      <c r="B260" s="8" t="s">
        <v>82</v>
      </c>
      <c r="C260" s="9">
        <v>2.7193215188336728</v>
      </c>
      <c r="D260" s="9">
        <v>-1.7217818383023504</v>
      </c>
      <c r="E260" s="9">
        <v>1.4755057008711068</v>
      </c>
      <c r="F260" s="9"/>
      <c r="G260" s="9"/>
      <c r="H260" s="2"/>
      <c r="I260" s="2"/>
      <c r="J260" s="2"/>
      <c r="K260" s="2"/>
      <c r="L260" s="2"/>
      <c r="M260" s="2"/>
      <c r="N260" s="2"/>
      <c r="O260" s="2"/>
      <c r="P260" s="2"/>
      <c r="Q260" s="2"/>
    </row>
    <row r="261" spans="1:17" x14ac:dyDescent="0.25">
      <c r="A261" s="14" t="s">
        <v>666</v>
      </c>
      <c r="B261" s="5" t="s">
        <v>53</v>
      </c>
      <c r="C261" s="9"/>
      <c r="D261" s="9"/>
      <c r="E261" s="9"/>
      <c r="F261" s="9"/>
      <c r="G261" s="9"/>
      <c r="H261" s="2"/>
      <c r="I261" s="2"/>
      <c r="J261" s="2"/>
      <c r="K261" s="2"/>
      <c r="L261" s="2"/>
      <c r="M261" s="2"/>
      <c r="N261" s="2"/>
      <c r="O261" s="2"/>
      <c r="P261" s="2"/>
      <c r="Q261" s="2"/>
    </row>
    <row r="262" spans="1:17" x14ac:dyDescent="0.25">
      <c r="A262" s="15" t="s">
        <v>666</v>
      </c>
      <c r="B262" s="8" t="s">
        <v>54</v>
      </c>
      <c r="C262" s="9">
        <v>9.5850061033225007</v>
      </c>
      <c r="D262" s="9">
        <v>3.9956699759657957</v>
      </c>
      <c r="E262" s="9">
        <v>4.2979290637501348</v>
      </c>
      <c r="F262" s="9"/>
      <c r="G262" s="9"/>
      <c r="H262" s="2"/>
      <c r="I262" s="2"/>
      <c r="J262" s="2"/>
      <c r="K262" s="2"/>
      <c r="L262" s="2"/>
      <c r="M262" s="2"/>
      <c r="N262" s="2"/>
      <c r="O262" s="2"/>
      <c r="P262" s="2"/>
      <c r="Q262" s="2"/>
    </row>
    <row r="263" spans="1:17" x14ac:dyDescent="0.25">
      <c r="A263" s="15" t="s">
        <v>666</v>
      </c>
      <c r="B263" s="8" t="s">
        <v>55</v>
      </c>
      <c r="C263" s="9">
        <v>44.525993135190539</v>
      </c>
      <c r="D263" s="9">
        <v>62.866457251797804</v>
      </c>
      <c r="E263" s="9">
        <v>32.313657759016316</v>
      </c>
      <c r="F263" s="9"/>
      <c r="G263" s="9"/>
      <c r="H263" s="2"/>
      <c r="I263" s="2"/>
      <c r="J263" s="2"/>
      <c r="K263" s="2"/>
      <c r="L263" s="2"/>
      <c r="M263" s="2"/>
      <c r="N263" s="2"/>
      <c r="O263" s="2"/>
      <c r="P263" s="2"/>
      <c r="Q263" s="2"/>
    </row>
    <row r="264" spans="1:17" x14ac:dyDescent="0.25">
      <c r="A264" s="15" t="s">
        <v>666</v>
      </c>
      <c r="B264" s="8" t="s">
        <v>56</v>
      </c>
      <c r="C264" s="9">
        <v>32.870809652309752</v>
      </c>
      <c r="D264" s="9">
        <v>25.191164815137903</v>
      </c>
      <c r="E264" s="9">
        <v>51.31572067604786</v>
      </c>
      <c r="F264" s="9"/>
      <c r="G264" s="9"/>
      <c r="H264" s="2"/>
      <c r="I264" s="2"/>
      <c r="J264" s="2"/>
      <c r="K264" s="2"/>
      <c r="L264" s="2"/>
      <c r="M264" s="2"/>
      <c r="N264" s="2"/>
      <c r="O264" s="2"/>
      <c r="P264" s="2"/>
      <c r="Q264" s="2"/>
    </row>
    <row r="265" spans="1:17" x14ac:dyDescent="0.25">
      <c r="A265" s="15" t="s">
        <v>666</v>
      </c>
      <c r="B265" s="8" t="s">
        <v>57</v>
      </c>
      <c r="C265" s="9">
        <v>52.592457411211136</v>
      </c>
      <c r="D265" s="9">
        <v>42.206899293944893</v>
      </c>
      <c r="E265" s="9">
        <v>66.137280940873609</v>
      </c>
      <c r="F265" s="9"/>
      <c r="G265" s="9"/>
      <c r="H265" s="2"/>
      <c r="I265" s="2"/>
      <c r="J265" s="2"/>
      <c r="K265" s="2"/>
      <c r="L265" s="2"/>
      <c r="M265" s="2"/>
      <c r="N265" s="2"/>
      <c r="O265" s="2"/>
      <c r="P265" s="2"/>
      <c r="Q265" s="2"/>
    </row>
    <row r="266" spans="1:17" x14ac:dyDescent="0.25">
      <c r="A266" s="15" t="s">
        <v>666</v>
      </c>
      <c r="B266" s="8" t="s">
        <v>58</v>
      </c>
      <c r="C266" s="9">
        <v>92.836857097054136</v>
      </c>
      <c r="D266" s="9">
        <v>98.209236080867541</v>
      </c>
      <c r="E266" s="9">
        <v>96.355338415138903</v>
      </c>
      <c r="F266" s="9"/>
      <c r="G266" s="9"/>
      <c r="H266" s="2"/>
      <c r="I266" s="2"/>
      <c r="J266" s="2"/>
      <c r="K266" s="2"/>
      <c r="L266" s="2"/>
      <c r="M266" s="2"/>
      <c r="N266" s="2"/>
      <c r="O266" s="2"/>
      <c r="P266" s="2"/>
      <c r="Q266" s="2"/>
    </row>
    <row r="267" spans="1:17" x14ac:dyDescent="0.25">
      <c r="A267" s="15" t="s">
        <v>666</v>
      </c>
      <c r="B267" s="8" t="s">
        <v>59</v>
      </c>
      <c r="C267" s="9">
        <v>66.202096388946316</v>
      </c>
      <c r="D267" s="9">
        <v>66.833795350435039</v>
      </c>
      <c r="E267" s="9">
        <v>83.877951141797766</v>
      </c>
      <c r="F267" s="9"/>
      <c r="G267" s="9"/>
      <c r="H267" s="2"/>
      <c r="I267" s="2"/>
      <c r="J267" s="2"/>
      <c r="K267" s="2"/>
      <c r="L267" s="2"/>
      <c r="M267" s="2"/>
      <c r="N267" s="2"/>
      <c r="O267" s="2"/>
      <c r="P267" s="2"/>
      <c r="Q267" s="2"/>
    </row>
    <row r="268" spans="1:17" x14ac:dyDescent="0.25">
      <c r="A268" s="15" t="s">
        <v>666</v>
      </c>
      <c r="B268" s="8" t="s">
        <v>60</v>
      </c>
      <c r="C268" s="9">
        <v>39.628818265926995</v>
      </c>
      <c r="D268" s="9">
        <v>29.720503706528831</v>
      </c>
      <c r="E268" s="9">
        <v>60.486194841547658</v>
      </c>
      <c r="F268" s="9"/>
      <c r="G268" s="9"/>
      <c r="H268" s="2"/>
      <c r="I268" s="2"/>
      <c r="J268" s="2"/>
      <c r="K268" s="2"/>
      <c r="L268" s="2"/>
      <c r="M268" s="2"/>
      <c r="N268" s="2"/>
      <c r="O268" s="2"/>
      <c r="P268" s="2"/>
      <c r="Q268" s="2"/>
    </row>
    <row r="269" spans="1:17" x14ac:dyDescent="0.25">
      <c r="A269" s="14" t="s">
        <v>666</v>
      </c>
      <c r="B269" s="5" t="s">
        <v>61</v>
      </c>
      <c r="C269" s="9"/>
      <c r="D269" s="9"/>
      <c r="E269" s="9"/>
      <c r="F269" s="9"/>
      <c r="G269" s="9"/>
      <c r="H269" s="2"/>
      <c r="I269" s="2"/>
      <c r="J269" s="2"/>
      <c r="K269" s="2"/>
      <c r="L269" s="2"/>
      <c r="M269" s="2"/>
      <c r="N269" s="2"/>
      <c r="O269" s="2"/>
      <c r="P269" s="2"/>
      <c r="Q269" s="2"/>
    </row>
    <row r="270" spans="1:17" x14ac:dyDescent="0.25">
      <c r="A270" s="15" t="s">
        <v>666</v>
      </c>
      <c r="B270" s="8" t="s">
        <v>62</v>
      </c>
      <c r="C270" s="9">
        <v>2.8108986361256361</v>
      </c>
      <c r="D270" s="9">
        <v>1.8858820187924792</v>
      </c>
      <c r="E270" s="9">
        <v>3.8870261195205087</v>
      </c>
      <c r="F270" s="9"/>
      <c r="G270" s="9"/>
      <c r="H270" s="2"/>
      <c r="I270" s="2"/>
      <c r="J270" s="2"/>
      <c r="K270" s="2"/>
      <c r="L270" s="2"/>
      <c r="M270" s="2"/>
      <c r="N270" s="2"/>
      <c r="O270" s="2"/>
      <c r="P270" s="2"/>
      <c r="Q270" s="2"/>
    </row>
    <row r="271" spans="1:17" x14ac:dyDescent="0.25">
      <c r="A271" s="15" t="s">
        <v>666</v>
      </c>
      <c r="B271" s="8" t="s">
        <v>63</v>
      </c>
      <c r="C271" s="9">
        <v>5.5906091906245159</v>
      </c>
      <c r="D271" s="9">
        <v>10.696459588782622</v>
      </c>
      <c r="E271" s="9">
        <v>7.4969009301125578</v>
      </c>
      <c r="F271" s="9"/>
      <c r="G271" s="9"/>
      <c r="H271" s="2"/>
      <c r="I271" s="2"/>
      <c r="J271" s="2"/>
      <c r="K271" s="2"/>
      <c r="L271" s="2"/>
      <c r="M271" s="2"/>
      <c r="N271" s="2"/>
      <c r="O271" s="2"/>
      <c r="P271" s="2"/>
      <c r="Q271" s="2"/>
    </row>
    <row r="272" spans="1:17" x14ac:dyDescent="0.25">
      <c r="A272" s="15" t="s">
        <v>666</v>
      </c>
      <c r="B272" s="8" t="s">
        <v>534</v>
      </c>
      <c r="C272" s="9">
        <v>15.402088031021901</v>
      </c>
      <c r="D272" s="9">
        <v>30.175253280237765</v>
      </c>
      <c r="E272" s="9">
        <v>59.744612807326149</v>
      </c>
      <c r="F272" s="9"/>
      <c r="G272" s="9"/>
      <c r="H272" s="2"/>
      <c r="I272" s="25"/>
      <c r="J272" s="25"/>
      <c r="K272" s="25"/>
      <c r="L272" s="25"/>
      <c r="M272" s="24"/>
      <c r="N272" s="24"/>
      <c r="O272" s="24"/>
      <c r="P272" s="24"/>
      <c r="Q272" s="24"/>
    </row>
    <row r="273" spans="1:17" x14ac:dyDescent="0.25">
      <c r="A273" s="15" t="s">
        <v>666</v>
      </c>
      <c r="B273" s="8" t="s">
        <v>65</v>
      </c>
      <c r="C273" s="9">
        <v>74.321532155377042</v>
      </c>
      <c r="D273" s="9">
        <v>43.408272367582022</v>
      </c>
      <c r="E273" s="9">
        <v>-7.7049351586368093</v>
      </c>
      <c r="F273" s="9"/>
      <c r="G273" s="9"/>
      <c r="H273" s="2"/>
      <c r="I273" s="2"/>
      <c r="J273" s="2"/>
      <c r="K273" s="2"/>
      <c r="L273" s="2"/>
      <c r="M273" s="2"/>
      <c r="N273" s="2"/>
      <c r="O273" s="2"/>
      <c r="P273" s="2"/>
      <c r="Q273" s="2"/>
    </row>
    <row r="274" spans="1:17" x14ac:dyDescent="0.25">
      <c r="A274" s="15" t="s">
        <v>666</v>
      </c>
      <c r="B274" s="8" t="s">
        <v>66</v>
      </c>
      <c r="C274" s="9">
        <v>198.89045868727075</v>
      </c>
      <c r="D274" s="9">
        <v>567.18604250925046</v>
      </c>
      <c r="E274" s="9">
        <v>192.86983672333417</v>
      </c>
      <c r="F274" s="9"/>
      <c r="G274" s="9"/>
      <c r="H274" s="2"/>
      <c r="I274" s="2"/>
      <c r="J274" s="2"/>
      <c r="K274" s="2"/>
      <c r="L274" s="2"/>
      <c r="M274" s="2"/>
      <c r="N274" s="2"/>
      <c r="O274" s="2"/>
      <c r="P274" s="2"/>
      <c r="Q274" s="2"/>
    </row>
    <row r="275" spans="1:17" x14ac:dyDescent="0.25">
      <c r="A275" s="14" t="s">
        <v>666</v>
      </c>
      <c r="B275" s="5" t="s">
        <v>67</v>
      </c>
      <c r="C275" s="9"/>
      <c r="D275" s="9"/>
      <c r="E275" s="9"/>
      <c r="F275" s="9"/>
      <c r="G275" s="9"/>
      <c r="H275" s="2"/>
      <c r="I275" s="2"/>
      <c r="J275" s="2"/>
      <c r="K275" s="2"/>
      <c r="L275" s="2"/>
      <c r="M275" s="2"/>
      <c r="N275" s="2"/>
      <c r="O275" s="2"/>
      <c r="P275" s="2"/>
      <c r="Q275" s="2"/>
    </row>
    <row r="276" spans="1:17" x14ac:dyDescent="0.25">
      <c r="A276" s="15" t="s">
        <v>666</v>
      </c>
      <c r="B276" s="8" t="s">
        <v>535</v>
      </c>
      <c r="C276" s="9">
        <v>6.3541986751838584</v>
      </c>
      <c r="D276" s="9">
        <v>1.762962880360289</v>
      </c>
      <c r="E276" s="9">
        <v>3.609215864729415</v>
      </c>
      <c r="F276" s="9"/>
      <c r="G276" s="9"/>
      <c r="H276" s="2"/>
      <c r="I276" s="3"/>
      <c r="J276" s="3"/>
      <c r="K276" s="3"/>
      <c r="L276" s="3"/>
      <c r="M276" s="24"/>
      <c r="N276" s="24"/>
      <c r="O276" s="24"/>
      <c r="P276" s="24"/>
      <c r="Q276" s="24"/>
    </row>
    <row r="277" spans="1:17" x14ac:dyDescent="0.25">
      <c r="A277" s="15" t="s">
        <v>666</v>
      </c>
      <c r="B277" s="8" t="s">
        <v>538</v>
      </c>
      <c r="C277" s="9">
        <v>16.264261277221067</v>
      </c>
      <c r="D277" s="9">
        <v>7.5725237400294239</v>
      </c>
      <c r="E277" s="9">
        <v>11.352404008562022</v>
      </c>
      <c r="F277" s="9"/>
      <c r="G277" s="9"/>
      <c r="H277" s="2"/>
      <c r="I277" s="2"/>
      <c r="J277" s="2"/>
      <c r="K277" s="2"/>
      <c r="L277" s="2"/>
      <c r="M277" s="24"/>
      <c r="N277" s="24"/>
      <c r="O277" s="24"/>
      <c r="P277" s="24"/>
      <c r="Q277" s="24"/>
    </row>
    <row r="278" spans="1:17" x14ac:dyDescent="0.25">
      <c r="A278" s="15" t="s">
        <v>666</v>
      </c>
      <c r="B278" s="8" t="s">
        <v>539</v>
      </c>
      <c r="C278" s="9">
        <v>8.2768040628961561</v>
      </c>
      <c r="D278" s="9">
        <v>23.940889376706139</v>
      </c>
      <c r="E278" s="9">
        <v>18.324556751285353</v>
      </c>
      <c r="F278" s="9"/>
      <c r="G278" s="9"/>
      <c r="H278" s="2"/>
      <c r="I278" s="2"/>
      <c r="J278" s="2"/>
      <c r="K278" s="2"/>
      <c r="L278" s="2"/>
      <c r="M278" s="24"/>
      <c r="N278" s="24"/>
      <c r="O278" s="24"/>
      <c r="P278" s="24"/>
      <c r="Q278" s="24"/>
    </row>
    <row r="279" spans="1:17" x14ac:dyDescent="0.25">
      <c r="A279" s="14" t="s">
        <v>666</v>
      </c>
      <c r="B279" s="5" t="s">
        <v>68</v>
      </c>
      <c r="C279" s="9"/>
      <c r="D279" s="9"/>
      <c r="E279" s="9"/>
      <c r="F279" s="9"/>
      <c r="G279" s="9"/>
      <c r="H279" s="2"/>
      <c r="M279" s="24"/>
      <c r="N279" s="24"/>
      <c r="O279" s="24"/>
      <c r="P279" s="24"/>
      <c r="Q279" s="24"/>
    </row>
    <row r="280" spans="1:17" x14ac:dyDescent="0.25">
      <c r="A280" s="15" t="s">
        <v>666</v>
      </c>
      <c r="B280" s="8" t="s">
        <v>83</v>
      </c>
      <c r="C280" s="9">
        <v>4.1637470219263628</v>
      </c>
      <c r="D280" s="9">
        <v>-18.008160804157832</v>
      </c>
      <c r="E280" s="9">
        <v>-22.232722547974415</v>
      </c>
      <c r="F280" s="9"/>
      <c r="G280" s="9"/>
      <c r="H280" s="2"/>
      <c r="I280" s="2"/>
      <c r="J280" s="2"/>
      <c r="K280" s="2"/>
      <c r="L280" s="2"/>
      <c r="M280" s="24"/>
      <c r="N280" s="24"/>
      <c r="O280" s="24"/>
      <c r="P280" s="24"/>
      <c r="Q280" s="24"/>
    </row>
    <row r="281" spans="1:17" x14ac:dyDescent="0.25">
      <c r="A281" s="14" t="s">
        <v>667</v>
      </c>
      <c r="B281" s="5" t="s">
        <v>9</v>
      </c>
      <c r="C281" s="6">
        <v>2406070.2690000003</v>
      </c>
      <c r="D281" s="6">
        <v>2525209.3689999999</v>
      </c>
      <c r="E281" s="6">
        <v>2887072.0959999999</v>
      </c>
      <c r="F281" s="6">
        <v>1613763.899</v>
      </c>
      <c r="G281" s="6">
        <v>1619279.5799999998</v>
      </c>
      <c r="H281" s="3"/>
      <c r="I281" s="3"/>
      <c r="J281" s="3"/>
      <c r="K281" s="3"/>
      <c r="L281" s="3"/>
    </row>
    <row r="282" spans="1:17" x14ac:dyDescent="0.25">
      <c r="A282" s="15" t="s">
        <v>667</v>
      </c>
      <c r="B282" s="8" t="s">
        <v>76</v>
      </c>
      <c r="C282" s="3">
        <v>2308300</v>
      </c>
      <c r="D282" s="3">
        <v>2308300</v>
      </c>
      <c r="E282" s="3">
        <v>3220000</v>
      </c>
      <c r="F282" s="3">
        <v>3220000</v>
      </c>
      <c r="G282" s="3">
        <v>3500900</v>
      </c>
      <c r="H282" s="2"/>
      <c r="I282" s="7"/>
      <c r="J282" s="7"/>
    </row>
    <row r="283" spans="1:17" x14ac:dyDescent="0.25">
      <c r="A283" s="15" t="s">
        <v>667</v>
      </c>
      <c r="B283" s="8" t="s">
        <v>11</v>
      </c>
      <c r="C283" s="3">
        <v>149312.606</v>
      </c>
      <c r="D283" s="3">
        <v>180571</v>
      </c>
      <c r="E283" s="3">
        <v>182705.584</v>
      </c>
      <c r="F283" s="3">
        <v>183178.511</v>
      </c>
      <c r="G283" s="3">
        <v>183178.511</v>
      </c>
      <c r="H283" s="2"/>
      <c r="I283" s="7"/>
      <c r="J283" s="7"/>
    </row>
    <row r="284" spans="1:17" x14ac:dyDescent="0.25">
      <c r="A284" s="15" t="s">
        <v>667</v>
      </c>
      <c r="B284" s="8" t="s">
        <v>12</v>
      </c>
      <c r="C284" s="3">
        <v>-51709.976000000002</v>
      </c>
      <c r="D284" s="3">
        <v>36248.928</v>
      </c>
      <c r="E284" s="3">
        <v>-515835.48800000001</v>
      </c>
      <c r="F284" s="3">
        <v>-1790312.2749999999</v>
      </c>
      <c r="G284" s="3">
        <v>-2088720.6810000001</v>
      </c>
      <c r="H284" s="2"/>
      <c r="I284" s="7"/>
      <c r="J284" s="7"/>
    </row>
    <row r="285" spans="1:17" x14ac:dyDescent="0.25">
      <c r="A285" s="15" t="s">
        <v>667</v>
      </c>
      <c r="B285" s="8" t="s">
        <v>13</v>
      </c>
      <c r="C285" s="3">
        <v>167.63900000000001</v>
      </c>
      <c r="D285" s="3">
        <v>89.441000000000003</v>
      </c>
      <c r="E285" s="3">
        <v>202</v>
      </c>
      <c r="F285" s="3">
        <v>897.66300000000001</v>
      </c>
      <c r="G285" s="3">
        <v>23921.75</v>
      </c>
      <c r="H285" s="2"/>
      <c r="I285" s="7"/>
      <c r="J285" s="7"/>
    </row>
    <row r="286" spans="1:17" x14ac:dyDescent="0.25">
      <c r="A286" s="14" t="s">
        <v>667</v>
      </c>
      <c r="B286" s="5" t="s">
        <v>14</v>
      </c>
      <c r="C286" s="6">
        <v>4774793.13</v>
      </c>
      <c r="D286" s="6">
        <v>5155115.659</v>
      </c>
      <c r="E286" s="6">
        <v>3783991</v>
      </c>
      <c r="F286" s="6">
        <v>6342400.9910000004</v>
      </c>
      <c r="G286" s="6">
        <v>17958367.726</v>
      </c>
      <c r="H286" s="2"/>
      <c r="I286" s="7"/>
      <c r="J286" s="7"/>
    </row>
    <row r="287" spans="1:17" x14ac:dyDescent="0.25">
      <c r="A287" s="15" t="s">
        <v>667</v>
      </c>
      <c r="B287" s="8" t="s">
        <v>15</v>
      </c>
      <c r="C287" s="3">
        <v>0</v>
      </c>
      <c r="D287" s="3">
        <v>0</v>
      </c>
      <c r="E287" s="3">
        <v>0</v>
      </c>
      <c r="F287" s="3">
        <v>0</v>
      </c>
      <c r="G287" s="3">
        <v>0</v>
      </c>
      <c r="H287" s="2"/>
      <c r="I287" s="7"/>
      <c r="J287" s="7"/>
    </row>
    <row r="288" spans="1:17" x14ac:dyDescent="0.25">
      <c r="A288" s="15" t="s">
        <v>667</v>
      </c>
      <c r="B288" s="8" t="s">
        <v>16</v>
      </c>
      <c r="C288" s="3">
        <v>2482284.483</v>
      </c>
      <c r="D288" s="3">
        <v>1982284.483</v>
      </c>
      <c r="E288" s="3">
        <v>1982284</v>
      </c>
      <c r="F288" s="3">
        <v>0</v>
      </c>
      <c r="G288" s="3">
        <v>1176999</v>
      </c>
      <c r="H288" s="2"/>
      <c r="I288" s="7"/>
      <c r="J288" s="7"/>
    </row>
    <row r="289" spans="1:10" x14ac:dyDescent="0.25">
      <c r="A289" s="15" t="s">
        <v>667</v>
      </c>
      <c r="B289" s="8" t="s">
        <v>17</v>
      </c>
      <c r="C289" s="3">
        <v>1771282.584</v>
      </c>
      <c r="D289" s="3">
        <v>2413803.5869999998</v>
      </c>
      <c r="E289" s="3">
        <v>928919</v>
      </c>
      <c r="F289" s="3">
        <v>5434711.7649999997</v>
      </c>
      <c r="G289" s="3">
        <v>15487920.73</v>
      </c>
      <c r="H289" s="2"/>
      <c r="I289" s="7"/>
      <c r="J289" s="7"/>
    </row>
    <row r="290" spans="1:10" x14ac:dyDescent="0.25">
      <c r="A290" s="15" t="s">
        <v>667</v>
      </c>
      <c r="B290" s="8" t="s">
        <v>18</v>
      </c>
      <c r="C290" s="3">
        <v>521226.06300000002</v>
      </c>
      <c r="D290" s="3">
        <v>759027.58900000004</v>
      </c>
      <c r="E290" s="3">
        <v>872788</v>
      </c>
      <c r="F290" s="3">
        <v>907689.22600000002</v>
      </c>
      <c r="G290" s="3">
        <v>1293447.996</v>
      </c>
      <c r="H290" s="2"/>
      <c r="I290" s="7"/>
      <c r="J290" s="7"/>
    </row>
    <row r="291" spans="1:10" x14ac:dyDescent="0.25">
      <c r="A291" s="14" t="s">
        <v>667</v>
      </c>
      <c r="B291" s="5" t="s">
        <v>19</v>
      </c>
      <c r="C291" s="6">
        <v>7180863.7810000004</v>
      </c>
      <c r="D291" s="6">
        <v>7680325.1809999999</v>
      </c>
      <c r="E291" s="6">
        <v>6671063.4119999995</v>
      </c>
      <c r="F291" s="6">
        <v>7956164.4230000004</v>
      </c>
      <c r="G291" s="6">
        <v>19577647.309999999</v>
      </c>
      <c r="H291" s="2"/>
      <c r="I291" s="7"/>
      <c r="J291" s="7"/>
    </row>
    <row r="292" spans="1:10" x14ac:dyDescent="0.25">
      <c r="A292" s="15" t="s">
        <v>667</v>
      </c>
      <c r="B292" s="8" t="s">
        <v>20</v>
      </c>
      <c r="C292" s="3">
        <v>88026.731</v>
      </c>
      <c r="D292" s="3">
        <v>96335.116999999998</v>
      </c>
      <c r="E292" s="3">
        <v>111791.46</v>
      </c>
      <c r="F292" s="3">
        <v>460010.78</v>
      </c>
      <c r="G292" s="3">
        <v>1165597.1259999999</v>
      </c>
      <c r="H292" s="2"/>
      <c r="I292" s="7"/>
      <c r="J292" s="7"/>
    </row>
    <row r="293" spans="1:10" x14ac:dyDescent="0.25">
      <c r="A293" s="15" t="s">
        <v>667</v>
      </c>
      <c r="B293" s="8" t="s">
        <v>21</v>
      </c>
      <c r="C293" s="3">
        <v>894388.93200000003</v>
      </c>
      <c r="D293" s="3">
        <v>1119240.3959999999</v>
      </c>
      <c r="E293" s="3">
        <v>1215416.0649999999</v>
      </c>
      <c r="F293" s="3">
        <v>1673311.932</v>
      </c>
      <c r="G293" s="3">
        <v>3467679.287</v>
      </c>
      <c r="H293" s="2"/>
      <c r="I293" s="7"/>
      <c r="J293" s="7"/>
    </row>
    <row r="294" spans="1:10" x14ac:dyDescent="0.25">
      <c r="A294" s="15" t="s">
        <v>667</v>
      </c>
      <c r="B294" s="8" t="s">
        <v>22</v>
      </c>
      <c r="C294" s="3">
        <v>0</v>
      </c>
      <c r="D294" s="3">
        <v>0</v>
      </c>
      <c r="E294" s="3">
        <v>0</v>
      </c>
      <c r="F294" s="3">
        <v>0</v>
      </c>
      <c r="G294" s="3">
        <v>0</v>
      </c>
      <c r="H294" s="2"/>
      <c r="I294" s="7"/>
      <c r="J294" s="7"/>
    </row>
    <row r="295" spans="1:10" x14ac:dyDescent="0.25">
      <c r="A295" s="15" t="s">
        <v>667</v>
      </c>
      <c r="B295" s="8" t="s">
        <v>23</v>
      </c>
      <c r="C295" s="3">
        <v>286396.35800000001</v>
      </c>
      <c r="D295" s="3">
        <v>312032.15000000002</v>
      </c>
      <c r="E295" s="3">
        <v>412266.88699999999</v>
      </c>
      <c r="F295" s="3">
        <v>567398.71100000001</v>
      </c>
      <c r="G295" s="3">
        <v>1863709.328</v>
      </c>
      <c r="H295" s="2"/>
      <c r="I295" s="7"/>
      <c r="J295" s="7"/>
    </row>
    <row r="296" spans="1:10" x14ac:dyDescent="0.25">
      <c r="A296" s="15" t="s">
        <v>667</v>
      </c>
      <c r="B296" s="8" t="s">
        <v>24</v>
      </c>
      <c r="C296" s="3">
        <v>5600002.1840000004</v>
      </c>
      <c r="D296" s="3">
        <v>5520462.1670000004</v>
      </c>
      <c r="E296" s="3">
        <v>4138688</v>
      </c>
      <c r="F296" s="3">
        <v>4511125</v>
      </c>
      <c r="G296" s="3">
        <v>11151098.57</v>
      </c>
      <c r="H296" s="2"/>
      <c r="I296" s="7"/>
      <c r="J296" s="7"/>
    </row>
    <row r="297" spans="1:10" x14ac:dyDescent="0.25">
      <c r="A297" s="15" t="s">
        <v>667</v>
      </c>
      <c r="B297" s="8" t="s">
        <v>25</v>
      </c>
      <c r="C297" s="3">
        <v>390501.15600000002</v>
      </c>
      <c r="D297" s="3">
        <v>788972.79599999997</v>
      </c>
      <c r="E297" s="3">
        <v>645942</v>
      </c>
      <c r="F297" s="3">
        <v>551848</v>
      </c>
      <c r="G297" s="3">
        <v>375115.962</v>
      </c>
      <c r="H297" s="2"/>
      <c r="I297" s="7"/>
      <c r="J297" s="7"/>
    </row>
    <row r="298" spans="1:10" x14ac:dyDescent="0.25">
      <c r="A298" s="15" t="s">
        <v>667</v>
      </c>
      <c r="B298" s="8" t="s">
        <v>26</v>
      </c>
      <c r="C298" s="3">
        <v>227987</v>
      </c>
      <c r="D298" s="3">
        <v>233702.10800000001</v>
      </c>
      <c r="E298" s="3">
        <v>313662</v>
      </c>
      <c r="F298" s="3">
        <v>372865</v>
      </c>
      <c r="G298" s="3">
        <v>343520.12599999999</v>
      </c>
      <c r="H298" s="2"/>
      <c r="I298" s="7"/>
      <c r="J298" s="7"/>
    </row>
    <row r="299" spans="1:10" x14ac:dyDescent="0.25">
      <c r="A299" s="15" t="s">
        <v>667</v>
      </c>
      <c r="B299" s="8" t="s">
        <v>27</v>
      </c>
      <c r="C299" s="3">
        <v>5372015.1840000004</v>
      </c>
      <c r="D299" s="3">
        <v>5286760.0590000004</v>
      </c>
      <c r="E299" s="3">
        <v>3825026</v>
      </c>
      <c r="F299" s="3">
        <v>4138260</v>
      </c>
      <c r="G299" s="3">
        <v>10807578.444</v>
      </c>
      <c r="H299" s="2"/>
      <c r="I299" s="7"/>
      <c r="J299" s="7"/>
    </row>
    <row r="300" spans="1:10" x14ac:dyDescent="0.25">
      <c r="A300" s="15" t="s">
        <v>667</v>
      </c>
      <c r="B300" s="8" t="s">
        <v>491</v>
      </c>
      <c r="C300" s="3">
        <v>284582.43099999998</v>
      </c>
      <c r="D300" s="3">
        <v>339423.76799999998</v>
      </c>
      <c r="E300" s="3">
        <v>150022</v>
      </c>
      <c r="F300" s="3">
        <v>185176</v>
      </c>
      <c r="G300" s="3">
        <v>678212.79700000002</v>
      </c>
      <c r="H300" s="2"/>
      <c r="I300" s="7"/>
      <c r="J300" s="7"/>
    </row>
    <row r="301" spans="1:10" x14ac:dyDescent="0.25">
      <c r="A301" s="15" t="s">
        <v>667</v>
      </c>
      <c r="B301" s="8" t="s">
        <v>28</v>
      </c>
      <c r="C301" s="3">
        <v>255454.14499999999</v>
      </c>
      <c r="D301" s="3">
        <v>526533.69099999999</v>
      </c>
      <c r="E301" s="3">
        <v>956541</v>
      </c>
      <c r="F301" s="3">
        <v>932007</v>
      </c>
      <c r="G301" s="3">
        <v>1594870.328</v>
      </c>
      <c r="H301" s="2"/>
      <c r="I301" s="7"/>
      <c r="J301" s="7"/>
    </row>
    <row r="302" spans="1:10" x14ac:dyDescent="0.25">
      <c r="A302" s="14" t="s">
        <v>667</v>
      </c>
      <c r="B302" s="5" t="s">
        <v>29</v>
      </c>
      <c r="C302" s="6"/>
      <c r="D302" s="6"/>
      <c r="E302" s="6"/>
      <c r="F302" s="6"/>
      <c r="G302" s="6"/>
      <c r="H302" s="2"/>
      <c r="I302" s="7"/>
      <c r="J302" s="7"/>
    </row>
    <row r="303" spans="1:10" x14ac:dyDescent="0.25">
      <c r="A303" s="15" t="s">
        <v>667</v>
      </c>
      <c r="B303" s="8" t="s">
        <v>30</v>
      </c>
      <c r="C303" s="3">
        <v>1574352.2239999999</v>
      </c>
      <c r="D303" s="3">
        <v>2393459.0830000001</v>
      </c>
      <c r="E303" s="3">
        <v>2183159.318</v>
      </c>
      <c r="F303" s="3">
        <v>2067827.963</v>
      </c>
      <c r="G303" s="3">
        <v>3138223.27</v>
      </c>
      <c r="H303" s="2"/>
      <c r="I303" s="7"/>
      <c r="J303" s="7"/>
    </row>
    <row r="304" spans="1:10" x14ac:dyDescent="0.25">
      <c r="A304" s="15" t="s">
        <v>667</v>
      </c>
      <c r="B304" s="8" t="s">
        <v>31</v>
      </c>
      <c r="C304" s="3">
        <v>224685.269</v>
      </c>
      <c r="D304" s="3">
        <v>564793.15599999996</v>
      </c>
      <c r="E304" s="3">
        <v>683446.25</v>
      </c>
      <c r="F304" s="3">
        <v>842464.68599999999</v>
      </c>
      <c r="G304" s="3">
        <v>1484340.3759999999</v>
      </c>
      <c r="H304" s="2"/>
      <c r="I304" s="7"/>
      <c r="J304" s="7"/>
    </row>
    <row r="305" spans="1:10" x14ac:dyDescent="0.25">
      <c r="A305" s="15" t="s">
        <v>667</v>
      </c>
      <c r="B305" s="8" t="s">
        <v>32</v>
      </c>
      <c r="C305" s="3">
        <v>1349666.9550000001</v>
      </c>
      <c r="D305" s="3">
        <v>1828665.9269999999</v>
      </c>
      <c r="E305" s="3">
        <v>1499713.068</v>
      </c>
      <c r="F305" s="3">
        <v>1225363.277</v>
      </c>
      <c r="G305" s="3">
        <v>1653882.8940000001</v>
      </c>
      <c r="H305" s="2"/>
      <c r="I305" s="7"/>
      <c r="J305" s="7"/>
    </row>
    <row r="306" spans="1:10" x14ac:dyDescent="0.25">
      <c r="A306" s="15" t="s">
        <v>667</v>
      </c>
      <c r="B306" s="8" t="s">
        <v>33</v>
      </c>
      <c r="C306" s="3">
        <v>315539.37199999997</v>
      </c>
      <c r="D306" s="3">
        <v>736631.598</v>
      </c>
      <c r="E306" s="3">
        <v>926176.63</v>
      </c>
      <c r="F306" s="3">
        <v>623811</v>
      </c>
      <c r="G306" s="3">
        <v>43639.673999999999</v>
      </c>
      <c r="H306" s="2"/>
      <c r="I306" s="7"/>
      <c r="J306" s="7"/>
    </row>
    <row r="307" spans="1:10" x14ac:dyDescent="0.25">
      <c r="A307" s="15" t="s">
        <v>667</v>
      </c>
      <c r="B307" s="8" t="s">
        <v>34</v>
      </c>
      <c r="C307" s="3">
        <v>1034127.583</v>
      </c>
      <c r="D307" s="3">
        <v>1092034.3289999999</v>
      </c>
      <c r="E307" s="3">
        <v>573536.43799999997</v>
      </c>
      <c r="F307" s="3">
        <v>601552.277</v>
      </c>
      <c r="G307" s="3">
        <v>1610243.22</v>
      </c>
      <c r="H307" s="2"/>
      <c r="I307" s="7"/>
      <c r="J307" s="7"/>
    </row>
    <row r="308" spans="1:10" x14ac:dyDescent="0.25">
      <c r="A308" s="15" t="s">
        <v>667</v>
      </c>
      <c r="B308" s="8" t="s">
        <v>35</v>
      </c>
      <c r="C308" s="3">
        <v>317613.02100000001</v>
      </c>
      <c r="D308" s="3">
        <v>272815.84499999997</v>
      </c>
      <c r="E308" s="3">
        <v>231567</v>
      </c>
      <c r="F308" s="3">
        <v>186683</v>
      </c>
      <c r="G308" s="3">
        <v>276895.978</v>
      </c>
      <c r="H308" s="2"/>
      <c r="I308" s="7"/>
      <c r="J308" s="7"/>
    </row>
    <row r="309" spans="1:10" x14ac:dyDescent="0.25">
      <c r="A309" s="15" t="s">
        <v>667</v>
      </c>
      <c r="B309" s="8" t="s">
        <v>36</v>
      </c>
      <c r="C309" s="3">
        <v>1027948.892</v>
      </c>
      <c r="D309" s="3">
        <v>1239933.1310000001</v>
      </c>
      <c r="E309" s="3">
        <v>1586266.682</v>
      </c>
      <c r="F309" s="3">
        <v>1812935.3910000001</v>
      </c>
      <c r="G309" s="3">
        <v>2311967.8790000002</v>
      </c>
      <c r="H309" s="2"/>
      <c r="I309" s="7"/>
      <c r="J309" s="7"/>
    </row>
    <row r="310" spans="1:10" x14ac:dyDescent="0.25">
      <c r="A310" s="15" t="s">
        <v>667</v>
      </c>
      <c r="B310" s="8" t="s">
        <v>37</v>
      </c>
      <c r="C310" s="3">
        <v>1020851.738</v>
      </c>
      <c r="D310" s="3">
        <v>1239933.1310000001</v>
      </c>
      <c r="E310" s="3">
        <v>1554919.426</v>
      </c>
      <c r="F310" s="3">
        <v>1781567</v>
      </c>
      <c r="G310" s="3">
        <v>2269711.4339999999</v>
      </c>
      <c r="H310" s="2"/>
      <c r="I310" s="7"/>
      <c r="J310" s="7"/>
    </row>
    <row r="311" spans="1:10" x14ac:dyDescent="0.25">
      <c r="A311" s="15" t="s">
        <v>667</v>
      </c>
      <c r="B311" s="8" t="s">
        <v>38</v>
      </c>
      <c r="C311" s="3">
        <v>323791.712</v>
      </c>
      <c r="D311" s="3">
        <v>124917.04300000001</v>
      </c>
      <c r="E311" s="3">
        <v>-781163.24399999995</v>
      </c>
      <c r="F311" s="3">
        <v>-1024700.1139999999</v>
      </c>
      <c r="G311" s="3">
        <v>-424828.68099999998</v>
      </c>
      <c r="H311" s="2"/>
      <c r="I311" s="7"/>
      <c r="J311" s="7"/>
    </row>
    <row r="312" spans="1:10" x14ac:dyDescent="0.25">
      <c r="A312" s="15" t="s">
        <v>667</v>
      </c>
      <c r="B312" s="8" t="s">
        <v>39</v>
      </c>
      <c r="C312" s="3">
        <v>215925.94899999999</v>
      </c>
      <c r="D312" s="3">
        <v>114658.088</v>
      </c>
      <c r="E312" s="3">
        <v>-561380.32999999996</v>
      </c>
      <c r="F312" s="3">
        <v>-933531.67099999997</v>
      </c>
      <c r="G312" s="3">
        <v>-297217.18099999998</v>
      </c>
      <c r="H312" s="2"/>
      <c r="I312" s="7"/>
      <c r="J312" s="7"/>
    </row>
    <row r="313" spans="1:10" x14ac:dyDescent="0.25">
      <c r="A313" s="14" t="s">
        <v>667</v>
      </c>
      <c r="B313" s="5" t="s">
        <v>40</v>
      </c>
      <c r="C313" s="3"/>
      <c r="D313" s="3"/>
      <c r="E313" s="3"/>
      <c r="F313" s="3"/>
      <c r="G313" s="3"/>
      <c r="H313" s="2"/>
      <c r="I313" s="7"/>
      <c r="J313" s="7"/>
    </row>
    <row r="314" spans="1:10" x14ac:dyDescent="0.25">
      <c r="A314" s="15" t="s">
        <v>667</v>
      </c>
      <c r="B314" s="8" t="s">
        <v>77</v>
      </c>
      <c r="C314" s="3">
        <v>230830</v>
      </c>
      <c r="D314" s="3">
        <v>230830</v>
      </c>
      <c r="E314" s="3">
        <v>322000</v>
      </c>
      <c r="F314" s="3">
        <v>322000</v>
      </c>
      <c r="G314" s="3">
        <v>350090</v>
      </c>
      <c r="H314" s="2"/>
      <c r="I314" s="7"/>
      <c r="J314" s="7"/>
    </row>
    <row r="315" spans="1:10" x14ac:dyDescent="0.25">
      <c r="A315" s="15" t="s">
        <v>667</v>
      </c>
      <c r="B315" s="8" t="s">
        <v>78</v>
      </c>
      <c r="C315" s="9">
        <v>0</v>
      </c>
      <c r="D315" s="9">
        <v>0</v>
      </c>
      <c r="E315" s="9">
        <v>0</v>
      </c>
      <c r="F315" s="9">
        <v>0</v>
      </c>
      <c r="G315" s="9">
        <v>0</v>
      </c>
      <c r="H315" s="2"/>
      <c r="I315" s="7"/>
      <c r="J315" s="7"/>
    </row>
    <row r="316" spans="1:10" x14ac:dyDescent="0.25">
      <c r="A316" s="15" t="s">
        <v>667</v>
      </c>
      <c r="B316" s="8" t="s">
        <v>79</v>
      </c>
      <c r="C316" s="9">
        <v>0</v>
      </c>
      <c r="D316" s="9">
        <v>0</v>
      </c>
      <c r="E316" s="9">
        <v>0</v>
      </c>
      <c r="F316" s="9">
        <v>0</v>
      </c>
      <c r="G316" s="9">
        <v>0</v>
      </c>
      <c r="H316" s="2"/>
      <c r="I316" s="7"/>
      <c r="J316" s="7"/>
    </row>
    <row r="317" spans="1:10" x14ac:dyDescent="0.25">
      <c r="A317" s="15" t="s">
        <v>667</v>
      </c>
      <c r="B317" s="8" t="s">
        <v>80</v>
      </c>
      <c r="C317" s="3">
        <v>-550100.20700000005</v>
      </c>
      <c r="D317" s="3">
        <v>978637.01399999997</v>
      </c>
      <c r="E317" s="3">
        <v>-586955</v>
      </c>
      <c r="F317" s="3">
        <v>3138168.26</v>
      </c>
      <c r="G317" s="3">
        <v>2645626.9959999998</v>
      </c>
      <c r="H317" s="2"/>
      <c r="I317" s="7"/>
      <c r="J317" s="7"/>
    </row>
    <row r="318" spans="1:10" x14ac:dyDescent="0.25">
      <c r="A318" s="14" t="s">
        <v>667</v>
      </c>
      <c r="B318" s="5" t="s">
        <v>43</v>
      </c>
      <c r="C318" s="9"/>
      <c r="D318" s="9"/>
      <c r="E318" s="9"/>
      <c r="F318" s="9"/>
      <c r="G318" s="9"/>
      <c r="H318" s="2"/>
      <c r="I318" s="7"/>
      <c r="J318" s="7"/>
    </row>
    <row r="319" spans="1:10" x14ac:dyDescent="0.25">
      <c r="A319" s="15" t="s">
        <v>667</v>
      </c>
      <c r="B319" s="8" t="s">
        <v>44</v>
      </c>
      <c r="C319" s="9">
        <v>85.728398920215199</v>
      </c>
      <c r="D319" s="9">
        <v>76.402640011205904</v>
      </c>
      <c r="E319" s="9">
        <v>68.694623229508167</v>
      </c>
      <c r="F319" s="9">
        <v>59.258473089910524</v>
      </c>
      <c r="G319" s="9">
        <v>52.701250093018395</v>
      </c>
      <c r="H319" s="2"/>
      <c r="I319" s="7"/>
      <c r="J319" s="7"/>
    </row>
    <row r="320" spans="1:10" x14ac:dyDescent="0.25">
      <c r="A320" s="15" t="s">
        <v>667</v>
      </c>
      <c r="B320" s="8" t="s">
        <v>45</v>
      </c>
      <c r="C320" s="9">
        <v>18.795328753779071</v>
      </c>
      <c r="D320" s="9">
        <v>23.809746122779433</v>
      </c>
      <c r="E320" s="9">
        <v>22.480869621210552</v>
      </c>
      <c r="F320" s="9">
        <v>15.401432296417488</v>
      </c>
      <c r="G320" s="9">
        <v>8.4478122820979547</v>
      </c>
      <c r="H320" s="2"/>
      <c r="I320" s="7"/>
      <c r="J320" s="7"/>
    </row>
    <row r="321" spans="1:17" x14ac:dyDescent="0.25">
      <c r="A321" s="15" t="s">
        <v>667</v>
      </c>
      <c r="B321" s="8" t="s">
        <v>533</v>
      </c>
      <c r="C321" s="9">
        <v>8.9748415545811184</v>
      </c>
      <c r="D321" s="9">
        <v>4.540698710132709</v>
      </c>
      <c r="E321" s="9">
        <v>-19.445985144182256</v>
      </c>
      <c r="F321" s="9">
        <v>-57.880291010072334</v>
      </c>
      <c r="G321" s="9">
        <v>-18.630126446303272</v>
      </c>
      <c r="H321" s="2"/>
      <c r="I321" s="9"/>
      <c r="J321" s="9"/>
      <c r="K321" s="9"/>
      <c r="L321" s="9"/>
      <c r="M321" s="24"/>
      <c r="N321" s="24"/>
      <c r="O321" s="24"/>
      <c r="P321" s="24"/>
      <c r="Q321" s="24"/>
    </row>
    <row r="322" spans="1:17" x14ac:dyDescent="0.25">
      <c r="A322" s="15" t="s">
        <v>667</v>
      </c>
      <c r="B322" s="8" t="s">
        <v>46</v>
      </c>
      <c r="C322" s="9">
        <v>3.0069634459759986</v>
      </c>
      <c r="D322" s="9">
        <v>1.4928806436952347</v>
      </c>
      <c r="E322" s="9">
        <v>-8.415155055941776</v>
      </c>
      <c r="F322" s="9">
        <v>-11.733438644145025</v>
      </c>
      <c r="G322" s="9">
        <v>-1.5181455477961616</v>
      </c>
      <c r="H322" s="2"/>
      <c r="I322" s="2"/>
      <c r="J322" s="2"/>
      <c r="K322" s="2"/>
      <c r="L322" s="2"/>
      <c r="M322" s="2"/>
      <c r="N322" s="2"/>
      <c r="O322" s="2"/>
      <c r="P322" s="2"/>
      <c r="Q322" s="2"/>
    </row>
    <row r="323" spans="1:17" x14ac:dyDescent="0.25">
      <c r="A323" s="15" t="s">
        <v>667</v>
      </c>
      <c r="B323" s="8" t="s">
        <v>47</v>
      </c>
      <c r="C323" s="9">
        <v>4.4230475704103878</v>
      </c>
      <c r="D323" s="9">
        <v>3.5521392463291326</v>
      </c>
      <c r="E323" s="9">
        <v>3.4712156922905892</v>
      </c>
      <c r="F323" s="9">
        <v>2.3463944442918914</v>
      </c>
      <c r="G323" s="9">
        <v>1.4143475649322033</v>
      </c>
      <c r="H323" s="2"/>
      <c r="I323" s="2"/>
      <c r="J323" s="2"/>
      <c r="K323" s="2"/>
      <c r="L323" s="2"/>
      <c r="M323" s="2"/>
      <c r="N323" s="2"/>
      <c r="O323" s="2"/>
      <c r="P323" s="2"/>
      <c r="Q323" s="2"/>
    </row>
    <row r="324" spans="1:17" x14ac:dyDescent="0.25">
      <c r="A324" s="15" t="s">
        <v>667</v>
      </c>
      <c r="B324" s="8" t="s">
        <v>48</v>
      </c>
      <c r="C324" s="9">
        <v>14.401158614597595</v>
      </c>
      <c r="D324" s="9">
        <v>14.218594958733428</v>
      </c>
      <c r="E324" s="9">
        <v>8.5973764987500321</v>
      </c>
      <c r="F324" s="9">
        <v>7.5608326452003496</v>
      </c>
      <c r="G324" s="9">
        <v>8.2249066729152354</v>
      </c>
      <c r="H324" s="2"/>
      <c r="I324" s="2"/>
      <c r="J324" s="2"/>
      <c r="K324" s="2"/>
      <c r="L324" s="2"/>
      <c r="M324" s="2"/>
      <c r="N324" s="2"/>
      <c r="O324" s="2"/>
      <c r="P324" s="2"/>
      <c r="Q324" s="2"/>
    </row>
    <row r="325" spans="1:17" x14ac:dyDescent="0.25">
      <c r="A325" s="15" t="s">
        <v>667</v>
      </c>
      <c r="B325" s="8" t="s">
        <v>49</v>
      </c>
      <c r="C325" s="9">
        <v>14.2716010797848</v>
      </c>
      <c r="D325" s="9">
        <v>23.597359988794093</v>
      </c>
      <c r="E325" s="9">
        <v>31.305376770491836</v>
      </c>
      <c r="F325" s="9">
        <v>40.741526910089476</v>
      </c>
      <c r="G325" s="9">
        <v>47.298749906981605</v>
      </c>
      <c r="H325" s="2"/>
      <c r="I325" s="2"/>
      <c r="J325" s="2"/>
      <c r="K325" s="2"/>
      <c r="L325" s="2"/>
      <c r="M325" s="2"/>
      <c r="N325" s="2"/>
      <c r="O325" s="2"/>
      <c r="P325" s="2"/>
      <c r="Q325" s="2"/>
    </row>
    <row r="326" spans="1:17" x14ac:dyDescent="0.25">
      <c r="A326" s="15" t="s">
        <v>667</v>
      </c>
      <c r="B326" s="8" t="s">
        <v>50</v>
      </c>
      <c r="C326" s="9">
        <v>3.1528037938166866</v>
      </c>
      <c r="D326" s="9">
        <v>9.9260525323193889</v>
      </c>
      <c r="E326" s="9">
        <v>-1.9905179076756458</v>
      </c>
      <c r="F326" s="9">
        <v>-1.738622818187761</v>
      </c>
      <c r="G326" s="9">
        <v>-5.3426511332929518</v>
      </c>
      <c r="H326" s="2"/>
      <c r="I326" s="23"/>
      <c r="J326" s="23"/>
      <c r="K326" s="23"/>
      <c r="L326" s="23"/>
      <c r="M326" s="24"/>
      <c r="N326" s="24"/>
      <c r="O326" s="24"/>
      <c r="P326" s="24"/>
      <c r="Q326" s="24"/>
    </row>
    <row r="327" spans="1:17" x14ac:dyDescent="0.25">
      <c r="A327" s="15" t="s">
        <v>667</v>
      </c>
      <c r="B327" s="8" t="s">
        <v>51</v>
      </c>
      <c r="C327" s="9">
        <v>54.332334841594829</v>
      </c>
      <c r="D327" s="9">
        <v>46.504323990702879</v>
      </c>
      <c r="E327" s="9">
        <v>65.691365111464364</v>
      </c>
      <c r="F327" s="9">
        <v>80.413687081281225</v>
      </c>
      <c r="G327" s="9">
        <v>67.698013191016983</v>
      </c>
      <c r="H327" s="2"/>
      <c r="I327" s="2"/>
      <c r="J327" s="2"/>
      <c r="K327" s="2"/>
      <c r="L327" s="2"/>
      <c r="M327" s="2"/>
      <c r="N327" s="2"/>
      <c r="O327" s="2"/>
      <c r="P327" s="2"/>
      <c r="Q327" s="2"/>
    </row>
    <row r="328" spans="1:17" x14ac:dyDescent="0.25">
      <c r="A328" s="15" t="s">
        <v>667</v>
      </c>
      <c r="B328" s="8" t="s">
        <v>52</v>
      </c>
      <c r="C328" s="9">
        <v>3.2141369229317585</v>
      </c>
      <c r="D328" s="9">
        <v>4.5449454411271457</v>
      </c>
      <c r="E328" s="9">
        <v>6.7147712152422407</v>
      </c>
      <c r="F328" s="9">
        <v>9.5432738921058693</v>
      </c>
      <c r="G328" s="9">
        <v>8.1969823122530148</v>
      </c>
      <c r="H328" s="2"/>
      <c r="I328" s="2"/>
      <c r="J328" s="2"/>
      <c r="K328" s="2"/>
      <c r="L328" s="2"/>
      <c r="M328" s="2"/>
      <c r="N328" s="2"/>
      <c r="O328" s="2"/>
      <c r="P328" s="2"/>
      <c r="Q328" s="2"/>
    </row>
    <row r="329" spans="1:17" x14ac:dyDescent="0.25">
      <c r="A329" s="15" t="s">
        <v>667</v>
      </c>
      <c r="B329" s="8" t="s">
        <v>82</v>
      </c>
      <c r="C329" s="9">
        <v>0.93543278170081878</v>
      </c>
      <c r="D329" s="9">
        <v>0.49672091149330677</v>
      </c>
      <c r="E329" s="9">
        <v>-1.7434171739130435</v>
      </c>
      <c r="F329" s="9">
        <v>-2.8991666801242237</v>
      </c>
      <c r="G329" s="9">
        <v>-0.84897363820731808</v>
      </c>
      <c r="H329" s="2"/>
      <c r="I329" s="2"/>
      <c r="J329" s="2"/>
      <c r="K329" s="2"/>
      <c r="L329" s="2"/>
      <c r="M329" s="2"/>
      <c r="N329" s="2"/>
      <c r="O329" s="2"/>
      <c r="P329" s="2"/>
      <c r="Q329" s="2"/>
    </row>
    <row r="330" spans="1:17" x14ac:dyDescent="0.25">
      <c r="A330" s="14" t="s">
        <v>667</v>
      </c>
      <c r="B330" s="5" t="s">
        <v>53</v>
      </c>
      <c r="C330" s="9"/>
      <c r="D330" s="9"/>
      <c r="E330" s="9"/>
      <c r="F330" s="9"/>
      <c r="G330" s="9"/>
      <c r="H330" s="2"/>
      <c r="I330" s="2"/>
      <c r="J330" s="2"/>
      <c r="K330" s="2"/>
      <c r="L330" s="2"/>
      <c r="M330" s="2"/>
      <c r="N330" s="2"/>
      <c r="O330" s="2"/>
      <c r="P330" s="2"/>
      <c r="Q330" s="2"/>
    </row>
    <row r="331" spans="1:17" x14ac:dyDescent="0.25">
      <c r="A331" s="15" t="s">
        <v>667</v>
      </c>
      <c r="B331" s="8" t="s">
        <v>54</v>
      </c>
      <c r="C331" s="9">
        <v>13.681023522537698</v>
      </c>
      <c r="D331" s="9">
        <v>15.827136017719091</v>
      </c>
      <c r="E331" s="9">
        <v>19.894991893085606</v>
      </c>
      <c r="F331" s="9">
        <v>26.813456818877508</v>
      </c>
      <c r="G331" s="9">
        <v>23.666155282271248</v>
      </c>
      <c r="H331" s="2"/>
      <c r="I331" s="2"/>
      <c r="J331" s="2"/>
      <c r="K331" s="2"/>
      <c r="L331" s="2"/>
      <c r="M331" s="2"/>
      <c r="N331" s="2"/>
      <c r="O331" s="2"/>
      <c r="P331" s="2"/>
      <c r="Q331" s="2"/>
    </row>
    <row r="332" spans="1:17" x14ac:dyDescent="0.25">
      <c r="A332" s="15" t="s">
        <v>667</v>
      </c>
      <c r="B332" s="8" t="s">
        <v>55</v>
      </c>
      <c r="C332" s="9">
        <v>3.9883274037001262</v>
      </c>
      <c r="D332" s="9">
        <v>4.062746597916477</v>
      </c>
      <c r="E332" s="9">
        <v>6.1799275698445424</v>
      </c>
      <c r="F332" s="9">
        <v>7.1315608983612879</v>
      </c>
      <c r="G332" s="9">
        <v>9.5195776003587635</v>
      </c>
      <c r="H332" s="2"/>
      <c r="I332" s="2"/>
      <c r="J332" s="2"/>
      <c r="K332" s="2"/>
      <c r="L332" s="2"/>
      <c r="M332" s="2"/>
      <c r="N332" s="2"/>
      <c r="O332" s="2"/>
      <c r="P332" s="2"/>
      <c r="Q332" s="2"/>
    </row>
    <row r="333" spans="1:17" x14ac:dyDescent="0.25">
      <c r="A333" s="15" t="s">
        <v>667</v>
      </c>
      <c r="B333" s="8" t="s">
        <v>56</v>
      </c>
      <c r="C333" s="9">
        <v>74.810153037771428</v>
      </c>
      <c r="D333" s="9">
        <v>68.835107035294158</v>
      </c>
      <c r="E333" s="9">
        <v>57.337575192577106</v>
      </c>
      <c r="F333" s="9">
        <v>52.013253874404</v>
      </c>
      <c r="G333" s="9">
        <v>55.203662998258395</v>
      </c>
      <c r="H333" s="2"/>
      <c r="I333" s="2"/>
      <c r="J333" s="2"/>
      <c r="K333" s="2"/>
      <c r="L333" s="2"/>
      <c r="M333" s="2"/>
      <c r="N333" s="2"/>
      <c r="O333" s="2"/>
      <c r="P333" s="2"/>
      <c r="Q333" s="2"/>
    </row>
    <row r="334" spans="1:17" x14ac:dyDescent="0.25">
      <c r="A334" s="15" t="s">
        <v>667</v>
      </c>
      <c r="B334" s="8" t="s">
        <v>57</v>
      </c>
      <c r="C334" s="9">
        <v>24.666706374331653</v>
      </c>
      <c r="D334" s="9">
        <v>31.428403487021573</v>
      </c>
      <c r="E334" s="9">
        <v>13.924601560960248</v>
      </c>
      <c r="F334" s="9">
        <v>68.308188167769842</v>
      </c>
      <c r="G334" s="9">
        <v>79.110224455259129</v>
      </c>
      <c r="H334" s="2"/>
      <c r="I334" s="2"/>
      <c r="J334" s="2"/>
      <c r="K334" s="2"/>
      <c r="L334" s="2"/>
      <c r="M334" s="2"/>
      <c r="N334" s="2"/>
      <c r="O334" s="2"/>
      <c r="P334" s="2"/>
      <c r="Q334" s="2"/>
    </row>
    <row r="335" spans="1:17" x14ac:dyDescent="0.25">
      <c r="A335" s="15" t="s">
        <v>667</v>
      </c>
      <c r="B335" s="8" t="s">
        <v>58</v>
      </c>
      <c r="C335" s="9">
        <v>66.493297681453399</v>
      </c>
      <c r="D335" s="9">
        <v>67.121059818573841</v>
      </c>
      <c r="E335" s="9">
        <v>56.722455871028075</v>
      </c>
      <c r="F335" s="9">
        <v>79.716816468311436</v>
      </c>
      <c r="G335" s="9">
        <v>91.728936790209247</v>
      </c>
      <c r="H335" s="2"/>
      <c r="I335" s="2"/>
      <c r="J335" s="2"/>
      <c r="K335" s="2"/>
      <c r="L335" s="2"/>
      <c r="M335" s="2"/>
      <c r="N335" s="2"/>
      <c r="O335" s="2"/>
      <c r="P335" s="2"/>
      <c r="Q335" s="2"/>
    </row>
    <row r="336" spans="1:17" x14ac:dyDescent="0.25">
      <c r="A336" s="15" t="s">
        <v>667</v>
      </c>
      <c r="B336" s="8" t="s">
        <v>59</v>
      </c>
      <c r="C336" s="9">
        <v>316.15521061319259</v>
      </c>
      <c r="D336" s="9">
        <v>228.70386790091385</v>
      </c>
      <c r="E336" s="9">
        <v>445.53809320295954</v>
      </c>
      <c r="F336" s="9">
        <v>83.005782000289756</v>
      </c>
      <c r="G336" s="9">
        <v>71.998680548515438</v>
      </c>
      <c r="H336" s="2"/>
      <c r="I336" s="2"/>
      <c r="J336" s="2"/>
      <c r="K336" s="2"/>
      <c r="L336" s="2"/>
      <c r="M336" s="2"/>
      <c r="N336" s="2"/>
      <c r="O336" s="2"/>
      <c r="P336" s="2"/>
      <c r="Q336" s="2"/>
    </row>
    <row r="337" spans="1:17" x14ac:dyDescent="0.25">
      <c r="A337" s="15" t="s">
        <v>667</v>
      </c>
      <c r="B337" s="8" t="s">
        <v>60</v>
      </c>
      <c r="C337" s="9">
        <v>131.65425855033308</v>
      </c>
      <c r="D337" s="9">
        <v>125.57669635130854</v>
      </c>
      <c r="E337" s="9">
        <v>142.16418435952423</v>
      </c>
      <c r="F337" s="9">
        <v>83.005782000289756</v>
      </c>
      <c r="G337" s="9">
        <v>66.913605049809618</v>
      </c>
      <c r="H337" s="2"/>
      <c r="I337" s="2"/>
      <c r="J337" s="2"/>
      <c r="K337" s="2"/>
      <c r="L337" s="2"/>
      <c r="M337" s="2"/>
      <c r="N337" s="2"/>
      <c r="O337" s="2"/>
      <c r="P337" s="2"/>
      <c r="Q337" s="2"/>
    </row>
    <row r="338" spans="1:17" x14ac:dyDescent="0.25">
      <c r="A338" s="14" t="s">
        <v>667</v>
      </c>
      <c r="B338" s="5" t="s">
        <v>61</v>
      </c>
      <c r="C338" s="9"/>
      <c r="D338" s="9"/>
      <c r="E338" s="9"/>
      <c r="F338" s="9"/>
      <c r="G338" s="9"/>
      <c r="H338" s="2"/>
      <c r="I338" s="2"/>
      <c r="J338" s="2"/>
      <c r="K338" s="2"/>
      <c r="L338" s="2"/>
      <c r="M338" s="2"/>
      <c r="N338" s="2"/>
      <c r="O338" s="2"/>
      <c r="P338" s="2"/>
      <c r="Q338" s="2"/>
    </row>
    <row r="339" spans="1:17" x14ac:dyDescent="0.25">
      <c r="A339" s="15" t="s">
        <v>667</v>
      </c>
      <c r="B339" s="8" t="s">
        <v>62</v>
      </c>
      <c r="C339" s="9">
        <v>6.9732322090108667</v>
      </c>
      <c r="D339" s="9">
        <v>14.291788841816366</v>
      </c>
      <c r="E339" s="9">
        <v>15.607409884485131</v>
      </c>
      <c r="F339" s="9">
        <v>12.233046080523151</v>
      </c>
      <c r="G339" s="9">
        <v>3.3639372806656125</v>
      </c>
      <c r="H339" s="2"/>
      <c r="I339" s="2"/>
      <c r="J339" s="2"/>
      <c r="K339" s="2"/>
      <c r="L339" s="2"/>
      <c r="M339" s="2"/>
      <c r="N339" s="2"/>
      <c r="O339" s="2"/>
      <c r="P339" s="2"/>
      <c r="Q339" s="2"/>
    </row>
    <row r="340" spans="1:17" x14ac:dyDescent="0.25">
      <c r="A340" s="15" t="s">
        <v>667</v>
      </c>
      <c r="B340" s="8" t="s">
        <v>63</v>
      </c>
      <c r="C340" s="9">
        <v>4.0711948408054406</v>
      </c>
      <c r="D340" s="9">
        <v>4.233379397055109</v>
      </c>
      <c r="E340" s="9">
        <v>7.5787785887701613</v>
      </c>
      <c r="F340" s="9">
        <v>8.2654548477375371</v>
      </c>
      <c r="G340" s="9">
        <v>3.0805944709714819</v>
      </c>
      <c r="H340" s="2"/>
      <c r="I340" s="2"/>
      <c r="J340" s="2"/>
      <c r="K340" s="2"/>
      <c r="L340" s="2"/>
      <c r="M340" s="2"/>
      <c r="N340" s="2"/>
      <c r="O340" s="2"/>
      <c r="P340" s="2"/>
      <c r="Q340" s="2"/>
    </row>
    <row r="341" spans="1:17" x14ac:dyDescent="0.25">
      <c r="A341" s="15" t="s">
        <v>667</v>
      </c>
      <c r="B341" s="8" t="s">
        <v>534</v>
      </c>
      <c r="C341" s="9">
        <v>16.230962597185407</v>
      </c>
      <c r="D341" s="9">
        <v>31.244963348132906</v>
      </c>
      <c r="E341" s="9">
        <v>22.375166824964055</v>
      </c>
      <c r="F341" s="9">
        <v>34.215360684133017</v>
      </c>
      <c r="G341" s="9">
        <v>23.512967119107067</v>
      </c>
      <c r="H341" s="2"/>
      <c r="I341" s="25"/>
      <c r="J341" s="25"/>
      <c r="K341" s="25"/>
      <c r="L341" s="25"/>
      <c r="M341" s="24"/>
      <c r="N341" s="24"/>
      <c r="O341" s="24"/>
      <c r="P341" s="24"/>
      <c r="Q341" s="24"/>
    </row>
    <row r="342" spans="1:17" x14ac:dyDescent="0.25">
      <c r="A342" s="15" t="s">
        <v>667</v>
      </c>
      <c r="B342" s="8" t="s">
        <v>65</v>
      </c>
      <c r="C342" s="9">
        <v>138.40235276572787</v>
      </c>
      <c r="D342" s="9">
        <v>315.2010926662245</v>
      </c>
      <c r="E342" s="9">
        <v>295.27855781063693</v>
      </c>
      <c r="F342" s="9">
        <v>167.30210666058761</v>
      </c>
      <c r="G342" s="9">
        <v>12.703673146649928</v>
      </c>
      <c r="H342" s="2"/>
      <c r="I342" s="2"/>
      <c r="J342" s="2"/>
      <c r="K342" s="2"/>
      <c r="L342" s="2"/>
      <c r="M342" s="2"/>
      <c r="N342" s="2"/>
      <c r="O342" s="2"/>
      <c r="P342" s="2"/>
      <c r="Q342" s="2"/>
    </row>
    <row r="343" spans="1:17" x14ac:dyDescent="0.25">
      <c r="A343" s="15" t="s">
        <v>667</v>
      </c>
      <c r="B343" s="8" t="s">
        <v>66</v>
      </c>
      <c r="C343" s="9">
        <v>58.383181841336217</v>
      </c>
      <c r="D343" s="9">
        <v>29.621060343885418</v>
      </c>
      <c r="E343" s="9">
        <v>48.558848936901455</v>
      </c>
      <c r="F343" s="9">
        <v>67.566612545483537</v>
      </c>
      <c r="G343" s="9">
        <v>91.577048379508838</v>
      </c>
      <c r="H343" s="2"/>
      <c r="I343" s="2"/>
      <c r="J343" s="2"/>
      <c r="K343" s="2"/>
      <c r="L343" s="2"/>
      <c r="M343" s="2"/>
      <c r="N343" s="2"/>
      <c r="O343" s="2"/>
      <c r="P343" s="2"/>
      <c r="Q343" s="2"/>
    </row>
    <row r="344" spans="1:17" x14ac:dyDescent="0.25">
      <c r="A344" s="14" t="s">
        <v>667</v>
      </c>
      <c r="B344" s="5" t="s">
        <v>67</v>
      </c>
      <c r="C344" s="9"/>
      <c r="D344" s="9"/>
      <c r="E344" s="9"/>
      <c r="F344" s="9"/>
      <c r="G344" s="9"/>
      <c r="H344" s="2"/>
      <c r="I344" s="2"/>
      <c r="J344" s="2"/>
      <c r="K344" s="2"/>
      <c r="L344" s="2"/>
      <c r="M344" s="2"/>
      <c r="N344" s="2"/>
      <c r="O344" s="2"/>
      <c r="P344" s="2"/>
      <c r="Q344" s="2"/>
    </row>
    <row r="345" spans="1:17" x14ac:dyDescent="0.25">
      <c r="A345" s="15" t="s">
        <v>667</v>
      </c>
      <c r="B345" s="8" t="s">
        <v>535</v>
      </c>
      <c r="C345" s="9">
        <v>33.504362474690424</v>
      </c>
      <c r="D345" s="9">
        <v>32.877773642277241</v>
      </c>
      <c r="E345" s="9">
        <v>43.274511389099658</v>
      </c>
      <c r="F345" s="9">
        <v>20.271906791386328</v>
      </c>
      <c r="G345" s="9">
        <v>8.1488740947187903</v>
      </c>
      <c r="H345" s="2"/>
      <c r="I345" s="3"/>
      <c r="J345" s="3"/>
      <c r="K345" s="3"/>
      <c r="L345" s="3"/>
      <c r="M345" s="24"/>
      <c r="N345" s="24"/>
      <c r="O345" s="24"/>
      <c r="P345" s="24"/>
      <c r="Q345" s="24"/>
    </row>
    <row r="346" spans="1:17" x14ac:dyDescent="0.25">
      <c r="A346" s="15" t="s">
        <v>667</v>
      </c>
      <c r="B346" s="8" t="s">
        <v>538</v>
      </c>
      <c r="C346" s="9">
        <v>10.422833383875579</v>
      </c>
      <c r="D346" s="9">
        <v>10.939305670840012</v>
      </c>
      <c r="E346" s="9">
        <v>8.9654350807453422</v>
      </c>
      <c r="F346" s="9">
        <v>5.0089013540372669</v>
      </c>
      <c r="G346" s="9">
        <v>4.55699343026079</v>
      </c>
      <c r="H346" s="2"/>
      <c r="I346" s="2"/>
      <c r="J346" s="2"/>
      <c r="K346" s="2"/>
      <c r="L346" s="2"/>
      <c r="M346" s="24"/>
      <c r="N346" s="24"/>
      <c r="O346" s="24"/>
      <c r="P346" s="24"/>
      <c r="Q346" s="24"/>
    </row>
    <row r="347" spans="1:17" x14ac:dyDescent="0.25">
      <c r="A347" s="15" t="s">
        <v>667</v>
      </c>
      <c r="B347" s="8" t="s">
        <v>539</v>
      </c>
      <c r="C347" s="9">
        <v>0.73622371991006141</v>
      </c>
      <c r="D347" s="9">
        <v>0.95591641420050599</v>
      </c>
      <c r="E347" s="9">
        <v>0.32177374426618466</v>
      </c>
      <c r="F347" s="9">
        <v>3.3695985715953696</v>
      </c>
      <c r="G347" s="9">
        <v>9.7081171626556024</v>
      </c>
      <c r="H347" s="2"/>
      <c r="I347" s="2"/>
      <c r="J347" s="2"/>
      <c r="K347" s="2"/>
      <c r="L347" s="2"/>
      <c r="M347" s="24"/>
      <c r="N347" s="24"/>
      <c r="O347" s="24"/>
      <c r="P347" s="24"/>
      <c r="Q347" s="24"/>
    </row>
    <row r="348" spans="1:17" x14ac:dyDescent="0.25">
      <c r="A348" s="14" t="s">
        <v>667</v>
      </c>
      <c r="B348" s="5" t="s">
        <v>68</v>
      </c>
      <c r="C348" s="9"/>
      <c r="D348" s="9"/>
      <c r="E348" s="9"/>
      <c r="F348" s="9"/>
      <c r="G348" s="9"/>
      <c r="H348" s="2"/>
      <c r="M348" s="24"/>
      <c r="N348" s="24"/>
      <c r="O348" s="24"/>
      <c r="P348" s="24"/>
      <c r="Q348" s="24"/>
    </row>
    <row r="349" spans="1:17" x14ac:dyDescent="0.25">
      <c r="A349" s="15" t="s">
        <v>667</v>
      </c>
      <c r="B349" s="8" t="s">
        <v>83</v>
      </c>
      <c r="C349" s="9">
        <v>-2.5476336195238858</v>
      </c>
      <c r="D349" s="9">
        <v>8.5352636789129086</v>
      </c>
      <c r="E349" s="9">
        <v>1.0455567618480683</v>
      </c>
      <c r="F349" s="9">
        <v>-3.3616087782414401</v>
      </c>
      <c r="G349" s="9">
        <v>-8.9013259162834188</v>
      </c>
      <c r="H349" s="2"/>
      <c r="I349" s="2"/>
      <c r="J349" s="2"/>
      <c r="K349" s="2"/>
      <c r="L349" s="2"/>
      <c r="M349" s="24"/>
      <c r="N349" s="24"/>
      <c r="O349" s="24"/>
      <c r="P349" s="24"/>
      <c r="Q349" s="24"/>
    </row>
    <row r="350" spans="1:17" x14ac:dyDescent="0.25">
      <c r="A350" s="14" t="s">
        <v>668</v>
      </c>
      <c r="B350" s="5" t="s">
        <v>9</v>
      </c>
      <c r="C350" s="6">
        <v>3737612</v>
      </c>
      <c r="D350" s="6">
        <v>520023.38700000057</v>
      </c>
      <c r="E350" s="6">
        <v>-1131855.6409999998</v>
      </c>
      <c r="F350" s="6">
        <v>-4029874.0200000005</v>
      </c>
      <c r="G350" s="6">
        <v>-397348.29500000004</v>
      </c>
      <c r="H350" s="3"/>
      <c r="I350" s="3"/>
      <c r="J350" s="3"/>
      <c r="K350" s="3"/>
      <c r="L350" s="3"/>
    </row>
    <row r="351" spans="1:17" x14ac:dyDescent="0.25">
      <c r="A351" s="15" t="s">
        <v>668</v>
      </c>
      <c r="B351" s="8" t="s">
        <v>76</v>
      </c>
      <c r="C351" s="3">
        <v>6348887</v>
      </c>
      <c r="D351" s="3">
        <v>6348887.1100000003</v>
      </c>
      <c r="E351" s="3">
        <v>2259846.8169999998</v>
      </c>
      <c r="F351" s="3">
        <v>2259846.8169999998</v>
      </c>
      <c r="G351" s="3">
        <v>4259846.8169999998</v>
      </c>
      <c r="H351" s="2"/>
      <c r="I351" s="7"/>
      <c r="J351" s="7"/>
    </row>
    <row r="352" spans="1:17" x14ac:dyDescent="0.25">
      <c r="A352" s="15" t="s">
        <v>668</v>
      </c>
      <c r="B352" s="8" t="s">
        <v>11</v>
      </c>
      <c r="C352" s="3">
        <v>868881</v>
      </c>
      <c r="D352" s="3">
        <v>1189740.9410000001</v>
      </c>
      <c r="E352" s="3">
        <v>1259704.81</v>
      </c>
      <c r="F352" s="3">
        <v>1350926.9979999999</v>
      </c>
      <c r="G352" s="3">
        <v>2265463.0559999999</v>
      </c>
      <c r="H352" s="2"/>
      <c r="I352" s="7"/>
      <c r="J352" s="7"/>
    </row>
    <row r="353" spans="1:10" x14ac:dyDescent="0.25">
      <c r="A353" s="15" t="s">
        <v>668</v>
      </c>
      <c r="B353" s="8" t="s">
        <v>12</v>
      </c>
      <c r="C353" s="3">
        <v>334322</v>
      </c>
      <c r="D353" s="3">
        <v>-2923816.7069999999</v>
      </c>
      <c r="E353" s="3">
        <v>-4653579.9349999996</v>
      </c>
      <c r="F353" s="3">
        <v>-7644581.602</v>
      </c>
      <c r="G353" s="3">
        <v>-6931947.9699999997</v>
      </c>
      <c r="H353" s="2"/>
      <c r="I353" s="7"/>
      <c r="J353" s="7"/>
    </row>
    <row r="354" spans="1:10" x14ac:dyDescent="0.25">
      <c r="A354" s="15" t="s">
        <v>668</v>
      </c>
      <c r="B354" s="8" t="s">
        <v>13</v>
      </c>
      <c r="C354" s="3">
        <v>-3814478</v>
      </c>
      <c r="D354" s="3">
        <v>-4094787.9569999999</v>
      </c>
      <c r="E354" s="3">
        <v>2172.6669999999999</v>
      </c>
      <c r="F354" s="3">
        <v>3933.7669999999998</v>
      </c>
      <c r="G354" s="3">
        <v>9289.8019999999997</v>
      </c>
      <c r="H354" s="2"/>
      <c r="I354" s="7"/>
      <c r="J354" s="7"/>
    </row>
    <row r="355" spans="1:10" x14ac:dyDescent="0.25">
      <c r="A355" s="14" t="s">
        <v>668</v>
      </c>
      <c r="B355" s="5" t="s">
        <v>14</v>
      </c>
      <c r="C355" s="6">
        <v>33314846</v>
      </c>
      <c r="D355" s="6">
        <v>31883806.401000001</v>
      </c>
      <c r="E355" s="6">
        <v>33002410.228</v>
      </c>
      <c r="F355" s="6">
        <v>44382450.527999997</v>
      </c>
      <c r="G355" s="6">
        <v>77463130.201000005</v>
      </c>
      <c r="H355" s="2"/>
      <c r="I355" s="7"/>
      <c r="J355" s="7"/>
    </row>
    <row r="356" spans="1:10" x14ac:dyDescent="0.25">
      <c r="A356" s="15" t="s">
        <v>668</v>
      </c>
      <c r="B356" s="8" t="s">
        <v>15</v>
      </c>
      <c r="C356" s="3">
        <v>0</v>
      </c>
      <c r="D356" s="3">
        <v>0</v>
      </c>
      <c r="E356" s="3">
        <v>102600.913</v>
      </c>
      <c r="F356" s="3">
        <v>116212.29300000001</v>
      </c>
      <c r="G356" s="3">
        <v>114006.111</v>
      </c>
      <c r="H356" s="2"/>
      <c r="I356" s="7"/>
      <c r="J356" s="7"/>
    </row>
    <row r="357" spans="1:10" x14ac:dyDescent="0.25">
      <c r="A357" s="15" t="s">
        <v>668</v>
      </c>
      <c r="B357" s="8" t="s">
        <v>16</v>
      </c>
      <c r="C357" s="3">
        <v>5181379</v>
      </c>
      <c r="D357" s="3">
        <v>3795878.78</v>
      </c>
      <c r="E357" s="3">
        <v>3046875</v>
      </c>
      <c r="F357" s="3">
        <v>3000000</v>
      </c>
      <c r="G357" s="3">
        <v>3000000</v>
      </c>
      <c r="H357" s="2"/>
      <c r="I357" s="7"/>
      <c r="J357" s="7"/>
    </row>
    <row r="358" spans="1:10" x14ac:dyDescent="0.25">
      <c r="A358" s="15" t="s">
        <v>668</v>
      </c>
      <c r="B358" s="8" t="s">
        <v>17</v>
      </c>
      <c r="C358" s="3">
        <v>25419127</v>
      </c>
      <c r="D358" s="3">
        <v>24476984.620000001</v>
      </c>
      <c r="E358" s="3">
        <v>25539671.77</v>
      </c>
      <c r="F358" s="3">
        <v>36226184.700000003</v>
      </c>
      <c r="G358" s="3">
        <v>69088284.010000005</v>
      </c>
      <c r="H358" s="2"/>
      <c r="I358" s="7"/>
      <c r="J358" s="7"/>
    </row>
    <row r="359" spans="1:10" x14ac:dyDescent="0.25">
      <c r="A359" s="15" t="s">
        <v>668</v>
      </c>
      <c r="B359" s="8" t="s">
        <v>18</v>
      </c>
      <c r="C359" s="3">
        <v>2714340</v>
      </c>
      <c r="D359" s="3">
        <v>3610943.0010000002</v>
      </c>
      <c r="E359" s="3">
        <v>4313262.5449999999</v>
      </c>
      <c r="F359" s="3">
        <v>5040053.5350000001</v>
      </c>
      <c r="G359" s="3">
        <v>5260840.08</v>
      </c>
      <c r="H359" s="2"/>
      <c r="I359" s="7"/>
      <c r="J359" s="7"/>
    </row>
    <row r="360" spans="1:10" x14ac:dyDescent="0.25">
      <c r="A360" s="14" t="s">
        <v>668</v>
      </c>
      <c r="B360" s="5" t="s">
        <v>19</v>
      </c>
      <c r="C360" s="6">
        <v>37052458</v>
      </c>
      <c r="D360" s="6">
        <v>32403830.221999999</v>
      </c>
      <c r="E360" s="6">
        <v>31870554.583999999</v>
      </c>
      <c r="F360" s="6">
        <v>40352576.505000003</v>
      </c>
      <c r="G360" s="6">
        <v>77065781.908999994</v>
      </c>
      <c r="H360" s="2"/>
      <c r="I360" s="7"/>
      <c r="J360" s="7"/>
    </row>
    <row r="361" spans="1:10" x14ac:dyDescent="0.25">
      <c r="A361" s="15" t="s">
        <v>668</v>
      </c>
      <c r="B361" s="8" t="s">
        <v>20</v>
      </c>
      <c r="C361" s="3">
        <v>1702586</v>
      </c>
      <c r="D361" s="3">
        <v>1960777.1939999999</v>
      </c>
      <c r="E361" s="3">
        <v>1830826.692</v>
      </c>
      <c r="F361" s="3">
        <v>3409587.8390000002</v>
      </c>
      <c r="G361" s="3">
        <v>9863364.9560000002</v>
      </c>
      <c r="H361" s="2"/>
      <c r="I361" s="7"/>
      <c r="J361" s="7"/>
    </row>
    <row r="362" spans="1:10" x14ac:dyDescent="0.25">
      <c r="A362" s="15" t="s">
        <v>668</v>
      </c>
      <c r="B362" s="8" t="s">
        <v>21</v>
      </c>
      <c r="C362" s="3">
        <v>278599</v>
      </c>
      <c r="D362" s="3">
        <v>147178.21299999999</v>
      </c>
      <c r="E362" s="3">
        <v>105940.179</v>
      </c>
      <c r="F362" s="3">
        <v>5452594.6979999999</v>
      </c>
      <c r="G362" s="3">
        <v>7547109.841</v>
      </c>
      <c r="H362" s="2"/>
      <c r="I362" s="7"/>
      <c r="J362" s="7"/>
    </row>
    <row r="363" spans="1:10" x14ac:dyDescent="0.25">
      <c r="A363" s="15" t="s">
        <v>668</v>
      </c>
      <c r="B363" s="8" t="s">
        <v>22</v>
      </c>
      <c r="C363" s="3">
        <v>0</v>
      </c>
      <c r="D363" s="3">
        <v>0</v>
      </c>
      <c r="E363" s="3">
        <v>0</v>
      </c>
      <c r="F363" s="3">
        <v>0</v>
      </c>
      <c r="G363" s="3">
        <v>2762889</v>
      </c>
      <c r="H363" s="2"/>
      <c r="I363" s="7"/>
      <c r="J363" s="7"/>
    </row>
    <row r="364" spans="1:10" x14ac:dyDescent="0.25">
      <c r="A364" s="15" t="s">
        <v>668</v>
      </c>
      <c r="B364" s="8" t="s">
        <v>23</v>
      </c>
      <c r="C364" s="3">
        <v>10229997</v>
      </c>
      <c r="D364" s="3">
        <v>16353759.07</v>
      </c>
      <c r="E364" s="3">
        <v>3889939.41</v>
      </c>
      <c r="F364" s="3">
        <v>4562000.0999999996</v>
      </c>
      <c r="G364" s="3">
        <v>6443102.79</v>
      </c>
      <c r="H364" s="2"/>
      <c r="I364" s="7"/>
      <c r="J364" s="7"/>
    </row>
    <row r="365" spans="1:10" x14ac:dyDescent="0.25">
      <c r="A365" s="15" t="s">
        <v>668</v>
      </c>
      <c r="B365" s="8" t="s">
        <v>24</v>
      </c>
      <c r="C365" s="3">
        <v>19695729</v>
      </c>
      <c r="D365" s="3">
        <v>17216393.710000001</v>
      </c>
      <c r="E365" s="3">
        <v>18759941.620000001</v>
      </c>
      <c r="F365" s="3">
        <v>19174237.07</v>
      </c>
      <c r="G365" s="3">
        <v>38162579.359999999</v>
      </c>
      <c r="H365" s="2"/>
      <c r="I365" s="7"/>
      <c r="J365" s="7"/>
    </row>
    <row r="366" spans="1:10" x14ac:dyDescent="0.25">
      <c r="A366" s="15" t="s">
        <v>668</v>
      </c>
      <c r="B366" s="8" t="s">
        <v>25</v>
      </c>
      <c r="C366" s="3">
        <v>2922149</v>
      </c>
      <c r="D366" s="3">
        <v>3647662.7930000001</v>
      </c>
      <c r="E366" s="3">
        <v>1944383.8629999999</v>
      </c>
      <c r="F366" s="3">
        <v>480253.95600000001</v>
      </c>
      <c r="G366" s="3">
        <v>258392.15</v>
      </c>
      <c r="H366" s="2"/>
      <c r="I366" s="7"/>
      <c r="J366" s="7"/>
    </row>
    <row r="367" spans="1:10" x14ac:dyDescent="0.25">
      <c r="A367" s="15" t="s">
        <v>668</v>
      </c>
      <c r="B367" s="8" t="s">
        <v>26</v>
      </c>
      <c r="C367" s="3">
        <v>868536</v>
      </c>
      <c r="D367" s="3">
        <v>862634.64199999999</v>
      </c>
      <c r="E367" s="3">
        <v>793969.74100000004</v>
      </c>
      <c r="F367" s="3">
        <v>787310.38</v>
      </c>
      <c r="G367" s="3">
        <v>606995.16500000004</v>
      </c>
      <c r="H367" s="2"/>
      <c r="I367" s="7"/>
      <c r="J367" s="7"/>
    </row>
    <row r="368" spans="1:10" x14ac:dyDescent="0.25">
      <c r="A368" s="15" t="s">
        <v>668</v>
      </c>
      <c r="B368" s="8" t="s">
        <v>27</v>
      </c>
      <c r="C368" s="3">
        <v>18827193</v>
      </c>
      <c r="D368" s="3">
        <v>16353759.068</v>
      </c>
      <c r="E368" s="3">
        <v>17965971.879000001</v>
      </c>
      <c r="F368" s="3">
        <v>18386926.690000001</v>
      </c>
      <c r="G368" s="3">
        <v>37555584.195</v>
      </c>
      <c r="H368" s="2"/>
      <c r="I368" s="7"/>
      <c r="J368" s="7"/>
    </row>
    <row r="369" spans="1:10" x14ac:dyDescent="0.25">
      <c r="A369" s="15" t="s">
        <v>668</v>
      </c>
      <c r="B369" s="8" t="s">
        <v>491</v>
      </c>
      <c r="C369" s="3">
        <v>1966209</v>
      </c>
      <c r="D369" s="3">
        <v>1616031.122</v>
      </c>
      <c r="E369" s="3">
        <v>514828.98300000001</v>
      </c>
      <c r="F369" s="3">
        <v>416654.08100000001</v>
      </c>
      <c r="G369" s="3">
        <v>992016.48699999996</v>
      </c>
      <c r="H369" s="2"/>
      <c r="I369" s="7"/>
      <c r="J369" s="7"/>
    </row>
    <row r="370" spans="1:10" x14ac:dyDescent="0.25">
      <c r="A370" s="15" t="s">
        <v>668</v>
      </c>
      <c r="B370" s="8" t="s">
        <v>28</v>
      </c>
      <c r="C370" s="3">
        <v>4047874</v>
      </c>
      <c r="D370" s="3">
        <v>-4027674.4449999998</v>
      </c>
      <c r="E370" s="3">
        <v>7563047.4409999996</v>
      </c>
      <c r="F370" s="3">
        <v>8124813.0970000001</v>
      </c>
      <c r="G370" s="3">
        <v>11901714.640000001</v>
      </c>
      <c r="H370" s="2"/>
      <c r="I370" s="7"/>
      <c r="J370" s="7"/>
    </row>
    <row r="371" spans="1:10" x14ac:dyDescent="0.25">
      <c r="A371" s="14" t="s">
        <v>668</v>
      </c>
      <c r="B371" s="5" t="s">
        <v>29</v>
      </c>
      <c r="C371" s="6"/>
      <c r="D371" s="6"/>
      <c r="E371" s="6"/>
      <c r="F371" s="6"/>
      <c r="G371" s="6"/>
      <c r="H371" s="2"/>
      <c r="I371" s="7"/>
      <c r="J371" s="7"/>
    </row>
    <row r="372" spans="1:10" x14ac:dyDescent="0.25">
      <c r="A372" s="15" t="s">
        <v>668</v>
      </c>
      <c r="B372" s="8" t="s">
        <v>30</v>
      </c>
      <c r="C372" s="3">
        <v>5156247</v>
      </c>
      <c r="D372" s="3">
        <v>4824428.8320000004</v>
      </c>
      <c r="E372" s="3">
        <v>6309457.7929999996</v>
      </c>
      <c r="F372" s="3">
        <v>7385402.5420000004</v>
      </c>
      <c r="G372" s="3">
        <v>11687285.550000001</v>
      </c>
      <c r="H372" s="2"/>
      <c r="I372" s="7"/>
      <c r="J372" s="7"/>
    </row>
    <row r="373" spans="1:10" x14ac:dyDescent="0.25">
      <c r="A373" s="15" t="s">
        <v>668</v>
      </c>
      <c r="B373" s="8" t="s">
        <v>31</v>
      </c>
      <c r="C373" s="3">
        <v>2623081</v>
      </c>
      <c r="D373" s="3">
        <v>3415357.909</v>
      </c>
      <c r="E373" s="3">
        <v>4893564.2489999998</v>
      </c>
      <c r="F373" s="3">
        <v>6382028.3449999997</v>
      </c>
      <c r="G373" s="3">
        <v>6617939.8779999996</v>
      </c>
      <c r="H373" s="2"/>
      <c r="I373" s="7"/>
      <c r="J373" s="7"/>
    </row>
    <row r="374" spans="1:10" x14ac:dyDescent="0.25">
      <c r="A374" s="15" t="s">
        <v>668</v>
      </c>
      <c r="B374" s="8" t="s">
        <v>32</v>
      </c>
      <c r="C374" s="3">
        <v>2533166</v>
      </c>
      <c r="D374" s="3">
        <v>1409070.923</v>
      </c>
      <c r="E374" s="3">
        <v>1415893.544</v>
      </c>
      <c r="F374" s="3">
        <v>1003374.197</v>
      </c>
      <c r="G374" s="3">
        <v>5069345.6679999996</v>
      </c>
      <c r="H374" s="2"/>
      <c r="I374" s="7"/>
      <c r="J374" s="7"/>
    </row>
    <row r="375" spans="1:10" x14ac:dyDescent="0.25">
      <c r="A375" s="15" t="s">
        <v>668</v>
      </c>
      <c r="B375" s="8" t="s">
        <v>33</v>
      </c>
      <c r="C375" s="3">
        <v>2192758</v>
      </c>
      <c r="D375" s="3">
        <v>3726182.4709999999</v>
      </c>
      <c r="E375" s="3">
        <v>278373.81800000003</v>
      </c>
      <c r="F375" s="3">
        <v>-555990.56799999997</v>
      </c>
      <c r="G375" s="3">
        <v>-242496.454</v>
      </c>
      <c r="H375" s="2"/>
      <c r="I375" s="7"/>
      <c r="J375" s="7"/>
    </row>
    <row r="376" spans="1:10" x14ac:dyDescent="0.25">
      <c r="A376" s="15" t="s">
        <v>668</v>
      </c>
      <c r="B376" s="8" t="s">
        <v>34</v>
      </c>
      <c r="C376" s="3">
        <v>340408</v>
      </c>
      <c r="D376" s="3">
        <v>-2317111.548</v>
      </c>
      <c r="E376" s="3">
        <v>1137519.726</v>
      </c>
      <c r="F376" s="3">
        <v>1559364.7649999999</v>
      </c>
      <c r="G376" s="3">
        <v>5311842.1220000004</v>
      </c>
      <c r="H376" s="2"/>
      <c r="I376" s="7"/>
      <c r="J376" s="7"/>
    </row>
    <row r="377" spans="1:10" x14ac:dyDescent="0.25">
      <c r="A377" s="15" t="s">
        <v>668</v>
      </c>
      <c r="B377" s="8" t="s">
        <v>35</v>
      </c>
      <c r="C377" s="3">
        <v>924147</v>
      </c>
      <c r="D377" s="3">
        <v>999691.94700000004</v>
      </c>
      <c r="E377" s="3">
        <v>727975.429</v>
      </c>
      <c r="F377" s="3">
        <v>1548772.145</v>
      </c>
      <c r="G377" s="3">
        <v>2217421.6140000001</v>
      </c>
      <c r="H377" s="2"/>
      <c r="I377" s="7"/>
      <c r="J377" s="7"/>
    </row>
    <row r="378" spans="1:10" x14ac:dyDescent="0.25">
      <c r="A378" s="15" t="s">
        <v>668</v>
      </c>
      <c r="B378" s="8" t="s">
        <v>36</v>
      </c>
      <c r="C378" s="3">
        <v>3606786</v>
      </c>
      <c r="D378" s="3">
        <v>4026449.5</v>
      </c>
      <c r="E378" s="3">
        <v>4609153.3590000002</v>
      </c>
      <c r="F378" s="3">
        <v>4400047.97</v>
      </c>
      <c r="G378" s="3">
        <v>5857988.0599999996</v>
      </c>
      <c r="H378" s="2"/>
      <c r="I378" s="7"/>
      <c r="J378" s="7"/>
    </row>
    <row r="379" spans="1:10" x14ac:dyDescent="0.25">
      <c r="A379" s="15" t="s">
        <v>668</v>
      </c>
      <c r="B379" s="8" t="s">
        <v>37</v>
      </c>
      <c r="C379" s="3">
        <v>3554558</v>
      </c>
      <c r="D379" s="3">
        <v>3968954.7719999999</v>
      </c>
      <c r="E379" s="3">
        <v>4563623.0360000003</v>
      </c>
      <c r="F379" s="3">
        <v>4349381.6040000003</v>
      </c>
      <c r="G379" s="3">
        <v>5724104.4019999998</v>
      </c>
      <c r="H379" s="2"/>
      <c r="I379" s="7"/>
      <c r="J379" s="7"/>
    </row>
    <row r="380" spans="1:10" x14ac:dyDescent="0.25">
      <c r="A380" s="15" t="s">
        <v>668</v>
      </c>
      <c r="B380" s="8" t="s">
        <v>38</v>
      </c>
      <c r="C380" s="3">
        <v>-2342231</v>
      </c>
      <c r="D380" s="3">
        <v>-5343869.1009999998</v>
      </c>
      <c r="E380" s="3">
        <v>-2743658.2039999999</v>
      </c>
      <c r="F380" s="3">
        <v>-1291911.06</v>
      </c>
      <c r="G380" s="3">
        <v>1671275.676</v>
      </c>
      <c r="H380" s="2"/>
      <c r="I380" s="7"/>
      <c r="J380" s="7"/>
    </row>
    <row r="381" spans="1:10" x14ac:dyDescent="0.25">
      <c r="A381" s="15" t="s">
        <v>668</v>
      </c>
      <c r="B381" s="8" t="s">
        <v>39</v>
      </c>
      <c r="C381" s="3">
        <v>-1522523</v>
      </c>
      <c r="D381" s="3">
        <v>-3257188.6669999999</v>
      </c>
      <c r="E381" s="3">
        <v>-1729866.0120000001</v>
      </c>
      <c r="F381" s="3">
        <v>-1753520.804</v>
      </c>
      <c r="G381" s="3">
        <v>1019124.063</v>
      </c>
      <c r="H381" s="2"/>
      <c r="I381" s="7"/>
      <c r="J381" s="7"/>
    </row>
    <row r="382" spans="1:10" x14ac:dyDescent="0.25">
      <c r="A382" s="14" t="s">
        <v>668</v>
      </c>
      <c r="B382" s="5" t="s">
        <v>40</v>
      </c>
      <c r="C382" s="3"/>
      <c r="D382" s="3"/>
      <c r="E382" s="3"/>
      <c r="F382" s="3"/>
      <c r="G382" s="3"/>
      <c r="H382" s="2"/>
      <c r="I382" s="7"/>
      <c r="J382" s="7"/>
    </row>
    <row r="383" spans="1:10" x14ac:dyDescent="0.25">
      <c r="A383" s="15" t="s">
        <v>668</v>
      </c>
      <c r="B383" s="8" t="s">
        <v>77</v>
      </c>
      <c r="C383" s="3">
        <v>634889</v>
      </c>
      <c r="D383" s="3">
        <v>634888.71100000001</v>
      </c>
      <c r="E383" s="3">
        <v>225984.68169999999</v>
      </c>
      <c r="F383" s="3">
        <v>225984.68169999999</v>
      </c>
      <c r="G383" s="3">
        <v>425984.68170000002</v>
      </c>
      <c r="H383" s="2"/>
      <c r="I383" s="7"/>
      <c r="J383" s="7"/>
    </row>
    <row r="384" spans="1:10" x14ac:dyDescent="0.25">
      <c r="A384" s="15" t="s">
        <v>668</v>
      </c>
      <c r="B384" s="8" t="s">
        <v>78</v>
      </c>
      <c r="C384" s="9">
        <v>0</v>
      </c>
      <c r="D384" s="9">
        <v>0</v>
      </c>
      <c r="E384" s="9">
        <v>0</v>
      </c>
      <c r="F384" s="9">
        <v>0</v>
      </c>
      <c r="G384" s="9">
        <v>0</v>
      </c>
      <c r="H384" s="2"/>
      <c r="I384" s="7"/>
      <c r="J384" s="7"/>
    </row>
    <row r="385" spans="1:17" x14ac:dyDescent="0.25">
      <c r="A385" s="15" t="s">
        <v>668</v>
      </c>
      <c r="B385" s="8" t="s">
        <v>79</v>
      </c>
      <c r="C385" s="9">
        <v>0</v>
      </c>
      <c r="D385" s="9">
        <v>0</v>
      </c>
      <c r="E385" s="9">
        <v>0</v>
      </c>
      <c r="F385" s="9">
        <v>0</v>
      </c>
      <c r="G385" s="9">
        <v>0</v>
      </c>
      <c r="H385" s="2"/>
      <c r="I385" s="7"/>
      <c r="J385" s="7"/>
    </row>
    <row r="386" spans="1:17" x14ac:dyDescent="0.25">
      <c r="A386" s="15" t="s">
        <v>668</v>
      </c>
      <c r="B386" s="8" t="s">
        <v>80</v>
      </c>
      <c r="C386" s="3">
        <v>782306</v>
      </c>
      <c r="D386" s="3">
        <v>-3238779.5970000001</v>
      </c>
      <c r="E386" s="3">
        <v>-4584639.6320000002</v>
      </c>
      <c r="F386" s="3">
        <v>7802470.6540000001</v>
      </c>
      <c r="G386" s="3">
        <v>4577892.4119999995</v>
      </c>
      <c r="H386" s="2"/>
      <c r="I386" s="7"/>
      <c r="J386" s="7"/>
    </row>
    <row r="387" spans="1:17" x14ac:dyDescent="0.25">
      <c r="A387" s="14" t="s">
        <v>668</v>
      </c>
      <c r="B387" s="5" t="s">
        <v>43</v>
      </c>
      <c r="C387" s="9"/>
      <c r="D387" s="9"/>
      <c r="E387" s="9"/>
      <c r="F387" s="9"/>
      <c r="G387" s="9"/>
      <c r="H387" s="2"/>
      <c r="I387" s="7"/>
      <c r="J387" s="7"/>
    </row>
    <row r="388" spans="1:17" x14ac:dyDescent="0.25">
      <c r="A388" s="15" t="s">
        <v>668</v>
      </c>
      <c r="B388" s="8" t="s">
        <v>44</v>
      </c>
      <c r="C388" s="9">
        <v>49.12809646240764</v>
      </c>
      <c r="D388" s="9">
        <v>29.20699987641563</v>
      </c>
      <c r="E388" s="9">
        <v>22.440811721901948</v>
      </c>
      <c r="F388" s="9">
        <v>13.585910738025687</v>
      </c>
      <c r="G388" s="9">
        <v>43.37487645281329</v>
      </c>
      <c r="H388" s="2"/>
      <c r="I388" s="7"/>
      <c r="J388" s="7"/>
    </row>
    <row r="389" spans="1:17" x14ac:dyDescent="0.25">
      <c r="A389" s="15" t="s">
        <v>668</v>
      </c>
      <c r="B389" s="8" t="s">
        <v>45</v>
      </c>
      <c r="C389" s="9">
        <v>6.8367016298891699</v>
      </c>
      <c r="D389" s="9">
        <v>4.3484702683182697</v>
      </c>
      <c r="E389" s="9">
        <v>4.442638549850721</v>
      </c>
      <c r="F389" s="9">
        <v>2.486518294254827</v>
      </c>
      <c r="G389" s="9">
        <v>6.577946199243045</v>
      </c>
      <c r="H389" s="2"/>
      <c r="I389" s="7"/>
      <c r="J389" s="7"/>
    </row>
    <row r="390" spans="1:17" x14ac:dyDescent="0.25">
      <c r="A390" s="15" t="s">
        <v>668</v>
      </c>
      <c r="B390" s="8" t="s">
        <v>533</v>
      </c>
      <c r="C390" s="9">
        <v>-20.160286755057211</v>
      </c>
      <c r="D390" s="9">
        <v>-70.581187922987823</v>
      </c>
      <c r="E390" s="9">
        <v>152.54169581100086</v>
      </c>
      <c r="F390" s="9">
        <v>43.470608828987316</v>
      </c>
      <c r="G390" s="9">
        <v>-250.62188479600326</v>
      </c>
      <c r="H390" s="2"/>
      <c r="I390" s="9"/>
      <c r="J390" s="9"/>
      <c r="K390" s="9"/>
      <c r="L390" s="9"/>
      <c r="M390" s="24"/>
      <c r="N390" s="24"/>
      <c r="O390" s="24"/>
      <c r="P390" s="24"/>
      <c r="Q390" s="24"/>
    </row>
    <row r="391" spans="1:17" x14ac:dyDescent="0.25">
      <c r="A391" s="15" t="s">
        <v>668</v>
      </c>
      <c r="B391" s="8" t="s">
        <v>46</v>
      </c>
      <c r="C391" s="9">
        <v>-4.109101209965611</v>
      </c>
      <c r="D391" s="9">
        <v>-10.051863142982986</v>
      </c>
      <c r="E391" s="9">
        <v>-5.4277876070234621</v>
      </c>
      <c r="F391" s="9">
        <v>-4.3454989888507489</v>
      </c>
      <c r="G391" s="9">
        <v>1.322407997110042</v>
      </c>
      <c r="H391" s="2"/>
      <c r="I391" s="2"/>
      <c r="J391" s="2"/>
      <c r="K391" s="2"/>
      <c r="L391" s="2"/>
      <c r="M391" s="2"/>
      <c r="N391" s="2"/>
      <c r="O391" s="2"/>
      <c r="P391" s="2"/>
      <c r="Q391" s="2"/>
    </row>
    <row r="392" spans="1:17" x14ac:dyDescent="0.25">
      <c r="A392" s="15" t="s">
        <v>668</v>
      </c>
      <c r="B392" s="8" t="s">
        <v>47</v>
      </c>
      <c r="C392" s="9">
        <v>2.494158417236449</v>
      </c>
      <c r="D392" s="9">
        <v>3.0851042612896951</v>
      </c>
      <c r="E392" s="9">
        <v>2.284163041723366</v>
      </c>
      <c r="F392" s="9">
        <v>3.838099767453746</v>
      </c>
      <c r="G392" s="9">
        <v>2.8773102135242752</v>
      </c>
      <c r="H392" s="2"/>
      <c r="I392" s="2"/>
      <c r="J392" s="2"/>
      <c r="K392" s="2"/>
      <c r="L392" s="2"/>
      <c r="M392" s="2"/>
      <c r="N392" s="2"/>
      <c r="O392" s="2"/>
      <c r="P392" s="2"/>
      <c r="Q392" s="2"/>
    </row>
    <row r="393" spans="1:17" x14ac:dyDescent="0.25">
      <c r="A393" s="15" t="s">
        <v>668</v>
      </c>
      <c r="B393" s="8" t="s">
        <v>48</v>
      </c>
      <c r="C393" s="9">
        <v>0.91871907661294694</v>
      </c>
      <c r="D393" s="9">
        <v>-7.1507335155300211</v>
      </c>
      <c r="E393" s="9">
        <v>3.5691871096936292</v>
      </c>
      <c r="F393" s="9">
        <v>3.8643499376224031</v>
      </c>
      <c r="G393" s="9">
        <v>6.8926078350470421</v>
      </c>
      <c r="H393" s="2"/>
      <c r="I393" s="2"/>
      <c r="J393" s="2"/>
      <c r="K393" s="2"/>
      <c r="L393" s="2"/>
      <c r="M393" s="2"/>
      <c r="N393" s="2"/>
      <c r="O393" s="2"/>
      <c r="P393" s="2"/>
      <c r="Q393" s="2"/>
    </row>
    <row r="394" spans="1:17" x14ac:dyDescent="0.25">
      <c r="A394" s="15" t="s">
        <v>668</v>
      </c>
      <c r="B394" s="8" t="s">
        <v>49</v>
      </c>
      <c r="C394" s="9">
        <v>50.87190353759236</v>
      </c>
      <c r="D394" s="9">
        <v>70.793000123584363</v>
      </c>
      <c r="E394" s="9">
        <v>77.559188278098048</v>
      </c>
      <c r="F394" s="9">
        <v>86.414089261974311</v>
      </c>
      <c r="G394" s="9">
        <v>56.625123512961487</v>
      </c>
      <c r="H394" s="2"/>
      <c r="I394" s="2"/>
      <c r="J394" s="2"/>
      <c r="K394" s="2"/>
      <c r="L394" s="2"/>
      <c r="M394" s="2"/>
      <c r="N394" s="2"/>
      <c r="O394" s="2"/>
      <c r="P394" s="2"/>
      <c r="Q394" s="2"/>
    </row>
    <row r="395" spans="1:17" x14ac:dyDescent="0.25">
      <c r="A395" s="15" t="s">
        <v>668</v>
      </c>
      <c r="B395" s="8" t="s">
        <v>50</v>
      </c>
      <c r="C395" s="9">
        <v>-1.517594976755068</v>
      </c>
      <c r="D395" s="9">
        <v>-0.74271182489430521</v>
      </c>
      <c r="E395" s="9">
        <v>-1.6633351156301683</v>
      </c>
      <c r="F395" s="9">
        <v>-3.3666261855518136</v>
      </c>
      <c r="G395" s="9">
        <v>3.4249911514897198</v>
      </c>
      <c r="H395" s="2"/>
      <c r="I395" s="23"/>
      <c r="J395" s="23"/>
      <c r="K395" s="23"/>
      <c r="L395" s="23"/>
      <c r="M395" s="24"/>
      <c r="N395" s="24"/>
      <c r="O395" s="24"/>
      <c r="P395" s="24"/>
      <c r="Q395" s="24"/>
    </row>
    <row r="396" spans="1:17" x14ac:dyDescent="0.25">
      <c r="A396" s="15" t="s">
        <v>668</v>
      </c>
      <c r="B396" s="8" t="s">
        <v>51</v>
      </c>
      <c r="C396" s="9">
        <v>59.318294176331335</v>
      </c>
      <c r="D396" s="9">
        <v>69.134031603845628</v>
      </c>
      <c r="E396" s="9">
        <v>65.494807745971102</v>
      </c>
      <c r="F396" s="9">
        <v>49.249629922755503</v>
      </c>
      <c r="G396" s="9">
        <v>42.129532041973754</v>
      </c>
      <c r="H396" s="2"/>
      <c r="I396" s="2"/>
      <c r="J396" s="2"/>
      <c r="K396" s="2"/>
      <c r="L396" s="2"/>
      <c r="M396" s="2"/>
      <c r="N396" s="2"/>
      <c r="O396" s="2"/>
      <c r="P396" s="2"/>
      <c r="Q396" s="2"/>
    </row>
    <row r="397" spans="1:17" x14ac:dyDescent="0.25">
      <c r="A397" s="15" t="s">
        <v>668</v>
      </c>
      <c r="B397" s="8" t="s">
        <v>52</v>
      </c>
      <c r="C397" s="9">
        <v>3.8463123290991583</v>
      </c>
      <c r="D397" s="9">
        <v>3.9701777971809551</v>
      </c>
      <c r="E397" s="9">
        <v>6.2689245463530607</v>
      </c>
      <c r="F397" s="9">
        <v>2.8082772653429919</v>
      </c>
      <c r="G397" s="9">
        <v>2.5814235623302624</v>
      </c>
      <c r="H397" s="2"/>
      <c r="I397" s="2"/>
      <c r="J397" s="2"/>
      <c r="K397" s="2"/>
      <c r="L397" s="2"/>
      <c r="M397" s="2"/>
      <c r="N397" s="2"/>
      <c r="O397" s="2"/>
      <c r="P397" s="2"/>
      <c r="Q397" s="2"/>
    </row>
    <row r="398" spans="1:17" x14ac:dyDescent="0.25">
      <c r="A398" s="15" t="s">
        <v>668</v>
      </c>
      <c r="B398" s="8" t="s">
        <v>82</v>
      </c>
      <c r="C398" s="9">
        <v>-2.3980932099941881</v>
      </c>
      <c r="D398" s="9">
        <v>-5.1303301044204579</v>
      </c>
      <c r="E398" s="9">
        <v>-7.6547932319432075</v>
      </c>
      <c r="F398" s="9">
        <v>-7.759467548016552</v>
      </c>
      <c r="G398" s="9">
        <v>2.3923960338971035</v>
      </c>
      <c r="H398" s="2"/>
      <c r="I398" s="2"/>
      <c r="J398" s="2"/>
      <c r="K398" s="2"/>
      <c r="L398" s="2"/>
      <c r="M398" s="2"/>
      <c r="N398" s="2"/>
      <c r="O398" s="2"/>
      <c r="P398" s="2"/>
      <c r="Q398" s="2"/>
    </row>
    <row r="399" spans="1:17" x14ac:dyDescent="0.25">
      <c r="A399" s="14" t="s">
        <v>668</v>
      </c>
      <c r="B399" s="5" t="s">
        <v>53</v>
      </c>
      <c r="C399" s="9"/>
      <c r="D399" s="9"/>
      <c r="E399" s="9"/>
      <c r="F399" s="9"/>
      <c r="G399" s="9"/>
      <c r="H399" s="2"/>
      <c r="I399" s="2"/>
      <c r="J399" s="2"/>
      <c r="K399" s="2"/>
      <c r="L399" s="2"/>
      <c r="M399" s="2"/>
      <c r="N399" s="2"/>
      <c r="O399" s="2"/>
      <c r="P399" s="2"/>
      <c r="Q399" s="2"/>
    </row>
    <row r="400" spans="1:17" x14ac:dyDescent="0.25">
      <c r="A400" s="15" t="s">
        <v>668</v>
      </c>
      <c r="B400" s="8" t="s">
        <v>54</v>
      </c>
      <c r="C400" s="9">
        <v>5.346973202155711</v>
      </c>
      <c r="D400" s="9">
        <v>6.5052661755055166</v>
      </c>
      <c r="E400" s="9">
        <v>6.0769788799731668</v>
      </c>
      <c r="F400" s="9">
        <v>21.961875311485763</v>
      </c>
      <c r="G400" s="9">
        <v>22.59170589816172</v>
      </c>
      <c r="H400" s="2"/>
      <c r="I400" s="2"/>
      <c r="J400" s="2"/>
      <c r="K400" s="2"/>
      <c r="L400" s="2"/>
      <c r="M400" s="2"/>
      <c r="N400" s="2"/>
      <c r="O400" s="2"/>
      <c r="P400" s="2"/>
      <c r="Q400" s="2"/>
    </row>
    <row r="401" spans="1:17" x14ac:dyDescent="0.25">
      <c r="A401" s="15" t="s">
        <v>668</v>
      </c>
      <c r="B401" s="8" t="s">
        <v>55</v>
      </c>
      <c r="C401" s="9">
        <v>27.609496244486667</v>
      </c>
      <c r="D401" s="9">
        <v>50.468598798227589</v>
      </c>
      <c r="E401" s="9">
        <v>12.205433701341581</v>
      </c>
      <c r="F401" s="9">
        <v>11.305350228218346</v>
      </c>
      <c r="G401" s="9">
        <v>8.3605234779919275</v>
      </c>
      <c r="H401" s="2"/>
      <c r="I401" s="2"/>
      <c r="J401" s="2"/>
      <c r="K401" s="2"/>
      <c r="L401" s="2"/>
      <c r="M401" s="2"/>
      <c r="N401" s="2"/>
      <c r="O401" s="2"/>
      <c r="P401" s="2"/>
      <c r="Q401" s="2"/>
    </row>
    <row r="402" spans="1:17" x14ac:dyDescent="0.25">
      <c r="A402" s="15" t="s">
        <v>668</v>
      </c>
      <c r="B402" s="8" t="s">
        <v>56</v>
      </c>
      <c r="C402" s="9">
        <v>50.812264600637292</v>
      </c>
      <c r="D402" s="9">
        <v>50.468598792055481</v>
      </c>
      <c r="E402" s="9">
        <v>56.371695169746033</v>
      </c>
      <c r="F402" s="9">
        <v>45.565682002292263</v>
      </c>
      <c r="G402" s="9">
        <v>48.731853832802202</v>
      </c>
      <c r="H402" s="2"/>
      <c r="I402" s="2"/>
      <c r="J402" s="2"/>
      <c r="K402" s="2"/>
      <c r="L402" s="2"/>
      <c r="M402" s="2"/>
      <c r="N402" s="2"/>
      <c r="O402" s="2"/>
      <c r="P402" s="2"/>
      <c r="Q402" s="2"/>
    </row>
    <row r="403" spans="1:17" x14ac:dyDescent="0.25">
      <c r="A403" s="15" t="s">
        <v>668</v>
      </c>
      <c r="B403" s="8" t="s">
        <v>57</v>
      </c>
      <c r="C403" s="9">
        <v>68.603078910446371</v>
      </c>
      <c r="D403" s="9">
        <v>75.537319052430377</v>
      </c>
      <c r="E403" s="9">
        <v>80.135636493823995</v>
      </c>
      <c r="F403" s="9">
        <v>89.774155302106408</v>
      </c>
      <c r="G403" s="9">
        <v>89.648456550509138</v>
      </c>
      <c r="H403" s="2"/>
      <c r="I403" s="2"/>
      <c r="J403" s="2"/>
      <c r="K403" s="2"/>
      <c r="L403" s="2"/>
      <c r="M403" s="2"/>
      <c r="N403" s="2"/>
      <c r="O403" s="2"/>
      <c r="P403" s="2"/>
      <c r="Q403" s="2"/>
    </row>
    <row r="404" spans="1:17" x14ac:dyDescent="0.25">
      <c r="A404" s="15" t="s">
        <v>668</v>
      </c>
      <c r="B404" s="8" t="s">
        <v>58</v>
      </c>
      <c r="C404" s="9">
        <v>89.912647630556663</v>
      </c>
      <c r="D404" s="9">
        <v>98.395177923605644</v>
      </c>
      <c r="E404" s="9">
        <v>103.55141496209868</v>
      </c>
      <c r="F404" s="9">
        <v>109.98665852848495</v>
      </c>
      <c r="G404" s="9">
        <v>100.51559626355208</v>
      </c>
      <c r="H404" s="2"/>
      <c r="I404" s="2"/>
      <c r="J404" s="2"/>
      <c r="K404" s="2"/>
      <c r="L404" s="2"/>
      <c r="M404" s="2"/>
      <c r="N404" s="2"/>
      <c r="O404" s="2"/>
      <c r="P404" s="2"/>
      <c r="Q404" s="2"/>
    </row>
    <row r="405" spans="1:17" x14ac:dyDescent="0.25">
      <c r="A405" s="15" t="s">
        <v>668</v>
      </c>
      <c r="B405" s="8" t="s">
        <v>59</v>
      </c>
      <c r="C405" s="9">
        <v>77.483892346106146</v>
      </c>
      <c r="D405" s="9">
        <v>70.337069607555279</v>
      </c>
      <c r="E405" s="9">
        <v>73.454121842067821</v>
      </c>
      <c r="F405" s="9">
        <v>52.929220200216115</v>
      </c>
      <c r="G405" s="9">
        <v>55.237410954477113</v>
      </c>
      <c r="H405" s="2"/>
      <c r="I405" s="2"/>
      <c r="J405" s="2"/>
      <c r="K405" s="2"/>
      <c r="L405" s="2"/>
      <c r="M405" s="2"/>
      <c r="N405" s="2"/>
      <c r="O405" s="2"/>
      <c r="P405" s="2"/>
      <c r="Q405" s="2"/>
    </row>
    <row r="406" spans="1:17" x14ac:dyDescent="0.25">
      <c r="A406" s="15" t="s">
        <v>668</v>
      </c>
      <c r="B406" s="8" t="s">
        <v>60</v>
      </c>
      <c r="C406" s="9">
        <v>64.364063130197906</v>
      </c>
      <c r="D406" s="9">
        <v>60.893703854559</v>
      </c>
      <c r="E406" s="9">
        <v>65.625071020076902</v>
      </c>
      <c r="F406" s="9">
        <v>48.881218544815553</v>
      </c>
      <c r="G406" s="9">
        <v>52.938670803574865</v>
      </c>
      <c r="H406" s="2"/>
      <c r="I406" s="2"/>
      <c r="J406" s="2"/>
      <c r="K406" s="2"/>
      <c r="L406" s="2"/>
      <c r="M406" s="2"/>
      <c r="N406" s="2"/>
      <c r="O406" s="2"/>
      <c r="P406" s="2"/>
      <c r="Q406" s="2"/>
    </row>
    <row r="407" spans="1:17" x14ac:dyDescent="0.25">
      <c r="A407" s="14" t="s">
        <v>668</v>
      </c>
      <c r="B407" s="5" t="s">
        <v>61</v>
      </c>
      <c r="C407" s="9"/>
      <c r="D407" s="9"/>
      <c r="E407" s="9"/>
      <c r="F407" s="9"/>
      <c r="G407" s="9"/>
      <c r="H407" s="2"/>
      <c r="I407" s="2"/>
      <c r="J407" s="2"/>
      <c r="K407" s="2"/>
      <c r="L407" s="2"/>
      <c r="M407" s="2"/>
      <c r="N407" s="2"/>
      <c r="O407" s="2"/>
      <c r="P407" s="2"/>
      <c r="Q407" s="2"/>
    </row>
    <row r="408" spans="1:17" x14ac:dyDescent="0.25">
      <c r="A408" s="15" t="s">
        <v>668</v>
      </c>
      <c r="B408" s="8" t="s">
        <v>62</v>
      </c>
      <c r="C408" s="9">
        <v>14.836460229524889</v>
      </c>
      <c r="D408" s="9">
        <v>21.187147868727497</v>
      </c>
      <c r="E408" s="9">
        <v>10.364551779452713</v>
      </c>
      <c r="F408" s="9">
        <v>2.5046835201146287</v>
      </c>
      <c r="G408" s="9">
        <v>0.67708250944597581</v>
      </c>
      <c r="H408" s="2"/>
      <c r="I408" s="2"/>
      <c r="J408" s="2"/>
      <c r="K408" s="2"/>
      <c r="L408" s="2"/>
      <c r="M408" s="2"/>
      <c r="N408" s="2"/>
      <c r="O408" s="2"/>
      <c r="P408" s="2"/>
      <c r="Q408" s="2"/>
    </row>
    <row r="409" spans="1:17" x14ac:dyDescent="0.25">
      <c r="A409" s="15" t="s">
        <v>668</v>
      </c>
      <c r="B409" s="8" t="s">
        <v>63</v>
      </c>
      <c r="C409" s="9">
        <v>4.4097682294471046</v>
      </c>
      <c r="D409" s="9">
        <v>5.0105420248315173</v>
      </c>
      <c r="E409" s="9">
        <v>4.2322612568983038</v>
      </c>
      <c r="F409" s="9">
        <v>4.1060845191688244</v>
      </c>
      <c r="G409" s="9">
        <v>1.5905506786478387</v>
      </c>
      <c r="H409" s="2"/>
      <c r="I409" s="2"/>
      <c r="J409" s="2"/>
      <c r="K409" s="2"/>
      <c r="L409" s="2"/>
      <c r="M409" s="2"/>
      <c r="N409" s="2"/>
      <c r="O409" s="2"/>
      <c r="P409" s="2"/>
      <c r="Q409" s="2"/>
    </row>
    <row r="410" spans="1:17" x14ac:dyDescent="0.25">
      <c r="A410" s="15" t="s">
        <v>668</v>
      </c>
      <c r="B410" s="8" t="s">
        <v>534</v>
      </c>
      <c r="C410" s="9">
        <v>38.693249153545572</v>
      </c>
      <c r="D410" s="9">
        <v>79.042511623851112</v>
      </c>
      <c r="E410" s="9">
        <v>-171.45814167806469</v>
      </c>
      <c r="F410" s="9">
        <v>-11.905722368520976</v>
      </c>
      <c r="G410" s="9">
        <v>-63.543517419126623</v>
      </c>
      <c r="H410" s="2"/>
      <c r="I410" s="25"/>
      <c r="J410" s="25"/>
      <c r="K410" s="25"/>
      <c r="L410" s="25"/>
      <c r="M410" s="24"/>
      <c r="N410" s="24"/>
      <c r="O410" s="24"/>
      <c r="P410" s="24"/>
      <c r="Q410" s="24"/>
    </row>
    <row r="411" spans="1:17" x14ac:dyDescent="0.25">
      <c r="A411" s="15" t="s">
        <v>668</v>
      </c>
      <c r="B411" s="8" t="s">
        <v>65</v>
      </c>
      <c r="C411" s="9">
        <v>252.46598874427772</v>
      </c>
      <c r="D411" s="9">
        <v>431.95372520177551</v>
      </c>
      <c r="E411" s="9">
        <v>35.061010971197703</v>
      </c>
      <c r="F411" s="9">
        <v>-70.618981042775019</v>
      </c>
      <c r="G411" s="9">
        <v>-39.950310642095474</v>
      </c>
      <c r="H411" s="2"/>
      <c r="I411" s="2"/>
      <c r="J411" s="2"/>
      <c r="K411" s="2"/>
      <c r="L411" s="2"/>
      <c r="M411" s="2"/>
      <c r="N411" s="2"/>
      <c r="O411" s="2"/>
      <c r="P411" s="2"/>
      <c r="Q411" s="2"/>
    </row>
    <row r="412" spans="1:17" x14ac:dyDescent="0.25">
      <c r="A412" s="15" t="s">
        <v>668</v>
      </c>
      <c r="B412" s="8" t="s">
        <v>66</v>
      </c>
      <c r="C412" s="9">
        <v>29.722509016480679</v>
      </c>
      <c r="D412" s="9">
        <v>23.64896896871684</v>
      </c>
      <c r="E412" s="9">
        <v>40.834001768302066</v>
      </c>
      <c r="F412" s="9">
        <v>163.93626125590936</v>
      </c>
      <c r="G412" s="9">
        <v>234.91238607674421</v>
      </c>
      <c r="H412" s="2"/>
      <c r="I412" s="2"/>
      <c r="J412" s="2"/>
      <c r="K412" s="2"/>
      <c r="L412" s="2"/>
      <c r="M412" s="2"/>
      <c r="N412" s="2"/>
      <c r="O412" s="2"/>
      <c r="P412" s="2"/>
      <c r="Q412" s="2"/>
    </row>
    <row r="413" spans="1:17" x14ac:dyDescent="0.25">
      <c r="A413" s="14" t="s">
        <v>668</v>
      </c>
      <c r="B413" s="5" t="s">
        <v>67</v>
      </c>
      <c r="C413" s="9"/>
      <c r="D413" s="9"/>
      <c r="E413" s="9"/>
      <c r="F413" s="9"/>
      <c r="G413" s="9"/>
      <c r="H413" s="2"/>
      <c r="I413" s="2"/>
      <c r="J413" s="2"/>
      <c r="K413" s="2"/>
      <c r="L413" s="2"/>
      <c r="M413" s="2"/>
      <c r="N413" s="2"/>
      <c r="O413" s="2"/>
      <c r="P413" s="2"/>
      <c r="Q413" s="2"/>
    </row>
    <row r="414" spans="1:17" x14ac:dyDescent="0.25">
      <c r="A414" s="15" t="s">
        <v>668</v>
      </c>
      <c r="B414" s="8" t="s">
        <v>535</v>
      </c>
      <c r="C414" s="9">
        <v>20.382156563000489</v>
      </c>
      <c r="D414" s="9">
        <v>14.241561298104989</v>
      </c>
      <c r="E414" s="9">
        <v>-3.5582321136304205</v>
      </c>
      <c r="F414" s="9">
        <v>-9.9964070113346537</v>
      </c>
      <c r="G414" s="9">
        <v>-0.5276506471836776</v>
      </c>
      <c r="H414" s="2"/>
      <c r="I414" s="3"/>
      <c r="J414" s="3"/>
      <c r="K414" s="3"/>
      <c r="L414" s="3"/>
      <c r="M414" s="24"/>
      <c r="N414" s="24"/>
      <c r="O414" s="24"/>
      <c r="P414" s="24"/>
      <c r="Q414" s="24"/>
    </row>
    <row r="415" spans="1:17" x14ac:dyDescent="0.25">
      <c r="A415" s="15" t="s">
        <v>668</v>
      </c>
      <c r="B415" s="8" t="s">
        <v>538</v>
      </c>
      <c r="C415" s="9">
        <v>11.89513442507273</v>
      </c>
      <c r="D415" s="9">
        <v>7.2686933379730547</v>
      </c>
      <c r="E415" s="9">
        <v>-5.0181645033155364</v>
      </c>
      <c r="F415" s="9">
        <v>-17.849916891070411</v>
      </c>
      <c r="G415" s="9">
        <v>-0.95458384883044967</v>
      </c>
      <c r="H415" s="2"/>
      <c r="I415" s="2"/>
      <c r="J415" s="2"/>
      <c r="K415" s="2"/>
      <c r="L415" s="2"/>
      <c r="M415" s="24"/>
      <c r="N415" s="24"/>
      <c r="O415" s="24"/>
      <c r="P415" s="24"/>
      <c r="Q415" s="24"/>
    </row>
    <row r="416" spans="1:17" x14ac:dyDescent="0.25">
      <c r="A416" s="15" t="s">
        <v>668</v>
      </c>
      <c r="B416" s="8" t="s">
        <v>539</v>
      </c>
      <c r="C416" s="9">
        <v>3.365840052223954</v>
      </c>
      <c r="D416" s="9">
        <v>5.3040054718215153</v>
      </c>
      <c r="E416" s="9">
        <v>-22.521194215197667</v>
      </c>
      <c r="F416" s="9">
        <v>-8.9806422647971349</v>
      </c>
      <c r="G416" s="9">
        <v>-169.90115908888882</v>
      </c>
      <c r="H416" s="2"/>
      <c r="I416" s="2"/>
      <c r="J416" s="2"/>
      <c r="K416" s="2"/>
      <c r="L416" s="2"/>
      <c r="M416" s="24"/>
      <c r="N416" s="24"/>
      <c r="O416" s="24"/>
      <c r="P416" s="24"/>
      <c r="Q416" s="24"/>
    </row>
    <row r="417" spans="1:17" x14ac:dyDescent="0.25">
      <c r="A417" s="14" t="s">
        <v>668</v>
      </c>
      <c r="B417" s="5" t="s">
        <v>68</v>
      </c>
      <c r="C417" s="9"/>
      <c r="D417" s="9"/>
      <c r="E417" s="9"/>
      <c r="F417" s="9"/>
      <c r="G417" s="9"/>
      <c r="H417" s="2"/>
      <c r="M417" s="24"/>
      <c r="N417" s="24"/>
      <c r="O417" s="24"/>
      <c r="P417" s="24"/>
      <c r="Q417" s="24"/>
    </row>
    <row r="418" spans="1:17" x14ac:dyDescent="0.25">
      <c r="A418" s="15" t="s">
        <v>668</v>
      </c>
      <c r="B418" s="8" t="s">
        <v>83</v>
      </c>
      <c r="C418" s="9">
        <v>-0.51382212288418627</v>
      </c>
      <c r="D418" s="9">
        <v>0.99434817203359749</v>
      </c>
      <c r="E418" s="9">
        <v>2.6502859760215927</v>
      </c>
      <c r="F418" s="9">
        <v>-4.4496025574384914</v>
      </c>
      <c r="G418" s="9">
        <v>4.4919873626808871</v>
      </c>
      <c r="H418" s="2"/>
      <c r="I418" s="2"/>
      <c r="J418" s="2"/>
      <c r="K418" s="2"/>
      <c r="L418" s="2"/>
      <c r="M418" s="24"/>
      <c r="N418" s="24"/>
      <c r="O418" s="24"/>
      <c r="P418" s="24"/>
      <c r="Q418" s="24"/>
    </row>
    <row r="419" spans="1:17" x14ac:dyDescent="0.25">
      <c r="A419" s="14" t="s">
        <v>669</v>
      </c>
      <c r="B419" s="5" t="s">
        <v>9</v>
      </c>
      <c r="C419" s="6">
        <v>442378</v>
      </c>
      <c r="D419" s="6">
        <v>-4046985.4819999998</v>
      </c>
      <c r="E419" s="6">
        <v>-6640802</v>
      </c>
      <c r="F419" s="6">
        <v>-9432704</v>
      </c>
      <c r="G419" s="6">
        <v>-10509232.713</v>
      </c>
      <c r="H419" s="3"/>
      <c r="I419" s="3"/>
      <c r="J419" s="3"/>
      <c r="K419" s="3"/>
      <c r="L419" s="3"/>
    </row>
    <row r="420" spans="1:17" x14ac:dyDescent="0.25">
      <c r="A420" s="15" t="s">
        <v>669</v>
      </c>
      <c r="B420" s="8" t="s">
        <v>76</v>
      </c>
      <c r="C420" s="3">
        <v>4289850</v>
      </c>
      <c r="D420" s="3">
        <v>4289850</v>
      </c>
      <c r="E420" s="3">
        <v>4289850</v>
      </c>
      <c r="F420" s="3">
        <v>4289850</v>
      </c>
      <c r="G420" s="3">
        <v>4289850</v>
      </c>
      <c r="H420" s="2"/>
      <c r="I420" s="7"/>
      <c r="J420" s="7"/>
    </row>
    <row r="421" spans="1:17" x14ac:dyDescent="0.25">
      <c r="A421" s="15" t="s">
        <v>669</v>
      </c>
      <c r="B421" s="8" t="s">
        <v>11</v>
      </c>
      <c r="C421" s="3">
        <v>22078</v>
      </c>
      <c r="D421" s="3">
        <v>22078</v>
      </c>
      <c r="E421" s="3">
        <v>22078</v>
      </c>
      <c r="F421" s="3">
        <v>22078</v>
      </c>
      <c r="G421" s="3">
        <v>22078</v>
      </c>
      <c r="H421" s="2"/>
      <c r="I421" s="7"/>
      <c r="J421" s="7"/>
    </row>
    <row r="422" spans="1:17" x14ac:dyDescent="0.25">
      <c r="A422" s="15" t="s">
        <v>669</v>
      </c>
      <c r="B422" s="8" t="s">
        <v>12</v>
      </c>
      <c r="C422" s="3">
        <v>-2889496</v>
      </c>
      <c r="D422" s="3">
        <v>-7378859.4819999998</v>
      </c>
      <c r="E422" s="3">
        <v>-10972676</v>
      </c>
      <c r="F422" s="3">
        <v>-14283606</v>
      </c>
      <c r="G422" s="3">
        <v>-15931684.699999999</v>
      </c>
      <c r="H422" s="2"/>
      <c r="I422" s="7"/>
      <c r="J422" s="7"/>
    </row>
    <row r="423" spans="1:17" x14ac:dyDescent="0.25">
      <c r="A423" s="15" t="s">
        <v>669</v>
      </c>
      <c r="B423" s="8" t="s">
        <v>13</v>
      </c>
      <c r="C423" s="3">
        <v>-980054</v>
      </c>
      <c r="D423" s="3">
        <v>-980054</v>
      </c>
      <c r="E423" s="3">
        <v>19946</v>
      </c>
      <c r="F423" s="3">
        <v>538974</v>
      </c>
      <c r="G423" s="3">
        <v>1110523.987</v>
      </c>
      <c r="H423" s="2"/>
      <c r="I423" s="7"/>
      <c r="J423" s="7"/>
    </row>
    <row r="424" spans="1:17" x14ac:dyDescent="0.25">
      <c r="A424" s="14" t="s">
        <v>669</v>
      </c>
      <c r="B424" s="5" t="s">
        <v>14</v>
      </c>
      <c r="C424" s="6">
        <v>23217948</v>
      </c>
      <c r="D424" s="6">
        <v>23634461.839000002</v>
      </c>
      <c r="E424" s="6">
        <v>23660404</v>
      </c>
      <c r="F424" s="6">
        <v>26878324</v>
      </c>
      <c r="G424" s="6">
        <v>31239503.239</v>
      </c>
      <c r="H424" s="2"/>
      <c r="I424" s="7"/>
      <c r="J424" s="7"/>
    </row>
    <row r="425" spans="1:17" x14ac:dyDescent="0.25">
      <c r="A425" s="15" t="s">
        <v>669</v>
      </c>
      <c r="B425" s="8" t="s">
        <v>15</v>
      </c>
      <c r="C425" s="3">
        <v>0</v>
      </c>
      <c r="D425" s="3">
        <v>0</v>
      </c>
      <c r="E425" s="3">
        <v>76870</v>
      </c>
      <c r="F425" s="3">
        <v>69677</v>
      </c>
      <c r="G425" s="3">
        <v>141939.087</v>
      </c>
      <c r="H425" s="2"/>
      <c r="I425" s="7"/>
      <c r="J425" s="7"/>
    </row>
    <row r="426" spans="1:17" x14ac:dyDescent="0.25">
      <c r="A426" s="15" t="s">
        <v>669</v>
      </c>
      <c r="B426" s="8" t="s">
        <v>16</v>
      </c>
      <c r="C426" s="3">
        <v>650108</v>
      </c>
      <c r="D426" s="3">
        <v>543145.81299999997</v>
      </c>
      <c r="E426" s="3">
        <v>510706</v>
      </c>
      <c r="F426" s="3">
        <v>582357</v>
      </c>
      <c r="G426" s="3">
        <v>482616.66800000001</v>
      </c>
      <c r="H426" s="2"/>
      <c r="I426" s="7"/>
      <c r="J426" s="7"/>
    </row>
    <row r="427" spans="1:17" x14ac:dyDescent="0.25">
      <c r="A427" s="15" t="s">
        <v>669</v>
      </c>
      <c r="B427" s="8" t="s">
        <v>17</v>
      </c>
      <c r="C427" s="3">
        <v>22083717</v>
      </c>
      <c r="D427" s="3">
        <v>22606344.550000001</v>
      </c>
      <c r="E427" s="3">
        <v>22449765</v>
      </c>
      <c r="F427" s="3">
        <v>25674403</v>
      </c>
      <c r="G427" s="3">
        <v>30059813.399999999</v>
      </c>
      <c r="H427" s="2"/>
      <c r="I427" s="7"/>
      <c r="J427" s="7"/>
    </row>
    <row r="428" spans="1:17" x14ac:dyDescent="0.25">
      <c r="A428" s="15" t="s">
        <v>669</v>
      </c>
      <c r="B428" s="8" t="s">
        <v>18</v>
      </c>
      <c r="C428" s="3">
        <v>484123</v>
      </c>
      <c r="D428" s="3">
        <v>484971.47600000002</v>
      </c>
      <c r="E428" s="3">
        <v>623063</v>
      </c>
      <c r="F428" s="3">
        <v>551887</v>
      </c>
      <c r="G428" s="3">
        <v>555134.08400000003</v>
      </c>
      <c r="H428" s="2"/>
      <c r="I428" s="7"/>
      <c r="J428" s="7"/>
    </row>
    <row r="429" spans="1:17" x14ac:dyDescent="0.25">
      <c r="A429" s="14" t="s">
        <v>669</v>
      </c>
      <c r="B429" s="5" t="s">
        <v>19</v>
      </c>
      <c r="C429" s="6">
        <v>23660326.213</v>
      </c>
      <c r="D429" s="6">
        <v>19587476.295000002</v>
      </c>
      <c r="E429" s="6">
        <v>17019602.338</v>
      </c>
      <c r="F429" s="6">
        <v>17445619.528000001</v>
      </c>
      <c r="G429" s="6">
        <v>20730270.646000002</v>
      </c>
      <c r="H429" s="2"/>
      <c r="I429" s="7"/>
      <c r="J429" s="7"/>
    </row>
    <row r="430" spans="1:17" x14ac:dyDescent="0.25">
      <c r="A430" s="15" t="s">
        <v>669</v>
      </c>
      <c r="B430" s="8" t="s">
        <v>20</v>
      </c>
      <c r="C430" s="3">
        <v>1586619.423</v>
      </c>
      <c r="D430" s="3">
        <v>1720318.818</v>
      </c>
      <c r="E430" s="3">
        <v>2003589</v>
      </c>
      <c r="F430" s="3">
        <v>1645885</v>
      </c>
      <c r="G430" s="3">
        <v>1292690.277</v>
      </c>
      <c r="H430" s="2"/>
      <c r="I430" s="7"/>
      <c r="J430" s="7"/>
    </row>
    <row r="431" spans="1:17" x14ac:dyDescent="0.25">
      <c r="A431" s="15" t="s">
        <v>669</v>
      </c>
      <c r="B431" s="8" t="s">
        <v>21</v>
      </c>
      <c r="C431" s="3">
        <v>4284767.1440000003</v>
      </c>
      <c r="D431" s="3">
        <v>2236767.0290000001</v>
      </c>
      <c r="E431" s="3">
        <v>2388034</v>
      </c>
      <c r="F431" s="3">
        <v>2067976</v>
      </c>
      <c r="G431" s="3">
        <v>2728467.93</v>
      </c>
      <c r="H431" s="2"/>
      <c r="I431" s="7"/>
      <c r="J431" s="7"/>
    </row>
    <row r="432" spans="1:17" x14ac:dyDescent="0.25">
      <c r="A432" s="15" t="s">
        <v>669</v>
      </c>
      <c r="B432" s="8" t="s">
        <v>22</v>
      </c>
      <c r="C432" s="3">
        <v>0</v>
      </c>
      <c r="D432" s="3">
        <v>0</v>
      </c>
      <c r="E432" s="3">
        <v>0</v>
      </c>
      <c r="F432" s="3">
        <v>0</v>
      </c>
      <c r="G432" s="3">
        <v>0</v>
      </c>
      <c r="H432" s="2"/>
      <c r="I432" s="7"/>
      <c r="J432" s="7"/>
    </row>
    <row r="433" spans="1:10" x14ac:dyDescent="0.25">
      <c r="A433" s="15" t="s">
        <v>669</v>
      </c>
      <c r="B433" s="8" t="s">
        <v>23</v>
      </c>
      <c r="C433" s="3">
        <v>1259859.2590000001</v>
      </c>
      <c r="D433" s="3">
        <v>2466243.2459999998</v>
      </c>
      <c r="E433" s="3">
        <v>1253745</v>
      </c>
      <c r="F433" s="3">
        <v>1873476</v>
      </c>
      <c r="G433" s="3">
        <v>2640055.66</v>
      </c>
      <c r="H433" s="2"/>
      <c r="I433" s="7"/>
      <c r="J433" s="7"/>
    </row>
    <row r="434" spans="1:10" x14ac:dyDescent="0.25">
      <c r="A434" s="15" t="s">
        <v>669</v>
      </c>
      <c r="B434" s="8" t="s">
        <v>24</v>
      </c>
      <c r="C434" s="3">
        <v>11997793.51</v>
      </c>
      <c r="D434" s="3">
        <v>12067957.85</v>
      </c>
      <c r="E434" s="3">
        <v>11616128</v>
      </c>
      <c r="F434" s="3">
        <v>13362641</v>
      </c>
      <c r="G434" s="3">
        <v>15817946.9</v>
      </c>
      <c r="H434" s="2"/>
      <c r="I434" s="7"/>
      <c r="J434" s="7"/>
    </row>
    <row r="435" spans="1:10" x14ac:dyDescent="0.25">
      <c r="A435" s="15" t="s">
        <v>669</v>
      </c>
      <c r="B435" s="8" t="s">
        <v>25</v>
      </c>
      <c r="C435" s="3">
        <v>639732.91899999999</v>
      </c>
      <c r="D435" s="3">
        <v>4640640.3789999997</v>
      </c>
      <c r="E435" s="3">
        <v>4776656</v>
      </c>
      <c r="F435" s="3">
        <v>5002074</v>
      </c>
      <c r="G435" s="3">
        <v>5086892.7039999999</v>
      </c>
      <c r="H435" s="2"/>
      <c r="I435" s="7"/>
      <c r="J435" s="7"/>
    </row>
    <row r="436" spans="1:10" x14ac:dyDescent="0.25">
      <c r="A436" s="15" t="s">
        <v>669</v>
      </c>
      <c r="B436" s="8" t="s">
        <v>26</v>
      </c>
      <c r="C436" s="3">
        <v>492087.03899999999</v>
      </c>
      <c r="D436" s="3">
        <v>3713692.0550000002</v>
      </c>
      <c r="E436" s="3">
        <v>5025272</v>
      </c>
      <c r="F436" s="3">
        <v>5166658</v>
      </c>
      <c r="G436" s="3">
        <v>5251874.1279999996</v>
      </c>
      <c r="H436" s="2"/>
      <c r="I436" s="7"/>
      <c r="J436" s="7"/>
    </row>
    <row r="437" spans="1:10" x14ac:dyDescent="0.25">
      <c r="A437" s="15" t="s">
        <v>669</v>
      </c>
      <c r="B437" s="8" t="s">
        <v>27</v>
      </c>
      <c r="C437" s="3">
        <v>11505706.471000001</v>
      </c>
      <c r="D437" s="3">
        <v>8354265.7949999999</v>
      </c>
      <c r="E437" s="3">
        <v>6590856</v>
      </c>
      <c r="F437" s="3">
        <v>8195983</v>
      </c>
      <c r="G437" s="3">
        <v>10566072.772</v>
      </c>
      <c r="H437" s="2"/>
      <c r="I437" s="7"/>
      <c r="J437" s="7"/>
    </row>
    <row r="438" spans="1:10" x14ac:dyDescent="0.25">
      <c r="A438" s="15" t="s">
        <v>669</v>
      </c>
      <c r="B438" s="8" t="s">
        <v>491</v>
      </c>
      <c r="C438" s="3">
        <v>976219.98199999996</v>
      </c>
      <c r="D438" s="3">
        <v>905888.33299999998</v>
      </c>
      <c r="E438" s="3">
        <v>651620.33799999999</v>
      </c>
      <c r="F438" s="3">
        <v>557130.52800000005</v>
      </c>
      <c r="G438" s="3">
        <v>347604.53200000001</v>
      </c>
      <c r="H438" s="2"/>
      <c r="I438" s="7"/>
      <c r="J438" s="7"/>
    </row>
    <row r="439" spans="1:10" x14ac:dyDescent="0.25">
      <c r="A439" s="15" t="s">
        <v>669</v>
      </c>
      <c r="B439" s="8" t="s">
        <v>28</v>
      </c>
      <c r="C439" s="3">
        <v>4047153.9339999999</v>
      </c>
      <c r="D439" s="3">
        <v>3903993.074</v>
      </c>
      <c r="E439" s="3">
        <v>4131758</v>
      </c>
      <c r="F439" s="3">
        <v>3105169</v>
      </c>
      <c r="G439" s="3">
        <v>3155379.4750000001</v>
      </c>
      <c r="H439" s="2"/>
      <c r="I439" s="7"/>
      <c r="J439" s="7"/>
    </row>
    <row r="440" spans="1:10" x14ac:dyDescent="0.25">
      <c r="A440" s="14" t="s">
        <v>669</v>
      </c>
      <c r="B440" s="5" t="s">
        <v>29</v>
      </c>
      <c r="C440" s="6"/>
      <c r="D440" s="6"/>
      <c r="E440" s="6"/>
      <c r="F440" s="6"/>
      <c r="G440" s="6"/>
      <c r="H440" s="2"/>
      <c r="I440" s="7"/>
      <c r="J440" s="7"/>
    </row>
    <row r="441" spans="1:10" x14ac:dyDescent="0.25">
      <c r="A441" s="15" t="s">
        <v>669</v>
      </c>
      <c r="B441" s="8" t="s">
        <v>30</v>
      </c>
      <c r="C441" s="3">
        <v>908380.25800000003</v>
      </c>
      <c r="D441" s="3">
        <v>2265996.2650000001</v>
      </c>
      <c r="E441" s="3">
        <v>2526908</v>
      </c>
      <c r="F441" s="3">
        <v>2808828</v>
      </c>
      <c r="G441" s="3">
        <v>3152248.88</v>
      </c>
      <c r="H441" s="2"/>
      <c r="I441" s="7"/>
      <c r="J441" s="7"/>
    </row>
    <row r="442" spans="1:10" x14ac:dyDescent="0.25">
      <c r="A442" s="15" t="s">
        <v>669</v>
      </c>
      <c r="B442" s="8" t="s">
        <v>31</v>
      </c>
      <c r="C442" s="3">
        <v>1459014.2949999999</v>
      </c>
      <c r="D442" s="3">
        <v>1600191.3470000001</v>
      </c>
      <c r="E442" s="3">
        <v>2731116</v>
      </c>
      <c r="F442" s="3">
        <v>3994480</v>
      </c>
      <c r="G442" s="3">
        <v>3006449.3879999998</v>
      </c>
      <c r="H442" s="2"/>
      <c r="I442" s="7"/>
      <c r="J442" s="7"/>
    </row>
    <row r="443" spans="1:10" x14ac:dyDescent="0.25">
      <c r="A443" s="15" t="s">
        <v>669</v>
      </c>
      <c r="B443" s="8" t="s">
        <v>32</v>
      </c>
      <c r="C443" s="3">
        <v>-550634.03700000001</v>
      </c>
      <c r="D443" s="3">
        <v>665804.91799999995</v>
      </c>
      <c r="E443" s="3">
        <v>-204208</v>
      </c>
      <c r="F443" s="3">
        <v>-1185652</v>
      </c>
      <c r="G443" s="3">
        <v>145799.492</v>
      </c>
      <c r="H443" s="2"/>
      <c r="I443" s="7"/>
      <c r="J443" s="7"/>
    </row>
    <row r="444" spans="1:10" x14ac:dyDescent="0.25">
      <c r="A444" s="15" t="s">
        <v>669</v>
      </c>
      <c r="B444" s="8" t="s">
        <v>33</v>
      </c>
      <c r="C444" s="3">
        <v>85681.45</v>
      </c>
      <c r="D444" s="3">
        <v>3478804.321</v>
      </c>
      <c r="E444" s="3">
        <v>1305004</v>
      </c>
      <c r="F444" s="3">
        <v>-35372</v>
      </c>
      <c r="G444" s="3">
        <v>77759.085000000006</v>
      </c>
      <c r="H444" s="2"/>
      <c r="I444" s="7"/>
      <c r="J444" s="7"/>
    </row>
    <row r="445" spans="1:10" x14ac:dyDescent="0.25">
      <c r="A445" s="15" t="s">
        <v>669</v>
      </c>
      <c r="B445" s="8" t="s">
        <v>34</v>
      </c>
      <c r="C445" s="3">
        <v>-636315.48699999996</v>
      </c>
      <c r="D445" s="3">
        <v>-2812999.4029999999</v>
      </c>
      <c r="E445" s="3">
        <v>-1509212</v>
      </c>
      <c r="F445" s="3">
        <v>-1150280</v>
      </c>
      <c r="G445" s="3">
        <v>68040.407000000007</v>
      </c>
      <c r="H445" s="2"/>
      <c r="I445" s="7"/>
      <c r="J445" s="7"/>
    </row>
    <row r="446" spans="1:10" x14ac:dyDescent="0.25">
      <c r="A446" s="15" t="s">
        <v>669</v>
      </c>
      <c r="B446" s="8" t="s">
        <v>35</v>
      </c>
      <c r="C446" s="3">
        <v>162272</v>
      </c>
      <c r="D446" s="3">
        <v>170550</v>
      </c>
      <c r="E446" s="3">
        <v>212070</v>
      </c>
      <c r="F446" s="3">
        <v>287817</v>
      </c>
      <c r="G446" s="3">
        <v>346325.98599999998</v>
      </c>
      <c r="H446" s="2"/>
      <c r="I446" s="7"/>
      <c r="J446" s="7"/>
    </row>
    <row r="447" spans="1:10" x14ac:dyDescent="0.25">
      <c r="A447" s="15" t="s">
        <v>669</v>
      </c>
      <c r="B447" s="8" t="s">
        <v>36</v>
      </c>
      <c r="C447" s="3">
        <v>2169052.017</v>
      </c>
      <c r="D447" s="3">
        <v>2233530.92</v>
      </c>
      <c r="E447" s="3">
        <v>2263164</v>
      </c>
      <c r="F447" s="3">
        <v>2200133.679</v>
      </c>
      <c r="G447" s="3">
        <v>2062444.8160000001</v>
      </c>
      <c r="H447" s="2"/>
      <c r="I447" s="7"/>
      <c r="J447" s="7"/>
    </row>
    <row r="448" spans="1:10" x14ac:dyDescent="0.25">
      <c r="A448" s="15" t="s">
        <v>669</v>
      </c>
      <c r="B448" s="8" t="s">
        <v>37</v>
      </c>
      <c r="C448" s="3">
        <v>2167670.2629999998</v>
      </c>
      <c r="D448" s="3">
        <v>2232257.861</v>
      </c>
      <c r="E448" s="3">
        <v>2261435</v>
      </c>
      <c r="F448" s="3">
        <v>2199224</v>
      </c>
      <c r="G448" s="3">
        <v>2019347.3659999999</v>
      </c>
      <c r="H448" s="2"/>
      <c r="I448" s="7"/>
      <c r="J448" s="7"/>
    </row>
    <row r="449" spans="1:17" x14ac:dyDescent="0.25">
      <c r="A449" s="15" t="s">
        <v>669</v>
      </c>
      <c r="B449" s="8" t="s">
        <v>38</v>
      </c>
      <c r="C449" s="3">
        <v>-2643095.5040000002</v>
      </c>
      <c r="D449" s="3">
        <v>-4875980.3229999999</v>
      </c>
      <c r="E449" s="3">
        <v>-3560306</v>
      </c>
      <c r="F449" s="3">
        <v>-3062596.679</v>
      </c>
      <c r="G449" s="3">
        <v>-1648078.423</v>
      </c>
      <c r="H449" s="2"/>
      <c r="I449" s="7"/>
      <c r="J449" s="7"/>
    </row>
    <row r="450" spans="1:17" x14ac:dyDescent="0.25">
      <c r="A450" s="15" t="s">
        <v>669</v>
      </c>
      <c r="B450" s="8" t="s">
        <v>39</v>
      </c>
      <c r="C450" s="3">
        <v>-1930971.344</v>
      </c>
      <c r="D450" s="3">
        <v>-4489363.9029999999</v>
      </c>
      <c r="E450" s="3">
        <v>-3593816.7609999999</v>
      </c>
      <c r="F450" s="3">
        <v>-3099992.1519999998</v>
      </c>
      <c r="G450" s="3">
        <v>-1648078.423</v>
      </c>
      <c r="H450" s="2"/>
      <c r="I450" s="7"/>
      <c r="J450" s="7"/>
    </row>
    <row r="451" spans="1:17" x14ac:dyDescent="0.25">
      <c r="A451" s="14" t="s">
        <v>669</v>
      </c>
      <c r="B451" s="5" t="s">
        <v>40</v>
      </c>
      <c r="C451" s="3"/>
      <c r="D451" s="3"/>
      <c r="E451" s="3"/>
      <c r="F451" s="3"/>
      <c r="G451" s="3"/>
      <c r="H451" s="2"/>
      <c r="I451" s="7"/>
      <c r="J451" s="7"/>
    </row>
    <row r="452" spans="1:17" x14ac:dyDescent="0.25">
      <c r="A452" s="15" t="s">
        <v>669</v>
      </c>
      <c r="B452" s="8" t="s">
        <v>77</v>
      </c>
      <c r="C452" s="3">
        <v>428985</v>
      </c>
      <c r="D452" s="3">
        <v>428985</v>
      </c>
      <c r="E452" s="3">
        <v>428985</v>
      </c>
      <c r="F452" s="3">
        <v>428985</v>
      </c>
      <c r="G452" s="3">
        <v>428985</v>
      </c>
      <c r="H452" s="2"/>
      <c r="I452" s="7"/>
      <c r="J452" s="7"/>
    </row>
    <row r="453" spans="1:17" x14ac:dyDescent="0.25">
      <c r="A453" s="15" t="s">
        <v>669</v>
      </c>
      <c r="B453" s="8" t="s">
        <v>78</v>
      </c>
      <c r="C453" s="9">
        <v>0</v>
      </c>
      <c r="D453" s="9">
        <v>0</v>
      </c>
      <c r="E453" s="9">
        <v>0</v>
      </c>
      <c r="F453" s="9">
        <v>0</v>
      </c>
      <c r="G453" s="9">
        <v>0</v>
      </c>
      <c r="H453" s="2"/>
      <c r="I453" s="7"/>
      <c r="J453" s="7"/>
    </row>
    <row r="454" spans="1:17" x14ac:dyDescent="0.25">
      <c r="A454" s="15" t="s">
        <v>669</v>
      </c>
      <c r="B454" s="8" t="s">
        <v>79</v>
      </c>
      <c r="C454" s="9">
        <v>0</v>
      </c>
      <c r="D454" s="9">
        <v>0</v>
      </c>
      <c r="E454" s="9">
        <v>0</v>
      </c>
      <c r="F454" s="9">
        <v>0</v>
      </c>
      <c r="G454" s="9">
        <v>0</v>
      </c>
      <c r="H454" s="2"/>
      <c r="I454" s="7"/>
      <c r="J454" s="7"/>
    </row>
    <row r="455" spans="1:17" x14ac:dyDescent="0.25">
      <c r="A455" s="15" t="s">
        <v>669</v>
      </c>
      <c r="B455" s="8" t="s">
        <v>80</v>
      </c>
      <c r="C455" s="3">
        <v>-6348474.1869999999</v>
      </c>
      <c r="D455" s="3">
        <v>-498356.16</v>
      </c>
      <c r="E455" s="3">
        <v>-1519913</v>
      </c>
      <c r="F455" s="3">
        <v>-320503</v>
      </c>
      <c r="G455" s="3">
        <v>733396.10499999998</v>
      </c>
      <c r="H455" s="2"/>
      <c r="I455" s="7"/>
      <c r="J455" s="7"/>
    </row>
    <row r="456" spans="1:17" x14ac:dyDescent="0.25">
      <c r="A456" s="14" t="s">
        <v>669</v>
      </c>
      <c r="B456" s="5" t="s">
        <v>43</v>
      </c>
      <c r="C456" s="9"/>
      <c r="D456" s="9"/>
      <c r="E456" s="9"/>
      <c r="F456" s="9"/>
      <c r="G456" s="9"/>
      <c r="H456" s="2"/>
      <c r="I456" s="7"/>
      <c r="J456" s="7"/>
    </row>
    <row r="457" spans="1:17" x14ac:dyDescent="0.25">
      <c r="A457" s="15" t="s">
        <v>669</v>
      </c>
      <c r="B457" s="8" t="s">
        <v>44</v>
      </c>
      <c r="C457" s="9">
        <v>-60.617129462098021</v>
      </c>
      <c r="D457" s="9">
        <v>29.382436691703901</v>
      </c>
      <c r="E457" s="9">
        <v>-8.0813389327985039</v>
      </c>
      <c r="F457" s="9">
        <v>-42.211627055839656</v>
      </c>
      <c r="G457" s="9">
        <v>4.6252531938404555</v>
      </c>
      <c r="H457" s="2"/>
      <c r="I457" s="7"/>
      <c r="J457" s="7"/>
    </row>
    <row r="458" spans="1:17" x14ac:dyDescent="0.25">
      <c r="A458" s="15" t="s">
        <v>669</v>
      </c>
      <c r="B458" s="8" t="s">
        <v>45</v>
      </c>
      <c r="C458" s="9">
        <v>-2.3272461759105334</v>
      </c>
      <c r="D458" s="9">
        <v>3.3991357945891005</v>
      </c>
      <c r="E458" s="9">
        <v>-1.1998400194348888</v>
      </c>
      <c r="F458" s="9">
        <v>-6.7962734031717442</v>
      </c>
      <c r="G458" s="9">
        <v>0.70331687651233188</v>
      </c>
      <c r="H458" s="2"/>
      <c r="I458" s="7"/>
      <c r="J458" s="7"/>
    </row>
    <row r="459" spans="1:17" x14ac:dyDescent="0.25">
      <c r="A459" s="15" t="s">
        <v>669</v>
      </c>
      <c r="B459" s="8" t="s">
        <v>533</v>
      </c>
      <c r="C459" s="9">
        <v>-135.75139929360418</v>
      </c>
      <c r="D459" s="9">
        <v>146.37966088738332</v>
      </c>
      <c r="E459" s="9">
        <v>53.955152799655536</v>
      </c>
      <c r="F459" s="9">
        <v>31.087968865420645</v>
      </c>
      <c r="G459" s="9">
        <v>14.183415931591751</v>
      </c>
      <c r="H459" s="2"/>
      <c r="I459" s="9"/>
      <c r="J459" s="9"/>
      <c r="K459" s="9"/>
      <c r="L459" s="9"/>
      <c r="M459" s="24"/>
      <c r="N459" s="24"/>
      <c r="O459" s="24"/>
      <c r="P459" s="24"/>
      <c r="Q459" s="24"/>
    </row>
    <row r="460" spans="1:17" x14ac:dyDescent="0.25">
      <c r="A460" s="15" t="s">
        <v>669</v>
      </c>
      <c r="B460" s="8" t="s">
        <v>46</v>
      </c>
      <c r="C460" s="9">
        <v>-8.1612202917939545</v>
      </c>
      <c r="D460" s="9">
        <v>-22.919562660279915</v>
      </c>
      <c r="E460" s="9">
        <v>-21.115750471889786</v>
      </c>
      <c r="F460" s="9">
        <v>-17.769458671413485</v>
      </c>
      <c r="G460" s="9">
        <v>-7.950105674659893</v>
      </c>
      <c r="H460" s="2"/>
      <c r="I460" s="2"/>
      <c r="J460" s="2"/>
      <c r="K460" s="2"/>
      <c r="L460" s="2"/>
      <c r="M460" s="2"/>
      <c r="N460" s="2"/>
      <c r="O460" s="2"/>
      <c r="P460" s="2"/>
      <c r="Q460" s="2"/>
    </row>
    <row r="461" spans="1:17" x14ac:dyDescent="0.25">
      <c r="A461" s="15" t="s">
        <v>669</v>
      </c>
      <c r="B461" s="8" t="s">
        <v>47</v>
      </c>
      <c r="C461" s="9">
        <v>0.6858400790384741</v>
      </c>
      <c r="D461" s="9">
        <v>0.87070941366517685</v>
      </c>
      <c r="E461" s="9">
        <v>1.2460338131785085</v>
      </c>
      <c r="F461" s="9">
        <v>1.6497952367816879</v>
      </c>
      <c r="G461" s="9">
        <v>1.6706293512227983</v>
      </c>
      <c r="H461" s="2"/>
      <c r="I461" s="2"/>
      <c r="J461" s="2"/>
      <c r="K461" s="2"/>
      <c r="L461" s="2"/>
      <c r="M461" s="2"/>
      <c r="N461" s="2"/>
      <c r="O461" s="2"/>
      <c r="P461" s="2"/>
      <c r="Q461" s="2"/>
    </row>
    <row r="462" spans="1:17" x14ac:dyDescent="0.25">
      <c r="A462" s="15" t="s">
        <v>669</v>
      </c>
      <c r="B462" s="8" t="s">
        <v>48</v>
      </c>
      <c r="C462" s="9">
        <v>-2.6893774890152651</v>
      </c>
      <c r="D462" s="9">
        <v>-14.361214076966418</v>
      </c>
      <c r="E462" s="9">
        <v>-8.8674927300172737</v>
      </c>
      <c r="F462" s="9">
        <v>-6.5935176343483537</v>
      </c>
      <c r="G462" s="9">
        <v>0.32821764926223335</v>
      </c>
      <c r="H462" s="2"/>
      <c r="I462" s="2"/>
      <c r="J462" s="2"/>
      <c r="K462" s="2"/>
      <c r="L462" s="2"/>
      <c r="M462" s="2"/>
      <c r="N462" s="2"/>
      <c r="O462" s="2"/>
      <c r="P462" s="2"/>
      <c r="Q462" s="2"/>
    </row>
    <row r="463" spans="1:17" x14ac:dyDescent="0.25">
      <c r="A463" s="15" t="s">
        <v>669</v>
      </c>
      <c r="B463" s="8" t="s">
        <v>49</v>
      </c>
      <c r="C463" s="9">
        <v>160.61712946209801</v>
      </c>
      <c r="D463" s="9">
        <v>70.617563308296099</v>
      </c>
      <c r="E463" s="9">
        <v>108.0813389327985</v>
      </c>
      <c r="F463" s="9">
        <v>142.21162705583967</v>
      </c>
      <c r="G463" s="9">
        <v>95.37474680615955</v>
      </c>
      <c r="H463" s="2"/>
      <c r="I463" s="2"/>
      <c r="J463" s="2"/>
      <c r="K463" s="2"/>
      <c r="L463" s="2"/>
      <c r="M463" s="2"/>
      <c r="N463" s="2"/>
      <c r="O463" s="2"/>
      <c r="P463" s="2"/>
      <c r="Q463" s="2"/>
    </row>
    <row r="464" spans="1:17" x14ac:dyDescent="0.25">
      <c r="A464" s="15" t="s">
        <v>669</v>
      </c>
      <c r="B464" s="8" t="s">
        <v>50</v>
      </c>
      <c r="C464" s="9">
        <v>-0.82012559126959195</v>
      </c>
      <c r="D464" s="9">
        <v>-0.45780698713455409</v>
      </c>
      <c r="E464" s="9">
        <v>-0.6351799536331989</v>
      </c>
      <c r="F464" s="9">
        <v>-0.71809129000887284</v>
      </c>
      <c r="G464" s="9">
        <v>-1.2252738327367811</v>
      </c>
      <c r="H464" s="2"/>
      <c r="I464" s="23"/>
      <c r="J464" s="23"/>
      <c r="K464" s="23"/>
      <c r="L464" s="23"/>
      <c r="M464" s="24"/>
      <c r="N464" s="24"/>
      <c r="O464" s="24"/>
      <c r="P464" s="24"/>
      <c r="Q464" s="24"/>
    </row>
    <row r="465" spans="1:17" x14ac:dyDescent="0.25">
      <c r="A465" s="15" t="s">
        <v>669</v>
      </c>
      <c r="B465" s="8" t="s">
        <v>51</v>
      </c>
      <c r="C465" s="9">
        <v>202.59164455990901</v>
      </c>
      <c r="D465" s="9">
        <v>91.667905185457258</v>
      </c>
      <c r="E465" s="9">
        <v>82.628045935381735</v>
      </c>
      <c r="F465" s="9">
        <v>71.048947457651749</v>
      </c>
      <c r="G465" s="9">
        <v>58.950998477789902</v>
      </c>
      <c r="H465" s="2"/>
      <c r="I465" s="2"/>
      <c r="J465" s="2"/>
      <c r="K465" s="2"/>
      <c r="L465" s="2"/>
      <c r="M465" s="2"/>
      <c r="N465" s="2"/>
      <c r="O465" s="2"/>
      <c r="P465" s="2"/>
      <c r="Q465" s="2"/>
    </row>
    <row r="466" spans="1:17" x14ac:dyDescent="0.25">
      <c r="A466" s="15" t="s">
        <v>669</v>
      </c>
      <c r="B466" s="8" t="s">
        <v>52</v>
      </c>
      <c r="C466" s="9">
        <v>13.358251965835141</v>
      </c>
      <c r="D466" s="9">
        <v>13.088583177953678</v>
      </c>
      <c r="E466" s="9">
        <v>10.663625218088367</v>
      </c>
      <c r="F466" s="9">
        <v>7.64104969477133</v>
      </c>
      <c r="G466" s="9">
        <v>5.8307705677043824</v>
      </c>
      <c r="H466" s="2"/>
      <c r="I466" s="2"/>
      <c r="J466" s="2"/>
      <c r="K466" s="2"/>
      <c r="L466" s="2"/>
      <c r="M466" s="2"/>
      <c r="N466" s="2"/>
      <c r="O466" s="2"/>
      <c r="P466" s="2"/>
      <c r="Q466" s="2"/>
    </row>
    <row r="467" spans="1:17" x14ac:dyDescent="0.25">
      <c r="A467" s="15" t="s">
        <v>669</v>
      </c>
      <c r="B467" s="8" t="s">
        <v>82</v>
      </c>
      <c r="C467" s="9">
        <v>-4.5012560905392967</v>
      </c>
      <c r="D467" s="9">
        <v>-10.46508363462592</v>
      </c>
      <c r="E467" s="9">
        <v>-8.377488166252899</v>
      </c>
      <c r="F467" s="9">
        <v>-7.2263416016877047</v>
      </c>
      <c r="G467" s="9">
        <v>-3.8418089746727739</v>
      </c>
      <c r="H467" s="2"/>
      <c r="I467" s="2"/>
      <c r="J467" s="2"/>
      <c r="K467" s="2"/>
      <c r="L467" s="2"/>
      <c r="M467" s="2"/>
      <c r="N467" s="2"/>
      <c r="O467" s="2"/>
      <c r="P467" s="2"/>
      <c r="Q467" s="2"/>
    </row>
    <row r="468" spans="1:17" x14ac:dyDescent="0.25">
      <c r="A468" s="14" t="s">
        <v>669</v>
      </c>
      <c r="B468" s="5" t="s">
        <v>53</v>
      </c>
      <c r="C468" s="9"/>
      <c r="D468" s="9"/>
      <c r="E468" s="9"/>
      <c r="F468" s="9"/>
      <c r="G468" s="9"/>
      <c r="H468" s="2"/>
      <c r="I468" s="2"/>
      <c r="J468" s="2"/>
      <c r="K468" s="2"/>
      <c r="L468" s="2"/>
      <c r="M468" s="2"/>
      <c r="N468" s="2"/>
      <c r="O468" s="2"/>
      <c r="P468" s="2"/>
      <c r="Q468" s="2"/>
    </row>
    <row r="469" spans="1:17" x14ac:dyDescent="0.25">
      <c r="A469" s="15" t="s">
        <v>669</v>
      </c>
      <c r="B469" s="8" t="s">
        <v>54</v>
      </c>
      <c r="C469" s="9">
        <v>24.815323821587921</v>
      </c>
      <c r="D469" s="9">
        <v>20.202121944673934</v>
      </c>
      <c r="E469" s="9">
        <v>25.803323208056025</v>
      </c>
      <c r="F469" s="9">
        <v>21.288215038963219</v>
      </c>
      <c r="G469" s="9">
        <v>19.397519094985384</v>
      </c>
      <c r="H469" s="2"/>
      <c r="I469" s="2"/>
      <c r="J469" s="2"/>
      <c r="K469" s="2"/>
      <c r="L469" s="2"/>
      <c r="M469" s="2"/>
      <c r="N469" s="2"/>
      <c r="O469" s="2"/>
      <c r="P469" s="2"/>
      <c r="Q469" s="2"/>
    </row>
    <row r="470" spans="1:17" x14ac:dyDescent="0.25">
      <c r="A470" s="15" t="s">
        <v>669</v>
      </c>
      <c r="B470" s="8" t="s">
        <v>55</v>
      </c>
      <c r="C470" s="9">
        <v>5.3247755236264629</v>
      </c>
      <c r="D470" s="9">
        <v>12.590918854766123</v>
      </c>
      <c r="E470" s="9">
        <v>7.3664764610906266</v>
      </c>
      <c r="F470" s="9">
        <v>10.738947946176944</v>
      </c>
      <c r="G470" s="9">
        <v>12.735268656559535</v>
      </c>
      <c r="H470" s="2"/>
      <c r="I470" s="2"/>
      <c r="J470" s="2"/>
      <c r="K470" s="2"/>
      <c r="L470" s="2"/>
      <c r="M470" s="2"/>
      <c r="N470" s="2"/>
      <c r="O470" s="2"/>
      <c r="P470" s="2"/>
      <c r="Q470" s="2"/>
    </row>
    <row r="471" spans="1:17" x14ac:dyDescent="0.25">
      <c r="A471" s="15" t="s">
        <v>669</v>
      </c>
      <c r="B471" s="8" t="s">
        <v>56</v>
      </c>
      <c r="C471" s="9">
        <v>48.628689086620753</v>
      </c>
      <c r="D471" s="9">
        <v>42.65105758995891</v>
      </c>
      <c r="E471" s="9">
        <v>38.725088101996761</v>
      </c>
      <c r="F471" s="9">
        <v>46.980177384045035</v>
      </c>
      <c r="G471" s="9">
        <v>50.969294865616099</v>
      </c>
      <c r="H471" s="2"/>
      <c r="I471" s="2"/>
      <c r="J471" s="2"/>
      <c r="K471" s="2"/>
      <c r="L471" s="2"/>
      <c r="M471" s="2"/>
      <c r="N471" s="2"/>
      <c r="O471" s="2"/>
      <c r="P471" s="2"/>
      <c r="Q471" s="2"/>
    </row>
    <row r="472" spans="1:17" x14ac:dyDescent="0.25">
      <c r="A472" s="15" t="s">
        <v>669</v>
      </c>
      <c r="B472" s="8" t="s">
        <v>57</v>
      </c>
      <c r="C472" s="9">
        <v>93.336485732247667</v>
      </c>
      <c r="D472" s="9">
        <v>115.41223692901475</v>
      </c>
      <c r="E472" s="9">
        <v>131.90534393318913</v>
      </c>
      <c r="F472" s="9">
        <v>147.16819290248137</v>
      </c>
      <c r="G472" s="9">
        <v>145.00444260142922</v>
      </c>
      <c r="H472" s="2"/>
      <c r="I472" s="2"/>
      <c r="J472" s="2"/>
      <c r="K472" s="2"/>
      <c r="L472" s="2"/>
      <c r="M472" s="2"/>
      <c r="N472" s="2"/>
      <c r="O472" s="2"/>
      <c r="P472" s="2"/>
      <c r="Q472" s="2"/>
    </row>
    <row r="473" spans="1:17" x14ac:dyDescent="0.25">
      <c r="A473" s="15" t="s">
        <v>669</v>
      </c>
      <c r="B473" s="8" t="s">
        <v>58</v>
      </c>
      <c r="C473" s="9">
        <v>98.130295377090206</v>
      </c>
      <c r="D473" s="9">
        <v>120.66108713062262</v>
      </c>
      <c r="E473" s="9">
        <v>139.01854773171141</v>
      </c>
      <c r="F473" s="9">
        <v>154.06918600317189</v>
      </c>
      <c r="G473" s="9">
        <v>150.69510558960215</v>
      </c>
      <c r="H473" s="2"/>
      <c r="I473" s="2"/>
      <c r="J473" s="2"/>
      <c r="K473" s="2"/>
      <c r="L473" s="2"/>
      <c r="M473" s="2"/>
      <c r="N473" s="2"/>
      <c r="O473" s="2"/>
      <c r="P473" s="2"/>
      <c r="Q473" s="2"/>
    </row>
    <row r="474" spans="1:17" x14ac:dyDescent="0.25">
      <c r="A474" s="15" t="s">
        <v>669</v>
      </c>
      <c r="B474" s="8" t="s">
        <v>59</v>
      </c>
      <c r="C474" s="9">
        <v>54.328687104621018</v>
      </c>
      <c r="D474" s="9">
        <v>53.383057235584779</v>
      </c>
      <c r="E474" s="9">
        <v>51.74275989080509</v>
      </c>
      <c r="F474" s="9">
        <v>52.046550021046251</v>
      </c>
      <c r="G474" s="9">
        <v>52.621573825205445</v>
      </c>
      <c r="H474" s="2"/>
      <c r="I474" s="2"/>
      <c r="J474" s="2"/>
      <c r="K474" s="2"/>
      <c r="L474" s="2"/>
      <c r="M474" s="2"/>
      <c r="N474" s="2"/>
      <c r="O474" s="2"/>
      <c r="P474" s="2"/>
      <c r="Q474" s="2"/>
    </row>
    <row r="475" spans="1:17" x14ac:dyDescent="0.25">
      <c r="A475" s="15" t="s">
        <v>669</v>
      </c>
      <c r="B475" s="8" t="s">
        <v>60</v>
      </c>
      <c r="C475" s="9">
        <v>52.775076389476915</v>
      </c>
      <c r="D475" s="9">
        <v>52.130555190486206</v>
      </c>
      <c r="E475" s="9">
        <v>50.591854147939735</v>
      </c>
      <c r="F475" s="9">
        <v>50.892193096177898</v>
      </c>
      <c r="G475" s="9">
        <v>51.790073235111777</v>
      </c>
      <c r="H475" s="2"/>
      <c r="I475" s="2"/>
      <c r="J475" s="2"/>
      <c r="K475" s="2"/>
      <c r="L475" s="2"/>
      <c r="M475" s="2"/>
      <c r="N475" s="2"/>
      <c r="O475" s="2"/>
      <c r="P475" s="2"/>
      <c r="Q475" s="2"/>
    </row>
    <row r="476" spans="1:17" x14ac:dyDescent="0.25">
      <c r="A476" s="14" t="s">
        <v>669</v>
      </c>
      <c r="B476" s="5" t="s">
        <v>61</v>
      </c>
      <c r="C476" s="9"/>
      <c r="D476" s="9"/>
      <c r="E476" s="9"/>
      <c r="F476" s="9"/>
      <c r="G476" s="9"/>
      <c r="H476" s="2"/>
      <c r="I476" s="2"/>
      <c r="J476" s="2"/>
      <c r="K476" s="2"/>
      <c r="L476" s="2"/>
      <c r="M476" s="2"/>
      <c r="N476" s="2"/>
      <c r="O476" s="2"/>
      <c r="P476" s="2"/>
      <c r="Q476" s="2"/>
    </row>
    <row r="477" spans="1:17" x14ac:dyDescent="0.25">
      <c r="A477" s="15" t="s">
        <v>669</v>
      </c>
      <c r="B477" s="8" t="s">
        <v>62</v>
      </c>
      <c r="C477" s="9">
        <v>5.3320880915877673</v>
      </c>
      <c r="D477" s="9">
        <v>38.454230920271236</v>
      </c>
      <c r="E477" s="9">
        <v>41.120896739429867</v>
      </c>
      <c r="F477" s="9">
        <v>37.433273856567723</v>
      </c>
      <c r="G477" s="9">
        <v>32.158994692288417</v>
      </c>
      <c r="H477" s="2"/>
      <c r="I477" s="2"/>
      <c r="J477" s="2"/>
      <c r="K477" s="2"/>
      <c r="L477" s="2"/>
      <c r="M477" s="2"/>
      <c r="N477" s="2"/>
      <c r="O477" s="2"/>
      <c r="P477" s="2"/>
      <c r="Q477" s="2"/>
    </row>
    <row r="478" spans="1:17" x14ac:dyDescent="0.25">
      <c r="A478" s="15" t="s">
        <v>669</v>
      </c>
      <c r="B478" s="8" t="s">
        <v>63</v>
      </c>
      <c r="C478" s="9">
        <v>4.1014794811216913</v>
      </c>
      <c r="D478" s="9">
        <v>30.773160638773692</v>
      </c>
      <c r="E478" s="9">
        <v>43.261162411433482</v>
      </c>
      <c r="F478" s="9">
        <v>38.664946547617348</v>
      </c>
      <c r="G478" s="9">
        <v>33.201996195852701</v>
      </c>
      <c r="H478" s="2"/>
      <c r="I478" s="2"/>
      <c r="J478" s="2"/>
      <c r="K478" s="2"/>
      <c r="L478" s="2"/>
      <c r="M478" s="2"/>
      <c r="N478" s="2"/>
      <c r="O478" s="2"/>
      <c r="P478" s="2"/>
      <c r="Q478" s="2"/>
    </row>
    <row r="479" spans="1:17" x14ac:dyDescent="0.25">
      <c r="A479" s="15" t="s">
        <v>669</v>
      </c>
      <c r="B479" s="8" t="s">
        <v>534</v>
      </c>
      <c r="C479" s="9">
        <v>44.974587115587951</v>
      </c>
      <c r="D479" s="9">
        <v>-151.31216351705896</v>
      </c>
      <c r="E479" s="9">
        <v>-71.713507251738093</v>
      </c>
      <c r="F479" s="9">
        <v>-50.162811113636039</v>
      </c>
      <c r="G479" s="9">
        <v>-43.777962270070596</v>
      </c>
      <c r="H479" s="2"/>
      <c r="I479" s="25"/>
      <c r="J479" s="25"/>
      <c r="K479" s="25"/>
      <c r="L479" s="25"/>
      <c r="M479" s="24"/>
      <c r="N479" s="24"/>
      <c r="O479" s="24"/>
      <c r="P479" s="24"/>
      <c r="Q479" s="24"/>
    </row>
    <row r="480" spans="1:17" x14ac:dyDescent="0.25">
      <c r="A480" s="15" t="s">
        <v>669</v>
      </c>
      <c r="B480" s="8" t="s">
        <v>65</v>
      </c>
      <c r="C480" s="9">
        <v>17.411848557141127</v>
      </c>
      <c r="D480" s="9">
        <v>93.675088550119426</v>
      </c>
      <c r="E480" s="9">
        <v>25.96882318011841</v>
      </c>
      <c r="F480" s="9">
        <v>-0.6846205032343925</v>
      </c>
      <c r="G480" s="9">
        <v>1.48059688988799</v>
      </c>
      <c r="H480" s="2"/>
      <c r="I480" s="2"/>
      <c r="J480" s="2"/>
      <c r="K480" s="2"/>
      <c r="L480" s="2"/>
      <c r="M480" s="2"/>
      <c r="N480" s="2"/>
      <c r="O480" s="2"/>
      <c r="P480" s="2"/>
      <c r="Q480" s="2"/>
    </row>
    <row r="481" spans="1:17" x14ac:dyDescent="0.25">
      <c r="A481" s="15" t="s">
        <v>669</v>
      </c>
      <c r="B481" s="8" t="s">
        <v>66</v>
      </c>
      <c r="C481" s="9">
        <v>76.920699933529605</v>
      </c>
      <c r="D481" s="9">
        <v>80.025422176761182</v>
      </c>
      <c r="E481" s="9">
        <v>105.20481273928874</v>
      </c>
      <c r="F481" s="9">
        <v>103.29031517726447</v>
      </c>
      <c r="G481" s="9">
        <v>103.24326526231366</v>
      </c>
      <c r="H481" s="2"/>
      <c r="I481" s="2"/>
      <c r="J481" s="2"/>
      <c r="K481" s="2"/>
      <c r="L481" s="2"/>
      <c r="M481" s="2"/>
      <c r="N481" s="2"/>
      <c r="O481" s="2"/>
      <c r="P481" s="2"/>
      <c r="Q481" s="2"/>
    </row>
    <row r="482" spans="1:17" x14ac:dyDescent="0.25">
      <c r="A482" s="14" t="s">
        <v>669</v>
      </c>
      <c r="B482" s="5" t="s">
        <v>67</v>
      </c>
      <c r="C482" s="9"/>
      <c r="D482" s="9"/>
      <c r="E482" s="9"/>
      <c r="F482" s="9"/>
      <c r="G482" s="9"/>
      <c r="H482" s="2"/>
      <c r="I482" s="2"/>
      <c r="J482" s="2"/>
      <c r="K482" s="2"/>
      <c r="L482" s="2"/>
      <c r="M482" s="2"/>
      <c r="N482" s="2"/>
      <c r="O482" s="2"/>
      <c r="P482" s="2"/>
      <c r="Q482" s="2"/>
    </row>
    <row r="483" spans="1:17" x14ac:dyDescent="0.25">
      <c r="A483" s="15" t="s">
        <v>669</v>
      </c>
      <c r="B483" s="8" t="s">
        <v>535</v>
      </c>
      <c r="C483" s="9">
        <v>6.0118866798144763</v>
      </c>
      <c r="D483" s="9">
        <v>-15.657614262348236</v>
      </c>
      <c r="E483" s="9">
        <v>-39.135743995195568</v>
      </c>
      <c r="F483" s="9">
        <v>-57.158635060197099</v>
      </c>
      <c r="G483" s="9">
        <v>-56.052122514097931</v>
      </c>
      <c r="H483" s="2"/>
      <c r="I483" s="3"/>
      <c r="J483" s="3"/>
      <c r="K483" s="3"/>
      <c r="L483" s="3"/>
      <c r="M483" s="24"/>
      <c r="N483" s="24"/>
      <c r="O483" s="24"/>
      <c r="P483" s="24"/>
      <c r="Q483" s="24"/>
    </row>
    <row r="484" spans="1:17" x14ac:dyDescent="0.25">
      <c r="A484" s="15" t="s">
        <v>669</v>
      </c>
      <c r="B484" s="8" t="s">
        <v>538</v>
      </c>
      <c r="C484" s="9">
        <v>3.3158082450435331</v>
      </c>
      <c r="D484" s="9">
        <v>-7.1492744081960904</v>
      </c>
      <c r="E484" s="9">
        <v>-15.526762007995618</v>
      </c>
      <c r="F484" s="9">
        <v>-23.244817417858432</v>
      </c>
      <c r="G484" s="9">
        <v>-27.086627038241431</v>
      </c>
      <c r="H484" s="2"/>
      <c r="I484" s="2"/>
      <c r="J484" s="2"/>
      <c r="K484" s="2"/>
      <c r="L484" s="2"/>
      <c r="M484" s="24"/>
      <c r="N484" s="24"/>
      <c r="O484" s="24"/>
      <c r="P484" s="24"/>
      <c r="Q484" s="24"/>
    </row>
    <row r="485" spans="1:17" x14ac:dyDescent="0.25">
      <c r="A485" s="15" t="s">
        <v>669</v>
      </c>
      <c r="B485" s="8" t="s">
        <v>539</v>
      </c>
      <c r="C485" s="9">
        <v>15.525323530404265</v>
      </c>
      <c r="D485" s="9">
        <v>-7.3709975859186798</v>
      </c>
      <c r="E485" s="9">
        <v>-3.3704570417616759</v>
      </c>
      <c r="F485" s="9">
        <v>-2.5747324572654673</v>
      </c>
      <c r="G485" s="9">
        <v>-2.5869572122796685</v>
      </c>
      <c r="H485" s="2"/>
      <c r="I485" s="2"/>
      <c r="J485" s="2"/>
      <c r="K485" s="2"/>
      <c r="L485" s="2"/>
      <c r="M485" s="24"/>
      <c r="N485" s="24"/>
      <c r="O485" s="24"/>
      <c r="P485" s="24"/>
      <c r="Q485" s="24"/>
    </row>
    <row r="486" spans="1:17" x14ac:dyDescent="0.25">
      <c r="A486" s="14" t="s">
        <v>669</v>
      </c>
      <c r="B486" s="5" t="s">
        <v>68</v>
      </c>
      <c r="C486" s="9"/>
      <c r="D486" s="9"/>
      <c r="E486" s="9"/>
      <c r="F486" s="9"/>
      <c r="G486" s="9"/>
      <c r="H486" s="2"/>
      <c r="M486" s="24"/>
      <c r="N486" s="24"/>
      <c r="O486" s="24"/>
      <c r="P486" s="24"/>
      <c r="Q486" s="24"/>
    </row>
    <row r="487" spans="1:17" x14ac:dyDescent="0.25">
      <c r="A487" s="15" t="s">
        <v>669</v>
      </c>
      <c r="B487" s="8" t="s">
        <v>83</v>
      </c>
      <c r="C487" s="9">
        <v>3.2877102017729372</v>
      </c>
      <c r="D487" s="9">
        <v>0.11100818974977177</v>
      </c>
      <c r="E487" s="9">
        <v>0.42292445638688475</v>
      </c>
      <c r="F487" s="9">
        <v>0.10338832625534983</v>
      </c>
      <c r="G487" s="9">
        <v>-0.44500073222547126</v>
      </c>
      <c r="H487" s="2"/>
      <c r="I487" s="2"/>
      <c r="J487" s="2"/>
      <c r="K487" s="2"/>
      <c r="L487" s="2"/>
      <c r="M487" s="24"/>
      <c r="N487" s="24"/>
      <c r="O487" s="24"/>
      <c r="P487" s="24"/>
      <c r="Q487" s="24"/>
    </row>
    <row r="488" spans="1:17" x14ac:dyDescent="0.25">
      <c r="A488" s="14" t="s">
        <v>670</v>
      </c>
      <c r="B488" s="5" t="s">
        <v>9</v>
      </c>
      <c r="C488" s="6">
        <v>6025929</v>
      </c>
      <c r="D488" s="6">
        <v>6070641.700000003</v>
      </c>
      <c r="E488" s="6">
        <v>7996022</v>
      </c>
      <c r="F488" s="6">
        <v>14082393.539999999</v>
      </c>
      <c r="G488" s="6">
        <v>30909146</v>
      </c>
      <c r="H488" s="3"/>
      <c r="I488" s="3"/>
      <c r="J488" s="3"/>
      <c r="K488" s="3"/>
      <c r="L488" s="3"/>
    </row>
    <row r="489" spans="1:17" x14ac:dyDescent="0.25">
      <c r="A489" s="15" t="s">
        <v>670</v>
      </c>
      <c r="B489" s="8" t="s">
        <v>76</v>
      </c>
      <c r="C489" s="3">
        <v>5479488</v>
      </c>
      <c r="D489" s="3">
        <v>5709017.1399999997</v>
      </c>
      <c r="E489" s="3">
        <v>5917680</v>
      </c>
      <c r="F489" s="3">
        <v>5917680</v>
      </c>
      <c r="G489" s="3">
        <v>6022011</v>
      </c>
      <c r="H489" s="2"/>
      <c r="I489" s="7"/>
      <c r="J489" s="7"/>
    </row>
    <row r="490" spans="1:17" x14ac:dyDescent="0.25">
      <c r="A490" s="15" t="s">
        <v>670</v>
      </c>
      <c r="B490" s="8" t="s">
        <v>11</v>
      </c>
      <c r="C490" s="3">
        <v>38527068</v>
      </c>
      <c r="D490" s="3">
        <v>42248428.43</v>
      </c>
      <c r="E490" s="3">
        <v>46457113</v>
      </c>
      <c r="F490" s="3">
        <v>47139559</v>
      </c>
      <c r="G490" s="3">
        <v>51515272</v>
      </c>
      <c r="H490" s="2"/>
      <c r="I490" s="7"/>
      <c r="J490" s="7"/>
    </row>
    <row r="491" spans="1:17" x14ac:dyDescent="0.25">
      <c r="A491" s="15" t="s">
        <v>670</v>
      </c>
      <c r="B491" s="8" t="s">
        <v>12</v>
      </c>
      <c r="C491" s="3">
        <v>-37999226</v>
      </c>
      <c r="D491" s="3">
        <v>-45228792.869999997</v>
      </c>
      <c r="E491" s="3">
        <v>-44881970</v>
      </c>
      <c r="F491" s="3">
        <v>-42798262.460000001</v>
      </c>
      <c r="G491" s="3">
        <v>-26769327</v>
      </c>
      <c r="H491" s="2"/>
      <c r="I491" s="7"/>
      <c r="J491" s="7"/>
    </row>
    <row r="492" spans="1:17" x14ac:dyDescent="0.25">
      <c r="A492" s="15" t="s">
        <v>670</v>
      </c>
      <c r="B492" s="8" t="s">
        <v>13</v>
      </c>
      <c r="C492" s="3">
        <v>18599</v>
      </c>
      <c r="D492" s="3">
        <v>3341989</v>
      </c>
      <c r="E492" s="3">
        <v>503199</v>
      </c>
      <c r="F492" s="3">
        <v>3823417</v>
      </c>
      <c r="G492" s="3">
        <v>141190</v>
      </c>
      <c r="H492" s="2"/>
      <c r="I492" s="7"/>
      <c r="J492" s="7"/>
    </row>
    <row r="493" spans="1:17" x14ac:dyDescent="0.25">
      <c r="A493" s="14" t="s">
        <v>670</v>
      </c>
      <c r="B493" s="5" t="s">
        <v>14</v>
      </c>
      <c r="C493" s="6">
        <v>48518956</v>
      </c>
      <c r="D493" s="6">
        <v>57684286</v>
      </c>
      <c r="E493" s="6">
        <v>68257801</v>
      </c>
      <c r="F493" s="6">
        <v>94347268</v>
      </c>
      <c r="G493" s="6">
        <v>153872438</v>
      </c>
      <c r="H493" s="2"/>
      <c r="I493" s="7"/>
      <c r="J493" s="7"/>
    </row>
    <row r="494" spans="1:17" x14ac:dyDescent="0.25">
      <c r="A494" s="15" t="s">
        <v>670</v>
      </c>
      <c r="B494" s="8" t="s">
        <v>15</v>
      </c>
      <c r="C494" s="3">
        <v>0</v>
      </c>
      <c r="D494" s="3">
        <v>0</v>
      </c>
      <c r="E494" s="3">
        <v>165884</v>
      </c>
      <c r="F494" s="3">
        <v>324880</v>
      </c>
      <c r="G494" s="3">
        <v>157335</v>
      </c>
      <c r="H494" s="2"/>
      <c r="I494" s="7"/>
      <c r="J494" s="7"/>
    </row>
    <row r="495" spans="1:17" x14ac:dyDescent="0.25">
      <c r="A495" s="15" t="s">
        <v>670</v>
      </c>
      <c r="B495" s="8" t="s">
        <v>16</v>
      </c>
      <c r="C495" s="3">
        <v>0</v>
      </c>
      <c r="D495" s="3">
        <v>0</v>
      </c>
      <c r="E495" s="3">
        <v>0</v>
      </c>
      <c r="F495" s="3">
        <v>0</v>
      </c>
      <c r="G495" s="3">
        <v>1538</v>
      </c>
      <c r="H495" s="2"/>
      <c r="I495" s="7"/>
      <c r="J495" s="7"/>
    </row>
    <row r="496" spans="1:17" x14ac:dyDescent="0.25">
      <c r="A496" s="15" t="s">
        <v>670</v>
      </c>
      <c r="B496" s="8" t="s">
        <v>17</v>
      </c>
      <c r="C496" s="3">
        <v>39042927</v>
      </c>
      <c r="D496" s="3">
        <v>46597944</v>
      </c>
      <c r="E496" s="3">
        <v>50937750</v>
      </c>
      <c r="F496" s="3">
        <v>76168441</v>
      </c>
      <c r="G496" s="3">
        <v>127656932</v>
      </c>
      <c r="H496" s="2"/>
      <c r="I496" s="7"/>
      <c r="J496" s="7"/>
    </row>
    <row r="497" spans="1:10" x14ac:dyDescent="0.25">
      <c r="A497" s="15" t="s">
        <v>670</v>
      </c>
      <c r="B497" s="8" t="s">
        <v>18</v>
      </c>
      <c r="C497" s="3">
        <v>9476029</v>
      </c>
      <c r="D497" s="3">
        <v>11086342</v>
      </c>
      <c r="E497" s="3">
        <v>17154167</v>
      </c>
      <c r="F497" s="3">
        <v>17853947</v>
      </c>
      <c r="G497" s="3">
        <v>26056633</v>
      </c>
      <c r="H497" s="2"/>
      <c r="I497" s="7"/>
      <c r="J497" s="7"/>
    </row>
    <row r="498" spans="1:10" x14ac:dyDescent="0.25">
      <c r="A498" s="14" t="s">
        <v>670</v>
      </c>
      <c r="B498" s="5" t="s">
        <v>19</v>
      </c>
      <c r="C498" s="6">
        <v>54544885</v>
      </c>
      <c r="D498" s="6">
        <v>63754928</v>
      </c>
      <c r="E498" s="6">
        <v>76253823</v>
      </c>
      <c r="F498" s="6">
        <v>108429661.89</v>
      </c>
      <c r="G498" s="6">
        <v>184781584</v>
      </c>
      <c r="H498" s="2"/>
      <c r="I498" s="7"/>
      <c r="J498" s="7"/>
    </row>
    <row r="499" spans="1:10" x14ac:dyDescent="0.25">
      <c r="A499" s="15" t="s">
        <v>670</v>
      </c>
      <c r="B499" s="8" t="s">
        <v>20</v>
      </c>
      <c r="C499" s="3">
        <v>3900068</v>
      </c>
      <c r="D499" s="3">
        <v>5604020</v>
      </c>
      <c r="E499" s="3">
        <v>6355404</v>
      </c>
      <c r="F499" s="3">
        <v>4725957</v>
      </c>
      <c r="G499" s="3">
        <v>15759395</v>
      </c>
      <c r="H499" s="2"/>
      <c r="I499" s="7"/>
      <c r="J499" s="7"/>
    </row>
    <row r="500" spans="1:10" x14ac:dyDescent="0.25">
      <c r="A500" s="15" t="s">
        <v>670</v>
      </c>
      <c r="B500" s="8" t="s">
        <v>21</v>
      </c>
      <c r="C500" s="3">
        <v>10717441</v>
      </c>
      <c r="D500" s="3">
        <v>5508160</v>
      </c>
      <c r="E500" s="3">
        <v>7044873</v>
      </c>
      <c r="F500" s="3">
        <v>1600132</v>
      </c>
      <c r="G500" s="3">
        <v>1473513</v>
      </c>
      <c r="H500" s="2"/>
      <c r="I500" s="7"/>
      <c r="J500" s="7"/>
    </row>
    <row r="501" spans="1:10" x14ac:dyDescent="0.25">
      <c r="A501" s="15" t="s">
        <v>670</v>
      </c>
      <c r="B501" s="8" t="s">
        <v>22</v>
      </c>
      <c r="C501" s="3">
        <v>0</v>
      </c>
      <c r="D501" s="3">
        <v>3000000</v>
      </c>
      <c r="E501" s="3">
        <v>5000000</v>
      </c>
      <c r="F501" s="3">
        <v>2196494</v>
      </c>
      <c r="G501" s="3">
        <v>99728</v>
      </c>
      <c r="H501" s="2"/>
      <c r="I501" s="7"/>
      <c r="J501" s="7"/>
    </row>
    <row r="502" spans="1:10" x14ac:dyDescent="0.25">
      <c r="A502" s="15" t="s">
        <v>670</v>
      </c>
      <c r="B502" s="8" t="s">
        <v>23</v>
      </c>
      <c r="C502" s="3">
        <v>17752663</v>
      </c>
      <c r="D502" s="3">
        <v>27971506</v>
      </c>
      <c r="E502" s="3">
        <v>28588040</v>
      </c>
      <c r="F502" s="3">
        <v>60881622</v>
      </c>
      <c r="G502" s="3">
        <v>113267943</v>
      </c>
      <c r="H502" s="2"/>
      <c r="I502" s="7"/>
      <c r="J502" s="7"/>
    </row>
    <row r="503" spans="1:10" x14ac:dyDescent="0.25">
      <c r="A503" s="15" t="s">
        <v>670</v>
      </c>
      <c r="B503" s="8" t="s">
        <v>24</v>
      </c>
      <c r="C503" s="3">
        <v>11796071</v>
      </c>
      <c r="D503" s="3">
        <v>11593611</v>
      </c>
      <c r="E503" s="3">
        <v>18578015</v>
      </c>
      <c r="F503" s="3">
        <v>28515992.890000001</v>
      </c>
      <c r="G503" s="3">
        <v>26934133</v>
      </c>
      <c r="H503" s="2"/>
      <c r="I503" s="7"/>
      <c r="J503" s="7"/>
    </row>
    <row r="504" spans="1:10" x14ac:dyDescent="0.25">
      <c r="A504" s="15" t="s">
        <v>670</v>
      </c>
      <c r="B504" s="8" t="s">
        <v>25</v>
      </c>
      <c r="C504" s="3">
        <v>2007319</v>
      </c>
      <c r="D504" s="3">
        <v>736312.0943</v>
      </c>
      <c r="E504" s="3">
        <v>1145993</v>
      </c>
      <c r="F504" s="3">
        <v>3982361</v>
      </c>
      <c r="G504" s="3">
        <v>1069649</v>
      </c>
      <c r="H504" s="2"/>
      <c r="I504" s="7"/>
      <c r="J504" s="7"/>
    </row>
    <row r="505" spans="1:10" x14ac:dyDescent="0.25">
      <c r="A505" s="15" t="s">
        <v>670</v>
      </c>
      <c r="B505" s="8" t="s">
        <v>26</v>
      </c>
      <c r="C505" s="3">
        <v>1026187</v>
      </c>
      <c r="D505" s="3">
        <v>303011</v>
      </c>
      <c r="E505" s="3">
        <v>998043</v>
      </c>
      <c r="F505" s="3">
        <v>3015145</v>
      </c>
      <c r="G505" s="3">
        <v>1546963</v>
      </c>
      <c r="H505" s="2"/>
      <c r="I505" s="7"/>
      <c r="J505" s="7"/>
    </row>
    <row r="506" spans="1:10" x14ac:dyDescent="0.25">
      <c r="A506" s="15" t="s">
        <v>670</v>
      </c>
      <c r="B506" s="8" t="s">
        <v>27</v>
      </c>
      <c r="C506" s="3">
        <v>10769884</v>
      </c>
      <c r="D506" s="3">
        <v>11290600</v>
      </c>
      <c r="E506" s="3">
        <v>17579972</v>
      </c>
      <c r="F506" s="3">
        <v>25500847.890000001</v>
      </c>
      <c r="G506" s="3">
        <v>25387170</v>
      </c>
      <c r="H506" s="2"/>
      <c r="I506" s="7"/>
      <c r="J506" s="7"/>
    </row>
    <row r="507" spans="1:10" x14ac:dyDescent="0.25">
      <c r="A507" s="15" t="s">
        <v>670</v>
      </c>
      <c r="B507" s="8" t="s">
        <v>491</v>
      </c>
      <c r="C507" s="3">
        <v>8366835</v>
      </c>
      <c r="D507" s="3">
        <v>7129405</v>
      </c>
      <c r="E507" s="3">
        <v>3652224</v>
      </c>
      <c r="F507" s="3">
        <v>3836977</v>
      </c>
      <c r="G507" s="3">
        <v>5503771</v>
      </c>
      <c r="H507" s="2"/>
      <c r="I507" s="7"/>
      <c r="J507" s="7"/>
    </row>
    <row r="508" spans="1:10" x14ac:dyDescent="0.25">
      <c r="A508" s="15" t="s">
        <v>670</v>
      </c>
      <c r="B508" s="8" t="s">
        <v>28</v>
      </c>
      <c r="C508" s="3">
        <v>3037994</v>
      </c>
      <c r="D508" s="3">
        <v>3251237</v>
      </c>
      <c r="E508" s="3">
        <v>8033310</v>
      </c>
      <c r="F508" s="3">
        <v>9687632</v>
      </c>
      <c r="G508" s="3">
        <v>23290064</v>
      </c>
      <c r="H508" s="2"/>
      <c r="I508" s="7"/>
      <c r="J508" s="7"/>
    </row>
    <row r="509" spans="1:10" x14ac:dyDescent="0.25">
      <c r="A509" s="14" t="s">
        <v>670</v>
      </c>
      <c r="B509" s="5" t="s">
        <v>29</v>
      </c>
      <c r="C509" s="6"/>
      <c r="D509" s="6"/>
      <c r="E509" s="6"/>
      <c r="F509" s="6"/>
      <c r="G509" s="6"/>
      <c r="H509" s="2"/>
      <c r="I509" s="7"/>
      <c r="J509" s="7"/>
    </row>
    <row r="510" spans="1:10" x14ac:dyDescent="0.25">
      <c r="A510" s="15" t="s">
        <v>670</v>
      </c>
      <c r="B510" s="8" t="s">
        <v>30</v>
      </c>
      <c r="C510" s="3">
        <v>3998418</v>
      </c>
      <c r="D510" s="3">
        <v>7966927</v>
      </c>
      <c r="E510" s="3">
        <v>16312833</v>
      </c>
      <c r="F510" s="3">
        <v>25907584</v>
      </c>
      <c r="G510" s="3">
        <v>28092792</v>
      </c>
      <c r="H510" s="2"/>
      <c r="I510" s="7"/>
      <c r="J510" s="7"/>
    </row>
    <row r="511" spans="1:10" x14ac:dyDescent="0.25">
      <c r="A511" s="15" t="s">
        <v>670</v>
      </c>
      <c r="B511" s="8" t="s">
        <v>31</v>
      </c>
      <c r="C511" s="3">
        <v>1926625</v>
      </c>
      <c r="D511" s="3">
        <v>1254243</v>
      </c>
      <c r="E511" s="3">
        <v>1045803</v>
      </c>
      <c r="F511" s="3">
        <v>1499497</v>
      </c>
      <c r="G511" s="3">
        <v>1946916</v>
      </c>
      <c r="H511" s="2"/>
      <c r="I511" s="7"/>
      <c r="J511" s="7"/>
    </row>
    <row r="512" spans="1:10" x14ac:dyDescent="0.25">
      <c r="A512" s="15" t="s">
        <v>670</v>
      </c>
      <c r="B512" s="8" t="s">
        <v>32</v>
      </c>
      <c r="C512" s="3">
        <v>2071793</v>
      </c>
      <c r="D512" s="3">
        <v>6712684</v>
      </c>
      <c r="E512" s="3">
        <v>15267030</v>
      </c>
      <c r="F512" s="3">
        <v>24408087</v>
      </c>
      <c r="G512" s="3">
        <v>26145876</v>
      </c>
      <c r="H512" s="2"/>
      <c r="I512" s="7"/>
      <c r="J512" s="7"/>
    </row>
    <row r="513" spans="1:17" x14ac:dyDescent="0.25">
      <c r="A513" s="15" t="s">
        <v>670</v>
      </c>
      <c r="B513" s="8" t="s">
        <v>33</v>
      </c>
      <c r="C513" s="3">
        <v>2933690</v>
      </c>
      <c r="D513" s="3">
        <v>1534364</v>
      </c>
      <c r="E513" s="3">
        <v>545721</v>
      </c>
      <c r="F513" s="3">
        <v>2700947</v>
      </c>
      <c r="G513" s="3">
        <v>4966537</v>
      </c>
      <c r="H513" s="2"/>
      <c r="I513" s="7"/>
      <c r="J513" s="7"/>
    </row>
    <row r="514" spans="1:17" x14ac:dyDescent="0.25">
      <c r="A514" s="15" t="s">
        <v>670</v>
      </c>
      <c r="B514" s="8" t="s">
        <v>34</v>
      </c>
      <c r="C514" s="3">
        <v>-861897</v>
      </c>
      <c r="D514" s="3">
        <v>5178320</v>
      </c>
      <c r="E514" s="3">
        <v>14721309</v>
      </c>
      <c r="F514" s="3">
        <v>21707140</v>
      </c>
      <c r="G514" s="3">
        <v>21179339</v>
      </c>
      <c r="H514" s="2"/>
      <c r="I514" s="7"/>
      <c r="J514" s="7"/>
    </row>
    <row r="515" spans="1:17" x14ac:dyDescent="0.25">
      <c r="A515" s="15" t="s">
        <v>670</v>
      </c>
      <c r="B515" s="8" t="s">
        <v>35</v>
      </c>
      <c r="C515" s="3">
        <v>7740613</v>
      </c>
      <c r="D515" s="3">
        <v>8563186</v>
      </c>
      <c r="E515" s="3">
        <v>10522800</v>
      </c>
      <c r="F515" s="3">
        <v>14479317</v>
      </c>
      <c r="G515" s="3">
        <v>19946159</v>
      </c>
      <c r="H515" s="2"/>
      <c r="I515" s="7"/>
      <c r="J515" s="7"/>
    </row>
    <row r="516" spans="1:17" x14ac:dyDescent="0.25">
      <c r="A516" s="15" t="s">
        <v>670</v>
      </c>
      <c r="B516" s="8" t="s">
        <v>36</v>
      </c>
      <c r="C516" s="3">
        <v>17322840</v>
      </c>
      <c r="D516" s="3">
        <v>20473891</v>
      </c>
      <c r="E516" s="3">
        <v>24589501</v>
      </c>
      <c r="F516" s="3">
        <v>32289082.149999999</v>
      </c>
      <c r="G516" s="3">
        <v>34303057</v>
      </c>
      <c r="H516" s="2"/>
      <c r="I516" s="7"/>
      <c r="J516" s="7"/>
    </row>
    <row r="517" spans="1:17" x14ac:dyDescent="0.25">
      <c r="A517" s="15" t="s">
        <v>670</v>
      </c>
      <c r="B517" s="8" t="s">
        <v>37</v>
      </c>
      <c r="C517" s="3">
        <v>17000461</v>
      </c>
      <c r="D517" s="3">
        <v>20283322</v>
      </c>
      <c r="E517" s="3">
        <v>23984109</v>
      </c>
      <c r="F517" s="3">
        <v>31321747.149999999</v>
      </c>
      <c r="G517" s="3">
        <v>33553130</v>
      </c>
      <c r="H517" s="2"/>
      <c r="I517" s="7"/>
      <c r="J517" s="7"/>
    </row>
    <row r="518" spans="1:17" x14ac:dyDescent="0.25">
      <c r="A518" s="15" t="s">
        <v>670</v>
      </c>
      <c r="B518" s="8" t="s">
        <v>38</v>
      </c>
      <c r="C518" s="3">
        <v>-10444124</v>
      </c>
      <c r="D518" s="3">
        <v>-6732385</v>
      </c>
      <c r="E518" s="3">
        <v>654608</v>
      </c>
      <c r="F518" s="3">
        <v>3897374.8470000001</v>
      </c>
      <c r="G518" s="3">
        <v>6822441</v>
      </c>
      <c r="H518" s="2"/>
      <c r="I518" s="7"/>
      <c r="J518" s="7"/>
    </row>
    <row r="519" spans="1:17" x14ac:dyDescent="0.25">
      <c r="A519" s="15" t="s">
        <v>670</v>
      </c>
      <c r="B519" s="8" t="s">
        <v>39</v>
      </c>
      <c r="C519" s="3">
        <v>-10764771</v>
      </c>
      <c r="D519" s="3">
        <v>-7091605</v>
      </c>
      <c r="E519" s="3">
        <v>502278</v>
      </c>
      <c r="F519" s="3">
        <v>3412230.0989999999</v>
      </c>
      <c r="G519" s="3">
        <v>17035434</v>
      </c>
      <c r="H519" s="2"/>
      <c r="I519" s="7"/>
      <c r="J519" s="7"/>
    </row>
    <row r="520" spans="1:17" x14ac:dyDescent="0.25">
      <c r="A520" s="14" t="s">
        <v>670</v>
      </c>
      <c r="B520" s="5" t="s">
        <v>40</v>
      </c>
      <c r="C520" s="3"/>
      <c r="D520" s="3"/>
      <c r="E520" s="3"/>
      <c r="F520" s="3"/>
      <c r="G520" s="3"/>
      <c r="H520" s="2"/>
      <c r="I520" s="7"/>
      <c r="J520" s="7"/>
    </row>
    <row r="521" spans="1:17" x14ac:dyDescent="0.25">
      <c r="A521" s="15" t="s">
        <v>670</v>
      </c>
      <c r="B521" s="8" t="s">
        <v>77</v>
      </c>
      <c r="C521" s="3">
        <v>427759</v>
      </c>
      <c r="D521" s="3">
        <v>570902</v>
      </c>
      <c r="E521" s="3">
        <v>591768</v>
      </c>
      <c r="F521" s="3">
        <v>591768</v>
      </c>
      <c r="G521" s="3">
        <v>602201.1</v>
      </c>
      <c r="H521" s="2"/>
      <c r="I521" s="7"/>
      <c r="J521" s="7"/>
    </row>
    <row r="522" spans="1:17" x14ac:dyDescent="0.25">
      <c r="A522" s="15" t="s">
        <v>670</v>
      </c>
      <c r="B522" s="8" t="s">
        <v>78</v>
      </c>
      <c r="C522" s="9">
        <v>0</v>
      </c>
      <c r="D522" s="9">
        <v>0</v>
      </c>
      <c r="E522" s="9">
        <v>0</v>
      </c>
      <c r="F522" s="9">
        <v>0</v>
      </c>
      <c r="G522" s="9">
        <v>0</v>
      </c>
      <c r="H522" s="2"/>
      <c r="I522" s="7"/>
      <c r="J522" s="7"/>
    </row>
    <row r="523" spans="1:17" x14ac:dyDescent="0.25">
      <c r="A523" s="15" t="s">
        <v>670</v>
      </c>
      <c r="B523" s="8" t="s">
        <v>79</v>
      </c>
      <c r="C523" s="9">
        <v>0</v>
      </c>
      <c r="D523" s="9">
        <v>0</v>
      </c>
      <c r="E523" s="9">
        <v>0</v>
      </c>
      <c r="F523" s="9">
        <v>0</v>
      </c>
      <c r="G523" s="9">
        <v>0</v>
      </c>
      <c r="H523" s="2"/>
      <c r="I523" s="7"/>
      <c r="J523" s="7"/>
    </row>
    <row r="524" spans="1:17" x14ac:dyDescent="0.25">
      <c r="A524" s="15" t="s">
        <v>670</v>
      </c>
      <c r="B524" s="8" t="s">
        <v>80</v>
      </c>
      <c r="C524" s="3">
        <v>77060</v>
      </c>
      <c r="D524" s="3">
        <v>4101812.298</v>
      </c>
      <c r="E524" s="3">
        <v>5646118</v>
      </c>
      <c r="F524" s="3">
        <v>24649988</v>
      </c>
      <c r="G524" s="3">
        <v>67740155</v>
      </c>
      <c r="H524" s="2"/>
      <c r="I524" s="7"/>
      <c r="J524" s="7"/>
    </row>
    <row r="525" spans="1:17" x14ac:dyDescent="0.25">
      <c r="A525" s="14" t="s">
        <v>670</v>
      </c>
      <c r="B525" s="5" t="s">
        <v>43</v>
      </c>
      <c r="C525" s="9"/>
      <c r="D525" s="9"/>
      <c r="E525" s="9"/>
      <c r="F525" s="9"/>
      <c r="G525" s="9"/>
      <c r="H525" s="2"/>
      <c r="I525" s="7"/>
      <c r="J525" s="7"/>
    </row>
    <row r="526" spans="1:17" x14ac:dyDescent="0.25">
      <c r="A526" s="15" t="s">
        <v>670</v>
      </c>
      <c r="B526" s="8" t="s">
        <v>44</v>
      </c>
      <c r="C526" s="9">
        <v>51.815317958252486</v>
      </c>
      <c r="D526" s="9">
        <v>84.256878467695259</v>
      </c>
      <c r="E526" s="9">
        <v>93.589077997672135</v>
      </c>
      <c r="F526" s="9">
        <v>94.212131088719048</v>
      </c>
      <c r="G526" s="9">
        <v>93.069695600209471</v>
      </c>
      <c r="H526" s="2"/>
      <c r="I526" s="7"/>
      <c r="J526" s="7"/>
    </row>
    <row r="527" spans="1:17" x14ac:dyDescent="0.25">
      <c r="A527" s="15" t="s">
        <v>670</v>
      </c>
      <c r="B527" s="8" t="s">
        <v>45</v>
      </c>
      <c r="C527" s="9">
        <v>3.7983268275292907</v>
      </c>
      <c r="D527" s="9">
        <v>10.528886488586419</v>
      </c>
      <c r="E527" s="9">
        <v>20.021330602663685</v>
      </c>
      <c r="F527" s="9">
        <v>22.510525786533925</v>
      </c>
      <c r="G527" s="9">
        <v>14.149611359538946</v>
      </c>
      <c r="H527" s="2"/>
      <c r="I527" s="7"/>
      <c r="J527" s="7"/>
    </row>
    <row r="528" spans="1:17" x14ac:dyDescent="0.25">
      <c r="A528" s="15" t="s">
        <v>670</v>
      </c>
      <c r="B528" s="8" t="s">
        <v>533</v>
      </c>
      <c r="C528" s="9">
        <v>-179.19393474305556</v>
      </c>
      <c r="D528" s="9">
        <v>-259.89401289508186</v>
      </c>
      <c r="E528" s="9">
        <v>6.7034547593076734</v>
      </c>
      <c r="F528" s="9">
        <v>33.260921162024609</v>
      </c>
      <c r="G528" s="9">
        <v>55.3674543736347</v>
      </c>
      <c r="H528" s="2"/>
      <c r="I528" s="9"/>
      <c r="J528" s="9"/>
      <c r="K528" s="9"/>
      <c r="L528" s="9"/>
      <c r="M528" s="24"/>
      <c r="N528" s="24"/>
      <c r="O528" s="24"/>
      <c r="P528" s="24"/>
      <c r="Q528" s="24"/>
    </row>
    <row r="529" spans="1:17" x14ac:dyDescent="0.25">
      <c r="A529" s="15" t="s">
        <v>670</v>
      </c>
      <c r="B529" s="8" t="s">
        <v>46</v>
      </c>
      <c r="C529" s="9">
        <v>-19.735619572761038</v>
      </c>
      <c r="D529" s="9">
        <v>-11.123226427296727</v>
      </c>
      <c r="E529" s="9">
        <v>0.65869222058545185</v>
      </c>
      <c r="F529" s="9">
        <v>3.1469526322618693</v>
      </c>
      <c r="G529" s="9">
        <v>9.2192271714696421</v>
      </c>
      <c r="H529" s="2"/>
      <c r="I529" s="2"/>
      <c r="J529" s="2"/>
      <c r="K529" s="2"/>
      <c r="L529" s="2"/>
      <c r="M529" s="2"/>
      <c r="N529" s="2"/>
      <c r="O529" s="2"/>
      <c r="P529" s="2"/>
      <c r="Q529" s="2"/>
    </row>
    <row r="530" spans="1:17" x14ac:dyDescent="0.25">
      <c r="A530" s="15" t="s">
        <v>670</v>
      </c>
      <c r="B530" s="8" t="s">
        <v>47</v>
      </c>
      <c r="C530" s="9">
        <v>14.191272013865278</v>
      </c>
      <c r="D530" s="9">
        <v>13.431410353094588</v>
      </c>
      <c r="E530" s="9">
        <v>13.799701557258317</v>
      </c>
      <c r="F530" s="9">
        <v>13.353649497394001</v>
      </c>
      <c r="G530" s="9">
        <v>10.79445178909171</v>
      </c>
      <c r="H530" s="2"/>
      <c r="I530" s="2"/>
      <c r="J530" s="2"/>
      <c r="K530" s="2"/>
      <c r="L530" s="2"/>
      <c r="M530" s="2"/>
      <c r="N530" s="2"/>
      <c r="O530" s="2"/>
      <c r="P530" s="2"/>
      <c r="Q530" s="2"/>
    </row>
    <row r="531" spans="1:17" x14ac:dyDescent="0.25">
      <c r="A531" s="15" t="s">
        <v>670</v>
      </c>
      <c r="B531" s="8" t="s">
        <v>48</v>
      </c>
      <c r="C531" s="9">
        <v>-1.5801609995144366</v>
      </c>
      <c r="D531" s="9">
        <v>8.1222270378848211</v>
      </c>
      <c r="E531" s="9">
        <v>19.305666812272481</v>
      </c>
      <c r="F531" s="9">
        <v>20.0195588749705</v>
      </c>
      <c r="G531" s="9">
        <v>11.46182348994259</v>
      </c>
      <c r="H531" s="2"/>
      <c r="I531" s="2"/>
      <c r="J531" s="2"/>
      <c r="K531" s="2"/>
      <c r="L531" s="2"/>
      <c r="M531" s="2"/>
      <c r="N531" s="2"/>
      <c r="O531" s="2"/>
      <c r="P531" s="2"/>
      <c r="Q531" s="2"/>
    </row>
    <row r="532" spans="1:17" x14ac:dyDescent="0.25">
      <c r="A532" s="15" t="s">
        <v>670</v>
      </c>
      <c r="B532" s="8" t="s">
        <v>49</v>
      </c>
      <c r="C532" s="9">
        <v>48.184682041747514</v>
      </c>
      <c r="D532" s="9">
        <v>15.743121532304739</v>
      </c>
      <c r="E532" s="9">
        <v>6.4109220023278608</v>
      </c>
      <c r="F532" s="9">
        <v>5.7878689112809596</v>
      </c>
      <c r="G532" s="9">
        <v>6.9303043997905229</v>
      </c>
      <c r="H532" s="2"/>
      <c r="I532" s="2"/>
      <c r="J532" s="2"/>
      <c r="K532" s="2"/>
      <c r="L532" s="2"/>
      <c r="M532" s="2"/>
      <c r="N532" s="2"/>
      <c r="O532" s="2"/>
      <c r="P532" s="2"/>
      <c r="Q532" s="2"/>
    </row>
    <row r="533" spans="1:17" x14ac:dyDescent="0.25">
      <c r="A533" s="15" t="s">
        <v>670</v>
      </c>
      <c r="B533" s="8" t="s">
        <v>50</v>
      </c>
      <c r="C533" s="9">
        <v>-1.6277536536333732</v>
      </c>
      <c r="D533" s="9">
        <v>-3.0127988818227123</v>
      </c>
      <c r="E533" s="9">
        <v>36.63888770073082</v>
      </c>
      <c r="F533" s="9">
        <v>8.0366268012710869</v>
      </c>
      <c r="G533" s="9">
        <v>4.9180535236581742</v>
      </c>
      <c r="H533" s="2"/>
      <c r="I533" s="23"/>
      <c r="J533" s="23"/>
      <c r="K533" s="23"/>
      <c r="L533" s="23"/>
      <c r="M533" s="24"/>
      <c r="N533" s="24"/>
      <c r="O533" s="24"/>
      <c r="P533" s="24"/>
      <c r="Q533" s="24"/>
    </row>
    <row r="534" spans="1:17" x14ac:dyDescent="0.25">
      <c r="A534" s="15" t="s">
        <v>670</v>
      </c>
      <c r="B534" s="8" t="s">
        <v>51</v>
      </c>
      <c r="C534" s="9">
        <v>147.5661832735598</v>
      </c>
      <c r="D534" s="9">
        <v>123.85814301450934</v>
      </c>
      <c r="E534" s="9">
        <v>91.630039060379161</v>
      </c>
      <c r="F534" s="9">
        <v>79.949392873694364</v>
      </c>
      <c r="G534" s="9">
        <v>71.406756987678605</v>
      </c>
      <c r="H534" s="2"/>
      <c r="I534" s="2"/>
      <c r="J534" s="2"/>
      <c r="K534" s="2"/>
      <c r="L534" s="2"/>
      <c r="M534" s="2"/>
      <c r="N534" s="2"/>
      <c r="O534" s="2"/>
      <c r="P534" s="2"/>
      <c r="Q534" s="2"/>
    </row>
    <row r="535" spans="1:17" x14ac:dyDescent="0.25">
      <c r="A535" s="15" t="s">
        <v>670</v>
      </c>
      <c r="B535" s="8" t="s">
        <v>52</v>
      </c>
      <c r="C535" s="9">
        <v>2.1962680475047649</v>
      </c>
      <c r="D535" s="9">
        <v>2.368665354226803</v>
      </c>
      <c r="E535" s="9">
        <v>2.2792516250427641</v>
      </c>
      <c r="F535" s="9">
        <v>2.1632061201505568</v>
      </c>
      <c r="G535" s="9">
        <v>1.6821850261997811</v>
      </c>
      <c r="H535" s="2"/>
      <c r="I535" s="2"/>
      <c r="J535" s="2"/>
      <c r="K535" s="2"/>
      <c r="L535" s="2"/>
      <c r="M535" s="2"/>
      <c r="N535" s="2"/>
      <c r="O535" s="2"/>
      <c r="P535" s="2"/>
      <c r="Q535" s="2"/>
    </row>
    <row r="536" spans="1:17" x14ac:dyDescent="0.25">
      <c r="A536" s="15" t="s">
        <v>670</v>
      </c>
      <c r="B536" s="8" t="s">
        <v>82</v>
      </c>
      <c r="C536" s="9">
        <v>-25.165504407855824</v>
      </c>
      <c r="D536" s="9">
        <v>-12.421755397598888</v>
      </c>
      <c r="E536" s="9">
        <v>0.84877519568479542</v>
      </c>
      <c r="F536" s="9">
        <v>5.766161906355193</v>
      </c>
      <c r="G536" s="9">
        <v>28.28861322239365</v>
      </c>
      <c r="H536" s="2"/>
      <c r="I536" s="2"/>
      <c r="J536" s="2"/>
      <c r="K536" s="2"/>
      <c r="L536" s="2"/>
      <c r="M536" s="2"/>
      <c r="N536" s="2"/>
      <c r="O536" s="2"/>
      <c r="P536" s="2"/>
      <c r="Q536" s="2"/>
    </row>
    <row r="537" spans="1:17" x14ac:dyDescent="0.25">
      <c r="A537" s="14" t="s">
        <v>670</v>
      </c>
      <c r="B537" s="5" t="s">
        <v>53</v>
      </c>
      <c r="C537" s="9"/>
      <c r="D537" s="9"/>
      <c r="E537" s="9"/>
      <c r="F537" s="9"/>
      <c r="G537" s="9"/>
      <c r="H537" s="2"/>
      <c r="I537" s="2"/>
      <c r="J537" s="2"/>
      <c r="K537" s="2"/>
      <c r="L537" s="2"/>
      <c r="M537" s="2"/>
      <c r="N537" s="2"/>
      <c r="O537" s="2"/>
      <c r="P537" s="2"/>
      <c r="Q537" s="2"/>
    </row>
    <row r="538" spans="1:17" x14ac:dyDescent="0.25">
      <c r="A538" s="15" t="s">
        <v>670</v>
      </c>
      <c r="B538" s="8" t="s">
        <v>54</v>
      </c>
      <c r="C538" s="9">
        <v>26.799046326708726</v>
      </c>
      <c r="D538" s="9">
        <v>17.429523251912386</v>
      </c>
      <c r="E538" s="9">
        <v>17.573252687934087</v>
      </c>
      <c r="F538" s="9">
        <v>5.8342790060691208</v>
      </c>
      <c r="G538" s="9">
        <v>9.3260960464544986</v>
      </c>
      <c r="H538" s="2"/>
      <c r="I538" s="2"/>
      <c r="J538" s="2"/>
      <c r="K538" s="2"/>
      <c r="L538" s="2"/>
      <c r="M538" s="2"/>
      <c r="N538" s="2"/>
      <c r="O538" s="2"/>
      <c r="P538" s="2"/>
      <c r="Q538" s="2"/>
    </row>
    <row r="539" spans="1:17" x14ac:dyDescent="0.25">
      <c r="A539" s="15" t="s">
        <v>670</v>
      </c>
      <c r="B539" s="8" t="s">
        <v>55</v>
      </c>
      <c r="C539" s="9">
        <v>32.546888677095936</v>
      </c>
      <c r="D539" s="9">
        <v>43.873480650782007</v>
      </c>
      <c r="E539" s="9">
        <v>37.490631781176404</v>
      </c>
      <c r="F539" s="9">
        <v>56.148493815062658</v>
      </c>
      <c r="G539" s="9">
        <v>61.298285547763243</v>
      </c>
      <c r="H539" s="2"/>
      <c r="I539" s="2"/>
      <c r="J539" s="2"/>
      <c r="K539" s="2"/>
      <c r="L539" s="2"/>
      <c r="M539" s="2"/>
      <c r="N539" s="2"/>
      <c r="O539" s="2"/>
      <c r="P539" s="2"/>
      <c r="Q539" s="2"/>
    </row>
    <row r="540" spans="1:17" x14ac:dyDescent="0.25">
      <c r="A540" s="15" t="s">
        <v>670</v>
      </c>
      <c r="B540" s="8" t="s">
        <v>56</v>
      </c>
      <c r="C540" s="9">
        <v>19.744993503973838</v>
      </c>
      <c r="D540" s="9">
        <v>17.709376128540214</v>
      </c>
      <c r="E540" s="9">
        <v>23.054545081628234</v>
      </c>
      <c r="F540" s="9">
        <v>23.5183320186594</v>
      </c>
      <c r="G540" s="9">
        <v>13.739015247320317</v>
      </c>
      <c r="H540" s="2"/>
      <c r="I540" s="2"/>
      <c r="J540" s="2"/>
      <c r="K540" s="2"/>
      <c r="L540" s="2"/>
      <c r="M540" s="2"/>
      <c r="N540" s="2"/>
      <c r="O540" s="2"/>
      <c r="P540" s="2"/>
      <c r="Q540" s="2"/>
    </row>
    <row r="541" spans="1:17" x14ac:dyDescent="0.25">
      <c r="A541" s="15" t="s">
        <v>670</v>
      </c>
      <c r="B541" s="8" t="s">
        <v>57</v>
      </c>
      <c r="C541" s="9">
        <v>71.579446908724805</v>
      </c>
      <c r="D541" s="9">
        <v>73.089164181943701</v>
      </c>
      <c r="E541" s="9">
        <v>66.800257345785795</v>
      </c>
      <c r="F541" s="9">
        <v>70.246867575102797</v>
      </c>
      <c r="G541" s="9">
        <v>69.08531101237881</v>
      </c>
      <c r="H541" s="2"/>
      <c r="I541" s="2"/>
      <c r="J541" s="2"/>
      <c r="K541" s="2"/>
      <c r="L541" s="2"/>
      <c r="M541" s="2"/>
      <c r="N541" s="2"/>
      <c r="O541" s="2"/>
      <c r="P541" s="2"/>
      <c r="Q541" s="2"/>
    </row>
    <row r="542" spans="1:17" x14ac:dyDescent="0.25">
      <c r="A542" s="15" t="s">
        <v>670</v>
      </c>
      <c r="B542" s="8" t="s">
        <v>58</v>
      </c>
      <c r="C542" s="9">
        <v>88.952348144101876</v>
      </c>
      <c r="D542" s="9">
        <v>90.478160370599113</v>
      </c>
      <c r="E542" s="9">
        <v>89.513939517498031</v>
      </c>
      <c r="F542" s="9">
        <v>87.012415565506103</v>
      </c>
      <c r="G542" s="9">
        <v>83.272604698528838</v>
      </c>
      <c r="H542" s="2"/>
      <c r="I542" s="2"/>
      <c r="J542" s="2"/>
      <c r="K542" s="2"/>
      <c r="L542" s="2"/>
      <c r="M542" s="2"/>
      <c r="N542" s="2"/>
      <c r="O542" s="2"/>
      <c r="P542" s="2"/>
      <c r="Q542" s="2"/>
    </row>
    <row r="543" spans="1:17" x14ac:dyDescent="0.25">
      <c r="A543" s="15" t="s">
        <v>670</v>
      </c>
      <c r="B543" s="8" t="s">
        <v>59</v>
      </c>
      <c r="C543" s="9">
        <v>30.213080592036555</v>
      </c>
      <c r="D543" s="9">
        <v>24.880091276130123</v>
      </c>
      <c r="E543" s="9">
        <v>36.471997683446951</v>
      </c>
      <c r="F543" s="9">
        <v>37.438068202026088</v>
      </c>
      <c r="G543" s="9">
        <v>21.098840915274387</v>
      </c>
      <c r="H543" s="2"/>
      <c r="I543" s="2"/>
      <c r="J543" s="2"/>
      <c r="K543" s="2"/>
      <c r="L543" s="2"/>
      <c r="M543" s="2"/>
      <c r="N543" s="2"/>
      <c r="O543" s="2"/>
      <c r="P543" s="2"/>
      <c r="Q543" s="2"/>
    </row>
    <row r="544" spans="1:17" x14ac:dyDescent="0.25">
      <c r="A544" s="15" t="s">
        <v>670</v>
      </c>
      <c r="B544" s="8" t="s">
        <v>60</v>
      </c>
      <c r="C544" s="9">
        <v>30.213080592036555</v>
      </c>
      <c r="D544" s="9">
        <v>24.880091276130123</v>
      </c>
      <c r="E544" s="9">
        <v>36.471997683446951</v>
      </c>
      <c r="F544" s="9">
        <v>37.438068202026088</v>
      </c>
      <c r="G544" s="9">
        <v>21.098586721272785</v>
      </c>
      <c r="H544" s="2"/>
      <c r="I544" s="2"/>
      <c r="J544" s="2"/>
      <c r="K544" s="2"/>
      <c r="L544" s="2"/>
      <c r="M544" s="2"/>
      <c r="N544" s="2"/>
      <c r="O544" s="2"/>
      <c r="P544" s="2"/>
      <c r="Q544" s="2"/>
    </row>
    <row r="545" spans="1:17" x14ac:dyDescent="0.25">
      <c r="A545" s="14" t="s">
        <v>670</v>
      </c>
      <c r="B545" s="5" t="s">
        <v>61</v>
      </c>
      <c r="C545" s="9"/>
      <c r="D545" s="9"/>
      <c r="E545" s="9"/>
      <c r="F545" s="9"/>
      <c r="G545" s="9"/>
      <c r="H545" s="2"/>
      <c r="I545" s="2"/>
      <c r="J545" s="2"/>
      <c r="K545" s="2"/>
      <c r="L545" s="2"/>
      <c r="M545" s="2"/>
      <c r="N545" s="2"/>
      <c r="O545" s="2"/>
      <c r="P545" s="2"/>
      <c r="Q545" s="2"/>
    </row>
    <row r="546" spans="1:17" x14ac:dyDescent="0.25">
      <c r="A546" s="15" t="s">
        <v>670</v>
      </c>
      <c r="B546" s="8" t="s">
        <v>62</v>
      </c>
      <c r="C546" s="9">
        <v>17.016843998310964</v>
      </c>
      <c r="D546" s="9">
        <v>6.3510160406451446</v>
      </c>
      <c r="E546" s="9">
        <v>6.1685438406632782</v>
      </c>
      <c r="F546" s="9">
        <v>13.965359773239864</v>
      </c>
      <c r="G546" s="9">
        <v>3.9713511476311489</v>
      </c>
      <c r="H546" s="2"/>
      <c r="I546" s="2"/>
      <c r="J546" s="2"/>
      <c r="K546" s="2"/>
      <c r="L546" s="2"/>
      <c r="M546" s="2"/>
      <c r="N546" s="2"/>
      <c r="O546" s="2"/>
      <c r="P546" s="2"/>
      <c r="Q546" s="2"/>
    </row>
    <row r="547" spans="1:17" x14ac:dyDescent="0.25">
      <c r="A547" s="15" t="s">
        <v>670</v>
      </c>
      <c r="B547" s="8" t="s">
        <v>63</v>
      </c>
      <c r="C547" s="9">
        <v>8.6993966041743906</v>
      </c>
      <c r="D547" s="9">
        <v>2.6136033027156076</v>
      </c>
      <c r="E547" s="9">
        <v>5.3721724306929453</v>
      </c>
      <c r="F547" s="9">
        <v>10.57352276538599</v>
      </c>
      <c r="G547" s="9">
        <v>5.7435039769054379</v>
      </c>
      <c r="H547" s="2"/>
      <c r="I547" s="2"/>
      <c r="J547" s="2"/>
      <c r="K547" s="2"/>
      <c r="L547" s="2"/>
      <c r="M547" s="2"/>
      <c r="N547" s="2"/>
      <c r="O547" s="2"/>
      <c r="P547" s="2"/>
      <c r="Q547" s="2"/>
    </row>
    <row r="548" spans="1:17" x14ac:dyDescent="0.25">
      <c r="A548" s="15" t="s">
        <v>670</v>
      </c>
      <c r="B548" s="8" t="s">
        <v>534</v>
      </c>
      <c r="C548" s="9">
        <v>33.414495291585446</v>
      </c>
      <c r="D548" s="9">
        <v>26.984456259310686</v>
      </c>
      <c r="E548" s="9">
        <v>15.294542524226182</v>
      </c>
      <c r="F548" s="9">
        <v>38.818306918557397</v>
      </c>
      <c r="G548" s="9">
        <v>3.4765032815309538</v>
      </c>
      <c r="H548" s="2"/>
      <c r="I548" s="25"/>
      <c r="J548" s="25"/>
      <c r="K548" s="25"/>
      <c r="L548" s="25"/>
      <c r="M548" s="24"/>
      <c r="N548" s="24"/>
      <c r="O548" s="24"/>
      <c r="P548" s="24"/>
      <c r="Q548" s="24"/>
    </row>
    <row r="549" spans="1:17" x14ac:dyDescent="0.25">
      <c r="A549" s="15" t="s">
        <v>670</v>
      </c>
      <c r="B549" s="8" t="s">
        <v>65</v>
      </c>
      <c r="C549" s="9">
        <v>285.88259254892142</v>
      </c>
      <c r="D549" s="9">
        <v>506.37237592034614</v>
      </c>
      <c r="E549" s="9">
        <v>54.679107012423316</v>
      </c>
      <c r="F549" s="9">
        <v>89.579340297066977</v>
      </c>
      <c r="G549" s="9">
        <v>321.05079436289037</v>
      </c>
      <c r="H549" s="2"/>
      <c r="I549" s="2"/>
      <c r="J549" s="2"/>
      <c r="K549" s="2"/>
      <c r="L549" s="2"/>
      <c r="M549" s="2"/>
      <c r="N549" s="2"/>
      <c r="O549" s="2"/>
      <c r="P549" s="2"/>
      <c r="Q549" s="2"/>
    </row>
    <row r="550" spans="1:17" x14ac:dyDescent="0.25">
      <c r="A550" s="15" t="s">
        <v>670</v>
      </c>
      <c r="B550" s="8" t="s">
        <v>66</v>
      </c>
      <c r="C550" s="9">
        <v>51.122268060034301</v>
      </c>
      <c r="D550" s="9">
        <v>41.152522462376183</v>
      </c>
      <c r="E550" s="9">
        <v>87.089798977829702</v>
      </c>
      <c r="F550" s="9">
        <v>75.712498188888446</v>
      </c>
      <c r="G550" s="9">
        <v>144.62342319770318</v>
      </c>
      <c r="H550" s="2"/>
      <c r="I550" s="2"/>
      <c r="J550" s="2"/>
      <c r="K550" s="2"/>
      <c r="L550" s="2"/>
      <c r="M550" s="2"/>
      <c r="N550" s="2"/>
      <c r="O550" s="2"/>
      <c r="P550" s="2"/>
      <c r="Q550" s="2"/>
    </row>
    <row r="551" spans="1:17" x14ac:dyDescent="0.25">
      <c r="A551" s="14" t="s">
        <v>670</v>
      </c>
      <c r="B551" s="5" t="s">
        <v>67</v>
      </c>
      <c r="C551" s="9"/>
      <c r="D551" s="9"/>
      <c r="E551" s="9"/>
      <c r="F551" s="9"/>
      <c r="G551" s="9"/>
      <c r="H551" s="2"/>
      <c r="I551" s="2"/>
      <c r="J551" s="2"/>
      <c r="K551" s="2"/>
      <c r="L551" s="2"/>
      <c r="M551" s="2"/>
      <c r="N551" s="2"/>
      <c r="O551" s="2"/>
      <c r="P551" s="2"/>
      <c r="Q551" s="2"/>
    </row>
    <row r="552" spans="1:17" x14ac:dyDescent="0.25">
      <c r="A552" s="15" t="s">
        <v>670</v>
      </c>
      <c r="B552" s="8" t="s">
        <v>535</v>
      </c>
      <c r="C552" s="9">
        <v>11.013553333186055</v>
      </c>
      <c r="D552" s="9">
        <v>4.2799086840785074</v>
      </c>
      <c r="E552" s="9">
        <v>9.8261604536207976</v>
      </c>
      <c r="F552" s="9">
        <v>9.4614115373776162</v>
      </c>
      <c r="G552" s="9">
        <v>16.65098617186873</v>
      </c>
      <c r="H552" s="2"/>
      <c r="I552" s="3"/>
      <c r="J552" s="3"/>
      <c r="K552" s="3"/>
      <c r="L552" s="3"/>
      <c r="M552" s="24"/>
      <c r="N552" s="24"/>
      <c r="O552" s="24"/>
      <c r="P552" s="24"/>
      <c r="Q552" s="24"/>
    </row>
    <row r="553" spans="1:17" x14ac:dyDescent="0.25">
      <c r="A553" s="15" t="s">
        <v>670</v>
      </c>
      <c r="B553" s="8" t="s">
        <v>538</v>
      </c>
      <c r="C553" s="9">
        <v>14.043725555745175</v>
      </c>
      <c r="D553" s="9">
        <v>4.779546577170863</v>
      </c>
      <c r="E553" s="9">
        <v>12.661757648267564</v>
      </c>
      <c r="F553" s="9">
        <v>17.336146158629735</v>
      </c>
      <c r="G553" s="9">
        <v>51.09249385296706</v>
      </c>
      <c r="H553" s="2"/>
      <c r="I553" s="2"/>
      <c r="J553" s="2"/>
      <c r="K553" s="2"/>
      <c r="L553" s="2"/>
      <c r="M553" s="24"/>
      <c r="N553" s="24"/>
      <c r="O553" s="24"/>
      <c r="P553" s="24"/>
      <c r="Q553" s="24"/>
    </row>
    <row r="554" spans="1:17" x14ac:dyDescent="0.25">
      <c r="A554" s="15" t="s">
        <v>670</v>
      </c>
      <c r="B554" s="8" t="s">
        <v>539</v>
      </c>
      <c r="C554" s="9">
        <v>6.4992146261317423</v>
      </c>
      <c r="D554" s="9">
        <v>17.077271871205888</v>
      </c>
      <c r="E554" s="9">
        <v>6.7982054293822234</v>
      </c>
      <c r="F554" s="9">
        <v>7.4245652773468569</v>
      </c>
      <c r="G554" s="9">
        <v>4.1490221839890831</v>
      </c>
      <c r="H554" s="2"/>
      <c r="I554" s="2"/>
      <c r="J554" s="2"/>
      <c r="K554" s="2"/>
      <c r="L554" s="2"/>
      <c r="M554" s="24"/>
      <c r="N554" s="24"/>
      <c r="O554" s="24"/>
      <c r="P554" s="24"/>
      <c r="Q554" s="24"/>
    </row>
    <row r="555" spans="1:17" x14ac:dyDescent="0.25">
      <c r="A555" s="14" t="s">
        <v>670</v>
      </c>
      <c r="B555" s="5" t="s">
        <v>68</v>
      </c>
      <c r="C555" s="9"/>
      <c r="D555" s="9"/>
      <c r="E555" s="9"/>
      <c r="F555" s="9"/>
      <c r="G555" s="9"/>
      <c r="H555" s="2"/>
      <c r="M555" s="24"/>
      <c r="N555" s="24"/>
      <c r="O555" s="24"/>
      <c r="P555" s="24"/>
      <c r="Q555" s="24"/>
    </row>
    <row r="556" spans="1:17" x14ac:dyDescent="0.25">
      <c r="A556" s="15" t="s">
        <v>670</v>
      </c>
      <c r="B556" s="8" t="s">
        <v>83</v>
      </c>
      <c r="C556" s="9">
        <v>-7.1585359316979433E-3</v>
      </c>
      <c r="D556" s="9">
        <v>-0.57840394353605429</v>
      </c>
      <c r="E556" s="9">
        <v>11.241021904204445</v>
      </c>
      <c r="F556" s="9">
        <v>7.2240110674904399</v>
      </c>
      <c r="G556" s="9">
        <v>3.9764267232639918</v>
      </c>
      <c r="H556" s="2"/>
      <c r="I556" s="2"/>
      <c r="J556" s="2"/>
      <c r="K556" s="2"/>
      <c r="L556" s="2"/>
      <c r="M556" s="24"/>
      <c r="N556" s="24"/>
      <c r="O556" s="24"/>
      <c r="P556" s="24"/>
      <c r="Q556" s="24"/>
    </row>
    <row r="557" spans="1:17" x14ac:dyDescent="0.25">
      <c r="A557" s="14" t="s">
        <v>671</v>
      </c>
      <c r="B557" s="5" t="s">
        <v>9</v>
      </c>
      <c r="C557" s="6">
        <v>4278973.0309999995</v>
      </c>
      <c r="D557" s="6">
        <v>92594.892999999924</v>
      </c>
      <c r="E557" s="6">
        <v>2043480.6779999998</v>
      </c>
      <c r="F557" s="6">
        <v>3557239</v>
      </c>
      <c r="G557" s="6">
        <v>6623321</v>
      </c>
      <c r="H557" s="3"/>
      <c r="I557" s="3"/>
      <c r="J557" s="3"/>
      <c r="K557" s="3"/>
      <c r="L557" s="3"/>
    </row>
    <row r="558" spans="1:17" x14ac:dyDescent="0.25">
      <c r="A558" s="15" t="s">
        <v>671</v>
      </c>
      <c r="B558" s="8" t="s">
        <v>76</v>
      </c>
      <c r="C558" s="3">
        <v>1498372.01</v>
      </c>
      <c r="D558" s="3">
        <v>1498372.01</v>
      </c>
      <c r="E558" s="3">
        <v>1498372.01</v>
      </c>
      <c r="F558" s="3">
        <v>1498372</v>
      </c>
      <c r="G558" s="3">
        <v>3498383</v>
      </c>
      <c r="H558" s="2"/>
      <c r="I558" s="7"/>
      <c r="J558" s="7"/>
    </row>
    <row r="559" spans="1:17" x14ac:dyDescent="0.25">
      <c r="A559" s="15" t="s">
        <v>671</v>
      </c>
      <c r="B559" s="8" t="s">
        <v>11</v>
      </c>
      <c r="C559" s="3">
        <v>815766.51500000001</v>
      </c>
      <c r="D559" s="3">
        <v>815766.51500000001</v>
      </c>
      <c r="E559" s="3">
        <v>1997922.1370000001</v>
      </c>
      <c r="F559" s="3">
        <v>2547271</v>
      </c>
      <c r="G559" s="3">
        <v>2512143</v>
      </c>
      <c r="H559" s="2"/>
      <c r="I559" s="7"/>
      <c r="J559" s="7"/>
    </row>
    <row r="560" spans="1:17" x14ac:dyDescent="0.25">
      <c r="A560" s="15" t="s">
        <v>671</v>
      </c>
      <c r="B560" s="8" t="s">
        <v>12</v>
      </c>
      <c r="C560" s="3">
        <v>1693039.358</v>
      </c>
      <c r="D560" s="3">
        <v>-2530558.517</v>
      </c>
      <c r="E560" s="3">
        <v>-1845765.469</v>
      </c>
      <c r="F560" s="3">
        <v>-1050504</v>
      </c>
      <c r="G560" s="3">
        <v>-40418</v>
      </c>
      <c r="H560" s="2"/>
      <c r="I560" s="7"/>
      <c r="J560" s="7"/>
    </row>
    <row r="561" spans="1:10" x14ac:dyDescent="0.25">
      <c r="A561" s="15" t="s">
        <v>671</v>
      </c>
      <c r="B561" s="8" t="s">
        <v>13</v>
      </c>
      <c r="C561" s="3">
        <v>271795.14799999999</v>
      </c>
      <c r="D561" s="3">
        <v>309014.88500000001</v>
      </c>
      <c r="E561" s="3">
        <v>392952</v>
      </c>
      <c r="F561" s="3">
        <v>562100</v>
      </c>
      <c r="G561" s="3">
        <v>653213</v>
      </c>
      <c r="H561" s="2"/>
      <c r="I561" s="7"/>
      <c r="J561" s="7"/>
    </row>
    <row r="562" spans="1:10" x14ac:dyDescent="0.25">
      <c r="A562" s="14" t="s">
        <v>671</v>
      </c>
      <c r="B562" s="5" t="s">
        <v>14</v>
      </c>
      <c r="C562" s="6">
        <v>47101742.259999998</v>
      </c>
      <c r="D562" s="6">
        <v>44098334.501000002</v>
      </c>
      <c r="E562" s="6">
        <v>52574578</v>
      </c>
      <c r="F562" s="6">
        <v>173684058</v>
      </c>
      <c r="G562" s="6">
        <v>74989145</v>
      </c>
      <c r="H562" s="2"/>
      <c r="I562" s="7"/>
      <c r="J562" s="7"/>
    </row>
    <row r="563" spans="1:10" x14ac:dyDescent="0.25">
      <c r="A563" s="15" t="s">
        <v>671</v>
      </c>
      <c r="B563" s="8" t="s">
        <v>15</v>
      </c>
      <c r="C563" s="3">
        <v>0</v>
      </c>
      <c r="D563" s="3">
        <v>0</v>
      </c>
      <c r="E563" s="3">
        <v>90401</v>
      </c>
      <c r="F563" s="3">
        <v>53036</v>
      </c>
      <c r="G563" s="3">
        <v>46524</v>
      </c>
      <c r="H563" s="2"/>
      <c r="I563" s="7"/>
      <c r="J563" s="7"/>
    </row>
    <row r="564" spans="1:10" x14ac:dyDescent="0.25">
      <c r="A564" s="15" t="s">
        <v>671</v>
      </c>
      <c r="B564" s="8" t="s">
        <v>16</v>
      </c>
      <c r="C564" s="3">
        <v>6935832</v>
      </c>
      <c r="D564" s="3">
        <v>5144971.8109999998</v>
      </c>
      <c r="E564" s="3">
        <v>4872928</v>
      </c>
      <c r="F564" s="3">
        <v>112182676</v>
      </c>
      <c r="G564" s="3">
        <v>16072935</v>
      </c>
      <c r="H564" s="2"/>
      <c r="I564" s="7"/>
      <c r="J564" s="7"/>
    </row>
    <row r="565" spans="1:10" x14ac:dyDescent="0.25">
      <c r="A565" s="15" t="s">
        <v>671</v>
      </c>
      <c r="B565" s="8" t="s">
        <v>17</v>
      </c>
      <c r="C565" s="3">
        <v>34126738.259999998</v>
      </c>
      <c r="D565" s="3">
        <v>32444154.690000001</v>
      </c>
      <c r="E565" s="3">
        <v>41057861</v>
      </c>
      <c r="F565" s="3">
        <v>55000501</v>
      </c>
      <c r="G565" s="3">
        <v>52261714</v>
      </c>
      <c r="H565" s="2"/>
      <c r="I565" s="7"/>
      <c r="J565" s="7"/>
    </row>
    <row r="566" spans="1:10" x14ac:dyDescent="0.25">
      <c r="A566" s="15" t="s">
        <v>671</v>
      </c>
      <c r="B566" s="8" t="s">
        <v>18</v>
      </c>
      <c r="C566" s="3">
        <v>6039172</v>
      </c>
      <c r="D566" s="3">
        <v>6509208</v>
      </c>
      <c r="E566" s="3">
        <v>6553388</v>
      </c>
      <c r="F566" s="3">
        <v>6447845</v>
      </c>
      <c r="G566" s="3">
        <v>6607972</v>
      </c>
      <c r="H566" s="2"/>
      <c r="I566" s="7"/>
      <c r="J566" s="7"/>
    </row>
    <row r="567" spans="1:10" x14ac:dyDescent="0.25">
      <c r="A567" s="14" t="s">
        <v>671</v>
      </c>
      <c r="B567" s="5" t="s">
        <v>19</v>
      </c>
      <c r="C567" s="6">
        <v>51380714.854999997</v>
      </c>
      <c r="D567" s="6">
        <v>44190929.449000001</v>
      </c>
      <c r="E567" s="6">
        <v>54618058.633000001</v>
      </c>
      <c r="F567" s="6">
        <v>177241297</v>
      </c>
      <c r="G567" s="6">
        <v>81612466</v>
      </c>
      <c r="H567" s="2"/>
      <c r="I567" s="7"/>
      <c r="J567" s="7"/>
    </row>
    <row r="568" spans="1:10" x14ac:dyDescent="0.25">
      <c r="A568" s="15" t="s">
        <v>671</v>
      </c>
      <c r="B568" s="8" t="s">
        <v>20</v>
      </c>
      <c r="C568" s="3">
        <v>2611549.98</v>
      </c>
      <c r="D568" s="3">
        <v>1819603.4580000001</v>
      </c>
      <c r="E568" s="3">
        <v>2430904</v>
      </c>
      <c r="F568" s="3">
        <v>5892288</v>
      </c>
      <c r="G568" s="3">
        <v>8037386</v>
      </c>
      <c r="H568" s="2"/>
      <c r="I568" s="7"/>
      <c r="J568" s="7"/>
    </row>
    <row r="569" spans="1:10" x14ac:dyDescent="0.25">
      <c r="A569" s="15" t="s">
        <v>671</v>
      </c>
      <c r="B569" s="8" t="s">
        <v>21</v>
      </c>
      <c r="C569" s="3">
        <v>6806536.6150000002</v>
      </c>
      <c r="D569" s="3">
        <v>4369152.2149999999</v>
      </c>
      <c r="E569" s="3">
        <v>5358646</v>
      </c>
      <c r="F569" s="3">
        <v>3938347</v>
      </c>
      <c r="G569" s="3">
        <v>2800733</v>
      </c>
      <c r="H569" s="2"/>
      <c r="I569" s="7"/>
      <c r="J569" s="7"/>
    </row>
    <row r="570" spans="1:10" x14ac:dyDescent="0.25">
      <c r="A570" s="15" t="s">
        <v>671</v>
      </c>
      <c r="B570" s="8" t="s">
        <v>22</v>
      </c>
      <c r="C570" s="3">
        <v>0</v>
      </c>
      <c r="D570" s="3">
        <v>0</v>
      </c>
      <c r="E570" s="3">
        <v>1022414</v>
      </c>
      <c r="F570" s="3">
        <v>3101072</v>
      </c>
      <c r="G570" s="3">
        <v>0</v>
      </c>
      <c r="H570" s="2"/>
      <c r="I570" s="7"/>
      <c r="J570" s="7"/>
    </row>
    <row r="571" spans="1:10" x14ac:dyDescent="0.25">
      <c r="A571" s="15" t="s">
        <v>671</v>
      </c>
      <c r="B571" s="8" t="s">
        <v>23</v>
      </c>
      <c r="C571" s="3">
        <v>6782215.699</v>
      </c>
      <c r="D571" s="3">
        <v>2435811.4369999999</v>
      </c>
      <c r="E571" s="3">
        <v>5605817</v>
      </c>
      <c r="F571" s="3">
        <v>120110978</v>
      </c>
      <c r="G571" s="3">
        <v>22861670</v>
      </c>
      <c r="H571" s="2"/>
      <c r="I571" s="7"/>
      <c r="J571" s="7"/>
    </row>
    <row r="572" spans="1:10" x14ac:dyDescent="0.25">
      <c r="A572" s="15" t="s">
        <v>671</v>
      </c>
      <c r="B572" s="8" t="s">
        <v>24</v>
      </c>
      <c r="C572" s="3">
        <v>30847512.809999999</v>
      </c>
      <c r="D572" s="3">
        <v>32385607.609999999</v>
      </c>
      <c r="E572" s="3">
        <v>35924173</v>
      </c>
      <c r="F572" s="3">
        <v>38109921</v>
      </c>
      <c r="G572" s="3">
        <v>43006756</v>
      </c>
      <c r="H572" s="2"/>
      <c r="I572" s="7"/>
      <c r="J572" s="7"/>
    </row>
    <row r="573" spans="1:10" x14ac:dyDescent="0.25">
      <c r="A573" s="15" t="s">
        <v>671</v>
      </c>
      <c r="B573" s="8" t="s">
        <v>25</v>
      </c>
      <c r="C573" s="3">
        <v>2121550.3790000002</v>
      </c>
      <c r="D573" s="3">
        <v>5168647.7249999996</v>
      </c>
      <c r="E573" s="3">
        <v>1216640.0649999999</v>
      </c>
      <c r="F573" s="3">
        <v>1018523</v>
      </c>
      <c r="G573" s="3">
        <v>5987300</v>
      </c>
      <c r="H573" s="2"/>
      <c r="I573" s="7"/>
      <c r="J573" s="7"/>
    </row>
    <row r="574" spans="1:10" x14ac:dyDescent="0.25">
      <c r="A574" s="15" t="s">
        <v>671</v>
      </c>
      <c r="B574" s="8" t="s">
        <v>26</v>
      </c>
      <c r="C574" s="3">
        <v>3668696.7940000002</v>
      </c>
      <c r="D574" s="3">
        <v>4357777.801</v>
      </c>
      <c r="E574" s="3">
        <v>1593683.3670000001</v>
      </c>
      <c r="F574" s="3">
        <v>939597</v>
      </c>
      <c r="G574" s="3">
        <v>2079389</v>
      </c>
      <c r="H574" s="2"/>
      <c r="I574" s="7"/>
      <c r="J574" s="7"/>
    </row>
    <row r="575" spans="1:10" x14ac:dyDescent="0.25">
      <c r="A575" s="15" t="s">
        <v>671</v>
      </c>
      <c r="B575" s="8" t="s">
        <v>27</v>
      </c>
      <c r="C575" s="3">
        <v>27178816.015999999</v>
      </c>
      <c r="D575" s="3">
        <v>28027829.809</v>
      </c>
      <c r="E575" s="3">
        <v>34330489.633000001</v>
      </c>
      <c r="F575" s="3">
        <v>37170324</v>
      </c>
      <c r="G575" s="3">
        <v>40927367</v>
      </c>
      <c r="H575" s="2"/>
      <c r="I575" s="7"/>
      <c r="J575" s="7"/>
    </row>
    <row r="576" spans="1:10" x14ac:dyDescent="0.25">
      <c r="A576" s="15" t="s">
        <v>671</v>
      </c>
      <c r="B576" s="8" t="s">
        <v>491</v>
      </c>
      <c r="C576" s="3">
        <v>1340988.129</v>
      </c>
      <c r="D576" s="3">
        <v>1356094.8570000001</v>
      </c>
      <c r="E576" s="3">
        <v>567377</v>
      </c>
      <c r="F576" s="3">
        <v>568665</v>
      </c>
      <c r="G576" s="3">
        <v>565269</v>
      </c>
      <c r="H576" s="2"/>
      <c r="I576" s="7"/>
      <c r="J576" s="7"/>
    </row>
    <row r="577" spans="1:10" x14ac:dyDescent="0.25">
      <c r="A577" s="15" t="s">
        <v>671</v>
      </c>
      <c r="B577" s="8" t="s">
        <v>28</v>
      </c>
      <c r="C577" s="3">
        <v>6660608.4160000002</v>
      </c>
      <c r="D577" s="3">
        <v>6182437.6730000004</v>
      </c>
      <c r="E577" s="3">
        <v>5302411</v>
      </c>
      <c r="F577" s="3">
        <v>6459623</v>
      </c>
      <c r="G577" s="3">
        <v>6420041</v>
      </c>
      <c r="H577" s="2"/>
      <c r="I577" s="7"/>
      <c r="J577" s="7"/>
    </row>
    <row r="578" spans="1:10" x14ac:dyDescent="0.25">
      <c r="A578" s="14" t="s">
        <v>671</v>
      </c>
      <c r="B578" s="5" t="s">
        <v>29</v>
      </c>
      <c r="C578" s="6"/>
      <c r="D578" s="6"/>
      <c r="E578" s="6"/>
      <c r="F578" s="6"/>
      <c r="G578" s="6"/>
      <c r="H578" s="2"/>
      <c r="I578" s="7"/>
      <c r="J578" s="7"/>
    </row>
    <row r="579" spans="1:10" x14ac:dyDescent="0.25">
      <c r="A579" s="15" t="s">
        <v>671</v>
      </c>
      <c r="B579" s="8" t="s">
        <v>30</v>
      </c>
      <c r="C579" s="3">
        <v>7989338.4699999997</v>
      </c>
      <c r="D579" s="3">
        <v>4187706.6860000002</v>
      </c>
      <c r="E579" s="3">
        <v>9803958.8609999996</v>
      </c>
      <c r="F579" s="3">
        <v>12519840</v>
      </c>
      <c r="G579" s="3">
        <v>15699768</v>
      </c>
      <c r="H579" s="2"/>
      <c r="I579" s="7"/>
      <c r="J579" s="7"/>
    </row>
    <row r="580" spans="1:10" x14ac:dyDescent="0.25">
      <c r="A580" s="15" t="s">
        <v>671</v>
      </c>
      <c r="B580" s="8" t="s">
        <v>31</v>
      </c>
      <c r="C580" s="3">
        <v>3790046.983</v>
      </c>
      <c r="D580" s="3">
        <v>3973293.1880000001</v>
      </c>
      <c r="E580" s="3">
        <v>5747645.5499999998</v>
      </c>
      <c r="F580" s="3">
        <v>8334067</v>
      </c>
      <c r="G580" s="3">
        <v>9294819</v>
      </c>
      <c r="H580" s="2"/>
      <c r="I580" s="7"/>
      <c r="J580" s="7"/>
    </row>
    <row r="581" spans="1:10" x14ac:dyDescent="0.25">
      <c r="A581" s="15" t="s">
        <v>671</v>
      </c>
      <c r="B581" s="8" t="s">
        <v>32</v>
      </c>
      <c r="C581" s="3">
        <v>4199291.4869999997</v>
      </c>
      <c r="D581" s="3">
        <v>214413.49799999999</v>
      </c>
      <c r="E581" s="3">
        <v>4056313.3110000002</v>
      </c>
      <c r="F581" s="3">
        <v>4185773</v>
      </c>
      <c r="G581" s="3">
        <v>6404949</v>
      </c>
      <c r="H581" s="2"/>
      <c r="I581" s="7"/>
      <c r="J581" s="7"/>
    </row>
    <row r="582" spans="1:10" x14ac:dyDescent="0.25">
      <c r="A582" s="15" t="s">
        <v>671</v>
      </c>
      <c r="B582" s="8" t="s">
        <v>33</v>
      </c>
      <c r="C582" s="3">
        <v>3987771.3939999999</v>
      </c>
      <c r="D582" s="3">
        <v>4591203.9230000004</v>
      </c>
      <c r="E582" s="3">
        <v>219085</v>
      </c>
      <c r="F582" s="3">
        <v>-681784</v>
      </c>
      <c r="G582" s="3">
        <v>1010862</v>
      </c>
      <c r="H582" s="2"/>
      <c r="I582" s="7"/>
      <c r="J582" s="7"/>
    </row>
    <row r="583" spans="1:10" x14ac:dyDescent="0.25">
      <c r="A583" s="15" t="s">
        <v>671</v>
      </c>
      <c r="B583" s="8" t="s">
        <v>34</v>
      </c>
      <c r="C583" s="3">
        <v>211520.09299999999</v>
      </c>
      <c r="D583" s="3">
        <v>-4376790.4249999998</v>
      </c>
      <c r="E583" s="3">
        <v>3837228.3110000002</v>
      </c>
      <c r="F583" s="3">
        <v>4867557</v>
      </c>
      <c r="G583" s="3">
        <v>5394087</v>
      </c>
      <c r="H583" s="2"/>
      <c r="I583" s="7"/>
      <c r="J583" s="7"/>
    </row>
    <row r="584" spans="1:10" x14ac:dyDescent="0.25">
      <c r="A584" s="15" t="s">
        <v>671</v>
      </c>
      <c r="B584" s="8" t="s">
        <v>35</v>
      </c>
      <c r="C584" s="3">
        <v>1086249.06</v>
      </c>
      <c r="D584" s="3">
        <v>1518240.871</v>
      </c>
      <c r="E584" s="3">
        <v>549385</v>
      </c>
      <c r="F584" s="3">
        <v>298133</v>
      </c>
      <c r="G584" s="3">
        <v>218205</v>
      </c>
      <c r="H584" s="2"/>
      <c r="I584" s="7"/>
      <c r="J584" s="7"/>
    </row>
    <row r="585" spans="1:10" x14ac:dyDescent="0.25">
      <c r="A585" s="15" t="s">
        <v>671</v>
      </c>
      <c r="B585" s="8" t="s">
        <v>36</v>
      </c>
      <c r="C585" s="3">
        <v>3160220.4249999998</v>
      </c>
      <c r="D585" s="3">
        <v>3363632.6690000002</v>
      </c>
      <c r="E585" s="3">
        <v>3574018.83</v>
      </c>
      <c r="F585" s="3">
        <v>3645852</v>
      </c>
      <c r="G585" s="3">
        <v>4158592</v>
      </c>
      <c r="H585" s="2"/>
      <c r="I585" s="7"/>
      <c r="J585" s="7"/>
    </row>
    <row r="586" spans="1:10" x14ac:dyDescent="0.25">
      <c r="A586" s="15" t="s">
        <v>671</v>
      </c>
      <c r="B586" s="8" t="s">
        <v>37</v>
      </c>
      <c r="C586" s="3">
        <v>3150034.8629999999</v>
      </c>
      <c r="D586" s="3">
        <v>3351906.8489999999</v>
      </c>
      <c r="E586" s="3">
        <v>3394241.32</v>
      </c>
      <c r="F586" s="3">
        <v>3285546</v>
      </c>
      <c r="G586" s="3">
        <v>3775635</v>
      </c>
      <c r="H586" s="2"/>
      <c r="I586" s="7"/>
      <c r="J586" s="7"/>
    </row>
    <row r="587" spans="1:10" x14ac:dyDescent="0.25">
      <c r="A587" s="15" t="s">
        <v>671</v>
      </c>
      <c r="B587" s="8" t="s">
        <v>38</v>
      </c>
      <c r="C587" s="3">
        <v>-1862451.2720000001</v>
      </c>
      <c r="D587" s="3">
        <v>-6222182.2230000002</v>
      </c>
      <c r="E587" s="3">
        <v>812594.48100000003</v>
      </c>
      <c r="F587" s="3">
        <v>1519838</v>
      </c>
      <c r="G587" s="3">
        <v>1453700</v>
      </c>
      <c r="H587" s="2"/>
      <c r="I587" s="7"/>
      <c r="J587" s="7"/>
    </row>
    <row r="588" spans="1:10" x14ac:dyDescent="0.25">
      <c r="A588" s="15" t="s">
        <v>671</v>
      </c>
      <c r="B588" s="8" t="s">
        <v>39</v>
      </c>
      <c r="C588" s="3">
        <v>-1231809.159</v>
      </c>
      <c r="D588" s="3">
        <v>-4218293.8679999998</v>
      </c>
      <c r="E588" s="3">
        <v>910778.11</v>
      </c>
      <c r="F588" s="3">
        <v>1225258</v>
      </c>
      <c r="G588" s="3">
        <v>1345838</v>
      </c>
      <c r="H588" s="2"/>
      <c r="I588" s="7"/>
      <c r="J588" s="7"/>
    </row>
    <row r="589" spans="1:10" x14ac:dyDescent="0.25">
      <c r="A589" s="14" t="s">
        <v>671</v>
      </c>
      <c r="B589" s="5" t="s">
        <v>40</v>
      </c>
      <c r="C589" s="3"/>
      <c r="D589" s="3"/>
      <c r="E589" s="3"/>
      <c r="F589" s="3"/>
      <c r="G589" s="3"/>
      <c r="H589" s="2"/>
      <c r="I589" s="7"/>
      <c r="J589" s="7"/>
    </row>
    <row r="590" spans="1:10" x14ac:dyDescent="0.25">
      <c r="A590" s="15" t="s">
        <v>671</v>
      </c>
      <c r="B590" s="8" t="s">
        <v>77</v>
      </c>
      <c r="C590" s="3">
        <v>149837.201</v>
      </c>
      <c r="D590" s="3">
        <v>149837.201</v>
      </c>
      <c r="E590" s="3">
        <v>149837.201</v>
      </c>
      <c r="F590" s="3">
        <v>149837.20000000001</v>
      </c>
      <c r="G590" s="3">
        <v>349838.3</v>
      </c>
      <c r="H590" s="2"/>
      <c r="I590" s="7"/>
      <c r="J590" s="7"/>
    </row>
    <row r="591" spans="1:10" x14ac:dyDescent="0.25">
      <c r="A591" s="15" t="s">
        <v>671</v>
      </c>
      <c r="B591" s="8" t="s">
        <v>78</v>
      </c>
      <c r="C591" s="9">
        <v>0</v>
      </c>
      <c r="D591" s="9">
        <v>0</v>
      </c>
      <c r="E591" s="9">
        <v>0</v>
      </c>
      <c r="F591" s="9">
        <v>0</v>
      </c>
      <c r="G591" s="9">
        <v>0</v>
      </c>
      <c r="H591" s="2"/>
      <c r="I591" s="7"/>
      <c r="J591" s="7"/>
    </row>
    <row r="592" spans="1:10" x14ac:dyDescent="0.25">
      <c r="A592" s="15" t="s">
        <v>671</v>
      </c>
      <c r="B592" s="8" t="s">
        <v>79</v>
      </c>
      <c r="C592" s="9">
        <v>0</v>
      </c>
      <c r="D592" s="9">
        <v>0</v>
      </c>
      <c r="E592" s="9">
        <v>0</v>
      </c>
      <c r="F592" s="9">
        <v>0</v>
      </c>
      <c r="G592" s="9">
        <v>0</v>
      </c>
      <c r="H592" s="2"/>
      <c r="I592" s="7"/>
      <c r="J592" s="7"/>
    </row>
    <row r="593" spans="1:17" x14ac:dyDescent="0.25">
      <c r="A593" s="15" t="s">
        <v>671</v>
      </c>
      <c r="B593" s="8" t="s">
        <v>80</v>
      </c>
      <c r="C593" s="3">
        <v>-642169.38509999996</v>
      </c>
      <c r="D593" s="3">
        <v>-7785989.4749999996</v>
      </c>
      <c r="E593" s="3">
        <v>4805412</v>
      </c>
      <c r="F593" s="3">
        <v>8900812</v>
      </c>
      <c r="G593" s="3">
        <v>-9821465</v>
      </c>
      <c r="H593" s="2"/>
      <c r="I593" s="7"/>
      <c r="J593" s="7"/>
    </row>
    <row r="594" spans="1:17" x14ac:dyDescent="0.25">
      <c r="A594" s="14" t="s">
        <v>671</v>
      </c>
      <c r="B594" s="5" t="s">
        <v>43</v>
      </c>
      <c r="C594" s="9"/>
      <c r="D594" s="9"/>
      <c r="E594" s="9"/>
      <c r="F594" s="9"/>
      <c r="G594" s="9"/>
      <c r="H594" s="2"/>
      <c r="I594" s="7"/>
      <c r="J594" s="7"/>
    </row>
    <row r="595" spans="1:17" x14ac:dyDescent="0.25">
      <c r="A595" s="15" t="s">
        <v>671</v>
      </c>
      <c r="B595" s="8" t="s">
        <v>44</v>
      </c>
      <c r="C595" s="9">
        <v>52.561191427404879</v>
      </c>
      <c r="D595" s="9">
        <v>5.1200696246661623</v>
      </c>
      <c r="E595" s="9">
        <v>41.374238391961768</v>
      </c>
      <c r="F595" s="9">
        <v>33.433118953596853</v>
      </c>
      <c r="G595" s="9">
        <v>40.796456355278629</v>
      </c>
      <c r="H595" s="2"/>
      <c r="I595" s="7"/>
      <c r="J595" s="7"/>
    </row>
    <row r="596" spans="1:17" x14ac:dyDescent="0.25">
      <c r="A596" s="15" t="s">
        <v>671</v>
      </c>
      <c r="B596" s="8" t="s">
        <v>45</v>
      </c>
      <c r="C596" s="9">
        <v>8.1728942441744863</v>
      </c>
      <c r="D596" s="9">
        <v>0.48519798219553395</v>
      </c>
      <c r="E596" s="9">
        <v>7.4266889239984675</v>
      </c>
      <c r="F596" s="9">
        <v>2.3616239955635172</v>
      </c>
      <c r="G596" s="9">
        <v>7.84800326950052</v>
      </c>
      <c r="H596" s="2"/>
      <c r="I596" s="7"/>
      <c r="J596" s="7"/>
    </row>
    <row r="597" spans="1:17" x14ac:dyDescent="0.25">
      <c r="A597" s="15" t="s">
        <v>671</v>
      </c>
      <c r="B597" s="8" t="s">
        <v>533</v>
      </c>
      <c r="C597" s="9">
        <v>-30.740066824230873</v>
      </c>
      <c r="D597" s="9">
        <v>1949.123936757192</v>
      </c>
      <c r="E597" s="9">
        <v>55.180992741284562</v>
      </c>
      <c r="F597" s="9">
        <v>40.908218283024596</v>
      </c>
      <c r="G597" s="9">
        <v>22.542942271731096</v>
      </c>
      <c r="H597" s="2"/>
      <c r="I597" s="9"/>
      <c r="J597" s="9"/>
      <c r="K597" s="9"/>
      <c r="L597" s="9"/>
      <c r="M597" s="24"/>
      <c r="N597" s="24"/>
      <c r="O597" s="24"/>
      <c r="P597" s="24"/>
      <c r="Q597" s="24"/>
    </row>
    <row r="598" spans="1:17" x14ac:dyDescent="0.25">
      <c r="A598" s="15" t="s">
        <v>671</v>
      </c>
      <c r="B598" s="8" t="s">
        <v>46</v>
      </c>
      <c r="C598" s="9">
        <v>-2.3974153774937781</v>
      </c>
      <c r="D598" s="9">
        <v>-9.5456101978308947</v>
      </c>
      <c r="E598" s="9">
        <v>1.6675402473014882</v>
      </c>
      <c r="F598" s="9">
        <v>0.69129374515917696</v>
      </c>
      <c r="G598" s="9">
        <v>1.649059348359845</v>
      </c>
      <c r="H598" s="2"/>
      <c r="I598" s="2"/>
      <c r="J598" s="2"/>
      <c r="K598" s="2"/>
      <c r="L598" s="2"/>
      <c r="M598" s="2"/>
      <c r="N598" s="2"/>
      <c r="O598" s="2"/>
      <c r="P598" s="2"/>
      <c r="Q598" s="2"/>
    </row>
    <row r="599" spans="1:17" x14ac:dyDescent="0.25">
      <c r="A599" s="15" t="s">
        <v>671</v>
      </c>
      <c r="B599" s="8" t="s">
        <v>47</v>
      </c>
      <c r="C599" s="9">
        <v>2.1141182310629025</v>
      </c>
      <c r="D599" s="9">
        <v>3.4356391457033642</v>
      </c>
      <c r="E599" s="9">
        <v>1.0058669490461603</v>
      </c>
      <c r="F599" s="9">
        <v>0.16820741274534906</v>
      </c>
      <c r="G599" s="9">
        <v>0.26736724264648493</v>
      </c>
      <c r="H599" s="2"/>
      <c r="I599" s="2"/>
      <c r="J599" s="2"/>
      <c r="K599" s="2"/>
      <c r="L599" s="2"/>
      <c r="M599" s="2"/>
      <c r="N599" s="2"/>
      <c r="O599" s="2"/>
      <c r="P599" s="2"/>
      <c r="Q599" s="2"/>
    </row>
    <row r="600" spans="1:17" x14ac:dyDescent="0.25">
      <c r="A600" s="15" t="s">
        <v>671</v>
      </c>
      <c r="B600" s="8" t="s">
        <v>48</v>
      </c>
      <c r="C600" s="9">
        <v>0.41167214897053228</v>
      </c>
      <c r="D600" s="9">
        <v>-9.9042732967433498</v>
      </c>
      <c r="E600" s="9">
        <v>7.0255670139867679</v>
      </c>
      <c r="F600" s="9">
        <v>2.7462882987140405</v>
      </c>
      <c r="G600" s="9">
        <v>6.6093910212197242</v>
      </c>
      <c r="H600" s="2"/>
      <c r="I600" s="2"/>
      <c r="J600" s="2"/>
      <c r="K600" s="2"/>
      <c r="L600" s="2"/>
      <c r="M600" s="2"/>
      <c r="N600" s="2"/>
      <c r="O600" s="2"/>
      <c r="P600" s="2"/>
      <c r="Q600" s="2"/>
    </row>
    <row r="601" spans="1:17" x14ac:dyDescent="0.25">
      <c r="A601" s="15" t="s">
        <v>671</v>
      </c>
      <c r="B601" s="8" t="s">
        <v>49</v>
      </c>
      <c r="C601" s="9">
        <v>47.438808572595121</v>
      </c>
      <c r="D601" s="9">
        <v>94.879930375333842</v>
      </c>
      <c r="E601" s="9">
        <v>58.625761608038232</v>
      </c>
      <c r="F601" s="9">
        <v>66.566881046403154</v>
      </c>
      <c r="G601" s="9">
        <v>59.203543644721371</v>
      </c>
      <c r="H601" s="2"/>
      <c r="I601" s="2"/>
      <c r="J601" s="2"/>
      <c r="K601" s="2"/>
      <c r="L601" s="2"/>
      <c r="M601" s="2"/>
      <c r="N601" s="2"/>
      <c r="O601" s="2"/>
      <c r="P601" s="2"/>
      <c r="Q601" s="2"/>
    </row>
    <row r="602" spans="1:17" x14ac:dyDescent="0.25">
      <c r="A602" s="15" t="s">
        <v>671</v>
      </c>
      <c r="B602" s="8" t="s">
        <v>50</v>
      </c>
      <c r="C602" s="9">
        <v>-1.6913381361206425</v>
      </c>
      <c r="D602" s="9">
        <v>-0.53870277803980671</v>
      </c>
      <c r="E602" s="9">
        <v>4.1770420540180853</v>
      </c>
      <c r="F602" s="9">
        <v>2.161773820630883</v>
      </c>
      <c r="G602" s="9">
        <v>2.5972587191304948</v>
      </c>
      <c r="H602" s="2"/>
      <c r="I602" s="23"/>
      <c r="J602" s="23"/>
      <c r="K602" s="23"/>
      <c r="L602" s="23"/>
      <c r="M602" s="24"/>
      <c r="N602" s="24"/>
      <c r="O602" s="24"/>
      <c r="P602" s="24"/>
      <c r="Q602" s="24"/>
    </row>
    <row r="603" spans="1:17" x14ac:dyDescent="0.25">
      <c r="A603" s="15" t="s">
        <v>671</v>
      </c>
      <c r="B603" s="8" t="s">
        <v>51</v>
      </c>
      <c r="C603" s="9">
        <v>34.821111190362792</v>
      </c>
      <c r="D603" s="9">
        <v>58.949589623787006</v>
      </c>
      <c r="E603" s="9">
        <v>34.520430094695953</v>
      </c>
      <c r="F603" s="9">
        <v>28.443280384503854</v>
      </c>
      <c r="G603" s="9">
        <v>26.125135405117224</v>
      </c>
      <c r="H603" s="2"/>
      <c r="I603" s="2"/>
      <c r="J603" s="2"/>
      <c r="K603" s="2"/>
      <c r="L603" s="2"/>
      <c r="M603" s="2"/>
      <c r="N603" s="2"/>
      <c r="O603" s="2"/>
      <c r="P603" s="2"/>
      <c r="Q603" s="2"/>
    </row>
    <row r="604" spans="1:17" x14ac:dyDescent="0.25">
      <c r="A604" s="15" t="s">
        <v>671</v>
      </c>
      <c r="B604" s="8" t="s">
        <v>52</v>
      </c>
      <c r="C604" s="9">
        <v>2.899919529504587</v>
      </c>
      <c r="D604" s="9">
        <v>2.2077569594027877</v>
      </c>
      <c r="E604" s="9">
        <v>6.1782562683728166</v>
      </c>
      <c r="F604" s="9">
        <v>11.020403645352912</v>
      </c>
      <c r="G604" s="9">
        <v>17.303155289750464</v>
      </c>
      <c r="H604" s="2"/>
      <c r="I604" s="2"/>
      <c r="J604" s="2"/>
      <c r="K604" s="2"/>
      <c r="L604" s="2"/>
      <c r="M604" s="2"/>
      <c r="N604" s="2"/>
      <c r="O604" s="2"/>
      <c r="P604" s="2"/>
      <c r="Q604" s="2"/>
    </row>
    <row r="605" spans="1:17" x14ac:dyDescent="0.25">
      <c r="A605" s="15" t="s">
        <v>671</v>
      </c>
      <c r="B605" s="8" t="s">
        <v>82</v>
      </c>
      <c r="C605" s="9">
        <v>-8.2209835126324862</v>
      </c>
      <c r="D605" s="9">
        <v>-28.152513793954281</v>
      </c>
      <c r="E605" s="9">
        <v>6.0784511718154697</v>
      </c>
      <c r="F605" s="9">
        <v>8.1772617213882803</v>
      </c>
      <c r="G605" s="9">
        <v>3.8470287558566345</v>
      </c>
      <c r="H605" s="2"/>
      <c r="I605" s="2"/>
      <c r="J605" s="2"/>
      <c r="K605" s="2"/>
      <c r="L605" s="2"/>
      <c r="M605" s="2"/>
      <c r="N605" s="2"/>
      <c r="O605" s="2"/>
      <c r="P605" s="2"/>
      <c r="Q605" s="2"/>
    </row>
    <row r="606" spans="1:17" x14ac:dyDescent="0.25">
      <c r="A606" s="14" t="s">
        <v>671</v>
      </c>
      <c r="B606" s="5" t="s">
        <v>53</v>
      </c>
      <c r="C606" s="9"/>
      <c r="D606" s="9"/>
      <c r="E606" s="9"/>
      <c r="F606" s="9"/>
      <c r="G606" s="9"/>
      <c r="H606" s="2"/>
      <c r="I606" s="2"/>
      <c r="J606" s="2"/>
      <c r="K606" s="2"/>
      <c r="L606" s="2"/>
      <c r="M606" s="2"/>
      <c r="N606" s="2"/>
      <c r="O606" s="2"/>
      <c r="P606" s="2"/>
      <c r="Q606" s="2"/>
    </row>
    <row r="607" spans="1:17" x14ac:dyDescent="0.25">
      <c r="A607" s="15" t="s">
        <v>671</v>
      </c>
      <c r="B607" s="8" t="s">
        <v>54</v>
      </c>
      <c r="C607" s="9">
        <v>18.330003040203906</v>
      </c>
      <c r="D607" s="9">
        <v>14.004583633259712</v>
      </c>
      <c r="E607" s="9">
        <v>14.261858064822514</v>
      </c>
      <c r="F607" s="9">
        <v>5.5464697936621397</v>
      </c>
      <c r="G607" s="9">
        <v>13.279979801124989</v>
      </c>
      <c r="H607" s="2"/>
      <c r="I607" s="2"/>
      <c r="J607" s="2"/>
      <c r="K607" s="2"/>
      <c r="L607" s="2"/>
      <c r="M607" s="2"/>
      <c r="N607" s="2"/>
      <c r="O607" s="2"/>
      <c r="P607" s="2"/>
      <c r="Q607" s="2"/>
    </row>
    <row r="608" spans="1:17" x14ac:dyDescent="0.25">
      <c r="A608" s="15" t="s">
        <v>671</v>
      </c>
      <c r="B608" s="8" t="s">
        <v>55</v>
      </c>
      <c r="C608" s="9">
        <v>13.199924754141492</v>
      </c>
      <c r="D608" s="9">
        <v>5.5120167585774098</v>
      </c>
      <c r="E608" s="9">
        <v>10.2636694534818</v>
      </c>
      <c r="F608" s="9">
        <v>67.766925673083961</v>
      </c>
      <c r="G608" s="9">
        <v>28.012472996466006</v>
      </c>
      <c r="H608" s="2"/>
      <c r="I608" s="2"/>
      <c r="J608" s="2"/>
      <c r="K608" s="2"/>
      <c r="L608" s="2"/>
      <c r="M608" s="2"/>
      <c r="N608" s="2"/>
      <c r="O608" s="2"/>
      <c r="P608" s="2"/>
      <c r="Q608" s="2"/>
    </row>
    <row r="609" spans="1:17" x14ac:dyDescent="0.25">
      <c r="A609" s="15" t="s">
        <v>671</v>
      </c>
      <c r="B609" s="8" t="s">
        <v>56</v>
      </c>
      <c r="C609" s="9">
        <v>52.896920746822097</v>
      </c>
      <c r="D609" s="9">
        <v>63.424395364542946</v>
      </c>
      <c r="E609" s="9">
        <v>62.855565525827139</v>
      </c>
      <c r="F609" s="9">
        <v>20.971593318909193</v>
      </c>
      <c r="G609" s="9">
        <v>50.148425854452185</v>
      </c>
      <c r="H609" s="2"/>
      <c r="I609" s="2"/>
      <c r="J609" s="2"/>
      <c r="K609" s="2"/>
      <c r="L609" s="2"/>
      <c r="M609" s="2"/>
      <c r="N609" s="2"/>
      <c r="O609" s="2"/>
      <c r="P609" s="2"/>
      <c r="Q609" s="2"/>
    </row>
    <row r="610" spans="1:17" x14ac:dyDescent="0.25">
      <c r="A610" s="15" t="s">
        <v>671</v>
      </c>
      <c r="B610" s="8" t="s">
        <v>57</v>
      </c>
      <c r="C610" s="9">
        <v>66.419352779166388</v>
      </c>
      <c r="D610" s="9">
        <v>73.418131491086299</v>
      </c>
      <c r="E610" s="9">
        <v>75.172684690028532</v>
      </c>
      <c r="F610" s="9">
        <v>31.031425480936306</v>
      </c>
      <c r="G610" s="9">
        <v>64.036435316143979</v>
      </c>
      <c r="H610" s="2"/>
      <c r="I610" s="2"/>
      <c r="J610" s="2"/>
      <c r="K610" s="2"/>
      <c r="L610" s="2"/>
      <c r="M610" s="2"/>
      <c r="N610" s="2"/>
      <c r="O610" s="2"/>
      <c r="P610" s="2"/>
      <c r="Q610" s="2"/>
    </row>
    <row r="611" spans="1:17" x14ac:dyDescent="0.25">
      <c r="A611" s="15" t="s">
        <v>671</v>
      </c>
      <c r="B611" s="8" t="s">
        <v>58</v>
      </c>
      <c r="C611" s="9">
        <v>91.672025959398269</v>
      </c>
      <c r="D611" s="9">
        <v>99.790466167707876</v>
      </c>
      <c r="E611" s="9">
        <v>96.258598924705581</v>
      </c>
      <c r="F611" s="9">
        <v>97.992996519315696</v>
      </c>
      <c r="G611" s="9">
        <v>91.884424862250825</v>
      </c>
      <c r="H611" s="2"/>
      <c r="I611" s="2"/>
      <c r="J611" s="2"/>
      <c r="K611" s="2"/>
      <c r="L611" s="2"/>
      <c r="M611" s="2"/>
      <c r="N611" s="2"/>
      <c r="O611" s="2"/>
      <c r="P611" s="2"/>
      <c r="Q611" s="2"/>
    </row>
    <row r="612" spans="1:17" x14ac:dyDescent="0.25">
      <c r="A612" s="15" t="s">
        <v>671</v>
      </c>
      <c r="B612" s="8" t="s">
        <v>59</v>
      </c>
      <c r="C612" s="9">
        <v>90.391037593406381</v>
      </c>
      <c r="D612" s="9">
        <v>99.819545059628126</v>
      </c>
      <c r="E612" s="9">
        <v>87.496455307304004</v>
      </c>
      <c r="F612" s="9">
        <v>69.290134284413156</v>
      </c>
      <c r="G612" s="9">
        <v>82.291131898199893</v>
      </c>
      <c r="H612" s="2"/>
      <c r="I612" s="2"/>
      <c r="J612" s="2"/>
      <c r="K612" s="2"/>
      <c r="L612" s="2"/>
      <c r="M612" s="2"/>
      <c r="N612" s="2"/>
      <c r="O612" s="2"/>
      <c r="P612" s="2"/>
      <c r="Q612" s="2"/>
    </row>
    <row r="613" spans="1:17" x14ac:dyDescent="0.25">
      <c r="A613" s="15" t="s">
        <v>671</v>
      </c>
      <c r="B613" s="8" t="s">
        <v>60</v>
      </c>
      <c r="C613" s="9">
        <v>75.123190328027945</v>
      </c>
      <c r="D613" s="9">
        <v>86.156850729527946</v>
      </c>
      <c r="E613" s="9">
        <v>78.213707585123345</v>
      </c>
      <c r="F613" s="9">
        <v>22.795308525570128</v>
      </c>
      <c r="G613" s="9">
        <v>62.935504358850224</v>
      </c>
      <c r="H613" s="2"/>
      <c r="I613" s="2"/>
      <c r="J613" s="2"/>
      <c r="K613" s="2"/>
      <c r="L613" s="2"/>
      <c r="M613" s="2"/>
      <c r="N613" s="2"/>
      <c r="O613" s="2"/>
      <c r="P613" s="2"/>
      <c r="Q613" s="2"/>
    </row>
    <row r="614" spans="1:17" x14ac:dyDescent="0.25">
      <c r="A614" s="14" t="s">
        <v>671</v>
      </c>
      <c r="B614" s="5" t="s">
        <v>61</v>
      </c>
      <c r="C614" s="9"/>
      <c r="D614" s="9"/>
      <c r="E614" s="9"/>
      <c r="F614" s="9"/>
      <c r="G614" s="9"/>
      <c r="H614" s="2"/>
      <c r="I614" s="2"/>
      <c r="J614" s="2"/>
      <c r="K614" s="2"/>
      <c r="L614" s="2"/>
      <c r="M614" s="2"/>
      <c r="N614" s="2"/>
      <c r="O614" s="2"/>
      <c r="P614" s="2"/>
      <c r="Q614" s="2"/>
    </row>
    <row r="615" spans="1:17" x14ac:dyDescent="0.25">
      <c r="A615" s="15" t="s">
        <v>671</v>
      </c>
      <c r="B615" s="8" t="s">
        <v>62</v>
      </c>
      <c r="C615" s="9">
        <v>6.8775411232254866</v>
      </c>
      <c r="D615" s="9">
        <v>15.959705889242077</v>
      </c>
      <c r="E615" s="9">
        <v>3.3866891382579634</v>
      </c>
      <c r="F615" s="9">
        <v>2.6725927875841045</v>
      </c>
      <c r="G615" s="9">
        <v>13.921766152276168</v>
      </c>
      <c r="H615" s="2"/>
      <c r="I615" s="2"/>
      <c r="J615" s="2"/>
      <c r="K615" s="2"/>
      <c r="L615" s="2"/>
      <c r="M615" s="2"/>
      <c r="N615" s="2"/>
      <c r="O615" s="2"/>
      <c r="P615" s="2"/>
      <c r="Q615" s="2"/>
    </row>
    <row r="616" spans="1:17" x14ac:dyDescent="0.25">
      <c r="A616" s="15" t="s">
        <v>671</v>
      </c>
      <c r="B616" s="8" t="s">
        <v>63</v>
      </c>
      <c r="C616" s="9">
        <v>11.893006793113964</v>
      </c>
      <c r="D616" s="9">
        <v>13.455908727969671</v>
      </c>
      <c r="E616" s="9">
        <v>4.436242323518484</v>
      </c>
      <c r="F616" s="9">
        <v>2.4654918597181035</v>
      </c>
      <c r="G616" s="9">
        <v>4.8350287103728542</v>
      </c>
      <c r="H616" s="2"/>
      <c r="I616" s="2"/>
      <c r="J616" s="2"/>
      <c r="K616" s="2"/>
      <c r="L616" s="2"/>
      <c r="M616" s="2"/>
      <c r="N616" s="2"/>
      <c r="O616" s="2"/>
      <c r="P616" s="2"/>
      <c r="Q616" s="2"/>
    </row>
    <row r="617" spans="1:17" x14ac:dyDescent="0.25">
      <c r="A617" s="15" t="s">
        <v>671</v>
      </c>
      <c r="B617" s="8" t="s">
        <v>534</v>
      </c>
      <c r="C617" s="9">
        <v>52.943753458024361</v>
      </c>
      <c r="D617" s="9">
        <v>-2388.2487367433228</v>
      </c>
      <c r="E617" s="9">
        <v>73.712143340292812</v>
      </c>
      <c r="F617" s="9">
        <v>34.005867507317689</v>
      </c>
      <c r="G617" s="9">
        <v>100.28796798985881</v>
      </c>
      <c r="H617" s="2"/>
      <c r="I617" s="25"/>
      <c r="J617" s="25"/>
      <c r="K617" s="25"/>
      <c r="L617" s="25"/>
      <c r="M617" s="24"/>
      <c r="N617" s="24"/>
      <c r="O617" s="24"/>
      <c r="P617" s="24"/>
      <c r="Q617" s="24"/>
    </row>
    <row r="618" spans="1:17" x14ac:dyDescent="0.25">
      <c r="A618" s="15" t="s">
        <v>671</v>
      </c>
      <c r="B618" s="8" t="s">
        <v>65</v>
      </c>
      <c r="C618" s="9">
        <v>108.69721914664174</v>
      </c>
      <c r="D618" s="9">
        <v>105.35654025192461</v>
      </c>
      <c r="E618" s="9">
        <v>13.747084554971075</v>
      </c>
      <c r="F618" s="9">
        <v>-72.561321502729356</v>
      </c>
      <c r="G618" s="9">
        <v>48.613414805983872</v>
      </c>
      <c r="H618" s="2"/>
      <c r="I618" s="2"/>
      <c r="J618" s="2"/>
      <c r="K618" s="2"/>
      <c r="L618" s="2"/>
      <c r="M618" s="2"/>
      <c r="N618" s="2"/>
      <c r="O618" s="2"/>
      <c r="P618" s="2"/>
      <c r="Q618" s="2"/>
    </row>
    <row r="619" spans="1:17" x14ac:dyDescent="0.25">
      <c r="A619" s="15" t="s">
        <v>671</v>
      </c>
      <c r="B619" s="8" t="s">
        <v>66</v>
      </c>
      <c r="C619" s="9">
        <v>172.92527343749683</v>
      </c>
      <c r="D619" s="9">
        <v>84.311758758912134</v>
      </c>
      <c r="E619" s="9">
        <v>130.99053802736637</v>
      </c>
      <c r="F619" s="9">
        <v>92.250935914063803</v>
      </c>
      <c r="G619" s="9">
        <v>34.729995156414411</v>
      </c>
      <c r="H619" s="2"/>
      <c r="I619" s="2"/>
      <c r="J619" s="2"/>
      <c r="K619" s="2"/>
      <c r="L619" s="2"/>
      <c r="M619" s="2"/>
      <c r="N619" s="2"/>
      <c r="O619" s="2"/>
      <c r="P619" s="2"/>
      <c r="Q619" s="2"/>
    </row>
    <row r="620" spans="1:17" x14ac:dyDescent="0.25">
      <c r="A620" s="14" t="s">
        <v>671</v>
      </c>
      <c r="B620" s="5" t="s">
        <v>67</v>
      </c>
      <c r="C620" s="9"/>
      <c r="D620" s="9"/>
      <c r="E620" s="9"/>
      <c r="F620" s="9"/>
      <c r="G620" s="9"/>
      <c r="H620" s="2"/>
      <c r="I620" s="2"/>
      <c r="J620" s="2"/>
      <c r="K620" s="2"/>
      <c r="L620" s="2"/>
      <c r="M620" s="2"/>
      <c r="N620" s="2"/>
      <c r="O620" s="2"/>
      <c r="P620" s="2"/>
      <c r="Q620" s="2"/>
    </row>
    <row r="621" spans="1:17" x14ac:dyDescent="0.25">
      <c r="A621" s="15" t="s">
        <v>671</v>
      </c>
      <c r="B621" s="8" t="s">
        <v>535</v>
      </c>
      <c r="C621" s="9">
        <v>7.7989920815787377</v>
      </c>
      <c r="D621" s="9">
        <v>-0.48973849316694423</v>
      </c>
      <c r="E621" s="9">
        <v>3.0219468053424321</v>
      </c>
      <c r="F621" s="9">
        <v>1.6898652011105515</v>
      </c>
      <c r="G621" s="9">
        <v>7.3151912846255618</v>
      </c>
      <c r="H621" s="2"/>
      <c r="I621" s="3"/>
      <c r="J621" s="3"/>
      <c r="K621" s="3"/>
      <c r="L621" s="3"/>
      <c r="M621" s="24"/>
      <c r="N621" s="24"/>
      <c r="O621" s="24"/>
      <c r="P621" s="24"/>
      <c r="Q621" s="24"/>
    </row>
    <row r="622" spans="1:17" x14ac:dyDescent="0.25">
      <c r="A622" s="15" t="s">
        <v>671</v>
      </c>
      <c r="B622" s="8" t="s">
        <v>538</v>
      </c>
      <c r="C622" s="9">
        <v>26.743544702226519</v>
      </c>
      <c r="D622" s="9">
        <v>-1.444367557293065</v>
      </c>
      <c r="E622" s="9">
        <v>11.0154799140969</v>
      </c>
      <c r="F622" s="9">
        <v>19.989288374315592</v>
      </c>
      <c r="G622" s="9">
        <v>17.065335613624924</v>
      </c>
      <c r="H622" s="2"/>
      <c r="I622" s="2"/>
      <c r="J622" s="2"/>
      <c r="K622" s="2"/>
      <c r="L622" s="2"/>
      <c r="M622" s="24"/>
      <c r="N622" s="24"/>
      <c r="O622" s="24"/>
      <c r="P622" s="24"/>
      <c r="Q622" s="24"/>
    </row>
    <row r="623" spans="1:17" x14ac:dyDescent="0.25">
      <c r="A623" s="15" t="s">
        <v>671</v>
      </c>
      <c r="B623" s="8" t="s">
        <v>539</v>
      </c>
      <c r="C623" s="9">
        <v>8.5164021304816124</v>
      </c>
      <c r="D623" s="9">
        <v>-149.91292805333808</v>
      </c>
      <c r="E623" s="9">
        <v>24.875581713461145</v>
      </c>
      <c r="F623" s="9">
        <v>18.3632549274007</v>
      </c>
      <c r="G623" s="9">
        <v>8.753897584432309</v>
      </c>
      <c r="H623" s="2"/>
      <c r="I623" s="2"/>
      <c r="J623" s="2"/>
      <c r="K623" s="2"/>
      <c r="L623" s="2"/>
      <c r="M623" s="24"/>
      <c r="N623" s="24"/>
      <c r="O623" s="24"/>
      <c r="P623" s="24"/>
      <c r="Q623" s="24"/>
    </row>
    <row r="624" spans="1:17" x14ac:dyDescent="0.25">
      <c r="A624" s="14" t="s">
        <v>671</v>
      </c>
      <c r="B624" s="5" t="s">
        <v>68</v>
      </c>
      <c r="C624" s="9"/>
      <c r="D624" s="9"/>
      <c r="E624" s="9"/>
      <c r="F624" s="9"/>
      <c r="G624" s="9"/>
      <c r="H624" s="2"/>
      <c r="M624" s="24"/>
      <c r="N624" s="24"/>
      <c r="O624" s="24"/>
      <c r="P624" s="24"/>
      <c r="Q624" s="24"/>
    </row>
    <row r="625" spans="1:17" x14ac:dyDescent="0.25">
      <c r="A625" s="15" t="s">
        <v>671</v>
      </c>
      <c r="B625" s="8" t="s">
        <v>83</v>
      </c>
      <c r="C625" s="9">
        <v>0.52132213858624188</v>
      </c>
      <c r="D625" s="9">
        <v>1.8457674402593329</v>
      </c>
      <c r="E625" s="9">
        <v>5.2761610618858636</v>
      </c>
      <c r="F625" s="9">
        <v>7.2644389997861678</v>
      </c>
      <c r="G625" s="9">
        <v>-7.297657667564744</v>
      </c>
      <c r="H625" s="2"/>
      <c r="I625" s="2"/>
      <c r="J625" s="2"/>
      <c r="K625" s="2"/>
      <c r="L625" s="2"/>
      <c r="M625" s="24"/>
      <c r="N625" s="24"/>
      <c r="O625" s="24"/>
      <c r="P625" s="24"/>
      <c r="Q625" s="24"/>
    </row>
    <row r="626" spans="1:17" x14ac:dyDescent="0.25">
      <c r="A626" s="14" t="s">
        <v>672</v>
      </c>
      <c r="B626" s="5" t="s">
        <v>9</v>
      </c>
      <c r="C626" s="6">
        <v>6140824.6469999999</v>
      </c>
      <c r="D626" s="6">
        <v>5890114.0139999995</v>
      </c>
      <c r="E626" s="6">
        <v>6983411</v>
      </c>
      <c r="F626" s="6">
        <v>9415290</v>
      </c>
      <c r="G626" s="6">
        <v>17482443.386</v>
      </c>
      <c r="H626" s="3"/>
      <c r="I626" s="3"/>
      <c r="J626" s="3"/>
      <c r="K626" s="3"/>
      <c r="L626" s="3"/>
    </row>
    <row r="627" spans="1:17" x14ac:dyDescent="0.25">
      <c r="A627" s="15" t="s">
        <v>672</v>
      </c>
      <c r="B627" s="8" t="s">
        <v>76</v>
      </c>
      <c r="C627" s="3">
        <v>2713596.83</v>
      </c>
      <c r="D627" s="3">
        <v>2713596.83</v>
      </c>
      <c r="E627" s="3">
        <v>2713597</v>
      </c>
      <c r="F627" s="3">
        <v>2713597</v>
      </c>
      <c r="G627" s="3">
        <v>4131964.18</v>
      </c>
      <c r="H627" s="2"/>
      <c r="I627" s="7"/>
      <c r="J627" s="7"/>
    </row>
    <row r="628" spans="1:17" x14ac:dyDescent="0.25">
      <c r="A628" s="15" t="s">
        <v>672</v>
      </c>
      <c r="B628" s="8" t="s">
        <v>11</v>
      </c>
      <c r="C628" s="3">
        <v>767940.32299999997</v>
      </c>
      <c r="D628" s="3">
        <v>959599.75199999998</v>
      </c>
      <c r="E628" s="3">
        <v>1166279</v>
      </c>
      <c r="F628" s="3">
        <v>5341528</v>
      </c>
      <c r="G628" s="3">
        <v>10013133.51</v>
      </c>
      <c r="H628" s="2"/>
      <c r="I628" s="7"/>
      <c r="J628" s="7"/>
    </row>
    <row r="629" spans="1:17" x14ac:dyDescent="0.25">
      <c r="A629" s="15" t="s">
        <v>672</v>
      </c>
      <c r="B629" s="8" t="s">
        <v>12</v>
      </c>
      <c r="C629" s="3">
        <v>2423780.0219999999</v>
      </c>
      <c r="D629" s="3">
        <v>1899062.7749999999</v>
      </c>
      <c r="E629" s="3">
        <v>2671656</v>
      </c>
      <c r="F629" s="3">
        <v>853718</v>
      </c>
      <c r="G629" s="3">
        <v>2590554</v>
      </c>
      <c r="H629" s="2"/>
      <c r="I629" s="7"/>
      <c r="J629" s="7"/>
    </row>
    <row r="630" spans="1:17" x14ac:dyDescent="0.25">
      <c r="A630" s="15" t="s">
        <v>672</v>
      </c>
      <c r="B630" s="8" t="s">
        <v>13</v>
      </c>
      <c r="C630" s="3">
        <v>235507.47200000001</v>
      </c>
      <c r="D630" s="3">
        <v>317854.65700000001</v>
      </c>
      <c r="E630" s="3">
        <v>431879</v>
      </c>
      <c r="F630" s="3">
        <v>506447</v>
      </c>
      <c r="G630" s="3">
        <v>746791.696</v>
      </c>
      <c r="H630" s="2"/>
      <c r="I630" s="7"/>
      <c r="J630" s="7"/>
    </row>
    <row r="631" spans="1:17" x14ac:dyDescent="0.25">
      <c r="A631" s="14" t="s">
        <v>672</v>
      </c>
      <c r="B631" s="5" t="s">
        <v>14</v>
      </c>
      <c r="C631" s="6">
        <v>63018002.82</v>
      </c>
      <c r="D631" s="6">
        <v>75587704.814999998</v>
      </c>
      <c r="E631" s="6">
        <v>137395722</v>
      </c>
      <c r="F631" s="6">
        <v>175969860</v>
      </c>
      <c r="G631" s="6">
        <v>244405232.90900001</v>
      </c>
      <c r="H631" s="2"/>
      <c r="I631" s="7"/>
      <c r="J631" s="7"/>
    </row>
    <row r="632" spans="1:17" x14ac:dyDescent="0.25">
      <c r="A632" s="15" t="s">
        <v>672</v>
      </c>
      <c r="B632" s="8" t="s">
        <v>15</v>
      </c>
      <c r="C632" s="3">
        <v>0</v>
      </c>
      <c r="D632" s="3">
        <v>0</v>
      </c>
      <c r="E632" s="3">
        <v>275043</v>
      </c>
      <c r="F632" s="3">
        <v>618274</v>
      </c>
      <c r="G632" s="3">
        <v>703185.18500000006</v>
      </c>
      <c r="H632" s="2"/>
      <c r="I632" s="7"/>
      <c r="J632" s="7"/>
    </row>
    <row r="633" spans="1:17" x14ac:dyDescent="0.25">
      <c r="A633" s="15" t="s">
        <v>672</v>
      </c>
      <c r="B633" s="8" t="s">
        <v>16</v>
      </c>
      <c r="C633" s="3">
        <v>0</v>
      </c>
      <c r="D633" s="3">
        <v>1473461.236</v>
      </c>
      <c r="E633" s="3">
        <v>245276</v>
      </c>
      <c r="F633" s="3">
        <v>765930</v>
      </c>
      <c r="G633" s="3">
        <v>3518017.9539999999</v>
      </c>
      <c r="H633" s="2"/>
      <c r="I633" s="7"/>
      <c r="J633" s="7"/>
    </row>
    <row r="634" spans="1:17" x14ac:dyDescent="0.25">
      <c r="A634" s="15" t="s">
        <v>672</v>
      </c>
      <c r="B634" s="8" t="s">
        <v>17</v>
      </c>
      <c r="C634" s="3">
        <v>58658397.200000003</v>
      </c>
      <c r="D634" s="3">
        <v>64764800.200000003</v>
      </c>
      <c r="E634" s="3">
        <v>119286260</v>
      </c>
      <c r="F634" s="3">
        <v>154950569</v>
      </c>
      <c r="G634" s="3">
        <v>213933455.80000001</v>
      </c>
      <c r="H634" s="2"/>
      <c r="I634" s="7"/>
      <c r="J634" s="7"/>
    </row>
    <row r="635" spans="1:17" x14ac:dyDescent="0.25">
      <c r="A635" s="15" t="s">
        <v>672</v>
      </c>
      <c r="B635" s="8" t="s">
        <v>18</v>
      </c>
      <c r="C635" s="3">
        <v>4359605.62</v>
      </c>
      <c r="D635" s="3">
        <v>9349443.3790000007</v>
      </c>
      <c r="E635" s="3">
        <v>17589143</v>
      </c>
      <c r="F635" s="3">
        <v>19635087</v>
      </c>
      <c r="G635" s="3">
        <v>26250573.969999999</v>
      </c>
      <c r="H635" s="2"/>
      <c r="I635" s="7"/>
      <c r="J635" s="7"/>
    </row>
    <row r="636" spans="1:17" x14ac:dyDescent="0.25">
      <c r="A636" s="14" t="s">
        <v>672</v>
      </c>
      <c r="B636" s="5" t="s">
        <v>19</v>
      </c>
      <c r="C636" s="6">
        <v>69158827.463</v>
      </c>
      <c r="D636" s="6">
        <v>81477819.356000006</v>
      </c>
      <c r="E636" s="6">
        <v>144379133</v>
      </c>
      <c r="F636" s="6">
        <v>185385150</v>
      </c>
      <c r="G636" s="6">
        <v>261887676.333</v>
      </c>
      <c r="H636" s="2"/>
      <c r="I636" s="7"/>
      <c r="J636" s="7"/>
    </row>
    <row r="637" spans="1:17" x14ac:dyDescent="0.25">
      <c r="A637" s="15" t="s">
        <v>672</v>
      </c>
      <c r="B637" s="8" t="s">
        <v>20</v>
      </c>
      <c r="C637" s="3">
        <v>4735965.5350000001</v>
      </c>
      <c r="D637" s="3">
        <v>6345382.6440000003</v>
      </c>
      <c r="E637" s="3">
        <v>9667473</v>
      </c>
      <c r="F637" s="3">
        <v>11533419</v>
      </c>
      <c r="G637" s="3">
        <v>9769793.0109999999</v>
      </c>
      <c r="H637" s="2"/>
      <c r="I637" s="7"/>
      <c r="J637" s="7"/>
    </row>
    <row r="638" spans="1:17" x14ac:dyDescent="0.25">
      <c r="A638" s="15" t="s">
        <v>672</v>
      </c>
      <c r="B638" s="8" t="s">
        <v>21</v>
      </c>
      <c r="C638" s="3">
        <v>3240610.835</v>
      </c>
      <c r="D638" s="3">
        <v>5610619.6979999999</v>
      </c>
      <c r="E638" s="3">
        <v>11140953</v>
      </c>
      <c r="F638" s="3">
        <v>11223432</v>
      </c>
      <c r="G638" s="3">
        <v>7612121.9910000004</v>
      </c>
      <c r="H638" s="2"/>
      <c r="I638" s="7"/>
      <c r="J638" s="7"/>
    </row>
    <row r="639" spans="1:17" x14ac:dyDescent="0.25">
      <c r="A639" s="15" t="s">
        <v>672</v>
      </c>
      <c r="B639" s="8" t="s">
        <v>22</v>
      </c>
      <c r="C639" s="3">
        <v>0</v>
      </c>
      <c r="D639" s="3">
        <v>0</v>
      </c>
      <c r="E639" s="3">
        <v>7345601</v>
      </c>
      <c r="F639" s="3">
        <v>11748833</v>
      </c>
      <c r="G639" s="3">
        <v>26409646.620000001</v>
      </c>
      <c r="H639" s="2"/>
      <c r="I639" s="7"/>
      <c r="J639" s="7"/>
    </row>
    <row r="640" spans="1:17" x14ac:dyDescent="0.25">
      <c r="A640" s="15" t="s">
        <v>672</v>
      </c>
      <c r="B640" s="8" t="s">
        <v>23</v>
      </c>
      <c r="C640" s="3">
        <v>13265962.91</v>
      </c>
      <c r="D640" s="3">
        <v>8347369.0539999995</v>
      </c>
      <c r="E640" s="3">
        <v>33387640</v>
      </c>
      <c r="F640" s="3">
        <v>61349743</v>
      </c>
      <c r="G640" s="3">
        <v>95281453.680000007</v>
      </c>
      <c r="H640" s="2"/>
      <c r="I640" s="7"/>
      <c r="J640" s="7"/>
    </row>
    <row r="641" spans="1:10" x14ac:dyDescent="0.25">
      <c r="A641" s="15" t="s">
        <v>672</v>
      </c>
      <c r="B641" s="8" t="s">
        <v>24</v>
      </c>
      <c r="C641" s="3">
        <v>38369832.810000002</v>
      </c>
      <c r="D641" s="3">
        <v>58903893.07</v>
      </c>
      <c r="E641" s="3">
        <v>76909197</v>
      </c>
      <c r="F641" s="3">
        <v>86841256</v>
      </c>
      <c r="G641" s="3">
        <v>118231680.90000001</v>
      </c>
      <c r="H641" s="2"/>
      <c r="I641" s="7"/>
      <c r="J641" s="7"/>
    </row>
    <row r="642" spans="1:10" x14ac:dyDescent="0.25">
      <c r="A642" s="15" t="s">
        <v>672</v>
      </c>
      <c r="B642" s="8" t="s">
        <v>25</v>
      </c>
      <c r="C642" s="3">
        <v>1246848.8870000001</v>
      </c>
      <c r="D642" s="3">
        <v>2604009.6469999999</v>
      </c>
      <c r="E642" s="3">
        <v>5355843</v>
      </c>
      <c r="F642" s="3">
        <v>9665566</v>
      </c>
      <c r="G642" s="3">
        <v>13042745.68</v>
      </c>
      <c r="H642" s="2"/>
      <c r="I642" s="7"/>
      <c r="J642" s="7"/>
    </row>
    <row r="643" spans="1:10" x14ac:dyDescent="0.25">
      <c r="A643" s="15" t="s">
        <v>672</v>
      </c>
      <c r="B643" s="8" t="s">
        <v>26</v>
      </c>
      <c r="C643" s="3">
        <v>906338.10100000002</v>
      </c>
      <c r="D643" s="3">
        <v>2690461</v>
      </c>
      <c r="E643" s="3">
        <v>6099150</v>
      </c>
      <c r="F643" s="3">
        <v>11909096</v>
      </c>
      <c r="G643" s="3">
        <v>17171264.870000001</v>
      </c>
      <c r="H643" s="2"/>
      <c r="I643" s="7"/>
      <c r="J643" s="7"/>
    </row>
    <row r="644" spans="1:10" x14ac:dyDescent="0.25">
      <c r="A644" s="15" t="s">
        <v>672</v>
      </c>
      <c r="B644" s="8" t="s">
        <v>27</v>
      </c>
      <c r="C644" s="3">
        <v>37463494.708999999</v>
      </c>
      <c r="D644" s="3">
        <v>56213432.07</v>
      </c>
      <c r="E644" s="3">
        <v>70810047</v>
      </c>
      <c r="F644" s="3">
        <v>74932160</v>
      </c>
      <c r="G644" s="3">
        <v>101060416.03</v>
      </c>
      <c r="H644" s="2"/>
      <c r="I644" s="7"/>
      <c r="J644" s="7"/>
    </row>
    <row r="645" spans="1:10" x14ac:dyDescent="0.25">
      <c r="A645" s="15" t="s">
        <v>672</v>
      </c>
      <c r="B645" s="8" t="s">
        <v>491</v>
      </c>
      <c r="C645" s="3">
        <v>2125212.463</v>
      </c>
      <c r="D645" s="3">
        <v>2436658.14</v>
      </c>
      <c r="E645" s="3">
        <v>1254126</v>
      </c>
      <c r="F645" s="3">
        <v>1741771</v>
      </c>
      <c r="G645" s="3">
        <v>2572349.2510000002</v>
      </c>
      <c r="H645" s="2"/>
      <c r="I645" s="7"/>
      <c r="J645" s="7"/>
    </row>
    <row r="646" spans="1:10" x14ac:dyDescent="0.25">
      <c r="A646" s="15" t="s">
        <v>672</v>
      </c>
      <c r="B646" s="8" t="s">
        <v>28</v>
      </c>
      <c r="C646" s="3">
        <v>8327581.0109999999</v>
      </c>
      <c r="D646" s="3">
        <v>2524357.75</v>
      </c>
      <c r="E646" s="3">
        <v>10773293</v>
      </c>
      <c r="F646" s="3">
        <v>12855792</v>
      </c>
      <c r="G646" s="3">
        <v>19181895.75</v>
      </c>
      <c r="H646" s="2"/>
      <c r="I646" s="7"/>
      <c r="J646" s="7"/>
    </row>
    <row r="647" spans="1:10" x14ac:dyDescent="0.25">
      <c r="A647" s="14" t="s">
        <v>672</v>
      </c>
      <c r="B647" s="5" t="s">
        <v>29</v>
      </c>
      <c r="C647" s="6"/>
      <c r="D647" s="6"/>
      <c r="E647" s="6"/>
      <c r="F647" s="6"/>
      <c r="G647" s="6"/>
      <c r="H647" s="2"/>
      <c r="I647" s="7"/>
      <c r="J647" s="7"/>
    </row>
    <row r="648" spans="1:10" x14ac:dyDescent="0.25">
      <c r="A648" s="15" t="s">
        <v>672</v>
      </c>
      <c r="B648" s="8" t="s">
        <v>30</v>
      </c>
      <c r="C648" s="3">
        <v>11081740.890000001</v>
      </c>
      <c r="D648" s="3">
        <v>17334927.75</v>
      </c>
      <c r="E648" s="3">
        <v>30662106</v>
      </c>
      <c r="F648" s="3">
        <v>52980590</v>
      </c>
      <c r="G648" s="3">
        <v>66654281.640000001</v>
      </c>
      <c r="H648" s="2"/>
      <c r="I648" s="7"/>
      <c r="J648" s="7"/>
    </row>
    <row r="649" spans="1:10" x14ac:dyDescent="0.25">
      <c r="A649" s="15" t="s">
        <v>672</v>
      </c>
      <c r="B649" s="8" t="s">
        <v>31</v>
      </c>
      <c r="C649" s="3">
        <v>1697010.49</v>
      </c>
      <c r="D649" s="3">
        <v>2785346.3390000002</v>
      </c>
      <c r="E649" s="3">
        <v>5898497</v>
      </c>
      <c r="F649" s="3">
        <v>12475625</v>
      </c>
      <c r="G649" s="3">
        <v>10751927.710000001</v>
      </c>
      <c r="H649" s="2"/>
      <c r="I649" s="7"/>
      <c r="J649" s="7"/>
    </row>
    <row r="650" spans="1:10" x14ac:dyDescent="0.25">
      <c r="A650" s="15" t="s">
        <v>672</v>
      </c>
      <c r="B650" s="8" t="s">
        <v>32</v>
      </c>
      <c r="C650" s="3">
        <v>9384730.3969999999</v>
      </c>
      <c r="D650" s="3">
        <v>14549581.41</v>
      </c>
      <c r="E650" s="3">
        <v>24763609</v>
      </c>
      <c r="F650" s="3">
        <v>40504965</v>
      </c>
      <c r="G650" s="3">
        <v>55902353.93</v>
      </c>
      <c r="H650" s="2"/>
      <c r="I650" s="7"/>
      <c r="J650" s="7"/>
    </row>
    <row r="651" spans="1:10" x14ac:dyDescent="0.25">
      <c r="A651" s="15" t="s">
        <v>672</v>
      </c>
      <c r="B651" s="8" t="s">
        <v>33</v>
      </c>
      <c r="C651" s="3">
        <v>987881.47499999998</v>
      </c>
      <c r="D651" s="3">
        <v>1462137.67</v>
      </c>
      <c r="E651" s="3">
        <v>8339508</v>
      </c>
      <c r="F651" s="3">
        <v>20177149</v>
      </c>
      <c r="G651" s="3">
        <v>20592617.109999999</v>
      </c>
      <c r="H651" s="2"/>
      <c r="I651" s="7"/>
      <c r="J651" s="7"/>
    </row>
    <row r="652" spans="1:10" x14ac:dyDescent="0.25">
      <c r="A652" s="15" t="s">
        <v>672</v>
      </c>
      <c r="B652" s="8" t="s">
        <v>34</v>
      </c>
      <c r="C652" s="3">
        <v>8396848.9220000003</v>
      </c>
      <c r="D652" s="3">
        <v>13087443.74</v>
      </c>
      <c r="E652" s="3">
        <v>16424101</v>
      </c>
      <c r="F652" s="3">
        <v>20327816</v>
      </c>
      <c r="G652" s="3">
        <v>35309736.82</v>
      </c>
      <c r="H652" s="2"/>
      <c r="I652" s="7"/>
      <c r="J652" s="7"/>
    </row>
    <row r="653" spans="1:10" x14ac:dyDescent="0.25">
      <c r="A653" s="15" t="s">
        <v>672</v>
      </c>
      <c r="B653" s="8" t="s">
        <v>35</v>
      </c>
      <c r="C653" s="3">
        <v>6203271.9730000002</v>
      </c>
      <c r="D653" s="3">
        <v>6513369.9299999997</v>
      </c>
      <c r="E653" s="3">
        <v>10372381</v>
      </c>
      <c r="F653" s="3">
        <v>14408425</v>
      </c>
      <c r="G653" s="3">
        <v>22820734.329999998</v>
      </c>
      <c r="H653" s="2"/>
      <c r="I653" s="7"/>
      <c r="J653" s="7"/>
    </row>
    <row r="654" spans="1:10" x14ac:dyDescent="0.25">
      <c r="A654" s="15" t="s">
        <v>672</v>
      </c>
      <c r="B654" s="8" t="s">
        <v>36</v>
      </c>
      <c r="C654" s="3">
        <v>13565823.720000001</v>
      </c>
      <c r="D654" s="3">
        <v>18479090.280000001</v>
      </c>
      <c r="E654" s="3">
        <v>25338599</v>
      </c>
      <c r="F654" s="3">
        <v>37825270</v>
      </c>
      <c r="G654" s="3">
        <v>54507720.609999999</v>
      </c>
      <c r="H654" s="2"/>
      <c r="I654" s="7"/>
      <c r="J654" s="7"/>
    </row>
    <row r="655" spans="1:10" x14ac:dyDescent="0.25">
      <c r="A655" s="15" t="s">
        <v>672</v>
      </c>
      <c r="B655" s="8" t="s">
        <v>37</v>
      </c>
      <c r="C655" s="3">
        <v>13543517.470000001</v>
      </c>
      <c r="D655" s="3">
        <v>18470996.280000001</v>
      </c>
      <c r="E655" s="3">
        <v>25258192</v>
      </c>
      <c r="F655" s="3">
        <v>37741535</v>
      </c>
      <c r="G655" s="3">
        <v>54434670</v>
      </c>
      <c r="H655" s="2"/>
      <c r="I655" s="7"/>
      <c r="J655" s="7"/>
    </row>
    <row r="656" spans="1:10" x14ac:dyDescent="0.25">
      <c r="A656" s="15" t="s">
        <v>672</v>
      </c>
      <c r="B656" s="8" t="s">
        <v>38</v>
      </c>
      <c r="C656" s="3">
        <v>1034297.174</v>
      </c>
      <c r="D656" s="3">
        <v>1121723.3929999999</v>
      </c>
      <c r="E656" s="3">
        <v>1457883</v>
      </c>
      <c r="F656" s="3">
        <v>-3089029</v>
      </c>
      <c r="G656" s="3">
        <v>3622750.5389999999</v>
      </c>
      <c r="H656" s="2"/>
      <c r="I656" s="7"/>
      <c r="J656" s="7"/>
    </row>
    <row r="657" spans="1:17" x14ac:dyDescent="0.25">
      <c r="A657" s="15" t="s">
        <v>672</v>
      </c>
      <c r="B657" s="8" t="s">
        <v>39</v>
      </c>
      <c r="C657" s="3">
        <v>727681.46499999997</v>
      </c>
      <c r="D657" s="3">
        <v>958297.14399999997</v>
      </c>
      <c r="E657" s="3">
        <v>1033394</v>
      </c>
      <c r="F657" s="3">
        <v>-1832698</v>
      </c>
      <c r="G657" s="3">
        <v>2391111.5109999999</v>
      </c>
      <c r="H657" s="2"/>
      <c r="I657" s="7"/>
      <c r="J657" s="7"/>
    </row>
    <row r="658" spans="1:17" x14ac:dyDescent="0.25">
      <c r="A658" s="14" t="s">
        <v>672</v>
      </c>
      <c r="B658" s="5" t="s">
        <v>40</v>
      </c>
      <c r="C658" s="3"/>
      <c r="D658" s="3"/>
      <c r="E658" s="3"/>
      <c r="F658" s="3"/>
      <c r="G658" s="3"/>
      <c r="H658" s="2"/>
      <c r="I658" s="7"/>
      <c r="J658" s="7"/>
    </row>
    <row r="659" spans="1:17" x14ac:dyDescent="0.25">
      <c r="A659" s="15" t="s">
        <v>672</v>
      </c>
      <c r="B659" s="8" t="s">
        <v>77</v>
      </c>
      <c r="C659" s="3">
        <v>271360</v>
      </c>
      <c r="D659" s="3">
        <v>271360</v>
      </c>
      <c r="E659" s="3">
        <v>271359.7</v>
      </c>
      <c r="F659" s="3">
        <v>271359.7</v>
      </c>
      <c r="G659" s="3">
        <v>413196.41800000001</v>
      </c>
      <c r="H659" s="2"/>
      <c r="I659" s="7"/>
      <c r="J659" s="7"/>
    </row>
    <row r="660" spans="1:17" x14ac:dyDescent="0.25">
      <c r="A660" s="15" t="s">
        <v>672</v>
      </c>
      <c r="B660" s="8" t="s">
        <v>78</v>
      </c>
      <c r="C660" s="9">
        <v>0</v>
      </c>
      <c r="D660" s="9">
        <v>0</v>
      </c>
      <c r="E660" s="9">
        <v>0</v>
      </c>
      <c r="F660" s="9">
        <v>0</v>
      </c>
      <c r="G660" s="9">
        <v>0</v>
      </c>
      <c r="H660" s="2"/>
      <c r="I660" s="7"/>
      <c r="J660" s="7"/>
    </row>
    <row r="661" spans="1:17" x14ac:dyDescent="0.25">
      <c r="A661" s="15" t="s">
        <v>672</v>
      </c>
      <c r="B661" s="8" t="s">
        <v>79</v>
      </c>
      <c r="C661" s="9">
        <v>0</v>
      </c>
      <c r="D661" s="9">
        <v>0</v>
      </c>
      <c r="E661" s="9">
        <v>0</v>
      </c>
      <c r="F661" s="9">
        <v>0</v>
      </c>
      <c r="G661" s="9">
        <v>0</v>
      </c>
      <c r="H661" s="2"/>
      <c r="I661" s="7"/>
      <c r="J661" s="7"/>
    </row>
    <row r="662" spans="1:17" x14ac:dyDescent="0.25">
      <c r="A662" s="15" t="s">
        <v>672</v>
      </c>
      <c r="B662" s="8" t="s">
        <v>80</v>
      </c>
      <c r="C662" s="3">
        <v>720382.09400000004</v>
      </c>
      <c r="D662" s="3">
        <v>-3703259.906</v>
      </c>
      <c r="E662" s="3">
        <v>34773682</v>
      </c>
      <c r="F662" s="3">
        <v>27483247</v>
      </c>
      <c r="G662" s="3">
        <v>25287451.449999999</v>
      </c>
      <c r="H662" s="2"/>
      <c r="I662" s="7"/>
      <c r="J662" s="7"/>
    </row>
    <row r="663" spans="1:17" x14ac:dyDescent="0.25">
      <c r="A663" s="14" t="s">
        <v>672</v>
      </c>
      <c r="B663" s="5" t="s">
        <v>43</v>
      </c>
      <c r="C663" s="9"/>
      <c r="D663" s="9"/>
      <c r="E663" s="9"/>
      <c r="F663" s="9"/>
      <c r="G663" s="9"/>
      <c r="H663" s="2"/>
      <c r="I663" s="7"/>
      <c r="J663" s="7"/>
    </row>
    <row r="664" spans="1:17" x14ac:dyDescent="0.25">
      <c r="A664" s="15" t="s">
        <v>672</v>
      </c>
      <c r="B664" s="8" t="s">
        <v>44</v>
      </c>
      <c r="C664" s="9">
        <v>84.686426890459444</v>
      </c>
      <c r="D664" s="9">
        <v>83.932172200717716</v>
      </c>
      <c r="E664" s="9">
        <v>80.762909762297483</v>
      </c>
      <c r="F664" s="9">
        <v>76.452461174932182</v>
      </c>
      <c r="G664" s="9">
        <v>83.869111712776089</v>
      </c>
      <c r="H664" s="2"/>
      <c r="I664" s="7"/>
      <c r="J664" s="7"/>
    </row>
    <row r="665" spans="1:17" x14ac:dyDescent="0.25">
      <c r="A665" s="15" t="s">
        <v>672</v>
      </c>
      <c r="B665" s="8" t="s">
        <v>45</v>
      </c>
      <c r="C665" s="9">
        <v>13.569822890679912</v>
      </c>
      <c r="D665" s="9">
        <v>17.85710703354578</v>
      </c>
      <c r="E665" s="9">
        <v>17.151792288432706</v>
      </c>
      <c r="F665" s="9">
        <v>21.84908823603185</v>
      </c>
      <c r="G665" s="9">
        <v>21.345927655991748</v>
      </c>
      <c r="H665" s="2"/>
      <c r="I665" s="7"/>
      <c r="J665" s="7"/>
    </row>
    <row r="666" spans="1:17" x14ac:dyDescent="0.25">
      <c r="A666" s="15" t="s">
        <v>672</v>
      </c>
      <c r="B666" s="8" t="s">
        <v>533</v>
      </c>
      <c r="C666" s="9">
        <v>12.322478936112352</v>
      </c>
      <c r="D666" s="9">
        <v>17.197640716349017</v>
      </c>
      <c r="E666" s="9">
        <v>15.773318362789039</v>
      </c>
      <c r="F666" s="9">
        <v>-20.571672438272849</v>
      </c>
      <c r="G666" s="9">
        <v>14.287531524265368</v>
      </c>
      <c r="H666" s="2"/>
      <c r="I666" s="9"/>
      <c r="J666" s="9"/>
      <c r="K666" s="9"/>
      <c r="L666" s="9"/>
      <c r="M666" s="24"/>
      <c r="N666" s="24"/>
      <c r="O666" s="24"/>
      <c r="P666" s="24"/>
      <c r="Q666" s="24"/>
    </row>
    <row r="667" spans="1:17" x14ac:dyDescent="0.25">
      <c r="A667" s="15" t="s">
        <v>672</v>
      </c>
      <c r="B667" s="8" t="s">
        <v>46</v>
      </c>
      <c r="C667" s="9">
        <v>1.0521888408089479</v>
      </c>
      <c r="D667" s="9">
        <v>1.1761448104212564</v>
      </c>
      <c r="E667" s="9">
        <v>0.71575024626308015</v>
      </c>
      <c r="F667" s="9">
        <v>-0.98858943124624599</v>
      </c>
      <c r="G667" s="9">
        <v>0.91302941187641529</v>
      </c>
      <c r="H667" s="2"/>
      <c r="I667" s="2"/>
      <c r="J667" s="2"/>
      <c r="K667" s="2"/>
      <c r="L667" s="2"/>
      <c r="M667" s="2"/>
      <c r="N667" s="2"/>
      <c r="O667" s="2"/>
      <c r="P667" s="2"/>
      <c r="Q667" s="2"/>
    </row>
    <row r="668" spans="1:17" x14ac:dyDescent="0.25">
      <c r="A668" s="15" t="s">
        <v>672</v>
      </c>
      <c r="B668" s="8" t="s">
        <v>47</v>
      </c>
      <c r="C668" s="9">
        <v>8.9696025808400996</v>
      </c>
      <c r="D668" s="9">
        <v>7.9940405640229715</v>
      </c>
      <c r="E668" s="9">
        <v>7.184127501305885</v>
      </c>
      <c r="F668" s="9">
        <v>7.7721570470989718</v>
      </c>
      <c r="G668" s="9">
        <v>8.7139397506366745</v>
      </c>
      <c r="H668" s="2"/>
      <c r="I668" s="2"/>
      <c r="J668" s="2"/>
      <c r="K668" s="2"/>
      <c r="L668" s="2"/>
      <c r="M668" s="2"/>
      <c r="N668" s="2"/>
      <c r="O668" s="2"/>
      <c r="P668" s="2"/>
      <c r="Q668" s="2"/>
    </row>
    <row r="669" spans="1:17" x14ac:dyDescent="0.25">
      <c r="A669" s="15" t="s">
        <v>672</v>
      </c>
      <c r="B669" s="8" t="s">
        <v>48</v>
      </c>
      <c r="C669" s="9">
        <v>12.141398618263615</v>
      </c>
      <c r="D669" s="9">
        <v>16.06258469291771</v>
      </c>
      <c r="E669" s="9">
        <v>11.375675043013315</v>
      </c>
      <c r="F669" s="9">
        <v>10.965180328629343</v>
      </c>
      <c r="G669" s="9">
        <v>13.482779073232276</v>
      </c>
      <c r="H669" s="2"/>
      <c r="I669" s="2"/>
      <c r="J669" s="2"/>
      <c r="K669" s="2"/>
      <c r="L669" s="2"/>
      <c r="M669" s="2"/>
      <c r="N669" s="2"/>
      <c r="O669" s="2"/>
      <c r="P669" s="2"/>
      <c r="Q669" s="2"/>
    </row>
    <row r="670" spans="1:17" x14ac:dyDescent="0.25">
      <c r="A670" s="15" t="s">
        <v>672</v>
      </c>
      <c r="B670" s="8" t="s">
        <v>49</v>
      </c>
      <c r="C670" s="9">
        <v>15.313573082468995</v>
      </c>
      <c r="D670" s="9">
        <v>16.06782779351359</v>
      </c>
      <c r="E670" s="9">
        <v>19.237090237702525</v>
      </c>
      <c r="F670" s="9">
        <v>23.547538825067821</v>
      </c>
      <c r="G670" s="9">
        <v>16.130888287223915</v>
      </c>
      <c r="H670" s="2"/>
      <c r="I670" s="2"/>
      <c r="J670" s="2"/>
      <c r="K670" s="2"/>
      <c r="L670" s="2"/>
      <c r="M670" s="2"/>
      <c r="N670" s="2"/>
      <c r="O670" s="2"/>
      <c r="P670" s="2"/>
      <c r="Q670" s="2"/>
    </row>
    <row r="671" spans="1:17" x14ac:dyDescent="0.25">
      <c r="A671" s="15" t="s">
        <v>672</v>
      </c>
      <c r="B671" s="8" t="s">
        <v>50</v>
      </c>
      <c r="C671" s="9">
        <v>13.094416005820007</v>
      </c>
      <c r="D671" s="9">
        <v>16.46662305098241</v>
      </c>
      <c r="E671" s="9">
        <v>17.325253123878941</v>
      </c>
      <c r="F671" s="9">
        <v>-12.217928352242728</v>
      </c>
      <c r="G671" s="9">
        <v>15.025784804665514</v>
      </c>
      <c r="H671" s="2"/>
      <c r="I671" s="23"/>
      <c r="J671" s="23"/>
      <c r="K671" s="23"/>
      <c r="L671" s="23"/>
      <c r="M671" s="24"/>
      <c r="N671" s="24"/>
      <c r="O671" s="24"/>
      <c r="P671" s="24"/>
      <c r="Q671" s="24"/>
    </row>
    <row r="672" spans="1:17" x14ac:dyDescent="0.25">
      <c r="A672" s="15" t="s">
        <v>672</v>
      </c>
      <c r="B672" s="8" t="s">
        <v>51</v>
      </c>
      <c r="C672" s="9">
        <v>78.483156637035364</v>
      </c>
      <c r="D672" s="9">
        <v>77.485993037973515</v>
      </c>
      <c r="E672" s="9">
        <v>61.74952059227644</v>
      </c>
      <c r="F672" s="9">
        <v>56.129726781137848</v>
      </c>
      <c r="G672" s="9">
        <v>60.919486874722487</v>
      </c>
      <c r="H672" s="2"/>
      <c r="I672" s="2"/>
      <c r="J672" s="2"/>
      <c r="K672" s="2"/>
      <c r="L672" s="2"/>
      <c r="M672" s="2"/>
      <c r="N672" s="2"/>
      <c r="O672" s="2"/>
      <c r="P672" s="2"/>
      <c r="Q672" s="2"/>
    </row>
    <row r="673" spans="1:17" x14ac:dyDescent="0.25">
      <c r="A673" s="15" t="s">
        <v>672</v>
      </c>
      <c r="B673" s="8" t="s">
        <v>52</v>
      </c>
      <c r="C673" s="9">
        <v>2.1832860994889027</v>
      </c>
      <c r="D673" s="9">
        <v>2.8358586228803375</v>
      </c>
      <c r="E673" s="9">
        <v>2.4351392414142903</v>
      </c>
      <c r="F673" s="9">
        <v>2.6194073953259984</v>
      </c>
      <c r="G673" s="9">
        <v>2.3853163186094548</v>
      </c>
      <c r="H673" s="2"/>
      <c r="I673" s="2"/>
      <c r="J673" s="2"/>
      <c r="K673" s="2"/>
      <c r="L673" s="2"/>
      <c r="M673" s="2"/>
      <c r="N673" s="2"/>
      <c r="O673" s="2"/>
      <c r="P673" s="2"/>
      <c r="Q673" s="2"/>
    </row>
    <row r="674" spans="1:17" x14ac:dyDescent="0.25">
      <c r="A674" s="15" t="s">
        <v>672</v>
      </c>
      <c r="B674" s="8" t="s">
        <v>82</v>
      </c>
      <c r="C674" s="9">
        <v>2.6816091723172168</v>
      </c>
      <c r="D674" s="9">
        <v>3.5314605837264152</v>
      </c>
      <c r="E674" s="9">
        <v>3.808207335134878</v>
      </c>
      <c r="F674" s="9">
        <v>-6.753758940623829</v>
      </c>
      <c r="G674" s="9">
        <v>5.7868640840928105</v>
      </c>
      <c r="H674" s="2"/>
      <c r="I674" s="2"/>
      <c r="J674" s="2"/>
      <c r="K674" s="2"/>
      <c r="L674" s="2"/>
      <c r="M674" s="2"/>
      <c r="N674" s="2"/>
      <c r="O674" s="2"/>
      <c r="P674" s="2"/>
      <c r="Q674" s="2"/>
    </row>
    <row r="675" spans="1:17" x14ac:dyDescent="0.25">
      <c r="A675" s="14" t="s">
        <v>672</v>
      </c>
      <c r="B675" s="5" t="s">
        <v>53</v>
      </c>
      <c r="C675" s="9"/>
      <c r="D675" s="9"/>
      <c r="E675" s="9"/>
      <c r="F675" s="9"/>
      <c r="G675" s="9"/>
      <c r="H675" s="2"/>
      <c r="I675" s="2"/>
      <c r="J675" s="2"/>
      <c r="K675" s="2"/>
      <c r="L675" s="2"/>
      <c r="M675" s="2"/>
      <c r="N675" s="2"/>
      <c r="O675" s="2"/>
      <c r="P675" s="2"/>
      <c r="Q675" s="2"/>
    </row>
    <row r="676" spans="1:17" x14ac:dyDescent="0.25">
      <c r="A676" s="15" t="s">
        <v>672</v>
      </c>
      <c r="B676" s="8" t="s">
        <v>54</v>
      </c>
      <c r="C676" s="9">
        <v>11.53370677700901</v>
      </c>
      <c r="D676" s="9">
        <v>14.673935110807017</v>
      </c>
      <c r="E676" s="9">
        <v>14.412350017367121</v>
      </c>
      <c r="F676" s="9">
        <v>12.275444392390652</v>
      </c>
      <c r="G676" s="9">
        <v>6.6371641634248739</v>
      </c>
      <c r="H676" s="2"/>
      <c r="I676" s="2"/>
      <c r="J676" s="2"/>
      <c r="K676" s="2"/>
      <c r="L676" s="2"/>
      <c r="M676" s="2"/>
      <c r="N676" s="2"/>
      <c r="O676" s="2"/>
      <c r="P676" s="2"/>
      <c r="Q676" s="2"/>
    </row>
    <row r="677" spans="1:17" x14ac:dyDescent="0.25">
      <c r="A677" s="15" t="s">
        <v>672</v>
      </c>
      <c r="B677" s="8" t="s">
        <v>55</v>
      </c>
      <c r="C677" s="9">
        <v>19.181879445682181</v>
      </c>
      <c r="D677" s="9">
        <v>10.244958836622697</v>
      </c>
      <c r="E677" s="9">
        <v>23.124976100251274</v>
      </c>
      <c r="F677" s="9">
        <v>33.09312693060906</v>
      </c>
      <c r="G677" s="9">
        <v>36.382564851522858</v>
      </c>
      <c r="H677" s="2"/>
      <c r="I677" s="2"/>
      <c r="J677" s="2"/>
      <c r="K677" s="2"/>
      <c r="L677" s="2"/>
      <c r="M677" s="2"/>
      <c r="N677" s="2"/>
      <c r="O677" s="2"/>
      <c r="P677" s="2"/>
      <c r="Q677" s="2"/>
    </row>
    <row r="678" spans="1:17" x14ac:dyDescent="0.25">
      <c r="A678" s="15" t="s">
        <v>672</v>
      </c>
      <c r="B678" s="8" t="s">
        <v>56</v>
      </c>
      <c r="C678" s="9">
        <v>54.17022827497037</v>
      </c>
      <c r="D678" s="9">
        <v>68.992312894859595</v>
      </c>
      <c r="E678" s="9">
        <v>49.044516010495784</v>
      </c>
      <c r="F678" s="9">
        <v>40.419720781303141</v>
      </c>
      <c r="G678" s="9">
        <v>38.589221701863472</v>
      </c>
      <c r="H678" s="2"/>
      <c r="I678" s="2"/>
      <c r="J678" s="2"/>
      <c r="K678" s="2"/>
      <c r="L678" s="2"/>
      <c r="M678" s="2"/>
      <c r="N678" s="2"/>
      <c r="O678" s="2"/>
      <c r="P678" s="2"/>
      <c r="Q678" s="2"/>
    </row>
    <row r="679" spans="1:17" x14ac:dyDescent="0.25">
      <c r="A679" s="15" t="s">
        <v>672</v>
      </c>
      <c r="B679" s="8" t="s">
        <v>57</v>
      </c>
      <c r="C679" s="9">
        <v>84.816934224893075</v>
      </c>
      <c r="D679" s="9">
        <v>79.487645486710903</v>
      </c>
      <c r="E679" s="9">
        <v>82.620152595042939</v>
      </c>
      <c r="F679" s="9">
        <v>83.583053443061644</v>
      </c>
      <c r="G679" s="9">
        <v>81.689012173285917</v>
      </c>
      <c r="H679" s="2"/>
      <c r="I679" s="2"/>
      <c r="J679" s="2"/>
      <c r="K679" s="2"/>
      <c r="L679" s="2"/>
      <c r="M679" s="2"/>
      <c r="N679" s="2"/>
      <c r="O679" s="2"/>
      <c r="P679" s="2"/>
      <c r="Q679" s="2"/>
    </row>
    <row r="680" spans="1:17" x14ac:dyDescent="0.25">
      <c r="A680" s="15" t="s">
        <v>672</v>
      </c>
      <c r="B680" s="8" t="s">
        <v>58</v>
      </c>
      <c r="C680" s="9">
        <v>91.120692949449804</v>
      </c>
      <c r="D680" s="9">
        <v>92.770898156632796</v>
      </c>
      <c r="E680" s="9">
        <v>95.163143831872162</v>
      </c>
      <c r="F680" s="9">
        <v>94.92122750932316</v>
      </c>
      <c r="G680" s="9">
        <v>93.324449753118429</v>
      </c>
      <c r="H680" s="2"/>
      <c r="I680" s="2"/>
      <c r="J680" s="2"/>
      <c r="K680" s="2"/>
      <c r="L680" s="2"/>
      <c r="M680" s="2"/>
      <c r="N680" s="2"/>
      <c r="O680" s="2"/>
      <c r="P680" s="2"/>
      <c r="Q680" s="2"/>
    </row>
    <row r="681" spans="1:17" x14ac:dyDescent="0.25">
      <c r="A681" s="15" t="s">
        <v>672</v>
      </c>
      <c r="B681" s="8" t="s">
        <v>59</v>
      </c>
      <c r="C681" s="9">
        <v>65.412344423894353</v>
      </c>
      <c r="D681" s="9">
        <v>90.950474467764977</v>
      </c>
      <c r="E681" s="9">
        <v>64.474480967045153</v>
      </c>
      <c r="F681" s="9">
        <v>56.04448990439009</v>
      </c>
      <c r="G681" s="9">
        <v>55.265634100040558</v>
      </c>
      <c r="H681" s="2"/>
      <c r="I681" s="2"/>
      <c r="J681" s="2"/>
      <c r="K681" s="2"/>
      <c r="L681" s="2"/>
      <c r="M681" s="2"/>
      <c r="N681" s="2"/>
      <c r="O681" s="2"/>
      <c r="P681" s="2"/>
      <c r="Q681" s="2"/>
    </row>
    <row r="682" spans="1:17" x14ac:dyDescent="0.25">
      <c r="A682" s="15" t="s">
        <v>672</v>
      </c>
      <c r="B682" s="8" t="s">
        <v>60</v>
      </c>
      <c r="C682" s="9">
        <v>65.412344423894353</v>
      </c>
      <c r="D682" s="9">
        <v>88.927293369427375</v>
      </c>
      <c r="E682" s="9">
        <v>64.342180794865712</v>
      </c>
      <c r="F682" s="9">
        <v>55.768821260231391</v>
      </c>
      <c r="G682" s="9">
        <v>54.371524303281547</v>
      </c>
      <c r="H682" s="2"/>
      <c r="I682" s="2"/>
      <c r="J682" s="2"/>
      <c r="K682" s="2"/>
      <c r="L682" s="2"/>
      <c r="M682" s="2"/>
      <c r="N682" s="2"/>
      <c r="O682" s="2"/>
      <c r="P682" s="2"/>
      <c r="Q682" s="2"/>
    </row>
    <row r="683" spans="1:17" x14ac:dyDescent="0.25">
      <c r="A683" s="14" t="s">
        <v>672</v>
      </c>
      <c r="B683" s="5" t="s">
        <v>61</v>
      </c>
      <c r="C683" s="9"/>
      <c r="D683" s="9"/>
      <c r="E683" s="9"/>
      <c r="F683" s="9"/>
      <c r="G683" s="9"/>
      <c r="H683" s="2"/>
      <c r="I683" s="2"/>
      <c r="J683" s="2"/>
      <c r="K683" s="2"/>
      <c r="L683" s="2"/>
      <c r="M683" s="2"/>
      <c r="N683" s="2"/>
      <c r="O683" s="2"/>
      <c r="P683" s="2"/>
      <c r="Q683" s="2"/>
    </row>
    <row r="684" spans="1:17" x14ac:dyDescent="0.25">
      <c r="A684" s="15" t="s">
        <v>672</v>
      </c>
      <c r="B684" s="8" t="s">
        <v>62</v>
      </c>
      <c r="C684" s="9">
        <v>3.2495551731334218</v>
      </c>
      <c r="D684" s="9">
        <v>4.4207768133516341</v>
      </c>
      <c r="E684" s="9">
        <v>6.9638524505723289</v>
      </c>
      <c r="F684" s="9">
        <v>11.13015454313558</v>
      </c>
      <c r="G684" s="9">
        <v>11.031515056469098</v>
      </c>
      <c r="H684" s="2"/>
      <c r="I684" s="2"/>
      <c r="J684" s="2"/>
      <c r="K684" s="2"/>
      <c r="L684" s="2"/>
      <c r="M684" s="2"/>
      <c r="N684" s="2"/>
      <c r="O684" s="2"/>
      <c r="P684" s="2"/>
      <c r="Q684" s="2"/>
    </row>
    <row r="685" spans="1:17" x14ac:dyDescent="0.25">
      <c r="A685" s="15" t="s">
        <v>672</v>
      </c>
      <c r="B685" s="8" t="s">
        <v>63</v>
      </c>
      <c r="C685" s="9">
        <v>2.3621111551046137</v>
      </c>
      <c r="D685" s="9">
        <v>4.5675436032771541</v>
      </c>
      <c r="E685" s="9">
        <v>7.9303259400823025</v>
      </c>
      <c r="F685" s="9">
        <v>13.713638595922657</v>
      </c>
      <c r="G685" s="9">
        <v>14.523404166539258</v>
      </c>
      <c r="H685" s="2"/>
      <c r="I685" s="2"/>
      <c r="J685" s="2"/>
      <c r="K685" s="2"/>
      <c r="L685" s="2"/>
      <c r="M685" s="2"/>
      <c r="N685" s="2"/>
      <c r="O685" s="2"/>
      <c r="P685" s="2"/>
      <c r="Q685" s="2"/>
    </row>
    <row r="686" spans="1:17" x14ac:dyDescent="0.25">
      <c r="A686" s="15" t="s">
        <v>672</v>
      </c>
      <c r="B686" s="8" t="s">
        <v>534</v>
      </c>
      <c r="C686" s="9">
        <v>21.114003702942508</v>
      </c>
      <c r="D686" s="9">
        <v>46.731666280550698</v>
      </c>
      <c r="E686" s="9">
        <v>81.749474779334051</v>
      </c>
      <c r="F686" s="9">
        <v>108.49406595222298</v>
      </c>
      <c r="G686" s="9">
        <v>77.933897774613641</v>
      </c>
      <c r="H686" s="2"/>
      <c r="I686" s="25"/>
      <c r="J686" s="25"/>
      <c r="K686" s="25"/>
      <c r="L686" s="25"/>
      <c r="M686" s="24"/>
      <c r="N686" s="24"/>
      <c r="O686" s="24"/>
      <c r="P686" s="24"/>
      <c r="Q686" s="24"/>
    </row>
    <row r="687" spans="1:17" x14ac:dyDescent="0.25">
      <c r="A687" s="15" t="s">
        <v>672</v>
      </c>
      <c r="B687" s="8" t="s">
        <v>65</v>
      </c>
      <c r="C687" s="9">
        <v>108.99701490095471</v>
      </c>
      <c r="D687" s="9">
        <v>54.345246781127841</v>
      </c>
      <c r="E687" s="9">
        <v>136.73229876294238</v>
      </c>
      <c r="F687" s="9">
        <v>169.42636955819316</v>
      </c>
      <c r="G687" s="9">
        <v>119.92487021720491</v>
      </c>
      <c r="H687" s="2"/>
      <c r="I687" s="2"/>
      <c r="J687" s="2"/>
      <c r="K687" s="2"/>
      <c r="L687" s="2"/>
      <c r="M687" s="2"/>
      <c r="N687" s="2"/>
      <c r="O687" s="2"/>
      <c r="P687" s="2"/>
      <c r="Q687" s="2"/>
    </row>
    <row r="688" spans="1:17" x14ac:dyDescent="0.25">
      <c r="A688" s="15" t="s">
        <v>672</v>
      </c>
      <c r="B688" s="8" t="s">
        <v>66</v>
      </c>
      <c r="C688" s="9">
        <v>72.690292340133439</v>
      </c>
      <c r="D688" s="9">
        <v>103.31993213234053</v>
      </c>
      <c r="E688" s="9">
        <v>113.87843146261008</v>
      </c>
      <c r="F688" s="9">
        <v>123.21157395231691</v>
      </c>
      <c r="G688" s="9">
        <v>131.65375827522845</v>
      </c>
      <c r="H688" s="2"/>
      <c r="I688" s="2"/>
      <c r="J688" s="2"/>
      <c r="K688" s="2"/>
      <c r="L688" s="2"/>
      <c r="M688" s="2"/>
      <c r="N688" s="2"/>
      <c r="O688" s="2"/>
      <c r="P688" s="2"/>
      <c r="Q688" s="2"/>
    </row>
    <row r="689" spans="1:17" x14ac:dyDescent="0.25">
      <c r="A689" s="14" t="s">
        <v>672</v>
      </c>
      <c r="B689" s="5" t="s">
        <v>67</v>
      </c>
      <c r="C689" s="9"/>
      <c r="D689" s="9"/>
      <c r="E689" s="9"/>
      <c r="F689" s="9"/>
      <c r="G689" s="9"/>
      <c r="H689" s="2"/>
      <c r="I689" s="2"/>
      <c r="J689" s="2"/>
      <c r="K689" s="2"/>
      <c r="L689" s="2"/>
      <c r="M689" s="2"/>
      <c r="N689" s="2"/>
      <c r="O689" s="2"/>
      <c r="P689" s="2"/>
      <c r="Q689" s="2"/>
    </row>
    <row r="690" spans="1:17" x14ac:dyDescent="0.25">
      <c r="A690" s="15" t="s">
        <v>672</v>
      </c>
      <c r="B690" s="8" t="s">
        <v>535</v>
      </c>
      <c r="C690" s="9">
        <v>8.5387757306315617</v>
      </c>
      <c r="D690" s="9">
        <v>6.838989311499855</v>
      </c>
      <c r="E690" s="9">
        <v>4.5377277615318548</v>
      </c>
      <c r="F690" s="9">
        <v>4.8055861000732802</v>
      </c>
      <c r="G690" s="9">
        <v>6.3903929823410213</v>
      </c>
      <c r="H690" s="2"/>
      <c r="I690" s="3"/>
      <c r="J690" s="3"/>
      <c r="K690" s="3"/>
      <c r="L690" s="3"/>
      <c r="M690" s="24"/>
      <c r="N690" s="24"/>
      <c r="O690" s="24"/>
      <c r="P690" s="24"/>
      <c r="Q690" s="24"/>
    </row>
    <row r="691" spans="1:17" x14ac:dyDescent="0.25">
      <c r="A691" s="15" t="s">
        <v>672</v>
      </c>
      <c r="B691" s="8" t="s">
        <v>538</v>
      </c>
      <c r="C691" s="9">
        <v>21.761929447965802</v>
      </c>
      <c r="D691" s="9">
        <v>20.534564257812502</v>
      </c>
      <c r="E691" s="9">
        <v>24.143349215082416</v>
      </c>
      <c r="F691" s="9">
        <v>32.830383435712818</v>
      </c>
      <c r="G691" s="9">
        <v>40.50289634892237</v>
      </c>
      <c r="H691" s="2"/>
      <c r="I691" s="2"/>
      <c r="J691" s="2"/>
      <c r="K691" s="2"/>
      <c r="L691" s="2"/>
      <c r="M691" s="24"/>
      <c r="N691" s="24"/>
      <c r="O691" s="24"/>
      <c r="P691" s="24"/>
      <c r="Q691" s="24"/>
    </row>
    <row r="692" spans="1:17" x14ac:dyDescent="0.25">
      <c r="A692" s="15" t="s">
        <v>672</v>
      </c>
      <c r="B692" s="8" t="s">
        <v>539</v>
      </c>
      <c r="C692" s="9">
        <v>9.9331493062436564</v>
      </c>
      <c r="D692" s="9">
        <v>11.622718192153236</v>
      </c>
      <c r="E692" s="9">
        <v>18.20738416602407</v>
      </c>
      <c r="F692" s="9">
        <v>17.392894790041758</v>
      </c>
      <c r="G692" s="9">
        <v>12.783096814080503</v>
      </c>
      <c r="H692" s="2"/>
      <c r="I692" s="2"/>
      <c r="J692" s="2"/>
      <c r="K692" s="2"/>
      <c r="L692" s="2"/>
      <c r="M692" s="24"/>
      <c r="N692" s="24"/>
      <c r="O692" s="24"/>
      <c r="P692" s="24"/>
      <c r="Q692" s="24"/>
    </row>
    <row r="693" spans="1:17" x14ac:dyDescent="0.25">
      <c r="A693" s="14" t="s">
        <v>672</v>
      </c>
      <c r="B693" s="5" t="s">
        <v>68</v>
      </c>
      <c r="C693" s="9"/>
      <c r="D693" s="9"/>
      <c r="E693" s="9"/>
      <c r="F693" s="9"/>
      <c r="G693" s="9"/>
      <c r="H693" s="2"/>
      <c r="M693" s="24"/>
      <c r="N693" s="24"/>
      <c r="O693" s="24"/>
      <c r="P693" s="24"/>
      <c r="Q693" s="24"/>
    </row>
    <row r="694" spans="1:17" x14ac:dyDescent="0.25">
      <c r="A694" s="15" t="s">
        <v>672</v>
      </c>
      <c r="B694" s="8" t="s">
        <v>83</v>
      </c>
      <c r="C694" s="9">
        <v>0.98996900243982444</v>
      </c>
      <c r="D694" s="9">
        <v>-3.8644171374051388</v>
      </c>
      <c r="E694" s="9">
        <v>33.649974743418291</v>
      </c>
      <c r="F694" s="9">
        <v>-14.996058816018788</v>
      </c>
      <c r="G694" s="9">
        <v>10.575605250390181</v>
      </c>
      <c r="H694" s="2"/>
      <c r="I694" s="2"/>
      <c r="J694" s="2"/>
      <c r="K694" s="2"/>
      <c r="L694" s="2"/>
      <c r="M694" s="24"/>
      <c r="N694" s="24"/>
      <c r="O694" s="24"/>
      <c r="P694" s="24"/>
      <c r="Q694" s="24"/>
    </row>
    <row r="695" spans="1:17" x14ac:dyDescent="0.25">
      <c r="A695" s="14" t="s">
        <v>673</v>
      </c>
      <c r="B695" s="5" t="s">
        <v>9</v>
      </c>
      <c r="C695" s="6">
        <v>757325.07300000009</v>
      </c>
      <c r="D695" s="6">
        <v>654456.27</v>
      </c>
      <c r="E695" s="6">
        <v>644371.27</v>
      </c>
      <c r="F695" s="6">
        <v>502080.96800000011</v>
      </c>
      <c r="G695" s="6">
        <v>1596993.3419999997</v>
      </c>
      <c r="H695" s="3"/>
      <c r="I695" s="3"/>
      <c r="J695" s="3"/>
      <c r="K695" s="3"/>
      <c r="L695" s="3"/>
    </row>
    <row r="696" spans="1:17" x14ac:dyDescent="0.25">
      <c r="A696" s="15" t="s">
        <v>673</v>
      </c>
      <c r="B696" s="8" t="s">
        <v>76</v>
      </c>
      <c r="C696" s="3">
        <v>1725163.1</v>
      </c>
      <c r="D696" s="3">
        <v>1725163.1</v>
      </c>
      <c r="E696" s="3">
        <v>2045663.1</v>
      </c>
      <c r="F696" s="3">
        <v>2870663.1</v>
      </c>
      <c r="G696" s="3">
        <v>4926988.0999999996</v>
      </c>
      <c r="H696" s="2"/>
      <c r="I696" s="7"/>
      <c r="J696" s="7"/>
    </row>
    <row r="697" spans="1:17" x14ac:dyDescent="0.25">
      <c r="A697" s="15" t="s">
        <v>673</v>
      </c>
      <c r="B697" s="8" t="s">
        <v>11</v>
      </c>
      <c r="C697" s="3">
        <v>13766.17</v>
      </c>
      <c r="D697" s="3">
        <v>13766.17</v>
      </c>
      <c r="E697" s="3">
        <v>13766.17</v>
      </c>
      <c r="F697" s="3">
        <v>13766.17</v>
      </c>
      <c r="G697" s="3">
        <v>13766.17</v>
      </c>
      <c r="H697" s="2"/>
      <c r="I697" s="7"/>
      <c r="J697" s="7"/>
    </row>
    <row r="698" spans="1:17" x14ac:dyDescent="0.25">
      <c r="A698" s="15" t="s">
        <v>673</v>
      </c>
      <c r="B698" s="8" t="s">
        <v>12</v>
      </c>
      <c r="C698" s="3">
        <v>-985760.73899999994</v>
      </c>
      <c r="D698" s="3">
        <v>-1089211</v>
      </c>
      <c r="E698" s="3">
        <v>-1423113</v>
      </c>
      <c r="F698" s="3">
        <v>-2396795.2069999999</v>
      </c>
      <c r="G698" s="3">
        <v>-3368235.0559999999</v>
      </c>
      <c r="H698" s="2"/>
      <c r="I698" s="7"/>
      <c r="J698" s="7"/>
    </row>
    <row r="699" spans="1:17" x14ac:dyDescent="0.25">
      <c r="A699" s="15" t="s">
        <v>673</v>
      </c>
      <c r="B699" s="8" t="s">
        <v>13</v>
      </c>
      <c r="C699" s="3">
        <v>4156.5420000000004</v>
      </c>
      <c r="D699" s="3">
        <v>4738</v>
      </c>
      <c r="E699" s="3">
        <v>8055</v>
      </c>
      <c r="F699" s="3">
        <v>14446.905000000001</v>
      </c>
      <c r="G699" s="3">
        <v>24474.128000000001</v>
      </c>
      <c r="H699" s="2"/>
      <c r="I699" s="7"/>
      <c r="J699" s="7"/>
    </row>
    <row r="700" spans="1:17" x14ac:dyDescent="0.25">
      <c r="A700" s="14" t="s">
        <v>673</v>
      </c>
      <c r="B700" s="5" t="s">
        <v>14</v>
      </c>
      <c r="C700" s="6">
        <v>2613913.0070000002</v>
      </c>
      <c r="D700" s="6">
        <v>3822089.45</v>
      </c>
      <c r="E700" s="6">
        <v>4261351</v>
      </c>
      <c r="F700" s="6">
        <v>5108463</v>
      </c>
      <c r="G700" s="6">
        <v>13217262.965</v>
      </c>
      <c r="H700" s="2"/>
      <c r="I700" s="7"/>
      <c r="J700" s="7"/>
    </row>
    <row r="701" spans="1:17" x14ac:dyDescent="0.25">
      <c r="A701" s="15" t="s">
        <v>673</v>
      </c>
      <c r="B701" s="8" t="s">
        <v>15</v>
      </c>
      <c r="C701" s="3">
        <v>0</v>
      </c>
      <c r="D701" s="3">
        <v>0</v>
      </c>
      <c r="E701" s="3">
        <v>0</v>
      </c>
      <c r="F701" s="3">
        <v>0</v>
      </c>
      <c r="G701" s="3">
        <v>0</v>
      </c>
      <c r="H701" s="2"/>
      <c r="I701" s="7"/>
      <c r="J701" s="7"/>
    </row>
    <row r="702" spans="1:17" x14ac:dyDescent="0.25">
      <c r="A702" s="15" t="s">
        <v>673</v>
      </c>
      <c r="B702" s="8" t="s">
        <v>16</v>
      </c>
      <c r="C702" s="3">
        <v>100000</v>
      </c>
      <c r="D702" s="3">
        <v>310232</v>
      </c>
      <c r="E702" s="3">
        <v>183045</v>
      </c>
      <c r="F702" s="3">
        <v>1810</v>
      </c>
      <c r="G702" s="3">
        <v>201323</v>
      </c>
      <c r="H702" s="2"/>
      <c r="I702" s="7"/>
      <c r="J702" s="7"/>
    </row>
    <row r="703" spans="1:17" x14ac:dyDescent="0.25">
      <c r="A703" s="15" t="s">
        <v>673</v>
      </c>
      <c r="B703" s="8" t="s">
        <v>17</v>
      </c>
      <c r="C703" s="3">
        <v>2272272.5780000002</v>
      </c>
      <c r="D703" s="3">
        <v>3206860</v>
      </c>
      <c r="E703" s="3">
        <v>3776974</v>
      </c>
      <c r="F703" s="3">
        <v>4615618</v>
      </c>
      <c r="G703" s="3">
        <v>11611201.199999999</v>
      </c>
      <c r="H703" s="2"/>
      <c r="I703" s="7"/>
      <c r="J703" s="7"/>
    </row>
    <row r="704" spans="1:17" x14ac:dyDescent="0.25">
      <c r="A704" s="15" t="s">
        <v>673</v>
      </c>
      <c r="B704" s="8" t="s">
        <v>18</v>
      </c>
      <c r="C704" s="3">
        <v>241640.429</v>
      </c>
      <c r="D704" s="3">
        <v>304997.45</v>
      </c>
      <c r="E704" s="3">
        <v>301332</v>
      </c>
      <c r="F704" s="3">
        <v>491035</v>
      </c>
      <c r="G704" s="3">
        <v>1404738.7649999999</v>
      </c>
      <c r="H704" s="2"/>
      <c r="I704" s="7"/>
      <c r="J704" s="7"/>
    </row>
    <row r="705" spans="1:10" x14ac:dyDescent="0.25">
      <c r="A705" s="14" t="s">
        <v>673</v>
      </c>
      <c r="B705" s="5" t="s">
        <v>19</v>
      </c>
      <c r="C705" s="6">
        <v>3371237.747</v>
      </c>
      <c r="D705" s="6">
        <v>4476545.8</v>
      </c>
      <c r="E705" s="6">
        <v>4905722.727</v>
      </c>
      <c r="F705" s="6">
        <v>5610544.0209999997</v>
      </c>
      <c r="G705" s="6">
        <v>14814256.301999999</v>
      </c>
      <c r="H705" s="2"/>
      <c r="I705" s="7"/>
      <c r="J705" s="7"/>
    </row>
    <row r="706" spans="1:10" x14ac:dyDescent="0.25">
      <c r="A706" s="15" t="s">
        <v>673</v>
      </c>
      <c r="B706" s="8" t="s">
        <v>20</v>
      </c>
      <c r="C706" s="3">
        <v>259926.32399999999</v>
      </c>
      <c r="D706" s="3">
        <v>327211</v>
      </c>
      <c r="E706" s="3">
        <v>391139</v>
      </c>
      <c r="F706" s="3">
        <v>317962.34600000002</v>
      </c>
      <c r="G706" s="3">
        <v>717594.12600000005</v>
      </c>
      <c r="H706" s="2"/>
      <c r="I706" s="7"/>
      <c r="J706" s="7"/>
    </row>
    <row r="707" spans="1:10" x14ac:dyDescent="0.25">
      <c r="A707" s="15" t="s">
        <v>673</v>
      </c>
      <c r="B707" s="8" t="s">
        <v>21</v>
      </c>
      <c r="C707" s="3">
        <v>267764.609</v>
      </c>
      <c r="D707" s="3">
        <v>22820</v>
      </c>
      <c r="E707" s="3">
        <v>96711</v>
      </c>
      <c r="F707" s="3">
        <v>374343.66899999999</v>
      </c>
      <c r="G707" s="3">
        <v>1512393.93</v>
      </c>
      <c r="H707" s="2"/>
      <c r="I707" s="7"/>
      <c r="J707" s="7"/>
    </row>
    <row r="708" spans="1:10" x14ac:dyDescent="0.25">
      <c r="A708" s="15" t="s">
        <v>673</v>
      </c>
      <c r="B708" s="8" t="s">
        <v>22</v>
      </c>
      <c r="C708" s="3">
        <v>0</v>
      </c>
      <c r="D708" s="3">
        <v>0</v>
      </c>
      <c r="E708" s="3">
        <v>0</v>
      </c>
      <c r="F708" s="3">
        <v>0</v>
      </c>
      <c r="G708" s="3">
        <v>0</v>
      </c>
      <c r="H708" s="2"/>
      <c r="I708" s="7"/>
      <c r="J708" s="7"/>
    </row>
    <row r="709" spans="1:10" x14ac:dyDescent="0.25">
      <c r="A709" s="15" t="s">
        <v>673</v>
      </c>
      <c r="B709" s="8" t="s">
        <v>23</v>
      </c>
      <c r="C709" s="3">
        <v>0</v>
      </c>
      <c r="D709" s="3">
        <v>146495</v>
      </c>
      <c r="E709" s="3">
        <v>707349</v>
      </c>
      <c r="F709" s="3">
        <v>1789584.902</v>
      </c>
      <c r="G709" s="3">
        <v>3181494.8679999998</v>
      </c>
      <c r="H709" s="2"/>
      <c r="I709" s="7"/>
      <c r="J709" s="7"/>
    </row>
    <row r="710" spans="1:10" x14ac:dyDescent="0.25">
      <c r="A710" s="15" t="s">
        <v>673</v>
      </c>
      <c r="B710" s="8" t="s">
        <v>24</v>
      </c>
      <c r="C710" s="3">
        <v>2494002.1919999998</v>
      </c>
      <c r="D710" s="3">
        <v>3479012.8</v>
      </c>
      <c r="E710" s="3">
        <v>3227395</v>
      </c>
      <c r="F710" s="3">
        <v>2566548</v>
      </c>
      <c r="G710" s="3">
        <v>7216595.0199999996</v>
      </c>
      <c r="H710" s="2"/>
      <c r="I710" s="7"/>
      <c r="J710" s="7"/>
    </row>
    <row r="711" spans="1:10" x14ac:dyDescent="0.25">
      <c r="A711" s="15" t="s">
        <v>673</v>
      </c>
      <c r="B711" s="8" t="s">
        <v>25</v>
      </c>
      <c r="C711" s="3">
        <v>76405.064599999998</v>
      </c>
      <c r="D711" s="3">
        <v>187273.56</v>
      </c>
      <c r="E711" s="3">
        <v>159549</v>
      </c>
      <c r="F711" s="3">
        <v>163023</v>
      </c>
      <c r="G711" s="3">
        <v>91469.236999999994</v>
      </c>
      <c r="H711" s="2"/>
      <c r="I711" s="7"/>
      <c r="J711" s="7"/>
    </row>
    <row r="712" spans="1:10" x14ac:dyDescent="0.25">
      <c r="A712" s="15" t="s">
        <v>673</v>
      </c>
      <c r="B712" s="8" t="s">
        <v>26</v>
      </c>
      <c r="C712" s="3">
        <v>63861.186999999998</v>
      </c>
      <c r="D712" s="3">
        <v>146019</v>
      </c>
      <c r="E712" s="3">
        <v>107347</v>
      </c>
      <c r="F712" s="3">
        <v>255869</v>
      </c>
      <c r="G712" s="3">
        <v>225557.08300000001</v>
      </c>
      <c r="H712" s="2"/>
      <c r="I712" s="7"/>
      <c r="J712" s="7"/>
    </row>
    <row r="713" spans="1:10" x14ac:dyDescent="0.25">
      <c r="A713" s="15" t="s">
        <v>673</v>
      </c>
      <c r="B713" s="8" t="s">
        <v>27</v>
      </c>
      <c r="C713" s="3">
        <v>2430141.0049999999</v>
      </c>
      <c r="D713" s="3">
        <v>3332993.8</v>
      </c>
      <c r="E713" s="3">
        <v>3120048</v>
      </c>
      <c r="F713" s="3">
        <v>2310679</v>
      </c>
      <c r="G713" s="3">
        <v>6991037.9369999999</v>
      </c>
      <c r="H713" s="2"/>
      <c r="I713" s="7"/>
      <c r="J713" s="7"/>
    </row>
    <row r="714" spans="1:10" x14ac:dyDescent="0.25">
      <c r="A714" s="15" t="s">
        <v>673</v>
      </c>
      <c r="B714" s="8" t="s">
        <v>491</v>
      </c>
      <c r="C714" s="3">
        <v>239372.57399999999</v>
      </c>
      <c r="D714" s="3">
        <v>411249</v>
      </c>
      <c r="E714" s="3">
        <v>196370.72700000001</v>
      </c>
      <c r="F714" s="3">
        <v>213396.40900000001</v>
      </c>
      <c r="G714" s="3">
        <v>712598.97900000005</v>
      </c>
      <c r="H714" s="2"/>
      <c r="I714" s="7"/>
      <c r="J714" s="7"/>
    </row>
    <row r="715" spans="1:10" x14ac:dyDescent="0.25">
      <c r="A715" s="15" t="s">
        <v>673</v>
      </c>
      <c r="B715" s="8" t="s">
        <v>28</v>
      </c>
      <c r="C715" s="3">
        <v>174033.23499999999</v>
      </c>
      <c r="D715" s="3">
        <v>235777</v>
      </c>
      <c r="E715" s="3">
        <v>394105</v>
      </c>
      <c r="F715" s="3">
        <v>604577.69499999995</v>
      </c>
      <c r="G715" s="3">
        <v>1699136.4620000001</v>
      </c>
      <c r="H715" s="2"/>
      <c r="I715" s="7"/>
      <c r="J715" s="7"/>
    </row>
    <row r="716" spans="1:10" x14ac:dyDescent="0.25">
      <c r="A716" s="14" t="s">
        <v>673</v>
      </c>
      <c r="B716" s="5" t="s">
        <v>29</v>
      </c>
      <c r="C716" s="6"/>
      <c r="D716" s="6"/>
      <c r="E716" s="6"/>
      <c r="F716" s="6"/>
      <c r="G716" s="6"/>
      <c r="H716" s="2"/>
      <c r="I716" s="7"/>
      <c r="J716" s="7"/>
    </row>
    <row r="717" spans="1:10" x14ac:dyDescent="0.25">
      <c r="A717" s="15" t="s">
        <v>673</v>
      </c>
      <c r="B717" s="8" t="s">
        <v>30</v>
      </c>
      <c r="C717" s="3">
        <v>774970.66200000001</v>
      </c>
      <c r="D717" s="3">
        <v>1305799</v>
      </c>
      <c r="E717" s="3">
        <v>1726734</v>
      </c>
      <c r="F717" s="3">
        <v>1612978.3929999999</v>
      </c>
      <c r="G717" s="3">
        <v>2080964.2490000001</v>
      </c>
      <c r="H717" s="2"/>
      <c r="I717" s="7"/>
      <c r="J717" s="7"/>
    </row>
    <row r="718" spans="1:10" x14ac:dyDescent="0.25">
      <c r="A718" s="15" t="s">
        <v>673</v>
      </c>
      <c r="B718" s="8" t="s">
        <v>31</v>
      </c>
      <c r="C718" s="3">
        <v>184562.04399999999</v>
      </c>
      <c r="D718" s="3">
        <v>430615</v>
      </c>
      <c r="E718" s="3">
        <v>844070</v>
      </c>
      <c r="F718" s="3">
        <v>994878.52</v>
      </c>
      <c r="G718" s="3">
        <v>957435.804</v>
      </c>
      <c r="H718" s="2"/>
      <c r="I718" s="7"/>
      <c r="J718" s="7"/>
    </row>
    <row r="719" spans="1:10" x14ac:dyDescent="0.25">
      <c r="A719" s="15" t="s">
        <v>673</v>
      </c>
      <c r="B719" s="8" t="s">
        <v>32</v>
      </c>
      <c r="C719" s="3">
        <v>590408.61800000002</v>
      </c>
      <c r="D719" s="3">
        <v>875184</v>
      </c>
      <c r="E719" s="3">
        <v>882664</v>
      </c>
      <c r="F719" s="3">
        <v>618099.87300000002</v>
      </c>
      <c r="G719" s="3">
        <v>1123528.4450000001</v>
      </c>
      <c r="H719" s="2"/>
      <c r="I719" s="7"/>
      <c r="J719" s="7"/>
    </row>
    <row r="720" spans="1:10" x14ac:dyDescent="0.25">
      <c r="A720" s="15" t="s">
        <v>673</v>
      </c>
      <c r="B720" s="8" t="s">
        <v>33</v>
      </c>
      <c r="C720" s="3">
        <v>74239.460000000006</v>
      </c>
      <c r="D720" s="3">
        <v>256812</v>
      </c>
      <c r="E720" s="3">
        <v>299284</v>
      </c>
      <c r="F720" s="3">
        <v>300070.90000000002</v>
      </c>
      <c r="G720" s="3">
        <v>222072.13800000001</v>
      </c>
      <c r="H720" s="2"/>
      <c r="I720" s="7"/>
      <c r="J720" s="7"/>
    </row>
    <row r="721" spans="1:17" x14ac:dyDescent="0.25">
      <c r="A721" s="15" t="s">
        <v>673</v>
      </c>
      <c r="B721" s="8" t="s">
        <v>34</v>
      </c>
      <c r="C721" s="3">
        <v>516169.158</v>
      </c>
      <c r="D721" s="3">
        <v>618372</v>
      </c>
      <c r="E721" s="3">
        <v>583380</v>
      </c>
      <c r="F721" s="3">
        <v>318028.973</v>
      </c>
      <c r="G721" s="3">
        <v>901456.30700000003</v>
      </c>
      <c r="H721" s="2"/>
      <c r="I721" s="7"/>
      <c r="J721" s="7"/>
    </row>
    <row r="722" spans="1:17" x14ac:dyDescent="0.25">
      <c r="A722" s="15" t="s">
        <v>673</v>
      </c>
      <c r="B722" s="8" t="s">
        <v>35</v>
      </c>
      <c r="C722" s="3">
        <v>142246.875</v>
      </c>
      <c r="D722" s="3">
        <v>194568</v>
      </c>
      <c r="E722" s="3">
        <v>246388.15299999999</v>
      </c>
      <c r="F722" s="3">
        <v>222475.78700000001</v>
      </c>
      <c r="G722" s="3">
        <v>440811.32400000002</v>
      </c>
      <c r="H722" s="2"/>
      <c r="I722" s="7"/>
      <c r="J722" s="7"/>
    </row>
    <row r="723" spans="1:17" x14ac:dyDescent="0.25">
      <c r="A723" s="15" t="s">
        <v>673</v>
      </c>
      <c r="B723" s="8" t="s">
        <v>36</v>
      </c>
      <c r="C723" s="3">
        <v>602016.13100000005</v>
      </c>
      <c r="D723" s="3">
        <v>910667</v>
      </c>
      <c r="E723" s="3">
        <v>1178213.899</v>
      </c>
      <c r="F723" s="3">
        <v>1260907.0190000001</v>
      </c>
      <c r="G723" s="3">
        <v>2321074.5860000001</v>
      </c>
      <c r="H723" s="2"/>
      <c r="I723" s="7"/>
      <c r="J723" s="7"/>
    </row>
    <row r="724" spans="1:17" x14ac:dyDescent="0.25">
      <c r="A724" s="15" t="s">
        <v>673</v>
      </c>
      <c r="B724" s="8" t="s">
        <v>37</v>
      </c>
      <c r="C724" s="3">
        <v>600524.50300000003</v>
      </c>
      <c r="D724" s="3">
        <v>909499</v>
      </c>
      <c r="E724" s="3">
        <v>1143118.372</v>
      </c>
      <c r="F724" s="3">
        <v>1260907.0190000001</v>
      </c>
      <c r="G724" s="3">
        <v>2290799.9049999998</v>
      </c>
      <c r="H724" s="2"/>
      <c r="I724" s="7"/>
      <c r="J724" s="7"/>
    </row>
    <row r="725" spans="1:17" x14ac:dyDescent="0.25">
      <c r="A725" s="15" t="s">
        <v>673</v>
      </c>
      <c r="B725" s="8" t="s">
        <v>38</v>
      </c>
      <c r="C725" s="3">
        <v>56399.902000000002</v>
      </c>
      <c r="D725" s="3">
        <v>-97726</v>
      </c>
      <c r="E725" s="3">
        <v>-348445.74599999998</v>
      </c>
      <c r="F725" s="3">
        <v>-742923</v>
      </c>
      <c r="G725" s="3">
        <v>-978806.95499999996</v>
      </c>
      <c r="H725" s="2"/>
      <c r="I725" s="7"/>
      <c r="J725" s="7"/>
    </row>
    <row r="726" spans="1:17" x14ac:dyDescent="0.25">
      <c r="A726" s="15" t="s">
        <v>673</v>
      </c>
      <c r="B726" s="8" t="s">
        <v>39</v>
      </c>
      <c r="C726" s="3">
        <v>53885.144999999997</v>
      </c>
      <c r="D726" s="3">
        <v>-102869</v>
      </c>
      <c r="E726" s="3">
        <v>-329869.984</v>
      </c>
      <c r="F726" s="3">
        <v>-727339.19</v>
      </c>
      <c r="G726" s="3">
        <v>-961412.62600000005</v>
      </c>
      <c r="H726" s="2"/>
      <c r="I726" s="7"/>
      <c r="J726" s="7"/>
    </row>
    <row r="727" spans="1:17" x14ac:dyDescent="0.25">
      <c r="A727" s="14" t="s">
        <v>673</v>
      </c>
      <c r="B727" s="5" t="s">
        <v>40</v>
      </c>
      <c r="C727" s="3"/>
      <c r="D727" s="3"/>
      <c r="E727" s="3"/>
      <c r="F727" s="3"/>
      <c r="G727" s="3"/>
      <c r="H727" s="2"/>
      <c r="I727" s="7"/>
      <c r="J727" s="7"/>
    </row>
    <row r="728" spans="1:17" x14ac:dyDescent="0.25">
      <c r="A728" s="15" t="s">
        <v>673</v>
      </c>
      <c r="B728" s="8" t="s">
        <v>77</v>
      </c>
      <c r="C728" s="3">
        <v>172516.31</v>
      </c>
      <c r="D728" s="3">
        <v>172516.31</v>
      </c>
      <c r="E728" s="3">
        <v>204566.31</v>
      </c>
      <c r="F728" s="3">
        <v>287066.31</v>
      </c>
      <c r="G728" s="3">
        <v>492698.81</v>
      </c>
      <c r="H728" s="2"/>
      <c r="I728" s="7"/>
      <c r="J728" s="7"/>
    </row>
    <row r="729" spans="1:17" x14ac:dyDescent="0.25">
      <c r="A729" s="15" t="s">
        <v>673</v>
      </c>
      <c r="B729" s="8" t="s">
        <v>78</v>
      </c>
      <c r="C729" s="9">
        <v>0</v>
      </c>
      <c r="D729" s="9">
        <v>0</v>
      </c>
      <c r="E729" s="9">
        <v>0</v>
      </c>
      <c r="F729" s="9">
        <v>0</v>
      </c>
      <c r="G729" s="9">
        <v>0</v>
      </c>
      <c r="H729" s="2"/>
      <c r="I729" s="7"/>
      <c r="J729" s="7"/>
    </row>
    <row r="730" spans="1:17" x14ac:dyDescent="0.25">
      <c r="A730" s="15" t="s">
        <v>673</v>
      </c>
      <c r="B730" s="8" t="s">
        <v>79</v>
      </c>
      <c r="C730" s="9">
        <v>0</v>
      </c>
      <c r="D730" s="9">
        <v>0</v>
      </c>
      <c r="E730" s="9">
        <v>0</v>
      </c>
      <c r="F730" s="9">
        <v>0</v>
      </c>
      <c r="G730" s="9">
        <v>0</v>
      </c>
      <c r="H730" s="2"/>
      <c r="I730" s="7"/>
      <c r="J730" s="7"/>
    </row>
    <row r="731" spans="1:17" x14ac:dyDescent="0.25">
      <c r="A731" s="15" t="s">
        <v>673</v>
      </c>
      <c r="B731" s="8" t="s">
        <v>80</v>
      </c>
      <c r="C731" s="3">
        <v>-267296.00900000002</v>
      </c>
      <c r="D731" s="3">
        <v>195800</v>
      </c>
      <c r="E731" s="3">
        <v>476153</v>
      </c>
      <c r="F731" s="3">
        <v>612403.36899999995</v>
      </c>
      <c r="G731" s="3">
        <v>1783431.737</v>
      </c>
      <c r="H731" s="2"/>
      <c r="I731" s="7"/>
      <c r="J731" s="7"/>
    </row>
    <row r="732" spans="1:17" x14ac:dyDescent="0.25">
      <c r="A732" s="14" t="s">
        <v>673</v>
      </c>
      <c r="B732" s="5" t="s">
        <v>43</v>
      </c>
      <c r="C732" s="9"/>
      <c r="D732" s="9"/>
      <c r="E732" s="9"/>
      <c r="F732" s="9"/>
      <c r="G732" s="9"/>
      <c r="H732" s="2"/>
      <c r="I732" s="7"/>
      <c r="J732" s="7"/>
    </row>
    <row r="733" spans="1:17" x14ac:dyDescent="0.25">
      <c r="A733" s="15" t="s">
        <v>673</v>
      </c>
      <c r="B733" s="8" t="s">
        <v>44</v>
      </c>
      <c r="C733" s="9">
        <v>76.184641167745269</v>
      </c>
      <c r="D733" s="9">
        <v>67.022872586056508</v>
      </c>
      <c r="E733" s="9">
        <v>51.117543292713293</v>
      </c>
      <c r="F733" s="9">
        <v>38.320406254815836</v>
      </c>
      <c r="G733" s="9">
        <v>53.990761520285972</v>
      </c>
      <c r="H733" s="2"/>
      <c r="I733" s="7"/>
      <c r="J733" s="7"/>
    </row>
    <row r="734" spans="1:17" x14ac:dyDescent="0.25">
      <c r="A734" s="15" t="s">
        <v>673</v>
      </c>
      <c r="B734" s="8" t="s">
        <v>45</v>
      </c>
      <c r="C734" s="9">
        <v>17.513111275684825</v>
      </c>
      <c r="D734" s="9">
        <v>19.550431048868081</v>
      </c>
      <c r="E734" s="9">
        <v>17.99253747346981</v>
      </c>
      <c r="F734" s="9">
        <v>11.016754715522799</v>
      </c>
      <c r="G734" s="9">
        <v>7.5841029215102616</v>
      </c>
      <c r="H734" s="2"/>
      <c r="I734" s="7"/>
      <c r="J734" s="7"/>
    </row>
    <row r="735" spans="1:17" x14ac:dyDescent="0.25">
      <c r="A735" s="15" t="s">
        <v>673</v>
      </c>
      <c r="B735" s="8" t="s">
        <v>533</v>
      </c>
      <c r="C735" s="9">
        <v>7.1544604935173535</v>
      </c>
      <c r="D735" s="9">
        <v>-15.832862449750721</v>
      </c>
      <c r="E735" s="9">
        <v>-51.840570413200339</v>
      </c>
      <c r="F735" s="9">
        <v>-149.15676430093851</v>
      </c>
      <c r="G735" s="9">
        <v>-61.13837067557764</v>
      </c>
      <c r="H735" s="2"/>
      <c r="I735" s="9"/>
      <c r="J735" s="9"/>
      <c r="K735" s="9"/>
      <c r="L735" s="9"/>
      <c r="M735" s="24"/>
      <c r="N735" s="24"/>
      <c r="O735" s="24"/>
      <c r="P735" s="24"/>
      <c r="Q735" s="24"/>
    </row>
    <row r="736" spans="1:17" x14ac:dyDescent="0.25">
      <c r="A736" s="15" t="s">
        <v>673</v>
      </c>
      <c r="B736" s="8" t="s">
        <v>46</v>
      </c>
      <c r="C736" s="9">
        <v>1.5983786681301655</v>
      </c>
      <c r="D736" s="9">
        <v>-2.2979548204332008</v>
      </c>
      <c r="E736" s="9">
        <v>-6.7241872881332947</v>
      </c>
      <c r="F736" s="9">
        <v>-12.963790806695464</v>
      </c>
      <c r="G736" s="9">
        <v>-6.4897798877032011</v>
      </c>
      <c r="H736" s="2"/>
      <c r="I736" s="2"/>
      <c r="J736" s="2"/>
      <c r="K736" s="2"/>
      <c r="L736" s="2"/>
      <c r="M736" s="2"/>
      <c r="N736" s="2"/>
      <c r="O736" s="2"/>
      <c r="P736" s="2"/>
      <c r="Q736" s="2"/>
    </row>
    <row r="737" spans="1:17" x14ac:dyDescent="0.25">
      <c r="A737" s="15" t="s">
        <v>673</v>
      </c>
      <c r="B737" s="8" t="s">
        <v>47</v>
      </c>
      <c r="C737" s="9">
        <v>4.2194257918054809</v>
      </c>
      <c r="D737" s="9">
        <v>4.3463868950028388</v>
      </c>
      <c r="E737" s="9">
        <v>5.0224639000474847</v>
      </c>
      <c r="F737" s="9">
        <v>3.9653157727180055</v>
      </c>
      <c r="G737" s="9">
        <v>2.9755886155452043</v>
      </c>
      <c r="H737" s="2"/>
      <c r="I737" s="2"/>
      <c r="J737" s="2"/>
      <c r="K737" s="2"/>
      <c r="L737" s="2"/>
      <c r="M737" s="2"/>
      <c r="N737" s="2"/>
      <c r="O737" s="2"/>
      <c r="P737" s="2"/>
      <c r="Q737" s="2"/>
    </row>
    <row r="738" spans="1:17" x14ac:dyDescent="0.25">
      <c r="A738" s="15" t="s">
        <v>673</v>
      </c>
      <c r="B738" s="8" t="s">
        <v>48</v>
      </c>
      <c r="C738" s="9">
        <v>15.310968752035631</v>
      </c>
      <c r="D738" s="9">
        <v>13.813597081928661</v>
      </c>
      <c r="E738" s="9">
        <v>11.891825781127153</v>
      </c>
      <c r="F738" s="9">
        <v>5.6684159648268091</v>
      </c>
      <c r="G738" s="9">
        <v>6.0850594766495218</v>
      </c>
      <c r="H738" s="2"/>
      <c r="I738" s="2"/>
      <c r="J738" s="2"/>
      <c r="K738" s="2"/>
      <c r="L738" s="2"/>
      <c r="M738" s="2"/>
      <c r="N738" s="2"/>
      <c r="O738" s="2"/>
      <c r="P738" s="2"/>
      <c r="Q738" s="2"/>
    </row>
    <row r="739" spans="1:17" x14ac:dyDescent="0.25">
      <c r="A739" s="15" t="s">
        <v>673</v>
      </c>
      <c r="B739" s="8" t="s">
        <v>49</v>
      </c>
      <c r="C739" s="9">
        <v>23.815358832254738</v>
      </c>
      <c r="D739" s="9">
        <v>32.977127413943492</v>
      </c>
      <c r="E739" s="9">
        <v>48.882456707286707</v>
      </c>
      <c r="F739" s="9">
        <v>61.679593745184164</v>
      </c>
      <c r="G739" s="9">
        <v>46.009238479714028</v>
      </c>
      <c r="H739" s="2"/>
      <c r="I739" s="2"/>
      <c r="J739" s="2"/>
      <c r="K739" s="2"/>
      <c r="L739" s="2"/>
      <c r="M739" s="2"/>
      <c r="N739" s="2"/>
      <c r="O739" s="2"/>
      <c r="P739" s="2"/>
      <c r="Q739" s="2"/>
    </row>
    <row r="740" spans="1:17" x14ac:dyDescent="0.25">
      <c r="A740" s="15" t="s">
        <v>673</v>
      </c>
      <c r="B740" s="8" t="s">
        <v>50</v>
      </c>
      <c r="C740" s="9">
        <v>10.647616072098849</v>
      </c>
      <c r="D740" s="9">
        <v>-9.3066225978756929</v>
      </c>
      <c r="E740" s="9">
        <v>-3.2806208287014069</v>
      </c>
      <c r="F740" s="9">
        <v>-1.6972243678012391</v>
      </c>
      <c r="G740" s="9">
        <v>-2.3404001098459708</v>
      </c>
      <c r="H740" s="2"/>
      <c r="I740" s="23"/>
      <c r="J740" s="23"/>
      <c r="K740" s="23"/>
      <c r="L740" s="23"/>
      <c r="M740" s="24"/>
      <c r="N740" s="24"/>
      <c r="O740" s="24"/>
      <c r="P740" s="24"/>
      <c r="Q740" s="24"/>
    </row>
    <row r="741" spans="1:17" x14ac:dyDescent="0.25">
      <c r="A741" s="15" t="s">
        <v>673</v>
      </c>
      <c r="B741" s="8" t="s">
        <v>51</v>
      </c>
      <c r="C741" s="9">
        <v>65.635043674486568</v>
      </c>
      <c r="D741" s="9">
        <v>60.696282976098516</v>
      </c>
      <c r="E741" s="9">
        <v>59.713175750857836</v>
      </c>
      <c r="F741" s="9">
        <v>68.697275733682446</v>
      </c>
      <c r="G741" s="9">
        <v>92.041282771200827</v>
      </c>
      <c r="H741" s="2"/>
      <c r="I741" s="2"/>
      <c r="J741" s="2"/>
      <c r="K741" s="2"/>
      <c r="L741" s="2"/>
      <c r="M741" s="2"/>
      <c r="N741" s="2"/>
      <c r="O741" s="2"/>
      <c r="P741" s="2"/>
      <c r="Q741" s="2"/>
    </row>
    <row r="742" spans="1:17" x14ac:dyDescent="0.25">
      <c r="A742" s="15" t="s">
        <v>673</v>
      </c>
      <c r="B742" s="8" t="s">
        <v>52</v>
      </c>
      <c r="C742" s="9">
        <v>4.2217061218392322</v>
      </c>
      <c r="D742" s="9">
        <v>4.6744531474857123</v>
      </c>
      <c r="E742" s="9">
        <v>4.6395021760644477</v>
      </c>
      <c r="F742" s="9">
        <v>5.6676146020330744</v>
      </c>
      <c r="G742" s="9">
        <v>5.1967809815158015</v>
      </c>
      <c r="H742" s="2"/>
      <c r="I742" s="2"/>
      <c r="J742" s="2"/>
      <c r="K742" s="2"/>
      <c r="L742" s="2"/>
      <c r="M742" s="2"/>
      <c r="N742" s="2"/>
      <c r="O742" s="2"/>
      <c r="P742" s="2"/>
      <c r="Q742" s="2"/>
    </row>
    <row r="743" spans="1:17" x14ac:dyDescent="0.25">
      <c r="A743" s="15" t="s">
        <v>673</v>
      </c>
      <c r="B743" s="8" t="s">
        <v>82</v>
      </c>
      <c r="C743" s="9">
        <v>0.31234811943288143</v>
      </c>
      <c r="D743" s="9">
        <v>-0.59628564974523279</v>
      </c>
      <c r="E743" s="9">
        <v>-1.6125332856617496</v>
      </c>
      <c r="F743" s="9">
        <v>-2.5336974930983716</v>
      </c>
      <c r="G743" s="9">
        <v>-1.9513191558144822</v>
      </c>
      <c r="H743" s="2"/>
      <c r="I743" s="2"/>
      <c r="J743" s="2"/>
      <c r="K743" s="2"/>
      <c r="L743" s="2"/>
      <c r="M743" s="2"/>
      <c r="N743" s="2"/>
      <c r="O743" s="2"/>
      <c r="P743" s="2"/>
      <c r="Q743" s="2"/>
    </row>
    <row r="744" spans="1:17" x14ac:dyDescent="0.25">
      <c r="A744" s="14" t="s">
        <v>673</v>
      </c>
      <c r="B744" s="5" t="s">
        <v>53</v>
      </c>
      <c r="C744" s="9"/>
      <c r="D744" s="9"/>
      <c r="E744" s="9"/>
      <c r="F744" s="9"/>
      <c r="G744" s="9"/>
      <c r="H744" s="2"/>
      <c r="I744" s="2"/>
      <c r="J744" s="2"/>
      <c r="K744" s="2"/>
      <c r="L744" s="2"/>
      <c r="M744" s="2"/>
      <c r="N744" s="2"/>
      <c r="O744" s="2"/>
      <c r="P744" s="2"/>
      <c r="Q744" s="2"/>
    </row>
    <row r="745" spans="1:17" x14ac:dyDescent="0.25">
      <c r="A745" s="15" t="s">
        <v>673</v>
      </c>
      <c r="B745" s="8" t="s">
        <v>54</v>
      </c>
      <c r="C745" s="9">
        <v>15.652735659761227</v>
      </c>
      <c r="D745" s="9">
        <v>7.8192207929605013</v>
      </c>
      <c r="E745" s="9">
        <v>9.9445082233242168</v>
      </c>
      <c r="F745" s="9">
        <v>12.339374085805787</v>
      </c>
      <c r="G745" s="9">
        <v>15.052986869809592</v>
      </c>
      <c r="H745" s="2"/>
      <c r="I745" s="2"/>
      <c r="J745" s="2"/>
      <c r="K745" s="2"/>
      <c r="L745" s="2"/>
      <c r="M745" s="2"/>
      <c r="N745" s="2"/>
      <c r="O745" s="2"/>
      <c r="P745" s="2"/>
      <c r="Q745" s="2"/>
    </row>
    <row r="746" spans="1:17" x14ac:dyDescent="0.25">
      <c r="A746" s="15" t="s">
        <v>673</v>
      </c>
      <c r="B746" s="8" t="s">
        <v>55</v>
      </c>
      <c r="C746" s="9">
        <v>0</v>
      </c>
      <c r="D746" s="9">
        <v>3.2725008643941496</v>
      </c>
      <c r="E746" s="9">
        <v>14.418854047883901</v>
      </c>
      <c r="F746" s="9">
        <v>31.896815982579739</v>
      </c>
      <c r="G746" s="9">
        <v>21.475899992161484</v>
      </c>
      <c r="H746" s="2"/>
      <c r="I746" s="2"/>
      <c r="J746" s="2"/>
      <c r="K746" s="2"/>
      <c r="L746" s="2"/>
      <c r="M746" s="2"/>
      <c r="N746" s="2"/>
      <c r="O746" s="2"/>
      <c r="P746" s="2"/>
      <c r="Q746" s="2"/>
    </row>
    <row r="747" spans="1:17" x14ac:dyDescent="0.25">
      <c r="A747" s="15" t="s">
        <v>673</v>
      </c>
      <c r="B747" s="8" t="s">
        <v>56</v>
      </c>
      <c r="C747" s="9">
        <v>72.084533556333611</v>
      </c>
      <c r="D747" s="9">
        <v>74.454589518552453</v>
      </c>
      <c r="E747" s="9">
        <v>63.600170120254738</v>
      </c>
      <c r="F747" s="9">
        <v>41.184580164619298</v>
      </c>
      <c r="G747" s="9">
        <v>47.191285168032188</v>
      </c>
      <c r="H747" s="2"/>
      <c r="I747" s="2"/>
      <c r="J747" s="2"/>
      <c r="K747" s="2"/>
      <c r="L747" s="2"/>
      <c r="M747" s="2"/>
      <c r="N747" s="2"/>
      <c r="O747" s="2"/>
      <c r="P747" s="2"/>
      <c r="Q747" s="2"/>
    </row>
    <row r="748" spans="1:17" x14ac:dyDescent="0.25">
      <c r="A748" s="15" t="s">
        <v>673</v>
      </c>
      <c r="B748" s="8" t="s">
        <v>57</v>
      </c>
      <c r="C748" s="9">
        <v>67.401730418510297</v>
      </c>
      <c r="D748" s="9">
        <v>71.636930420772188</v>
      </c>
      <c r="E748" s="9">
        <v>76.991183770178864</v>
      </c>
      <c r="F748" s="9">
        <v>82.266852959783591</v>
      </c>
      <c r="G748" s="9">
        <v>78.378562941647147</v>
      </c>
      <c r="H748" s="2"/>
      <c r="I748" s="2"/>
      <c r="J748" s="2"/>
      <c r="K748" s="2"/>
      <c r="L748" s="2"/>
      <c r="M748" s="2"/>
      <c r="N748" s="2"/>
      <c r="O748" s="2"/>
      <c r="P748" s="2"/>
      <c r="Q748" s="2"/>
    </row>
    <row r="749" spans="1:17" x14ac:dyDescent="0.25">
      <c r="A749" s="15" t="s">
        <v>673</v>
      </c>
      <c r="B749" s="8" t="s">
        <v>58</v>
      </c>
      <c r="C749" s="9">
        <v>77.535706561368187</v>
      </c>
      <c r="D749" s="9">
        <v>85.380327171007607</v>
      </c>
      <c r="E749" s="9">
        <v>86.864897124056313</v>
      </c>
      <c r="F749" s="9">
        <v>91.051116984008416</v>
      </c>
      <c r="G749" s="9">
        <v>89.219888569199398</v>
      </c>
      <c r="H749" s="2"/>
      <c r="I749" s="2"/>
      <c r="J749" s="2"/>
      <c r="K749" s="2"/>
      <c r="L749" s="2"/>
      <c r="M749" s="2"/>
      <c r="N749" s="2"/>
      <c r="O749" s="2"/>
      <c r="P749" s="2"/>
      <c r="Q749" s="2"/>
    </row>
    <row r="750" spans="1:17" x14ac:dyDescent="0.25">
      <c r="A750" s="15" t="s">
        <v>673</v>
      </c>
      <c r="B750" s="8" t="s">
        <v>59</v>
      </c>
      <c r="C750" s="9">
        <v>109.75805526796266</v>
      </c>
      <c r="D750" s="9">
        <v>108.48658189007315</v>
      </c>
      <c r="E750" s="9">
        <v>85.449224696807548</v>
      </c>
      <c r="F750" s="9">
        <v>55.605728203677167</v>
      </c>
      <c r="G750" s="9">
        <v>62.152010766982492</v>
      </c>
      <c r="H750" s="2"/>
      <c r="I750" s="2"/>
      <c r="J750" s="2"/>
      <c r="K750" s="2"/>
      <c r="L750" s="2"/>
      <c r="M750" s="2"/>
      <c r="N750" s="2"/>
      <c r="O750" s="2"/>
      <c r="P750" s="2"/>
      <c r="Q750" s="2"/>
    </row>
    <row r="751" spans="1:17" x14ac:dyDescent="0.25">
      <c r="A751" s="15" t="s">
        <v>673</v>
      </c>
      <c r="B751" s="8" t="s">
        <v>60</v>
      </c>
      <c r="C751" s="9">
        <v>105.1313502136684</v>
      </c>
      <c r="D751" s="9">
        <v>98.917310095954278</v>
      </c>
      <c r="E751" s="9">
        <v>81.499482704502171</v>
      </c>
      <c r="F751" s="9">
        <v>55.583931140886222</v>
      </c>
      <c r="G751" s="9">
        <v>61.092742734867791</v>
      </c>
      <c r="H751" s="2"/>
      <c r="I751" s="2"/>
      <c r="J751" s="2"/>
      <c r="K751" s="2"/>
      <c r="L751" s="2"/>
      <c r="M751" s="2"/>
      <c r="N751" s="2"/>
      <c r="O751" s="2"/>
      <c r="P751" s="2"/>
      <c r="Q751" s="2"/>
    </row>
    <row r="752" spans="1:17" x14ac:dyDescent="0.25">
      <c r="A752" s="14" t="s">
        <v>673</v>
      </c>
      <c r="B752" s="5" t="s">
        <v>61</v>
      </c>
      <c r="C752" s="9"/>
      <c r="D752" s="9"/>
      <c r="E752" s="9"/>
      <c r="F752" s="9"/>
      <c r="G752" s="9"/>
      <c r="H752" s="2"/>
      <c r="I752" s="2"/>
      <c r="J752" s="2"/>
      <c r="K752" s="2"/>
      <c r="L752" s="2"/>
      <c r="M752" s="2"/>
      <c r="N752" s="2"/>
      <c r="O752" s="2"/>
      <c r="P752" s="2"/>
      <c r="Q752" s="2"/>
    </row>
    <row r="753" spans="1:17" x14ac:dyDescent="0.25">
      <c r="A753" s="15" t="s">
        <v>673</v>
      </c>
      <c r="B753" s="8" t="s">
        <v>62</v>
      </c>
      <c r="C753" s="9">
        <v>3.0635524236941007</v>
      </c>
      <c r="D753" s="9">
        <v>5.3829511636174487</v>
      </c>
      <c r="E753" s="9">
        <v>4.9435845317973168</v>
      </c>
      <c r="F753" s="9">
        <v>6.3518391239906675</v>
      </c>
      <c r="G753" s="9">
        <v>1.2674846897533125</v>
      </c>
      <c r="H753" s="2"/>
      <c r="I753" s="2"/>
      <c r="J753" s="2"/>
      <c r="K753" s="2"/>
      <c r="L753" s="2"/>
      <c r="M753" s="2"/>
      <c r="N753" s="2"/>
      <c r="O753" s="2"/>
      <c r="P753" s="2"/>
      <c r="Q753" s="2"/>
    </row>
    <row r="754" spans="1:17" x14ac:dyDescent="0.25">
      <c r="A754" s="15" t="s">
        <v>673</v>
      </c>
      <c r="B754" s="8" t="s">
        <v>63</v>
      </c>
      <c r="C754" s="9">
        <v>2.5605906524399717</v>
      </c>
      <c r="D754" s="9">
        <v>4.1971389125098932</v>
      </c>
      <c r="E754" s="9">
        <v>3.3261190526725115</v>
      </c>
      <c r="F754" s="9">
        <v>9.9693830000451964</v>
      </c>
      <c r="G754" s="9">
        <v>3.1255333349715944</v>
      </c>
      <c r="H754" s="2"/>
      <c r="I754" s="2"/>
      <c r="J754" s="2"/>
      <c r="K754" s="2"/>
      <c r="L754" s="2"/>
      <c r="M754" s="2"/>
      <c r="N754" s="2"/>
      <c r="O754" s="2"/>
      <c r="P754" s="2"/>
      <c r="Q754" s="2"/>
    </row>
    <row r="755" spans="1:17" x14ac:dyDescent="0.25">
      <c r="A755" s="15" t="s">
        <v>673</v>
      </c>
      <c r="B755" s="8" t="s">
        <v>534</v>
      </c>
      <c r="C755" s="9">
        <v>10.144484462004161</v>
      </c>
      <c r="D755" s="9">
        <v>28.823810049238727</v>
      </c>
      <c r="E755" s="9">
        <v>25.073852032732088</v>
      </c>
      <c r="F755" s="9">
        <v>33.431421709356677</v>
      </c>
      <c r="G755" s="9">
        <v>5.8167325515426107</v>
      </c>
      <c r="H755" s="2"/>
      <c r="I755" s="25"/>
      <c r="J755" s="25"/>
      <c r="K755" s="25"/>
      <c r="L755" s="25"/>
      <c r="M755" s="24"/>
      <c r="N755" s="24"/>
      <c r="O755" s="24"/>
      <c r="P755" s="24"/>
      <c r="Q755" s="24"/>
    </row>
    <row r="756" spans="1:17" x14ac:dyDescent="0.25">
      <c r="A756" s="15" t="s">
        <v>673</v>
      </c>
      <c r="B756" s="8" t="s">
        <v>65</v>
      </c>
      <c r="C756" s="9">
        <v>116.25129987013865</v>
      </c>
      <c r="D756" s="9">
        <v>175.87574219793314</v>
      </c>
      <c r="E756" s="9">
        <v>278.8005253989399</v>
      </c>
      <c r="F756" s="9">
        <v>117.27520723495226</v>
      </c>
      <c r="G756" s="9">
        <v>98.454960955493476</v>
      </c>
      <c r="H756" s="2"/>
      <c r="I756" s="2"/>
      <c r="J756" s="2"/>
      <c r="K756" s="2"/>
      <c r="L756" s="2"/>
      <c r="M756" s="2"/>
      <c r="N756" s="2"/>
      <c r="O756" s="2"/>
      <c r="P756" s="2"/>
      <c r="Q756" s="2"/>
    </row>
    <row r="757" spans="1:17" x14ac:dyDescent="0.25">
      <c r="A757" s="15" t="s">
        <v>673</v>
      </c>
      <c r="B757" s="8" t="s">
        <v>66</v>
      </c>
      <c r="C757" s="9">
        <v>83.582400374019187</v>
      </c>
      <c r="D757" s="9">
        <v>77.970963973771845</v>
      </c>
      <c r="E757" s="9">
        <v>67.281524798024435</v>
      </c>
      <c r="F757" s="9">
        <v>156.95269992577735</v>
      </c>
      <c r="G757" s="9">
        <v>246.59337980484082</v>
      </c>
      <c r="H757" s="2"/>
      <c r="I757" s="2"/>
      <c r="J757" s="2"/>
      <c r="K757" s="2"/>
      <c r="L757" s="2"/>
      <c r="M757" s="2"/>
      <c r="N757" s="2"/>
      <c r="O757" s="2"/>
      <c r="P757" s="2"/>
      <c r="Q757" s="2"/>
    </row>
    <row r="758" spans="1:17" x14ac:dyDescent="0.25">
      <c r="A758" s="14" t="s">
        <v>673</v>
      </c>
      <c r="B758" s="5" t="s">
        <v>67</v>
      </c>
      <c r="C758" s="9"/>
      <c r="D758" s="9"/>
      <c r="E758" s="9"/>
      <c r="F758" s="9"/>
      <c r="G758" s="9"/>
      <c r="H758" s="2"/>
      <c r="I758" s="2"/>
      <c r="J758" s="2"/>
      <c r="K758" s="2"/>
      <c r="L758" s="2"/>
      <c r="M758" s="2"/>
      <c r="N758" s="2"/>
      <c r="O758" s="2"/>
      <c r="P758" s="2"/>
      <c r="Q758" s="2"/>
    </row>
    <row r="759" spans="1:17" x14ac:dyDescent="0.25">
      <c r="A759" s="15" t="s">
        <v>673</v>
      </c>
      <c r="B759" s="8" t="s">
        <v>535</v>
      </c>
      <c r="C759" s="9">
        <v>22.341009075086156</v>
      </c>
      <c r="D759" s="9">
        <v>14.513830507441698</v>
      </c>
      <c r="E759" s="9">
        <v>12.970897570257236</v>
      </c>
      <c r="F759" s="9">
        <v>8.6913864533422931</v>
      </c>
      <c r="G759" s="9">
        <v>10.614904872326948</v>
      </c>
      <c r="H759" s="2"/>
      <c r="I759" s="3"/>
      <c r="J759" s="3"/>
      <c r="K759" s="3"/>
      <c r="L759" s="3"/>
      <c r="M759" s="24"/>
      <c r="N759" s="24"/>
      <c r="O759" s="24"/>
      <c r="P759" s="24"/>
      <c r="Q759" s="24"/>
    </row>
    <row r="760" spans="1:17" x14ac:dyDescent="0.25">
      <c r="A760" s="15" t="s">
        <v>673</v>
      </c>
      <c r="B760" s="8" t="s">
        <v>538</v>
      </c>
      <c r="C760" s="9">
        <v>4.3657815947952976</v>
      </c>
      <c r="D760" s="9">
        <v>3.7661266346352993</v>
      </c>
      <c r="E760" s="9">
        <v>3.1105623892810113</v>
      </c>
      <c r="F760" s="9">
        <v>1.6986809180081075</v>
      </c>
      <c r="G760" s="9">
        <v>3.1916440269056059</v>
      </c>
      <c r="H760" s="2"/>
      <c r="I760" s="2"/>
      <c r="J760" s="2"/>
      <c r="K760" s="2"/>
      <c r="L760" s="2"/>
      <c r="M760" s="24"/>
      <c r="N760" s="24"/>
      <c r="O760" s="24"/>
      <c r="P760" s="24"/>
      <c r="Q760" s="24"/>
    </row>
    <row r="761" spans="1:17" x14ac:dyDescent="0.25">
      <c r="A761" s="15" t="s">
        <v>673</v>
      </c>
      <c r="B761" s="8" t="s">
        <v>539</v>
      </c>
      <c r="C761" s="9">
        <v>3.0169510334998315</v>
      </c>
      <c r="D761" s="9">
        <v>4.935770083854961</v>
      </c>
      <c r="E761" s="9">
        <v>5.9356866672606063</v>
      </c>
      <c r="F761" s="9">
        <v>9.4653313831359647</v>
      </c>
      <c r="G761" s="9">
        <v>7.3838215117669144</v>
      </c>
      <c r="H761" s="2"/>
      <c r="I761" s="2"/>
      <c r="J761" s="2"/>
      <c r="K761" s="2"/>
      <c r="L761" s="2"/>
      <c r="M761" s="24"/>
      <c r="N761" s="24"/>
      <c r="O761" s="24"/>
      <c r="P761" s="24"/>
      <c r="Q761" s="24"/>
    </row>
    <row r="762" spans="1:17" x14ac:dyDescent="0.25">
      <c r="A762" s="14" t="s">
        <v>673</v>
      </c>
      <c r="B762" s="5" t="s">
        <v>68</v>
      </c>
      <c r="C762" s="9"/>
      <c r="D762" s="9"/>
      <c r="E762" s="9"/>
      <c r="F762" s="9"/>
      <c r="G762" s="9"/>
      <c r="H762" s="2"/>
      <c r="M762" s="24"/>
      <c r="N762" s="24"/>
      <c r="O762" s="24"/>
      <c r="P762" s="24"/>
      <c r="Q762" s="24"/>
    </row>
    <row r="763" spans="1:17" x14ac:dyDescent="0.25">
      <c r="A763" s="15" t="s">
        <v>673</v>
      </c>
      <c r="B763" s="8" t="s">
        <v>83</v>
      </c>
      <c r="C763" s="9">
        <v>-4.9604767510600558</v>
      </c>
      <c r="D763" s="9">
        <v>-1.9033916923465768</v>
      </c>
      <c r="E763" s="9">
        <v>-1.4434565831852104</v>
      </c>
      <c r="F763" s="9">
        <v>-0.84197768719158383</v>
      </c>
      <c r="G763" s="9">
        <v>-1.8550117699411199</v>
      </c>
      <c r="H763" s="2"/>
      <c r="I763" s="2"/>
      <c r="J763" s="2"/>
      <c r="K763" s="2"/>
      <c r="L763" s="2"/>
      <c r="M763" s="24"/>
      <c r="N763" s="24"/>
      <c r="O763" s="24"/>
      <c r="P763" s="24"/>
      <c r="Q763" s="24"/>
    </row>
    <row r="764" spans="1:17" x14ac:dyDescent="0.25">
      <c r="A764" s="14" t="s">
        <v>674</v>
      </c>
      <c r="B764" s="5" t="s">
        <v>9</v>
      </c>
      <c r="C764" s="6">
        <v>969347.51000000013</v>
      </c>
      <c r="D764" s="6">
        <v>1012373</v>
      </c>
      <c r="E764" s="6">
        <v>1106002</v>
      </c>
      <c r="F764" s="6">
        <v>1254644</v>
      </c>
      <c r="G764" s="6">
        <v>1580073.946</v>
      </c>
      <c r="H764" s="3"/>
      <c r="I764" s="3"/>
      <c r="J764" s="3"/>
      <c r="K764" s="3"/>
      <c r="L764" s="3"/>
    </row>
    <row r="765" spans="1:17" x14ac:dyDescent="0.25">
      <c r="A765" s="15" t="s">
        <v>674</v>
      </c>
      <c r="B765" s="8" t="s">
        <v>76</v>
      </c>
      <c r="C765" s="3">
        <v>750000</v>
      </c>
      <c r="D765" s="3">
        <v>750000</v>
      </c>
      <c r="E765" s="3">
        <v>1000000</v>
      </c>
      <c r="F765" s="3">
        <v>1000000</v>
      </c>
      <c r="G765" s="3">
        <v>1000000</v>
      </c>
      <c r="H765" s="2"/>
      <c r="I765" s="7"/>
      <c r="J765" s="7"/>
    </row>
    <row r="766" spans="1:17" x14ac:dyDescent="0.25">
      <c r="A766" s="15" t="s">
        <v>674</v>
      </c>
      <c r="B766" s="8" t="s">
        <v>11</v>
      </c>
      <c r="C766" s="3">
        <v>44032.745999999999</v>
      </c>
      <c r="D766" s="3">
        <v>52314</v>
      </c>
      <c r="E766" s="3">
        <v>70612</v>
      </c>
      <c r="F766" s="3">
        <v>101361</v>
      </c>
      <c r="G766" s="3">
        <v>167244.696</v>
      </c>
      <c r="H766" s="2"/>
      <c r="I766" s="7"/>
      <c r="J766" s="7"/>
    </row>
    <row r="767" spans="1:17" x14ac:dyDescent="0.25">
      <c r="A767" s="15" t="s">
        <v>674</v>
      </c>
      <c r="B767" s="8" t="s">
        <v>12</v>
      </c>
      <c r="C767" s="3">
        <v>164306.57699999999</v>
      </c>
      <c r="D767" s="3">
        <v>196980</v>
      </c>
      <c r="E767" s="3">
        <v>15062</v>
      </c>
      <c r="F767" s="3">
        <v>121309</v>
      </c>
      <c r="G767" s="3">
        <v>363146.75900000002</v>
      </c>
      <c r="H767" s="2"/>
      <c r="I767" s="7"/>
      <c r="J767" s="7"/>
    </row>
    <row r="768" spans="1:17" x14ac:dyDescent="0.25">
      <c r="A768" s="15" t="s">
        <v>674</v>
      </c>
      <c r="B768" s="8" t="s">
        <v>13</v>
      </c>
      <c r="C768" s="3">
        <v>11008.187</v>
      </c>
      <c r="D768" s="3">
        <v>13079</v>
      </c>
      <c r="E768" s="3">
        <v>20328</v>
      </c>
      <c r="F768" s="3">
        <v>31974</v>
      </c>
      <c r="G768" s="3">
        <v>49682.491000000002</v>
      </c>
      <c r="H768" s="2"/>
      <c r="I768" s="7"/>
      <c r="J768" s="7"/>
    </row>
    <row r="769" spans="1:10" x14ac:dyDescent="0.25">
      <c r="A769" s="14" t="s">
        <v>674</v>
      </c>
      <c r="B769" s="5" t="s">
        <v>14</v>
      </c>
      <c r="C769" s="6">
        <v>1116009.6680000001</v>
      </c>
      <c r="D769" s="6">
        <v>995341.16299999994</v>
      </c>
      <c r="E769" s="6">
        <v>2308691</v>
      </c>
      <c r="F769" s="6">
        <v>3276308.7740000002</v>
      </c>
      <c r="G769" s="6">
        <v>3251984.2910000002</v>
      </c>
      <c r="H769" s="2"/>
      <c r="I769" s="7"/>
      <c r="J769" s="7"/>
    </row>
    <row r="770" spans="1:10" x14ac:dyDescent="0.25">
      <c r="A770" s="15" t="s">
        <v>674</v>
      </c>
      <c r="B770" s="8" t="s">
        <v>15</v>
      </c>
      <c r="C770" s="3">
        <v>0</v>
      </c>
      <c r="D770" s="3">
        <v>0</v>
      </c>
      <c r="E770" s="3">
        <v>0</v>
      </c>
      <c r="F770" s="3">
        <v>0</v>
      </c>
      <c r="G770" s="3">
        <v>0</v>
      </c>
      <c r="H770" s="2"/>
      <c r="I770" s="7"/>
      <c r="J770" s="7"/>
    </row>
    <row r="771" spans="1:10" x14ac:dyDescent="0.25">
      <c r="A771" s="15" t="s">
        <v>674</v>
      </c>
      <c r="B771" s="8" t="s">
        <v>16</v>
      </c>
      <c r="C771" s="3">
        <v>750000</v>
      </c>
      <c r="D771" s="3">
        <v>310000</v>
      </c>
      <c r="E771" s="3">
        <v>721000</v>
      </c>
      <c r="F771" s="3">
        <v>873750</v>
      </c>
      <c r="G771" s="3">
        <v>1265980.2</v>
      </c>
      <c r="H771" s="2"/>
      <c r="I771" s="7"/>
      <c r="J771" s="7"/>
    </row>
    <row r="772" spans="1:10" x14ac:dyDescent="0.25">
      <c r="A772" s="15" t="s">
        <v>674</v>
      </c>
      <c r="B772" s="8" t="s">
        <v>17</v>
      </c>
      <c r="C772" s="3">
        <v>271022.79200000002</v>
      </c>
      <c r="D772" s="3">
        <v>600335.196</v>
      </c>
      <c r="E772" s="3">
        <v>1323285</v>
      </c>
      <c r="F772" s="3">
        <v>1991165</v>
      </c>
      <c r="G772" s="3">
        <v>1553861.2830000001</v>
      </c>
      <c r="H772" s="2"/>
      <c r="I772" s="7"/>
      <c r="J772" s="7"/>
    </row>
    <row r="773" spans="1:10" x14ac:dyDescent="0.25">
      <c r="A773" s="15" t="s">
        <v>674</v>
      </c>
      <c r="B773" s="8" t="s">
        <v>18</v>
      </c>
      <c r="C773" s="3">
        <v>94986.876000000004</v>
      </c>
      <c r="D773" s="3">
        <v>85005.967000000004</v>
      </c>
      <c r="E773" s="3">
        <v>264406</v>
      </c>
      <c r="F773" s="3">
        <v>411393.77399999998</v>
      </c>
      <c r="G773" s="3">
        <v>432142.80800000002</v>
      </c>
      <c r="H773" s="2"/>
      <c r="I773" s="7"/>
      <c r="J773" s="7"/>
    </row>
    <row r="774" spans="1:10" x14ac:dyDescent="0.25">
      <c r="A774" s="14" t="s">
        <v>674</v>
      </c>
      <c r="B774" s="5" t="s">
        <v>19</v>
      </c>
      <c r="C774" s="6">
        <v>2085357.1780000001</v>
      </c>
      <c r="D774" s="6">
        <v>2007714.1769999999</v>
      </c>
      <c r="E774" s="6">
        <v>3414692.52</v>
      </c>
      <c r="F774" s="6">
        <v>4530953</v>
      </c>
      <c r="G774" s="6">
        <v>4832058.341</v>
      </c>
      <c r="H774" s="2"/>
      <c r="I774" s="7"/>
      <c r="J774" s="7"/>
    </row>
    <row r="775" spans="1:10" x14ac:dyDescent="0.25">
      <c r="A775" s="15" t="s">
        <v>674</v>
      </c>
      <c r="B775" s="8" t="s">
        <v>20</v>
      </c>
      <c r="C775" s="3">
        <v>22899.322</v>
      </c>
      <c r="D775" s="3">
        <v>35344.338000000003</v>
      </c>
      <c r="E775" s="3">
        <v>80435</v>
      </c>
      <c r="F775" s="3">
        <v>112005</v>
      </c>
      <c r="G775" s="3">
        <v>71687.264999999999</v>
      </c>
      <c r="H775" s="2"/>
      <c r="I775" s="7"/>
      <c r="J775" s="7"/>
    </row>
    <row r="776" spans="1:10" x14ac:dyDescent="0.25">
      <c r="A776" s="15" t="s">
        <v>674</v>
      </c>
      <c r="B776" s="8" t="s">
        <v>21</v>
      </c>
      <c r="C776" s="3">
        <v>452604.26199999999</v>
      </c>
      <c r="D776" s="3">
        <v>406224.53399999999</v>
      </c>
      <c r="E776" s="3">
        <v>577371</v>
      </c>
      <c r="F776" s="3">
        <v>904487</v>
      </c>
      <c r="G776" s="3">
        <v>899219.08400000003</v>
      </c>
      <c r="H776" s="2"/>
      <c r="I776" s="7"/>
      <c r="J776" s="7"/>
    </row>
    <row r="777" spans="1:10" x14ac:dyDescent="0.25">
      <c r="A777" s="15" t="s">
        <v>674</v>
      </c>
      <c r="B777" s="8" t="s">
        <v>22</v>
      </c>
      <c r="C777" s="3">
        <v>0</v>
      </c>
      <c r="D777" s="3">
        <v>0</v>
      </c>
      <c r="E777" s="3">
        <v>0</v>
      </c>
      <c r="F777" s="3">
        <v>0</v>
      </c>
      <c r="G777" s="3">
        <v>0</v>
      </c>
      <c r="H777" s="2"/>
      <c r="I777" s="7"/>
      <c r="J777" s="7"/>
    </row>
    <row r="778" spans="1:10" x14ac:dyDescent="0.25">
      <c r="A778" s="15" t="s">
        <v>674</v>
      </c>
      <c r="B778" s="8" t="s">
        <v>23</v>
      </c>
      <c r="C778" s="3">
        <v>475585.38099999999</v>
      </c>
      <c r="D778" s="3">
        <v>54788.273999999998</v>
      </c>
      <c r="E778" s="3">
        <v>644408</v>
      </c>
      <c r="F778" s="3">
        <v>1133038</v>
      </c>
      <c r="G778" s="3">
        <v>1070564.2039999999</v>
      </c>
      <c r="H778" s="2"/>
      <c r="I778" s="7"/>
      <c r="J778" s="7"/>
    </row>
    <row r="779" spans="1:10" x14ac:dyDescent="0.25">
      <c r="A779" s="15" t="s">
        <v>674</v>
      </c>
      <c r="B779" s="8" t="s">
        <v>24</v>
      </c>
      <c r="C779" s="3">
        <v>957830.73400000005</v>
      </c>
      <c r="D779" s="3">
        <v>1321059.5970000001</v>
      </c>
      <c r="E779" s="3">
        <v>1925336</v>
      </c>
      <c r="F779" s="3">
        <v>2239408</v>
      </c>
      <c r="G779" s="3">
        <v>2722670.9559999998</v>
      </c>
      <c r="H779" s="2"/>
      <c r="I779" s="7"/>
      <c r="J779" s="7"/>
    </row>
    <row r="780" spans="1:10" x14ac:dyDescent="0.25">
      <c r="A780" s="15" t="s">
        <v>674</v>
      </c>
      <c r="B780" s="8" t="s">
        <v>25</v>
      </c>
      <c r="C780" s="3">
        <v>10611.601000000001</v>
      </c>
      <c r="D780" s="3">
        <v>36453.133000000002</v>
      </c>
      <c r="E780" s="3">
        <v>5928</v>
      </c>
      <c r="F780" s="3">
        <v>16161</v>
      </c>
      <c r="G780" s="3">
        <v>9491.68</v>
      </c>
      <c r="H780" s="2"/>
      <c r="I780" s="7"/>
      <c r="J780" s="7"/>
    </row>
    <row r="781" spans="1:10" x14ac:dyDescent="0.25">
      <c r="A781" s="15" t="s">
        <v>674</v>
      </c>
      <c r="B781" s="8" t="s">
        <v>26</v>
      </c>
      <c r="C781" s="3">
        <v>13365.807000000001</v>
      </c>
      <c r="D781" s="3">
        <v>18161.275000000001</v>
      </c>
      <c r="E781" s="3">
        <v>21518.48</v>
      </c>
      <c r="F781" s="3">
        <v>142260</v>
      </c>
      <c r="G781" s="3">
        <v>211384</v>
      </c>
      <c r="H781" s="2"/>
      <c r="I781" s="7"/>
      <c r="J781" s="7"/>
    </row>
    <row r="782" spans="1:10" x14ac:dyDescent="0.25">
      <c r="A782" s="15" t="s">
        <v>674</v>
      </c>
      <c r="B782" s="8" t="s">
        <v>27</v>
      </c>
      <c r="C782" s="3">
        <v>944464.92700000003</v>
      </c>
      <c r="D782" s="3">
        <v>1302898.3219999999</v>
      </c>
      <c r="E782" s="3">
        <v>1903817.52</v>
      </c>
      <c r="F782" s="3">
        <v>2097148</v>
      </c>
      <c r="G782" s="3">
        <v>2511286.9559999998</v>
      </c>
      <c r="H782" s="2"/>
      <c r="I782" s="7"/>
      <c r="J782" s="7"/>
    </row>
    <row r="783" spans="1:10" x14ac:dyDescent="0.25">
      <c r="A783" s="15" t="s">
        <v>674</v>
      </c>
      <c r="B783" s="8" t="s">
        <v>491</v>
      </c>
      <c r="C783" s="3">
        <v>88345.332999999999</v>
      </c>
      <c r="D783" s="3">
        <v>87923.956000000006</v>
      </c>
      <c r="E783" s="3">
        <v>23522</v>
      </c>
      <c r="F783" s="3">
        <v>24822</v>
      </c>
      <c r="G783" s="3">
        <v>30433.563999999998</v>
      </c>
      <c r="H783" s="2"/>
      <c r="I783" s="7"/>
      <c r="J783" s="7"/>
    </row>
    <row r="784" spans="1:10" x14ac:dyDescent="0.25">
      <c r="A784" s="15" t="s">
        <v>674</v>
      </c>
      <c r="B784" s="8" t="s">
        <v>28</v>
      </c>
      <c r="C784" s="3">
        <v>101457.95299999999</v>
      </c>
      <c r="D784" s="3">
        <v>120534.753</v>
      </c>
      <c r="E784" s="3">
        <v>185139</v>
      </c>
      <c r="F784" s="3">
        <v>259453</v>
      </c>
      <c r="G784" s="3">
        <v>248867.26800000001</v>
      </c>
      <c r="H784" s="2"/>
      <c r="I784" s="7"/>
      <c r="J784" s="7"/>
    </row>
    <row r="785" spans="1:10" x14ac:dyDescent="0.25">
      <c r="A785" s="14" t="s">
        <v>674</v>
      </c>
      <c r="B785" s="5" t="s">
        <v>29</v>
      </c>
      <c r="C785" s="6"/>
      <c r="D785" s="6"/>
      <c r="E785" s="6"/>
      <c r="F785" s="6"/>
      <c r="G785" s="6"/>
      <c r="H785" s="2"/>
      <c r="I785" s="7"/>
      <c r="J785" s="7"/>
    </row>
    <row r="786" spans="1:10" x14ac:dyDescent="0.25">
      <c r="A786" s="15" t="s">
        <v>674</v>
      </c>
      <c r="B786" s="8" t="s">
        <v>30</v>
      </c>
      <c r="C786" s="3">
        <v>345467.00400000002</v>
      </c>
      <c r="D786" s="3">
        <v>469686.10600000003</v>
      </c>
      <c r="E786" s="3">
        <v>949395</v>
      </c>
      <c r="F786" s="3">
        <v>1380686</v>
      </c>
      <c r="G786" s="3">
        <v>1707771.0009999999</v>
      </c>
      <c r="H786" s="2"/>
      <c r="I786" s="7"/>
      <c r="J786" s="7"/>
    </row>
    <row r="787" spans="1:10" x14ac:dyDescent="0.25">
      <c r="A787" s="15" t="s">
        <v>674</v>
      </c>
      <c r="B787" s="8" t="s">
        <v>31</v>
      </c>
      <c r="C787" s="3">
        <v>61800.614999999998</v>
      </c>
      <c r="D787" s="3">
        <v>124525.88499999999</v>
      </c>
      <c r="E787" s="3">
        <v>329459</v>
      </c>
      <c r="F787" s="3">
        <v>492868</v>
      </c>
      <c r="G787" s="3">
        <v>405983.20400000003</v>
      </c>
      <c r="H787" s="2"/>
      <c r="I787" s="7"/>
      <c r="J787" s="7"/>
    </row>
    <row r="788" spans="1:10" x14ac:dyDescent="0.25">
      <c r="A788" s="15" t="s">
        <v>674</v>
      </c>
      <c r="B788" s="8" t="s">
        <v>32</v>
      </c>
      <c r="C788" s="3">
        <v>283666.38900000002</v>
      </c>
      <c r="D788" s="3">
        <v>345160.22100000002</v>
      </c>
      <c r="E788" s="3">
        <v>619936</v>
      </c>
      <c r="F788" s="3">
        <v>887818</v>
      </c>
      <c r="G788" s="3">
        <v>1301787.797</v>
      </c>
      <c r="H788" s="2"/>
      <c r="I788" s="7"/>
      <c r="J788" s="7"/>
    </row>
    <row r="789" spans="1:10" x14ac:dyDescent="0.25">
      <c r="A789" s="15" t="s">
        <v>674</v>
      </c>
      <c r="B789" s="8" t="s">
        <v>33</v>
      </c>
      <c r="C789" s="3">
        <v>15451.712</v>
      </c>
      <c r="D789" s="3">
        <v>13816.189</v>
      </c>
      <c r="E789" s="3">
        <v>129574</v>
      </c>
      <c r="F789" s="3">
        <v>133560</v>
      </c>
      <c r="G789" s="3">
        <v>100428.662</v>
      </c>
      <c r="H789" s="2"/>
      <c r="I789" s="7"/>
      <c r="J789" s="7"/>
    </row>
    <row r="790" spans="1:10" x14ac:dyDescent="0.25">
      <c r="A790" s="15" t="s">
        <v>674</v>
      </c>
      <c r="B790" s="8" t="s">
        <v>34</v>
      </c>
      <c r="C790" s="3">
        <v>268214.67700000003</v>
      </c>
      <c r="D790" s="3">
        <v>331344.03200000001</v>
      </c>
      <c r="E790" s="3">
        <v>490362</v>
      </c>
      <c r="F790" s="3">
        <v>754258</v>
      </c>
      <c r="G790" s="3">
        <v>1201359.135</v>
      </c>
      <c r="H790" s="2"/>
      <c r="I790" s="7"/>
      <c r="J790" s="7"/>
    </row>
    <row r="791" spans="1:10" x14ac:dyDescent="0.25">
      <c r="A791" s="15" t="s">
        <v>674</v>
      </c>
      <c r="B791" s="8" t="s">
        <v>35</v>
      </c>
      <c r="C791" s="3">
        <v>0</v>
      </c>
      <c r="D791" s="3">
        <v>0</v>
      </c>
      <c r="E791" s="3">
        <v>0</v>
      </c>
      <c r="F791" s="3">
        <v>0</v>
      </c>
      <c r="G791" s="3">
        <v>0</v>
      </c>
      <c r="H791" s="2"/>
      <c r="I791" s="7"/>
      <c r="J791" s="7"/>
    </row>
    <row r="792" spans="1:10" x14ac:dyDescent="0.25">
      <c r="A792" s="15" t="s">
        <v>674</v>
      </c>
      <c r="B792" s="8" t="s">
        <v>36</v>
      </c>
      <c r="C792" s="3">
        <v>222403</v>
      </c>
      <c r="D792" s="3">
        <v>274104.41499999998</v>
      </c>
      <c r="E792" s="3">
        <v>359558</v>
      </c>
      <c r="F792" s="3">
        <v>508773</v>
      </c>
      <c r="G792" s="3">
        <v>649078.08799999999</v>
      </c>
      <c r="H792" s="2"/>
      <c r="I792" s="7"/>
      <c r="J792" s="7"/>
    </row>
    <row r="793" spans="1:10" x14ac:dyDescent="0.25">
      <c r="A793" s="15" t="s">
        <v>674</v>
      </c>
      <c r="B793" s="8" t="s">
        <v>37</v>
      </c>
      <c r="C793" s="3">
        <v>222403.39199999999</v>
      </c>
      <c r="D793" s="3">
        <v>274063.41499999998</v>
      </c>
      <c r="E793" s="3">
        <v>359518</v>
      </c>
      <c r="F793" s="3">
        <v>507572</v>
      </c>
      <c r="G793" s="3">
        <v>649059.58799999999</v>
      </c>
      <c r="H793" s="2"/>
      <c r="I793" s="7"/>
      <c r="J793" s="7"/>
    </row>
    <row r="794" spans="1:10" x14ac:dyDescent="0.25">
      <c r="A794" s="15" t="s">
        <v>674</v>
      </c>
      <c r="B794" s="8" t="s">
        <v>38</v>
      </c>
      <c r="C794" s="3">
        <v>45811.677000000003</v>
      </c>
      <c r="D794" s="3">
        <v>57239.616999999998</v>
      </c>
      <c r="E794" s="3">
        <v>130804</v>
      </c>
      <c r="F794" s="3">
        <v>245485</v>
      </c>
      <c r="G794" s="3">
        <v>552281.04700000002</v>
      </c>
      <c r="H794" s="2"/>
      <c r="I794" s="7"/>
      <c r="J794" s="7"/>
    </row>
    <row r="795" spans="1:10" x14ac:dyDescent="0.25">
      <c r="A795" s="15" t="s">
        <v>674</v>
      </c>
      <c r="B795" s="8" t="s">
        <v>39</v>
      </c>
      <c r="C795" s="3">
        <v>27346.875</v>
      </c>
      <c r="D795" s="3">
        <v>41408.981</v>
      </c>
      <c r="E795" s="3">
        <v>91488</v>
      </c>
      <c r="F795" s="3">
        <v>153747</v>
      </c>
      <c r="G795" s="3">
        <v>329416.69500000001</v>
      </c>
      <c r="H795" s="2"/>
      <c r="I795" s="7"/>
      <c r="J795" s="7"/>
    </row>
    <row r="796" spans="1:10" x14ac:dyDescent="0.25">
      <c r="A796" s="14" t="s">
        <v>674</v>
      </c>
      <c r="B796" s="5" t="s">
        <v>40</v>
      </c>
      <c r="C796" s="3"/>
      <c r="D796" s="3"/>
      <c r="E796" s="3"/>
      <c r="F796" s="3"/>
      <c r="G796" s="3"/>
      <c r="H796" s="2"/>
      <c r="I796" s="7"/>
      <c r="J796" s="7"/>
    </row>
    <row r="797" spans="1:10" x14ac:dyDescent="0.25">
      <c r="A797" s="15" t="s">
        <v>674</v>
      </c>
      <c r="B797" s="8" t="s">
        <v>77</v>
      </c>
      <c r="C797" s="3">
        <v>75000</v>
      </c>
      <c r="D797" s="3">
        <v>75000</v>
      </c>
      <c r="E797" s="3">
        <v>100000</v>
      </c>
      <c r="F797" s="3">
        <v>100000</v>
      </c>
      <c r="G797" s="3">
        <v>100000</v>
      </c>
      <c r="H797" s="2"/>
      <c r="I797" s="7"/>
      <c r="J797" s="7"/>
    </row>
    <row r="798" spans="1:10" x14ac:dyDescent="0.25">
      <c r="A798" s="15" t="s">
        <v>674</v>
      </c>
      <c r="B798" s="8" t="s">
        <v>78</v>
      </c>
      <c r="C798" s="9">
        <v>0</v>
      </c>
      <c r="D798" s="9">
        <v>0</v>
      </c>
      <c r="E798" s="9">
        <v>0</v>
      </c>
      <c r="F798" s="9">
        <v>0</v>
      </c>
      <c r="G798" s="9">
        <v>0</v>
      </c>
      <c r="H798" s="2"/>
      <c r="I798" s="7"/>
      <c r="J798" s="7"/>
    </row>
    <row r="799" spans="1:10" x14ac:dyDescent="0.25">
      <c r="A799" s="15" t="s">
        <v>674</v>
      </c>
      <c r="B799" s="8" t="s">
        <v>79</v>
      </c>
      <c r="C799" s="9">
        <v>0</v>
      </c>
      <c r="D799" s="9">
        <v>0</v>
      </c>
      <c r="E799" s="9">
        <v>0</v>
      </c>
      <c r="F799" s="9">
        <v>0</v>
      </c>
      <c r="G799" s="9">
        <v>0</v>
      </c>
      <c r="H799" s="2"/>
      <c r="I799" s="7"/>
      <c r="J799" s="7"/>
    </row>
    <row r="800" spans="1:10" x14ac:dyDescent="0.25">
      <c r="A800" s="15" t="s">
        <v>674</v>
      </c>
      <c r="B800" s="8" t="s">
        <v>80</v>
      </c>
      <c r="C800" s="3">
        <v>-230979.55300000001</v>
      </c>
      <c r="D800" s="3">
        <v>8655.0229999999992</v>
      </c>
      <c r="E800" s="3">
        <v>841407</v>
      </c>
      <c r="F800" s="3">
        <v>891047</v>
      </c>
      <c r="G800" s="3">
        <v>-50806.084000000003</v>
      </c>
      <c r="H800" s="2"/>
      <c r="I800" s="7"/>
      <c r="J800" s="7"/>
    </row>
    <row r="801" spans="1:17" x14ac:dyDescent="0.25">
      <c r="A801" s="14" t="s">
        <v>674</v>
      </c>
      <c r="B801" s="5" t="s">
        <v>43</v>
      </c>
      <c r="C801" s="9"/>
      <c r="D801" s="9"/>
      <c r="E801" s="9"/>
      <c r="F801" s="9"/>
      <c r="G801" s="9"/>
      <c r="H801" s="2"/>
      <c r="I801" s="7"/>
      <c r="J801" s="7"/>
    </row>
    <row r="802" spans="1:17" x14ac:dyDescent="0.25">
      <c r="A802" s="15" t="s">
        <v>674</v>
      </c>
      <c r="B802" s="8" t="s">
        <v>44</v>
      </c>
      <c r="C802" s="9">
        <v>82.11099344237229</v>
      </c>
      <c r="D802" s="9">
        <v>73.487424173454258</v>
      </c>
      <c r="E802" s="9">
        <v>65.298005571969512</v>
      </c>
      <c r="F802" s="9">
        <v>64.302672729353375</v>
      </c>
      <c r="G802" s="9">
        <v>76.227304260215618</v>
      </c>
      <c r="H802" s="2"/>
      <c r="I802" s="7"/>
      <c r="J802" s="7"/>
    </row>
    <row r="803" spans="1:17" x14ac:dyDescent="0.25">
      <c r="A803" s="15" t="s">
        <v>674</v>
      </c>
      <c r="B803" s="8" t="s">
        <v>45</v>
      </c>
      <c r="C803" s="9">
        <v>13.602772320857545</v>
      </c>
      <c r="D803" s="9">
        <v>17.191701137248085</v>
      </c>
      <c r="E803" s="9">
        <v>18.154958209824407</v>
      </c>
      <c r="F803" s="9">
        <v>19.594509146309839</v>
      </c>
      <c r="G803" s="9">
        <v>26.940647341823972</v>
      </c>
      <c r="H803" s="2"/>
      <c r="I803" s="7"/>
      <c r="J803" s="7"/>
    </row>
    <row r="804" spans="1:17" x14ac:dyDescent="0.25">
      <c r="A804" s="15" t="s">
        <v>674</v>
      </c>
      <c r="B804" s="8" t="s">
        <v>533</v>
      </c>
      <c r="C804" s="9">
        <v>2.8535691214665935</v>
      </c>
      <c r="D804" s="9">
        <v>4.1438236394894794</v>
      </c>
      <c r="E804" s="9">
        <v>8.426838995868005</v>
      </c>
      <c r="F804" s="9">
        <v>12.574693089713495</v>
      </c>
      <c r="G804" s="9">
        <v>21.524995707715842</v>
      </c>
      <c r="H804" s="2"/>
      <c r="I804" s="9"/>
      <c r="J804" s="9"/>
      <c r="K804" s="9"/>
      <c r="L804" s="9"/>
      <c r="M804" s="24"/>
      <c r="N804" s="24"/>
      <c r="O804" s="24"/>
      <c r="P804" s="24"/>
      <c r="Q804" s="24"/>
    </row>
    <row r="805" spans="1:17" x14ac:dyDescent="0.25">
      <c r="A805" s="15" t="s">
        <v>674</v>
      </c>
      <c r="B805" s="8" t="s">
        <v>46</v>
      </c>
      <c r="C805" s="9">
        <v>1.3113760696969678</v>
      </c>
      <c r="D805" s="9">
        <v>2.0624938287717236</v>
      </c>
      <c r="E805" s="9">
        <v>2.6792456264846942</v>
      </c>
      <c r="F805" s="9">
        <v>3.3932596519981559</v>
      </c>
      <c r="G805" s="9">
        <v>6.8173161777642539</v>
      </c>
      <c r="H805" s="2"/>
      <c r="I805" s="2"/>
      <c r="J805" s="2"/>
      <c r="K805" s="2"/>
      <c r="L805" s="2"/>
      <c r="M805" s="2"/>
      <c r="N805" s="2"/>
      <c r="O805" s="2"/>
      <c r="P805" s="2"/>
      <c r="Q805" s="2"/>
    </row>
    <row r="806" spans="1:17" x14ac:dyDescent="0.25">
      <c r="A806" s="15" t="s">
        <v>674</v>
      </c>
      <c r="B806" s="8" t="s">
        <v>47</v>
      </c>
      <c r="C806" s="9">
        <v>0</v>
      </c>
      <c r="D806" s="9">
        <v>0</v>
      </c>
      <c r="E806" s="9">
        <v>0</v>
      </c>
      <c r="F806" s="9">
        <v>0</v>
      </c>
      <c r="G806" s="9">
        <v>0</v>
      </c>
      <c r="H806" s="2"/>
      <c r="I806" s="2"/>
      <c r="J806" s="2"/>
      <c r="K806" s="2"/>
      <c r="L806" s="2"/>
      <c r="M806" s="2"/>
      <c r="N806" s="2"/>
      <c r="O806" s="2"/>
      <c r="P806" s="2"/>
      <c r="Q806" s="2"/>
    </row>
    <row r="807" spans="1:17" x14ac:dyDescent="0.25">
      <c r="A807" s="15" t="s">
        <v>674</v>
      </c>
      <c r="B807" s="8" t="s">
        <v>48</v>
      </c>
      <c r="C807" s="9">
        <v>12.861809949374534</v>
      </c>
      <c r="D807" s="9">
        <v>16.503545962658208</v>
      </c>
      <c r="E807" s="9">
        <v>14.360355936235219</v>
      </c>
      <c r="F807" s="9">
        <v>16.646784903749829</v>
      </c>
      <c r="G807" s="9">
        <v>24.862264695905498</v>
      </c>
      <c r="H807" s="2"/>
      <c r="I807" s="2"/>
      <c r="J807" s="2"/>
      <c r="K807" s="2"/>
      <c r="L807" s="2"/>
      <c r="M807" s="2"/>
      <c r="N807" s="2"/>
      <c r="O807" s="2"/>
      <c r="P807" s="2"/>
      <c r="Q807" s="2"/>
    </row>
    <row r="808" spans="1:17" x14ac:dyDescent="0.25">
      <c r="A808" s="15" t="s">
        <v>674</v>
      </c>
      <c r="B808" s="8" t="s">
        <v>49</v>
      </c>
      <c r="C808" s="9">
        <v>17.889006557627713</v>
      </c>
      <c r="D808" s="9">
        <v>26.512575826545739</v>
      </c>
      <c r="E808" s="9">
        <v>34.701994428030481</v>
      </c>
      <c r="F808" s="9">
        <v>35.697327270646618</v>
      </c>
      <c r="G808" s="9">
        <v>23.772695739784375</v>
      </c>
      <c r="H808" s="2"/>
      <c r="I808" s="2"/>
      <c r="J808" s="2"/>
      <c r="K808" s="2"/>
      <c r="L808" s="2"/>
      <c r="M808" s="2"/>
      <c r="N808" s="2"/>
      <c r="O808" s="2"/>
      <c r="P808" s="2"/>
      <c r="Q808" s="2"/>
    </row>
    <row r="809" spans="1:17" x14ac:dyDescent="0.25">
      <c r="A809" s="15" t="s">
        <v>674</v>
      </c>
      <c r="B809" s="8" t="s">
        <v>50</v>
      </c>
      <c r="C809" s="9">
        <v>4.854731513103089</v>
      </c>
      <c r="D809" s="9">
        <v>4.7880022502596411</v>
      </c>
      <c r="E809" s="9">
        <v>2.7485245099538242</v>
      </c>
      <c r="F809" s="9">
        <v>2.0676293867242399</v>
      </c>
      <c r="G809" s="9">
        <v>1.1752342245414771</v>
      </c>
      <c r="H809" s="2"/>
      <c r="I809" s="23"/>
      <c r="J809" s="23"/>
      <c r="K809" s="23"/>
      <c r="L809" s="23"/>
      <c r="M809" s="24"/>
      <c r="N809" s="24"/>
      <c r="O809" s="24"/>
      <c r="P809" s="24"/>
      <c r="Q809" s="24"/>
    </row>
    <row r="810" spans="1:17" x14ac:dyDescent="0.25">
      <c r="A810" s="15" t="s">
        <v>674</v>
      </c>
      <c r="B810" s="8" t="s">
        <v>51</v>
      </c>
      <c r="C810" s="9">
        <v>64.377494065974531</v>
      </c>
      <c r="D810" s="9">
        <v>58.359063957493348</v>
      </c>
      <c r="E810" s="9">
        <v>37.872329220187595</v>
      </c>
      <c r="F810" s="9">
        <v>36.84929085976102</v>
      </c>
      <c r="G810" s="9">
        <v>38.00732578430754</v>
      </c>
      <c r="H810" s="2"/>
      <c r="I810" s="2"/>
      <c r="J810" s="2"/>
      <c r="K810" s="2"/>
      <c r="L810" s="2"/>
      <c r="M810" s="2"/>
      <c r="N810" s="2"/>
      <c r="O810" s="2"/>
      <c r="P810" s="2"/>
      <c r="Q810" s="2"/>
    </row>
    <row r="811" spans="1:17" x14ac:dyDescent="0.25">
      <c r="A811" s="15" t="s">
        <v>674</v>
      </c>
      <c r="B811" s="8" t="s">
        <v>52</v>
      </c>
      <c r="C811" s="9"/>
      <c r="D811" s="9"/>
      <c r="E811" s="9"/>
      <c r="F811" s="9"/>
      <c r="G811" s="9"/>
      <c r="H811" s="2"/>
      <c r="I811" s="2"/>
      <c r="J811" s="2"/>
      <c r="K811" s="2"/>
      <c r="L811" s="2"/>
      <c r="M811" s="2"/>
      <c r="N811" s="2"/>
      <c r="O811" s="2"/>
      <c r="P811" s="2"/>
      <c r="Q811" s="2"/>
    </row>
    <row r="812" spans="1:17" x14ac:dyDescent="0.25">
      <c r="A812" s="15" t="s">
        <v>674</v>
      </c>
      <c r="B812" s="8" t="s">
        <v>82</v>
      </c>
      <c r="C812" s="9">
        <v>0.36462499999999998</v>
      </c>
      <c r="D812" s="9">
        <v>0.55211974666666663</v>
      </c>
      <c r="E812" s="9">
        <v>0.91488000000000003</v>
      </c>
      <c r="F812" s="9">
        <v>1.5374699999999999</v>
      </c>
      <c r="G812" s="9">
        <v>3.2941669500000001</v>
      </c>
      <c r="H812" s="2"/>
      <c r="I812" s="2"/>
      <c r="J812" s="2"/>
      <c r="K812" s="2"/>
      <c r="L812" s="2"/>
      <c r="M812" s="2"/>
      <c r="N812" s="2"/>
      <c r="O812" s="2"/>
      <c r="P812" s="2"/>
      <c r="Q812" s="2"/>
    </row>
    <row r="813" spans="1:17" x14ac:dyDescent="0.25">
      <c r="A813" s="14" t="s">
        <v>674</v>
      </c>
      <c r="B813" s="5" t="s">
        <v>53</v>
      </c>
      <c r="C813" s="9"/>
      <c r="D813" s="9"/>
      <c r="E813" s="9"/>
      <c r="F813" s="9"/>
      <c r="G813" s="9"/>
      <c r="H813" s="2"/>
      <c r="I813" s="2"/>
      <c r="J813" s="2"/>
      <c r="K813" s="2"/>
      <c r="L813" s="2"/>
      <c r="M813" s="2"/>
      <c r="N813" s="2"/>
      <c r="O813" s="2"/>
      <c r="P813" s="2"/>
      <c r="Q813" s="2"/>
    </row>
    <row r="814" spans="1:17" x14ac:dyDescent="0.25">
      <c r="A814" s="15" t="s">
        <v>674</v>
      </c>
      <c r="B814" s="8" t="s">
        <v>54</v>
      </c>
      <c r="C814" s="9">
        <v>22.802021112567413</v>
      </c>
      <c r="D814" s="9">
        <v>21.993612290959081</v>
      </c>
      <c r="E814" s="9">
        <v>19.26398925078033</v>
      </c>
      <c r="F814" s="9">
        <v>22.434397355258376</v>
      </c>
      <c r="G814" s="9">
        <v>20.0930179332038</v>
      </c>
      <c r="H814" s="2"/>
      <c r="I814" s="2"/>
      <c r="J814" s="2"/>
      <c r="K814" s="2"/>
      <c r="L814" s="2"/>
      <c r="M814" s="2"/>
      <c r="N814" s="2"/>
      <c r="O814" s="2"/>
      <c r="P814" s="2"/>
      <c r="Q814" s="2"/>
    </row>
    <row r="815" spans="1:17" x14ac:dyDescent="0.25">
      <c r="A815" s="15" t="s">
        <v>674</v>
      </c>
      <c r="B815" s="8" t="s">
        <v>55</v>
      </c>
      <c r="C815" s="9">
        <v>22.805943558125563</v>
      </c>
      <c r="D815" s="9">
        <v>2.7288881369491866</v>
      </c>
      <c r="E815" s="9">
        <v>18.871625958286867</v>
      </c>
      <c r="F815" s="9">
        <v>25.00661560603255</v>
      </c>
      <c r="G815" s="9">
        <v>22.155448640101589</v>
      </c>
      <c r="H815" s="2"/>
      <c r="I815" s="2"/>
      <c r="J815" s="2"/>
      <c r="K815" s="2"/>
      <c r="L815" s="2"/>
      <c r="M815" s="2"/>
      <c r="N815" s="2"/>
      <c r="O815" s="2"/>
      <c r="P815" s="2"/>
      <c r="Q815" s="2"/>
    </row>
    <row r="816" spans="1:17" x14ac:dyDescent="0.25">
      <c r="A816" s="15" t="s">
        <v>674</v>
      </c>
      <c r="B816" s="8" t="s">
        <v>56</v>
      </c>
      <c r="C816" s="9">
        <v>45.290319421721627</v>
      </c>
      <c r="D816" s="9">
        <v>64.894611838963968</v>
      </c>
      <c r="E816" s="9">
        <v>55.753702825342529</v>
      </c>
      <c r="F816" s="9">
        <v>46.284920633694497</v>
      </c>
      <c r="G816" s="9">
        <v>51.971370765368</v>
      </c>
      <c r="H816" s="2"/>
      <c r="I816" s="2"/>
      <c r="J816" s="2"/>
      <c r="K816" s="2"/>
      <c r="L816" s="2"/>
      <c r="M816" s="2"/>
      <c r="N816" s="2"/>
      <c r="O816" s="2"/>
      <c r="P816" s="2"/>
      <c r="Q816" s="2"/>
    </row>
    <row r="817" spans="1:17" x14ac:dyDescent="0.25">
      <c r="A817" s="15" t="s">
        <v>674</v>
      </c>
      <c r="B817" s="8" t="s">
        <v>57</v>
      </c>
      <c r="C817" s="9">
        <v>12.996468655788231</v>
      </c>
      <c r="D817" s="9">
        <v>29.901427348440745</v>
      </c>
      <c r="E817" s="9">
        <v>38.752683945903279</v>
      </c>
      <c r="F817" s="9">
        <v>43.945832146129078</v>
      </c>
      <c r="G817" s="9">
        <v>32.157336963742594</v>
      </c>
      <c r="H817" s="2"/>
      <c r="I817" s="2"/>
      <c r="J817" s="2"/>
      <c r="K817" s="2"/>
      <c r="L817" s="2"/>
      <c r="M817" s="2"/>
      <c r="N817" s="2"/>
      <c r="O817" s="2"/>
      <c r="P817" s="2"/>
      <c r="Q817" s="2"/>
    </row>
    <row r="818" spans="1:17" x14ac:dyDescent="0.25">
      <c r="A818" s="15" t="s">
        <v>674</v>
      </c>
      <c r="B818" s="8" t="s">
        <v>58</v>
      </c>
      <c r="C818" s="9">
        <v>53.516475727689468</v>
      </c>
      <c r="D818" s="9">
        <v>49.575839748627722</v>
      </c>
      <c r="E818" s="9">
        <v>67.610509188686777</v>
      </c>
      <c r="F818" s="9">
        <v>72.309484869960031</v>
      </c>
      <c r="G818" s="9">
        <v>67.300186825289828</v>
      </c>
      <c r="H818" s="2"/>
      <c r="I818" s="2"/>
      <c r="J818" s="2"/>
      <c r="K818" s="2"/>
      <c r="L818" s="2"/>
      <c r="M818" s="2"/>
      <c r="N818" s="2"/>
      <c r="O818" s="2"/>
      <c r="P818" s="2"/>
      <c r="Q818" s="2"/>
    </row>
    <row r="819" spans="1:17" x14ac:dyDescent="0.25">
      <c r="A819" s="15" t="s">
        <v>674</v>
      </c>
      <c r="B819" s="8" t="s">
        <v>59</v>
      </c>
      <c r="C819" s="9">
        <v>353.41335204014871</v>
      </c>
      <c r="D819" s="9">
        <v>220.05366431989106</v>
      </c>
      <c r="E819" s="9">
        <v>145.49669950161908</v>
      </c>
      <c r="F819" s="9">
        <v>112.46722396185147</v>
      </c>
      <c r="G819" s="9">
        <v>175.21969211713733</v>
      </c>
      <c r="H819" s="2"/>
      <c r="I819" s="2"/>
      <c r="J819" s="2"/>
      <c r="K819" s="2"/>
      <c r="L819" s="2"/>
      <c r="M819" s="2"/>
      <c r="N819" s="2"/>
      <c r="O819" s="2"/>
      <c r="P819" s="2"/>
      <c r="Q819" s="2"/>
    </row>
    <row r="820" spans="1:17" x14ac:dyDescent="0.25">
      <c r="A820" s="15" t="s">
        <v>674</v>
      </c>
      <c r="B820" s="8" t="s">
        <v>60</v>
      </c>
      <c r="C820" s="9">
        <v>93.810906230974709</v>
      </c>
      <c r="D820" s="9">
        <v>145.11793049469219</v>
      </c>
      <c r="E820" s="9">
        <v>94.181388602861148</v>
      </c>
      <c r="F820" s="9">
        <v>78.166647178014003</v>
      </c>
      <c r="G820" s="9">
        <v>96.554042928093196</v>
      </c>
      <c r="H820" s="2"/>
      <c r="I820" s="2"/>
      <c r="J820" s="2"/>
      <c r="K820" s="2"/>
      <c r="L820" s="2"/>
      <c r="M820" s="2"/>
      <c r="N820" s="2"/>
      <c r="O820" s="2"/>
      <c r="P820" s="2"/>
      <c r="Q820" s="2"/>
    </row>
    <row r="821" spans="1:17" x14ac:dyDescent="0.25">
      <c r="A821" s="14" t="s">
        <v>674</v>
      </c>
      <c r="B821" s="5" t="s">
        <v>61</v>
      </c>
      <c r="C821" s="9"/>
      <c r="D821" s="9"/>
      <c r="E821" s="9"/>
      <c r="F821" s="9"/>
      <c r="G821" s="9"/>
      <c r="H821" s="2"/>
      <c r="I821" s="2"/>
      <c r="J821" s="2"/>
      <c r="K821" s="2"/>
      <c r="L821" s="2"/>
      <c r="M821" s="2"/>
      <c r="N821" s="2"/>
      <c r="O821" s="2"/>
      <c r="P821" s="2"/>
      <c r="Q821" s="2"/>
    </row>
    <row r="822" spans="1:17" x14ac:dyDescent="0.25">
      <c r="A822" s="15" t="s">
        <v>674</v>
      </c>
      <c r="B822" s="8" t="s">
        <v>62</v>
      </c>
      <c r="C822" s="9">
        <v>1.1078785241819147</v>
      </c>
      <c r="D822" s="9">
        <v>2.7593859567563475</v>
      </c>
      <c r="E822" s="9">
        <v>0.30789431039569198</v>
      </c>
      <c r="F822" s="9">
        <v>0.7216639397555068</v>
      </c>
      <c r="G822" s="9">
        <v>0.34861649289948204</v>
      </c>
      <c r="H822" s="2"/>
      <c r="I822" s="2"/>
      <c r="J822" s="2"/>
      <c r="K822" s="2"/>
      <c r="L822" s="2"/>
      <c r="M822" s="2"/>
      <c r="N822" s="2"/>
      <c r="O822" s="2"/>
      <c r="P822" s="2"/>
      <c r="Q822" s="2"/>
    </row>
    <row r="823" spans="1:17" x14ac:dyDescent="0.25">
      <c r="A823" s="15" t="s">
        <v>674</v>
      </c>
      <c r="B823" s="8" t="s">
        <v>63</v>
      </c>
      <c r="C823" s="9">
        <v>1.3954247369139023</v>
      </c>
      <c r="D823" s="9">
        <v>1.3747506199752471</v>
      </c>
      <c r="E823" s="9">
        <v>1.1176480364985644</v>
      </c>
      <c r="F823" s="9">
        <v>6.352571751105649</v>
      </c>
      <c r="G823" s="9">
        <v>7.7638467305117862</v>
      </c>
      <c r="H823" s="2"/>
      <c r="I823" s="2"/>
      <c r="J823" s="2"/>
      <c r="K823" s="2"/>
      <c r="L823" s="2"/>
      <c r="M823" s="2"/>
      <c r="N823" s="2"/>
      <c r="O823" s="2"/>
      <c r="P823" s="2"/>
      <c r="Q823" s="2"/>
    </row>
    <row r="824" spans="1:17" x14ac:dyDescent="0.25">
      <c r="A824" s="15" t="s">
        <v>674</v>
      </c>
      <c r="B824" s="8" t="s">
        <v>534</v>
      </c>
      <c r="C824" s="9">
        <v>1.1072905749897941</v>
      </c>
      <c r="D824" s="9">
        <v>3.6478887094288566</v>
      </c>
      <c r="E824" s="9">
        <v>0.54602026022544525</v>
      </c>
      <c r="F824" s="9">
        <v>1.3217793844618744</v>
      </c>
      <c r="G824" s="9">
        <v>0.62021255862278712</v>
      </c>
      <c r="H824" s="2"/>
      <c r="I824" s="25"/>
      <c r="J824" s="25"/>
      <c r="K824" s="25"/>
      <c r="L824" s="25"/>
      <c r="M824" s="24"/>
      <c r="N824" s="24"/>
      <c r="O824" s="24"/>
      <c r="P824" s="24"/>
      <c r="Q824" s="24"/>
    </row>
    <row r="825" spans="1:17" x14ac:dyDescent="0.25">
      <c r="A825" s="15" t="s">
        <v>674</v>
      </c>
      <c r="B825" s="8" t="s">
        <v>65</v>
      </c>
      <c r="C825" s="9">
        <v>115.60627801972601</v>
      </c>
      <c r="D825" s="9">
        <v>76.07499473467584</v>
      </c>
      <c r="E825" s="9">
        <v>602.15219662355332</v>
      </c>
      <c r="F825" s="9">
        <v>93.884436946436097</v>
      </c>
      <c r="G825" s="9">
        <v>47.510058471785946</v>
      </c>
      <c r="H825" s="2"/>
      <c r="I825" s="2"/>
      <c r="J825" s="2"/>
      <c r="K825" s="2"/>
      <c r="L825" s="2"/>
      <c r="M825" s="2"/>
      <c r="N825" s="2"/>
      <c r="O825" s="2"/>
      <c r="P825" s="2"/>
      <c r="Q825" s="2"/>
    </row>
    <row r="826" spans="1:17" x14ac:dyDescent="0.25">
      <c r="A826" s="15" t="s">
        <v>674</v>
      </c>
      <c r="B826" s="8" t="s">
        <v>66</v>
      </c>
      <c r="C826" s="9">
        <v>125.95466979959009</v>
      </c>
      <c r="D826" s="9">
        <v>49.820889194901298</v>
      </c>
      <c r="E826" s="9">
        <v>362.99730094466935</v>
      </c>
      <c r="F826" s="9">
        <v>880.26731019120109</v>
      </c>
      <c r="G826" s="9">
        <v>2227.0451595502586</v>
      </c>
      <c r="H826" s="2"/>
      <c r="I826" s="2"/>
      <c r="J826" s="2"/>
      <c r="K826" s="2"/>
      <c r="L826" s="2"/>
      <c r="M826" s="2"/>
      <c r="N826" s="2"/>
      <c r="O826" s="2"/>
      <c r="P826" s="2"/>
      <c r="Q826" s="2"/>
    </row>
    <row r="827" spans="1:17" x14ac:dyDescent="0.25">
      <c r="A827" s="14" t="s">
        <v>674</v>
      </c>
      <c r="B827" s="5" t="s">
        <v>67</v>
      </c>
      <c r="C827" s="9"/>
      <c r="D827" s="9"/>
      <c r="E827" s="9"/>
      <c r="F827" s="9"/>
      <c r="G827" s="9"/>
      <c r="H827" s="2"/>
      <c r="I827" s="2"/>
      <c r="J827" s="2"/>
      <c r="K827" s="2"/>
      <c r="L827" s="2"/>
      <c r="M827" s="2"/>
      <c r="N827" s="2"/>
      <c r="O827" s="2"/>
      <c r="P827" s="2"/>
      <c r="Q827" s="2"/>
    </row>
    <row r="828" spans="1:17" x14ac:dyDescent="0.25">
      <c r="A828" s="15" t="s">
        <v>674</v>
      </c>
      <c r="B828" s="8" t="s">
        <v>535</v>
      </c>
      <c r="C828" s="9">
        <v>45.955644103093789</v>
      </c>
      <c r="D828" s="9">
        <v>49.772722205567213</v>
      </c>
      <c r="E828" s="9">
        <v>31.794195045122247</v>
      </c>
      <c r="F828" s="9">
        <v>26.984830785046768</v>
      </c>
      <c r="G828" s="9">
        <v>31.671626189084542</v>
      </c>
      <c r="H828" s="2"/>
      <c r="I828" s="3"/>
      <c r="J828" s="3"/>
      <c r="K828" s="3"/>
      <c r="L828" s="3"/>
      <c r="M828" s="24"/>
      <c r="N828" s="24"/>
      <c r="O828" s="24"/>
      <c r="P828" s="24"/>
      <c r="Q828" s="24"/>
    </row>
    <row r="829" spans="1:17" x14ac:dyDescent="0.25">
      <c r="A829" s="15" t="s">
        <v>674</v>
      </c>
      <c r="B829" s="8" t="s">
        <v>538</v>
      </c>
      <c r="C829" s="9">
        <v>12.777857640000001</v>
      </c>
      <c r="D829" s="9">
        <v>13.323919999999999</v>
      </c>
      <c r="E829" s="9">
        <v>10.85674</v>
      </c>
      <c r="F829" s="9">
        <v>12.226699999999999</v>
      </c>
      <c r="G829" s="9">
        <v>15.30391455</v>
      </c>
      <c r="H829" s="2"/>
      <c r="I829" s="2"/>
      <c r="J829" s="2"/>
      <c r="K829" s="2"/>
      <c r="L829" s="2"/>
      <c r="M829" s="24"/>
      <c r="N829" s="24"/>
      <c r="O829" s="24"/>
      <c r="P829" s="24"/>
      <c r="Q829" s="24"/>
    </row>
    <row r="830" spans="1:17" x14ac:dyDescent="0.25">
      <c r="A830" s="15" t="s">
        <v>674</v>
      </c>
      <c r="B830" s="8" t="s">
        <v>539</v>
      </c>
      <c r="C830" s="9">
        <v>0.28280462409868157</v>
      </c>
      <c r="D830" s="9">
        <v>0.60075933208845445</v>
      </c>
      <c r="E830" s="9">
        <v>1.2188603577132731</v>
      </c>
      <c r="F830" s="9">
        <v>1.6285383627634602</v>
      </c>
      <c r="G830" s="9">
        <v>1.0153358331447295</v>
      </c>
      <c r="H830" s="2"/>
      <c r="I830" s="2"/>
      <c r="J830" s="2"/>
      <c r="K830" s="2"/>
      <c r="L830" s="2"/>
      <c r="M830" s="24"/>
      <c r="N830" s="24"/>
      <c r="O830" s="24"/>
      <c r="P830" s="24"/>
      <c r="Q830" s="24"/>
    </row>
    <row r="831" spans="1:17" x14ac:dyDescent="0.25">
      <c r="A831" s="14" t="s">
        <v>674</v>
      </c>
      <c r="B831" s="5" t="s">
        <v>68</v>
      </c>
      <c r="C831" s="9"/>
      <c r="D831" s="9"/>
      <c r="E831" s="9"/>
      <c r="F831" s="9"/>
      <c r="G831" s="9"/>
      <c r="H831" s="2"/>
      <c r="M831" s="24"/>
      <c r="N831" s="24"/>
      <c r="O831" s="24"/>
      <c r="P831" s="24"/>
      <c r="Q831" s="24"/>
    </row>
    <row r="832" spans="1:17" x14ac:dyDescent="0.25">
      <c r="A832" s="15" t="s">
        <v>674</v>
      </c>
      <c r="B832" s="8" t="s">
        <v>83</v>
      </c>
      <c r="C832" s="9">
        <v>-8.4462869340646787</v>
      </c>
      <c r="D832" s="9">
        <v>0.20901318484509435</v>
      </c>
      <c r="E832" s="9">
        <v>9.1969110703043029</v>
      </c>
      <c r="F832" s="9">
        <v>5.7955407259979053</v>
      </c>
      <c r="G832" s="9">
        <v>-0.1542304466384134</v>
      </c>
      <c r="H832" s="2"/>
      <c r="I832" s="2"/>
      <c r="J832" s="2"/>
      <c r="K832" s="2"/>
      <c r="L832" s="2"/>
      <c r="M832" s="24"/>
      <c r="N832" s="24"/>
      <c r="O832" s="24"/>
      <c r="P832" s="24"/>
      <c r="Q832" s="24"/>
    </row>
    <row r="833" spans="1:12" x14ac:dyDescent="0.25">
      <c r="A833" s="14" t="s">
        <v>90</v>
      </c>
      <c r="B833" s="5" t="s">
        <v>9</v>
      </c>
      <c r="C833" s="6">
        <v>0</v>
      </c>
      <c r="D833" s="6">
        <v>9269552</v>
      </c>
      <c r="E833" s="6">
        <v>10296934</v>
      </c>
      <c r="F833" s="6">
        <v>10240946</v>
      </c>
      <c r="G833" s="6">
        <v>10269059</v>
      </c>
      <c r="H833" s="3"/>
      <c r="I833" s="3"/>
      <c r="J833" s="3"/>
      <c r="K833" s="3"/>
      <c r="L833" s="3"/>
    </row>
    <row r="834" spans="1:12" x14ac:dyDescent="0.25">
      <c r="A834" s="15" t="s">
        <v>90</v>
      </c>
      <c r="B834" s="8" t="s">
        <v>76</v>
      </c>
      <c r="C834" s="3"/>
      <c r="D834" s="3">
        <v>1500000</v>
      </c>
      <c r="E834" s="3">
        <v>1500000</v>
      </c>
      <c r="F834" s="3">
        <v>1500000</v>
      </c>
      <c r="G834" s="3">
        <v>1500000</v>
      </c>
      <c r="H834" s="2"/>
      <c r="I834" s="7"/>
      <c r="J834" s="7"/>
    </row>
    <row r="835" spans="1:12" x14ac:dyDescent="0.25">
      <c r="A835" s="15" t="s">
        <v>90</v>
      </c>
      <c r="B835" s="8" t="s">
        <v>11</v>
      </c>
      <c r="C835" s="3"/>
      <c r="D835" s="3">
        <v>1</v>
      </c>
      <c r="E835" s="3">
        <v>417393</v>
      </c>
      <c r="F835" s="3">
        <v>954749</v>
      </c>
      <c r="G835" s="3">
        <v>1725748</v>
      </c>
      <c r="H835" s="2"/>
      <c r="I835" s="7"/>
      <c r="J835" s="7"/>
    </row>
    <row r="836" spans="1:12" x14ac:dyDescent="0.25">
      <c r="A836" s="15" t="s">
        <v>90</v>
      </c>
      <c r="B836" s="8" t="s">
        <v>12</v>
      </c>
      <c r="C836" s="3"/>
      <c r="D836" s="3">
        <v>7769551</v>
      </c>
      <c r="E836" s="3">
        <v>8379541</v>
      </c>
      <c r="F836" s="3">
        <v>7786197</v>
      </c>
      <c r="G836" s="3">
        <v>7043311</v>
      </c>
      <c r="H836" s="2"/>
      <c r="I836" s="7"/>
      <c r="J836" s="7"/>
    </row>
    <row r="837" spans="1:12" x14ac:dyDescent="0.25">
      <c r="A837" s="15" t="s">
        <v>90</v>
      </c>
      <c r="B837" s="8" t="s">
        <v>13</v>
      </c>
      <c r="C837" s="3"/>
      <c r="D837" s="3">
        <v>0</v>
      </c>
      <c r="E837" s="3">
        <v>0</v>
      </c>
      <c r="F837" s="3">
        <v>0</v>
      </c>
      <c r="G837" s="3">
        <v>0</v>
      </c>
      <c r="H837" s="2"/>
      <c r="I837" s="7"/>
      <c r="J837" s="7"/>
    </row>
    <row r="838" spans="1:12" x14ac:dyDescent="0.25">
      <c r="A838" s="14" t="s">
        <v>90</v>
      </c>
      <c r="B838" s="5" t="s">
        <v>14</v>
      </c>
      <c r="C838" s="6"/>
      <c r="D838" s="6">
        <v>13587359</v>
      </c>
      <c r="E838" s="6">
        <v>12930438</v>
      </c>
      <c r="F838" s="6">
        <v>20585162.09</v>
      </c>
      <c r="G838" s="6">
        <v>33330032</v>
      </c>
      <c r="H838" s="2"/>
      <c r="I838" s="7"/>
      <c r="J838" s="7"/>
    </row>
    <row r="839" spans="1:12" x14ac:dyDescent="0.25">
      <c r="A839" s="15" t="s">
        <v>90</v>
      </c>
      <c r="B839" s="8" t="s">
        <v>15</v>
      </c>
      <c r="C839" s="3"/>
      <c r="D839" s="3">
        <v>0</v>
      </c>
      <c r="E839" s="3">
        <v>0</v>
      </c>
      <c r="F839" s="3">
        <v>0</v>
      </c>
      <c r="G839" s="3">
        <v>0</v>
      </c>
      <c r="H839" s="2"/>
      <c r="I839" s="7"/>
      <c r="J839" s="7"/>
    </row>
    <row r="840" spans="1:12" x14ac:dyDescent="0.25">
      <c r="A840" s="15" t="s">
        <v>90</v>
      </c>
      <c r="B840" s="8" t="s">
        <v>16</v>
      </c>
      <c r="C840" s="3"/>
      <c r="D840" s="3">
        <v>11480731</v>
      </c>
      <c r="E840" s="3">
        <v>8015153</v>
      </c>
      <c r="F840" s="3">
        <v>13522111.09</v>
      </c>
      <c r="G840" s="3">
        <v>27696797</v>
      </c>
      <c r="H840" s="2"/>
      <c r="I840" s="7"/>
      <c r="J840" s="7"/>
    </row>
    <row r="841" spans="1:12" x14ac:dyDescent="0.25">
      <c r="A841" s="15" t="s">
        <v>90</v>
      </c>
      <c r="B841" s="8" t="s">
        <v>17</v>
      </c>
      <c r="C841" s="3"/>
      <c r="D841" s="3">
        <v>0</v>
      </c>
      <c r="E841" s="3">
        <v>0</v>
      </c>
      <c r="F841" s="3">
        <v>0</v>
      </c>
      <c r="G841" s="3">
        <v>0</v>
      </c>
      <c r="H841" s="2"/>
      <c r="I841" s="7"/>
      <c r="J841" s="7"/>
    </row>
    <row r="842" spans="1:12" x14ac:dyDescent="0.25">
      <c r="A842" s="15" t="s">
        <v>90</v>
      </c>
      <c r="B842" s="8" t="s">
        <v>18</v>
      </c>
      <c r="C842" s="3"/>
      <c r="D842" s="3">
        <v>2106628</v>
      </c>
      <c r="E842" s="3">
        <v>4915285</v>
      </c>
      <c r="F842" s="3">
        <v>7063051</v>
      </c>
      <c r="G842" s="3">
        <v>5633235</v>
      </c>
      <c r="H842" s="2"/>
      <c r="I842" s="7"/>
      <c r="J842" s="7"/>
    </row>
    <row r="843" spans="1:12" x14ac:dyDescent="0.25">
      <c r="A843" s="14" t="s">
        <v>90</v>
      </c>
      <c r="B843" s="5" t="s">
        <v>19</v>
      </c>
      <c r="C843" s="6"/>
      <c r="D843" s="6">
        <v>22856910.5123</v>
      </c>
      <c r="E843" s="6">
        <v>23227371.905000001</v>
      </c>
      <c r="F843" s="6">
        <v>30826107.961399999</v>
      </c>
      <c r="G843" s="6">
        <v>43599091</v>
      </c>
      <c r="H843" s="2"/>
      <c r="I843" s="7"/>
      <c r="J843" s="7"/>
    </row>
    <row r="844" spans="1:12" x14ac:dyDescent="0.25">
      <c r="A844" s="15" t="s">
        <v>90</v>
      </c>
      <c r="B844" s="8" t="s">
        <v>20</v>
      </c>
      <c r="C844" s="3"/>
      <c r="D844" s="3">
        <v>4994</v>
      </c>
      <c r="E844" s="3">
        <v>18836.598000000002</v>
      </c>
      <c r="F844" s="3">
        <v>697326.51139999996</v>
      </c>
      <c r="G844" s="3">
        <v>1191066</v>
      </c>
      <c r="H844" s="2"/>
      <c r="I844" s="7"/>
      <c r="J844" s="7"/>
    </row>
    <row r="845" spans="1:12" x14ac:dyDescent="0.25">
      <c r="A845" s="15" t="s">
        <v>90</v>
      </c>
      <c r="B845" s="8" t="s">
        <v>21</v>
      </c>
      <c r="C845" s="3"/>
      <c r="D845" s="3">
        <v>2202992</v>
      </c>
      <c r="E845" s="3">
        <v>1180035.307</v>
      </c>
      <c r="F845" s="3">
        <v>1853501</v>
      </c>
      <c r="G845" s="3">
        <v>4752917</v>
      </c>
      <c r="H845" s="2"/>
      <c r="I845" s="7"/>
      <c r="J845" s="7"/>
    </row>
    <row r="846" spans="1:12" x14ac:dyDescent="0.25">
      <c r="A846" s="15" t="s">
        <v>90</v>
      </c>
      <c r="B846" s="8" t="s">
        <v>22</v>
      </c>
      <c r="C846" s="3"/>
      <c r="D846" s="3">
        <v>0</v>
      </c>
      <c r="E846" s="3">
        <v>0</v>
      </c>
      <c r="F846" s="3">
        <v>0</v>
      </c>
      <c r="G846" s="3">
        <v>0</v>
      </c>
      <c r="H846" s="2"/>
      <c r="I846" s="7"/>
      <c r="J846" s="7"/>
    </row>
    <row r="847" spans="1:12" x14ac:dyDescent="0.25">
      <c r="A847" s="15" t="s">
        <v>90</v>
      </c>
      <c r="B847" s="8" t="s">
        <v>23</v>
      </c>
      <c r="C847" s="3"/>
      <c r="D847" s="3">
        <v>0</v>
      </c>
      <c r="E847" s="3">
        <v>0</v>
      </c>
      <c r="F847" s="3">
        <v>0</v>
      </c>
      <c r="G847" s="3">
        <v>624316</v>
      </c>
      <c r="H847" s="2"/>
      <c r="I847" s="7"/>
      <c r="J847" s="7"/>
    </row>
    <row r="848" spans="1:12" x14ac:dyDescent="0.25">
      <c r="A848" s="15" t="s">
        <v>90</v>
      </c>
      <c r="B848" s="8" t="s">
        <v>24</v>
      </c>
      <c r="C848" s="3"/>
      <c r="D848" s="3">
        <v>18071452</v>
      </c>
      <c r="E848" s="3">
        <v>19472690</v>
      </c>
      <c r="F848" s="3">
        <v>25074618.449999999</v>
      </c>
      <c r="G848" s="3">
        <v>33115880</v>
      </c>
      <c r="H848" s="2"/>
      <c r="I848" s="7"/>
      <c r="J848" s="7"/>
    </row>
    <row r="849" spans="1:10" x14ac:dyDescent="0.25">
      <c r="A849" s="15" t="s">
        <v>90</v>
      </c>
      <c r="B849" s="8" t="s">
        <v>25</v>
      </c>
      <c r="C849" s="3"/>
      <c r="D849" s="3">
        <v>0</v>
      </c>
      <c r="E849" s="3">
        <v>0</v>
      </c>
      <c r="F849" s="3">
        <v>103660</v>
      </c>
      <c r="G849" s="3">
        <v>73963</v>
      </c>
      <c r="H849" s="2"/>
      <c r="I849" s="7"/>
      <c r="J849" s="7"/>
    </row>
    <row r="850" spans="1:10" x14ac:dyDescent="0.25">
      <c r="A850" s="15" t="s">
        <v>90</v>
      </c>
      <c r="B850" s="8" t="s">
        <v>26</v>
      </c>
      <c r="C850" s="3"/>
      <c r="D850" s="3">
        <v>115156</v>
      </c>
      <c r="E850" s="3">
        <v>226521</v>
      </c>
      <c r="F850" s="3">
        <v>254138</v>
      </c>
      <c r="G850" s="3">
        <v>255430</v>
      </c>
      <c r="H850" s="2"/>
      <c r="I850" s="7"/>
      <c r="J850" s="7"/>
    </row>
    <row r="851" spans="1:10" x14ac:dyDescent="0.25">
      <c r="A851" s="15" t="s">
        <v>90</v>
      </c>
      <c r="B851" s="8" t="s">
        <v>27</v>
      </c>
      <c r="C851" s="3"/>
      <c r="D851" s="3">
        <v>17956296</v>
      </c>
      <c r="E851" s="3">
        <v>19246169</v>
      </c>
      <c r="F851" s="3">
        <v>24820480.449999999</v>
      </c>
      <c r="G851" s="3">
        <v>32860450</v>
      </c>
      <c r="H851" s="2"/>
      <c r="I851" s="7"/>
      <c r="J851" s="7"/>
    </row>
    <row r="852" spans="1:10" x14ac:dyDescent="0.25">
      <c r="A852" s="15" t="s">
        <v>90</v>
      </c>
      <c r="B852" s="8" t="s">
        <v>491</v>
      </c>
      <c r="C852" s="3"/>
      <c r="D852" s="3">
        <v>266769.23430000001</v>
      </c>
      <c r="E852" s="3">
        <v>427151</v>
      </c>
      <c r="F852" s="3">
        <v>416973</v>
      </c>
      <c r="G852" s="3">
        <v>506812</v>
      </c>
      <c r="H852" s="2"/>
      <c r="I852" s="7"/>
      <c r="J852" s="7"/>
    </row>
    <row r="853" spans="1:10" x14ac:dyDescent="0.25">
      <c r="A853" s="15" t="s">
        <v>90</v>
      </c>
      <c r="B853" s="8" t="s">
        <v>28</v>
      </c>
      <c r="C853" s="3"/>
      <c r="D853" s="3">
        <v>2425859.2779999999</v>
      </c>
      <c r="E853" s="3">
        <v>2355180</v>
      </c>
      <c r="F853" s="3">
        <v>3037827</v>
      </c>
      <c r="G853" s="3">
        <v>3663530</v>
      </c>
      <c r="H853" s="2"/>
      <c r="I853" s="7"/>
      <c r="J853" s="7"/>
    </row>
    <row r="854" spans="1:10" x14ac:dyDescent="0.25">
      <c r="A854" s="14" t="s">
        <v>90</v>
      </c>
      <c r="B854" s="5" t="s">
        <v>29</v>
      </c>
      <c r="C854" s="6"/>
      <c r="D854" s="6"/>
      <c r="E854" s="6"/>
      <c r="F854" s="6"/>
      <c r="G854" s="6"/>
      <c r="H854" s="2"/>
      <c r="I854" s="7"/>
      <c r="J854" s="7"/>
    </row>
    <row r="855" spans="1:10" x14ac:dyDescent="0.25">
      <c r="A855" s="15" t="s">
        <v>90</v>
      </c>
      <c r="B855" s="8" t="s">
        <v>30</v>
      </c>
      <c r="C855" s="3"/>
      <c r="D855" s="3">
        <v>7326999</v>
      </c>
      <c r="E855" s="3">
        <v>9647772</v>
      </c>
      <c r="F855" s="3">
        <v>12499390</v>
      </c>
      <c r="G855" s="3">
        <v>15115849</v>
      </c>
      <c r="H855" s="2"/>
      <c r="I855" s="7"/>
      <c r="J855" s="7"/>
    </row>
    <row r="856" spans="1:10" x14ac:dyDescent="0.25">
      <c r="A856" s="15" t="s">
        <v>90</v>
      </c>
      <c r="B856" s="8" t="s">
        <v>31</v>
      </c>
      <c r="C856" s="3"/>
      <c r="D856" s="3">
        <v>1922130</v>
      </c>
      <c r="E856" s="3">
        <v>2187843.37</v>
      </c>
      <c r="F856" s="3">
        <v>2570226.7779999999</v>
      </c>
      <c r="G856" s="3">
        <v>2836521</v>
      </c>
      <c r="H856" s="2"/>
      <c r="I856" s="7"/>
      <c r="J856" s="7"/>
    </row>
    <row r="857" spans="1:10" x14ac:dyDescent="0.25">
      <c r="A857" s="15" t="s">
        <v>90</v>
      </c>
      <c r="B857" s="8" t="s">
        <v>32</v>
      </c>
      <c r="C857" s="3"/>
      <c r="D857" s="3">
        <v>5404869</v>
      </c>
      <c r="E857" s="3">
        <v>7459928.6299999999</v>
      </c>
      <c r="F857" s="3">
        <v>9929163.2219999991</v>
      </c>
      <c r="G857" s="3">
        <v>12279328</v>
      </c>
      <c r="H857" s="2"/>
      <c r="I857" s="7"/>
      <c r="J857" s="7"/>
    </row>
    <row r="858" spans="1:10" x14ac:dyDescent="0.25">
      <c r="A858" s="15" t="s">
        <v>90</v>
      </c>
      <c r="B858" s="8" t="s">
        <v>33</v>
      </c>
      <c r="C858" s="3"/>
      <c r="D858" s="3">
        <v>31360</v>
      </c>
      <c r="E858" s="3">
        <v>270634</v>
      </c>
      <c r="F858" s="3">
        <v>224571.3064</v>
      </c>
      <c r="G858" s="3">
        <v>234620</v>
      </c>
      <c r="H858" s="2"/>
      <c r="I858" s="7"/>
      <c r="J858" s="7"/>
    </row>
    <row r="859" spans="1:10" x14ac:dyDescent="0.25">
      <c r="A859" s="15" t="s">
        <v>90</v>
      </c>
      <c r="B859" s="8" t="s">
        <v>34</v>
      </c>
      <c r="C859" s="3"/>
      <c r="D859" s="3">
        <v>5373509</v>
      </c>
      <c r="E859" s="3">
        <v>7189294.6299999999</v>
      </c>
      <c r="F859" s="3">
        <v>9704591.9159999993</v>
      </c>
      <c r="G859" s="3">
        <v>12044708</v>
      </c>
      <c r="H859" s="2"/>
      <c r="I859" s="7"/>
      <c r="J859" s="7"/>
    </row>
    <row r="860" spans="1:10" x14ac:dyDescent="0.25">
      <c r="A860" s="15" t="s">
        <v>90</v>
      </c>
      <c r="B860" s="8" t="s">
        <v>35</v>
      </c>
      <c r="C860" s="3"/>
      <c r="D860" s="3">
        <v>-6016</v>
      </c>
      <c r="E860" s="3">
        <v>-73043</v>
      </c>
      <c r="F860" s="3">
        <v>8479</v>
      </c>
      <c r="G860" s="3">
        <v>64319</v>
      </c>
      <c r="H860" s="2"/>
      <c r="I860" s="7"/>
      <c r="J860" s="7"/>
    </row>
    <row r="861" spans="1:10" x14ac:dyDescent="0.25">
      <c r="A861" s="15" t="s">
        <v>90</v>
      </c>
      <c r="B861" s="8" t="s">
        <v>36</v>
      </c>
      <c r="C861" s="3"/>
      <c r="D861" s="3">
        <v>2133430</v>
      </c>
      <c r="E861" s="3">
        <v>3115305</v>
      </c>
      <c r="F861" s="3">
        <v>4343432.7819999997</v>
      </c>
      <c r="G861" s="3">
        <v>5314200</v>
      </c>
      <c r="H861" s="2"/>
      <c r="I861" s="7"/>
      <c r="J861" s="7"/>
    </row>
    <row r="862" spans="1:10" x14ac:dyDescent="0.25">
      <c r="A862" s="15" t="s">
        <v>90</v>
      </c>
      <c r="B862" s="8" t="s">
        <v>37</v>
      </c>
      <c r="C862" s="3"/>
      <c r="D862" s="3">
        <v>2128743</v>
      </c>
      <c r="E862" s="3">
        <v>3115304.9980000001</v>
      </c>
      <c r="F862" s="3">
        <v>4270767.1490000002</v>
      </c>
      <c r="G862" s="3">
        <v>5314200</v>
      </c>
      <c r="H862" s="2"/>
      <c r="I862" s="7"/>
      <c r="J862" s="7"/>
    </row>
    <row r="863" spans="1:10" x14ac:dyDescent="0.25">
      <c r="A863" s="15" t="s">
        <v>90</v>
      </c>
      <c r="B863" s="8" t="s">
        <v>38</v>
      </c>
      <c r="C863" s="3"/>
      <c r="D863" s="3">
        <v>3234063</v>
      </c>
      <c r="E863" s="3">
        <v>4000946.63</v>
      </c>
      <c r="F863" s="3">
        <v>5369638.1339999996</v>
      </c>
      <c r="G863" s="3">
        <v>6794827</v>
      </c>
      <c r="H863" s="2"/>
      <c r="I863" s="7"/>
      <c r="J863" s="7"/>
    </row>
    <row r="864" spans="1:10" x14ac:dyDescent="0.25">
      <c r="A864" s="15" t="s">
        <v>90</v>
      </c>
      <c r="B864" s="8" t="s">
        <v>39</v>
      </c>
      <c r="C864" s="3"/>
      <c r="D864" s="3">
        <v>2061751</v>
      </c>
      <c r="E864" s="3">
        <v>2472863</v>
      </c>
      <c r="F864" s="3">
        <v>3213636.1490000002</v>
      </c>
      <c r="G864" s="3">
        <v>3825953</v>
      </c>
      <c r="H864" s="2"/>
      <c r="I864" s="7"/>
      <c r="J864" s="7"/>
    </row>
    <row r="865" spans="1:17" x14ac:dyDescent="0.25">
      <c r="A865" s="14" t="s">
        <v>90</v>
      </c>
      <c r="B865" s="5" t="s">
        <v>40</v>
      </c>
      <c r="C865" s="3"/>
      <c r="D865" s="3"/>
      <c r="E865" s="3"/>
      <c r="F865" s="3"/>
      <c r="G865" s="3"/>
      <c r="H865" s="2"/>
      <c r="I865" s="7"/>
      <c r="J865" s="7"/>
    </row>
    <row r="866" spans="1:17" x14ac:dyDescent="0.25">
      <c r="A866" s="15" t="s">
        <v>90</v>
      </c>
      <c r="B866" s="8" t="s">
        <v>77</v>
      </c>
      <c r="C866" s="3"/>
      <c r="D866" s="3">
        <v>150000</v>
      </c>
      <c r="E866" s="3">
        <v>150000</v>
      </c>
      <c r="F866" s="3">
        <v>150000</v>
      </c>
      <c r="G866" s="3">
        <v>150000</v>
      </c>
      <c r="H866" s="2"/>
      <c r="I866" s="7"/>
      <c r="J866" s="7"/>
    </row>
    <row r="867" spans="1:17" x14ac:dyDescent="0.25">
      <c r="A867" s="15" t="s">
        <v>90</v>
      </c>
      <c r="B867" s="8" t="s">
        <v>78</v>
      </c>
      <c r="C867" s="9"/>
      <c r="D867" s="9">
        <v>0</v>
      </c>
      <c r="E867" s="9">
        <v>0</v>
      </c>
      <c r="F867" s="9">
        <v>0</v>
      </c>
      <c r="G867" s="9">
        <v>0</v>
      </c>
      <c r="H867" s="2"/>
      <c r="I867" s="7"/>
      <c r="J867" s="7"/>
    </row>
    <row r="868" spans="1:17" x14ac:dyDescent="0.25">
      <c r="A868" s="15" t="s">
        <v>90</v>
      </c>
      <c r="B868" s="8" t="s">
        <v>79</v>
      </c>
      <c r="C868" s="9"/>
      <c r="D868" s="9">
        <v>0</v>
      </c>
      <c r="E868" s="9">
        <v>0</v>
      </c>
      <c r="F868" s="9">
        <v>0</v>
      </c>
      <c r="G868" s="9">
        <v>0</v>
      </c>
      <c r="H868" s="2"/>
      <c r="I868" s="7"/>
      <c r="J868" s="7"/>
    </row>
    <row r="869" spans="1:17" x14ac:dyDescent="0.25">
      <c r="A869" s="15" t="s">
        <v>90</v>
      </c>
      <c r="B869" s="8" t="s">
        <v>80</v>
      </c>
      <c r="C869" s="3"/>
      <c r="D869" s="3">
        <v>836652</v>
      </c>
      <c r="E869" s="3">
        <v>-252364</v>
      </c>
      <c r="F869" s="3">
        <v>3404591</v>
      </c>
      <c r="G869" s="3">
        <v>9110096</v>
      </c>
      <c r="H869" s="2"/>
      <c r="I869" s="7"/>
      <c r="J869" s="7"/>
    </row>
    <row r="870" spans="1:17" x14ac:dyDescent="0.25">
      <c r="A870" s="14" t="s">
        <v>90</v>
      </c>
      <c r="B870" s="5" t="s">
        <v>43</v>
      </c>
      <c r="C870" s="9"/>
      <c r="D870" s="9"/>
      <c r="E870" s="9"/>
      <c r="F870" s="9"/>
      <c r="G870" s="9"/>
      <c r="H870" s="2"/>
      <c r="I870" s="7"/>
      <c r="J870" s="7"/>
    </row>
    <row r="871" spans="1:17" x14ac:dyDescent="0.25">
      <c r="A871" s="15" t="s">
        <v>90</v>
      </c>
      <c r="B871" s="8" t="s">
        <v>44</v>
      </c>
      <c r="C871" s="9"/>
      <c r="D871" s="9">
        <v>73.766476561549965</v>
      </c>
      <c r="E871" s="9">
        <v>77.322812251367466</v>
      </c>
      <c r="F871" s="9">
        <v>79.437182310496752</v>
      </c>
      <c r="G871" s="9">
        <v>81.234788730689232</v>
      </c>
      <c r="H871" s="2"/>
      <c r="I871" s="7"/>
      <c r="J871" s="7"/>
    </row>
    <row r="872" spans="1:17" x14ac:dyDescent="0.25">
      <c r="A872" s="15" t="s">
        <v>90</v>
      </c>
      <c r="B872" s="8" t="s">
        <v>45</v>
      </c>
      <c r="C872" s="9"/>
      <c r="D872" s="9">
        <v>23.646542244156205</v>
      </c>
      <c r="E872" s="9">
        <v>32.116972425942649</v>
      </c>
      <c r="F872" s="9">
        <v>32.210239561975037</v>
      </c>
      <c r="G872" s="9">
        <v>28.16418351474346</v>
      </c>
      <c r="H872" s="2"/>
      <c r="I872" s="7"/>
      <c r="J872" s="7"/>
    </row>
    <row r="873" spans="1:17" x14ac:dyDescent="0.25">
      <c r="A873" s="15" t="s">
        <v>90</v>
      </c>
      <c r="B873" s="8" t="s">
        <v>533</v>
      </c>
      <c r="C873" s="9"/>
      <c r="D873" s="9">
        <v>22.242186030133926</v>
      </c>
      <c r="E873" s="9">
        <v>24.01552734046853</v>
      </c>
      <c r="F873" s="9">
        <v>31.38026652029998</v>
      </c>
      <c r="G873" s="9">
        <v>37.257094345255979</v>
      </c>
      <c r="H873" s="2"/>
      <c r="I873" s="9"/>
      <c r="J873" s="9"/>
      <c r="K873" s="9"/>
      <c r="L873" s="9"/>
      <c r="M873" s="24"/>
      <c r="N873" s="24"/>
      <c r="O873" s="24"/>
      <c r="P873" s="24"/>
      <c r="Q873" s="24"/>
    </row>
    <row r="874" spans="1:17" x14ac:dyDescent="0.25">
      <c r="A874" s="15" t="s">
        <v>90</v>
      </c>
      <c r="B874" s="8" t="s">
        <v>46</v>
      </c>
      <c r="C874" s="9"/>
      <c r="D874" s="9">
        <v>9.020252316648433</v>
      </c>
      <c r="E874" s="9">
        <v>10.646331449438252</v>
      </c>
      <c r="F874" s="9">
        <v>10.425046694263408</v>
      </c>
      <c r="G874" s="9">
        <v>8.7753045126560085</v>
      </c>
      <c r="H874" s="2"/>
      <c r="I874" s="2"/>
      <c r="J874" s="2"/>
      <c r="K874" s="2"/>
      <c r="L874" s="2"/>
      <c r="M874" s="2"/>
      <c r="N874" s="2"/>
      <c r="O874" s="2"/>
      <c r="P874" s="2"/>
      <c r="Q874" s="2"/>
    </row>
    <row r="875" spans="1:17" x14ac:dyDescent="0.25">
      <c r="A875" s="15" t="s">
        <v>90</v>
      </c>
      <c r="B875" s="8" t="s">
        <v>47</v>
      </c>
      <c r="C875" s="9"/>
      <c r="D875" s="9">
        <v>-2.6320267547806198E-2</v>
      </c>
      <c r="E875" s="9">
        <v>-0.31446949873944424</v>
      </c>
      <c r="F875" s="9">
        <v>2.7505905093881067E-2</v>
      </c>
      <c r="G875" s="9">
        <v>0.14752371786833812</v>
      </c>
      <c r="H875" s="2"/>
      <c r="I875" s="2"/>
      <c r="J875" s="2"/>
      <c r="K875" s="2"/>
      <c r="L875" s="2"/>
      <c r="M875" s="2"/>
      <c r="N875" s="2"/>
      <c r="O875" s="2"/>
      <c r="P875" s="2"/>
      <c r="Q875" s="2"/>
    </row>
    <row r="876" spans="1:17" x14ac:dyDescent="0.25">
      <c r="A876" s="15" t="s">
        <v>90</v>
      </c>
      <c r="B876" s="8" t="s">
        <v>48</v>
      </c>
      <c r="C876" s="9"/>
      <c r="D876" s="9">
        <v>23.509340849492109</v>
      </c>
      <c r="E876" s="9">
        <v>30.951821236617857</v>
      </c>
      <c r="F876" s="9">
        <v>31.481729474742473</v>
      </c>
      <c r="G876" s="9">
        <v>27.626053029408343</v>
      </c>
      <c r="H876" s="2"/>
      <c r="I876" s="2"/>
      <c r="J876" s="2"/>
      <c r="K876" s="2"/>
      <c r="L876" s="2"/>
      <c r="M876" s="2"/>
      <c r="N876" s="2"/>
      <c r="O876" s="2"/>
      <c r="P876" s="2"/>
      <c r="Q876" s="2"/>
    </row>
    <row r="877" spans="1:17" x14ac:dyDescent="0.25">
      <c r="A877" s="15" t="s">
        <v>90</v>
      </c>
      <c r="B877" s="8" t="s">
        <v>49</v>
      </c>
      <c r="C877" s="9"/>
      <c r="D877" s="9">
        <v>26.233523438450039</v>
      </c>
      <c r="E877" s="9">
        <v>22.677187748632534</v>
      </c>
      <c r="F877" s="9">
        <v>20.562817689503248</v>
      </c>
      <c r="G877" s="9">
        <v>18.765211269310775</v>
      </c>
      <c r="H877" s="2"/>
      <c r="I877" s="2"/>
      <c r="J877" s="2"/>
      <c r="K877" s="2"/>
      <c r="L877" s="2"/>
      <c r="M877" s="2"/>
      <c r="N877" s="2"/>
      <c r="O877" s="2"/>
      <c r="P877" s="2"/>
      <c r="Q877" s="2"/>
    </row>
    <row r="878" spans="1:17" x14ac:dyDescent="0.25">
      <c r="A878" s="15" t="s">
        <v>90</v>
      </c>
      <c r="B878" s="8" t="s">
        <v>50</v>
      </c>
      <c r="C878" s="9"/>
      <c r="D878" s="9">
        <v>0.65822558187641989</v>
      </c>
      <c r="E878" s="9">
        <v>0.77864197803608293</v>
      </c>
      <c r="F878" s="9">
        <v>0.79535474131076711</v>
      </c>
      <c r="G878" s="9">
        <v>0.78209496724493499</v>
      </c>
      <c r="H878" s="2"/>
      <c r="I878" s="23"/>
      <c r="J878" s="23"/>
      <c r="K878" s="23"/>
      <c r="L878" s="23"/>
      <c r="M878" s="24"/>
      <c r="N878" s="24"/>
      <c r="O878" s="24"/>
      <c r="P878" s="24"/>
      <c r="Q878" s="24"/>
    </row>
    <row r="879" spans="1:17" x14ac:dyDescent="0.25">
      <c r="A879" s="15" t="s">
        <v>90</v>
      </c>
      <c r="B879" s="8" t="s">
        <v>51</v>
      </c>
      <c r="C879" s="9"/>
      <c r="D879" s="9">
        <v>29.141305204506008</v>
      </c>
      <c r="E879" s="9">
        <v>32.536743337592114</v>
      </c>
      <c r="F879" s="9">
        <v>34.725601795157914</v>
      </c>
      <c r="G879" s="9">
        <v>35.007517703361387</v>
      </c>
      <c r="H879" s="2"/>
      <c r="I879" s="2"/>
      <c r="J879" s="2"/>
      <c r="K879" s="2"/>
      <c r="L879" s="2"/>
      <c r="M879" s="2"/>
      <c r="N879" s="2"/>
      <c r="O879" s="2"/>
      <c r="P879" s="2"/>
      <c r="Q879" s="2"/>
    </row>
    <row r="880" spans="1:17" x14ac:dyDescent="0.25">
      <c r="A880" s="15" t="s">
        <v>90</v>
      </c>
      <c r="B880" s="8" t="s">
        <v>52</v>
      </c>
      <c r="C880" s="9"/>
      <c r="D880" s="9">
        <v>-353.84690824468083</v>
      </c>
      <c r="E880" s="9">
        <v>-42.650288159029614</v>
      </c>
      <c r="F880" s="9">
        <v>503.6875986555018</v>
      </c>
      <c r="G880" s="9">
        <v>82.622553211337234</v>
      </c>
      <c r="H880" s="2"/>
      <c r="I880" s="2"/>
      <c r="J880" s="2"/>
      <c r="K880" s="2"/>
      <c r="L880" s="2"/>
      <c r="M880" s="2"/>
      <c r="N880" s="2"/>
      <c r="O880" s="2"/>
      <c r="P880" s="2"/>
      <c r="Q880" s="2"/>
    </row>
    <row r="881" spans="1:17" x14ac:dyDescent="0.25">
      <c r="A881" s="15" t="s">
        <v>90</v>
      </c>
      <c r="B881" s="8" t="s">
        <v>82</v>
      </c>
      <c r="C881" s="9"/>
      <c r="D881" s="9">
        <v>13.745006666666667</v>
      </c>
      <c r="E881" s="9">
        <v>16.485753333333335</v>
      </c>
      <c r="F881" s="9">
        <v>21.424240993333335</v>
      </c>
      <c r="G881" s="9">
        <v>25.506353333333333</v>
      </c>
      <c r="H881" s="2"/>
      <c r="I881" s="2"/>
      <c r="J881" s="2"/>
      <c r="K881" s="2"/>
      <c r="L881" s="2"/>
      <c r="M881" s="2"/>
      <c r="N881" s="2"/>
      <c r="O881" s="2"/>
      <c r="P881" s="2"/>
      <c r="Q881" s="2"/>
    </row>
    <row r="882" spans="1:17" x14ac:dyDescent="0.25">
      <c r="A882" s="14" t="s">
        <v>90</v>
      </c>
      <c r="B882" s="5" t="s">
        <v>53</v>
      </c>
      <c r="C882" s="9"/>
      <c r="D882" s="9"/>
      <c r="E882" s="9"/>
      <c r="F882" s="9"/>
      <c r="G882" s="9"/>
      <c r="H882" s="2"/>
      <c r="I882" s="2"/>
      <c r="J882" s="2"/>
      <c r="K882" s="2"/>
      <c r="L882" s="2"/>
      <c r="M882" s="2"/>
      <c r="N882" s="2"/>
      <c r="O882" s="2"/>
      <c r="P882" s="2"/>
      <c r="Q882" s="2"/>
    </row>
    <row r="883" spans="1:17" x14ac:dyDescent="0.25">
      <c r="A883" s="15" t="s">
        <v>90</v>
      </c>
      <c r="B883" s="8" t="s">
        <v>54</v>
      </c>
      <c r="C883" s="9"/>
      <c r="D883" s="9">
        <v>9.6600369451147632</v>
      </c>
      <c r="E883" s="9">
        <v>5.161461700890607</v>
      </c>
      <c r="F883" s="9">
        <v>8.274893199602456</v>
      </c>
      <c r="G883" s="9">
        <v>13.6332727670859</v>
      </c>
      <c r="H883" s="2"/>
      <c r="I883" s="2"/>
      <c r="J883" s="2"/>
      <c r="K883" s="2"/>
      <c r="L883" s="2"/>
      <c r="M883" s="2"/>
      <c r="N883" s="2"/>
      <c r="O883" s="2"/>
      <c r="P883" s="2"/>
      <c r="Q883" s="2"/>
    </row>
    <row r="884" spans="1:17" x14ac:dyDescent="0.25">
      <c r="A884" s="15" t="s">
        <v>90</v>
      </c>
      <c r="B884" s="8" t="s">
        <v>55</v>
      </c>
      <c r="C884" s="9"/>
      <c r="D884" s="9">
        <v>0</v>
      </c>
      <c r="E884" s="9">
        <v>0</v>
      </c>
      <c r="F884" s="9">
        <v>0</v>
      </c>
      <c r="G884" s="9">
        <v>1.4319472853229898</v>
      </c>
      <c r="H884" s="2"/>
      <c r="I884" s="2"/>
      <c r="J884" s="2"/>
      <c r="K884" s="2"/>
      <c r="L884" s="2"/>
      <c r="M884" s="2"/>
      <c r="N884" s="2"/>
      <c r="O884" s="2"/>
      <c r="P884" s="2"/>
      <c r="Q884" s="2"/>
    </row>
    <row r="885" spans="1:17" x14ac:dyDescent="0.25">
      <c r="A885" s="15" t="s">
        <v>90</v>
      </c>
      <c r="B885" s="8" t="s">
        <v>56</v>
      </c>
      <c r="C885" s="9"/>
      <c r="D885" s="9">
        <v>78.559593565093451</v>
      </c>
      <c r="E885" s="9">
        <v>82.859864984798421</v>
      </c>
      <c r="F885" s="9">
        <v>80.517723745987794</v>
      </c>
      <c r="G885" s="9">
        <v>75.369575939094688</v>
      </c>
      <c r="H885" s="2"/>
      <c r="I885" s="2"/>
      <c r="J885" s="2"/>
      <c r="K885" s="2"/>
      <c r="L885" s="2"/>
      <c r="M885" s="2"/>
      <c r="N885" s="2"/>
      <c r="O885" s="2"/>
      <c r="P885" s="2"/>
      <c r="Q885" s="2"/>
    </row>
    <row r="886" spans="1:17" x14ac:dyDescent="0.25">
      <c r="A886" s="15" t="s">
        <v>90</v>
      </c>
      <c r="B886" s="8" t="s">
        <v>57</v>
      </c>
      <c r="C886" s="9"/>
      <c r="D886" s="9">
        <v>0</v>
      </c>
      <c r="E886" s="9">
        <v>0</v>
      </c>
      <c r="F886" s="9">
        <v>0</v>
      </c>
      <c r="G886" s="9">
        <v>0</v>
      </c>
      <c r="H886" s="2"/>
      <c r="I886" s="2"/>
      <c r="J886" s="2"/>
      <c r="K886" s="2"/>
      <c r="L886" s="2"/>
      <c r="M886" s="2"/>
      <c r="N886" s="2"/>
      <c r="O886" s="2"/>
      <c r="P886" s="2"/>
      <c r="Q886" s="2"/>
    </row>
    <row r="887" spans="1:17" x14ac:dyDescent="0.25">
      <c r="A887" s="15" t="s">
        <v>90</v>
      </c>
      <c r="B887" s="8" t="s">
        <v>58</v>
      </c>
      <c r="C887" s="9"/>
      <c r="D887" s="9">
        <v>59.44529989163771</v>
      </c>
      <c r="E887" s="9">
        <v>55.668966996720584</v>
      </c>
      <c r="F887" s="9">
        <v>66.778336453555667</v>
      </c>
      <c r="G887" s="9">
        <v>76.446621329788726</v>
      </c>
      <c r="H887" s="2"/>
      <c r="I887" s="2"/>
      <c r="J887" s="2"/>
      <c r="K887" s="2"/>
      <c r="L887" s="2"/>
      <c r="M887" s="2"/>
      <c r="N887" s="2"/>
      <c r="O887" s="2"/>
      <c r="P887" s="2"/>
      <c r="Q887" s="2"/>
    </row>
    <row r="888" spans="1:17" x14ac:dyDescent="0.25">
      <c r="A888" s="15" t="s">
        <v>90</v>
      </c>
      <c r="B888" s="8" t="s">
        <v>59</v>
      </c>
      <c r="C888" s="9"/>
      <c r="D888" s="9"/>
      <c r="E888" s="9"/>
      <c r="F888" s="9"/>
      <c r="G888" s="9"/>
      <c r="H888" s="2"/>
      <c r="I888" s="2"/>
      <c r="J888" s="2"/>
      <c r="K888" s="2"/>
      <c r="L888" s="2"/>
      <c r="M888" s="2"/>
      <c r="N888" s="2"/>
      <c r="O888" s="2"/>
      <c r="P888" s="2"/>
      <c r="Q888" s="2"/>
    </row>
    <row r="889" spans="1:17" x14ac:dyDescent="0.25">
      <c r="A889" s="15" t="s">
        <v>90</v>
      </c>
      <c r="B889" s="8" t="s">
        <v>60</v>
      </c>
      <c r="C889" s="9"/>
      <c r="D889" s="9">
        <v>157.40680623908008</v>
      </c>
      <c r="E889" s="9">
        <v>242.9484502666387</v>
      </c>
      <c r="F889" s="9">
        <v>185.4341994612322</v>
      </c>
      <c r="G889" s="9">
        <v>119.56573895530231</v>
      </c>
      <c r="H889" s="2"/>
      <c r="I889" s="2"/>
      <c r="J889" s="2"/>
      <c r="K889" s="2"/>
      <c r="L889" s="2"/>
      <c r="M889" s="2"/>
      <c r="N889" s="2"/>
      <c r="O889" s="2"/>
      <c r="P889" s="2"/>
      <c r="Q889" s="2"/>
    </row>
    <row r="890" spans="1:17" x14ac:dyDescent="0.25">
      <c r="A890" s="14" t="s">
        <v>90</v>
      </c>
      <c r="B890" s="5" t="s">
        <v>61</v>
      </c>
      <c r="C890" s="9"/>
      <c r="D890" s="9"/>
      <c r="E890" s="9"/>
      <c r="F890" s="9"/>
      <c r="G890" s="9"/>
      <c r="H890" s="2"/>
      <c r="I890" s="2"/>
      <c r="J890" s="2"/>
      <c r="K890" s="2"/>
      <c r="L890" s="2"/>
      <c r="M890" s="2"/>
      <c r="N890" s="2"/>
      <c r="O890" s="2"/>
      <c r="P890" s="2"/>
      <c r="Q890" s="2"/>
    </row>
    <row r="891" spans="1:17" x14ac:dyDescent="0.25">
      <c r="A891" s="15" t="s">
        <v>90</v>
      </c>
      <c r="B891" s="8" t="s">
        <v>62</v>
      </c>
      <c r="C891" s="9"/>
      <c r="D891" s="9">
        <v>0</v>
      </c>
      <c r="E891" s="9">
        <v>0</v>
      </c>
      <c r="F891" s="9">
        <v>0.41340609113037169</v>
      </c>
      <c r="G891" s="9">
        <v>0.22334602009670285</v>
      </c>
      <c r="H891" s="2"/>
      <c r="I891" s="2"/>
      <c r="J891" s="2"/>
      <c r="K891" s="2"/>
      <c r="L891" s="2"/>
      <c r="M891" s="2"/>
      <c r="N891" s="2"/>
      <c r="O891" s="2"/>
      <c r="P891" s="2"/>
      <c r="Q891" s="2"/>
    </row>
    <row r="892" spans="1:17" x14ac:dyDescent="0.25">
      <c r="A892" s="15" t="s">
        <v>90</v>
      </c>
      <c r="B892" s="8" t="s">
        <v>63</v>
      </c>
      <c r="C892" s="9"/>
      <c r="D892" s="9">
        <v>0.63722605134330101</v>
      </c>
      <c r="E892" s="9">
        <v>1.1632753358678232</v>
      </c>
      <c r="F892" s="9">
        <v>1.0135268877840093</v>
      </c>
      <c r="G892" s="9">
        <v>0.77132179486095498</v>
      </c>
      <c r="H892" s="2"/>
      <c r="I892" s="2"/>
      <c r="J892" s="2"/>
      <c r="K892" s="2"/>
      <c r="L892" s="2"/>
      <c r="M892" s="2"/>
      <c r="N892" s="2"/>
      <c r="O892" s="2"/>
      <c r="P892" s="2"/>
      <c r="Q892" s="2"/>
    </row>
    <row r="893" spans="1:17" x14ac:dyDescent="0.25">
      <c r="A893" s="15" t="s">
        <v>90</v>
      </c>
      <c r="B893" s="8" t="s">
        <v>534</v>
      </c>
      <c r="C893" s="9"/>
      <c r="D893" s="9">
        <v>0</v>
      </c>
      <c r="E893" s="9">
        <v>0</v>
      </c>
      <c r="F893" s="9">
        <v>1.0122111765846631</v>
      </c>
      <c r="G893" s="9">
        <v>0.72025099865528086</v>
      </c>
      <c r="H893" s="2"/>
      <c r="I893" s="25"/>
      <c r="J893" s="25"/>
      <c r="K893" s="25"/>
      <c r="L893" s="25"/>
      <c r="M893" s="24"/>
      <c r="N893" s="24"/>
      <c r="O893" s="24"/>
      <c r="P893" s="24"/>
      <c r="Q893" s="24"/>
    </row>
    <row r="894" spans="1:17" x14ac:dyDescent="0.25">
      <c r="A894" s="15" t="s">
        <v>90</v>
      </c>
      <c r="B894" s="8" t="s">
        <v>65</v>
      </c>
      <c r="C894" s="9"/>
      <c r="D894" s="9">
        <v>27.232623571503005</v>
      </c>
      <c r="E894" s="9">
        <v>119.47413264112379</v>
      </c>
      <c r="F894" s="9">
        <v>88.365890343041968</v>
      </c>
      <c r="G894" s="9">
        <v>91.852953842540032</v>
      </c>
      <c r="H894" s="2"/>
      <c r="I894" s="2"/>
      <c r="J894" s="2"/>
      <c r="K894" s="2"/>
      <c r="L894" s="2"/>
      <c r="M894" s="2"/>
      <c r="N894" s="2"/>
      <c r="O894" s="2"/>
      <c r="P894" s="2"/>
      <c r="Q894" s="2"/>
    </row>
    <row r="895" spans="1:17" x14ac:dyDescent="0.25">
      <c r="A895" s="15" t="s">
        <v>90</v>
      </c>
      <c r="B895" s="8" t="s">
        <v>66</v>
      </c>
      <c r="C895" s="9"/>
      <c r="D895" s="9"/>
      <c r="E895" s="9"/>
      <c r="F895" s="9">
        <v>245.16496237700173</v>
      </c>
      <c r="G895" s="9">
        <v>345.34834985060098</v>
      </c>
      <c r="H895" s="2"/>
      <c r="I895" s="2"/>
      <c r="J895" s="2"/>
      <c r="K895" s="2"/>
      <c r="L895" s="2"/>
      <c r="M895" s="2"/>
      <c r="N895" s="2"/>
      <c r="O895" s="2"/>
      <c r="P895" s="2"/>
      <c r="Q895" s="2"/>
    </row>
    <row r="896" spans="1:17" x14ac:dyDescent="0.25">
      <c r="A896" s="14" t="s">
        <v>90</v>
      </c>
      <c r="B896" s="5" t="s">
        <v>67</v>
      </c>
      <c r="C896" s="9"/>
      <c r="D896" s="9"/>
      <c r="E896" s="9"/>
      <c r="F896" s="9"/>
      <c r="G896" s="9"/>
      <c r="H896" s="2"/>
      <c r="I896" s="2"/>
      <c r="J896" s="2"/>
      <c r="K896" s="2"/>
      <c r="L896" s="2"/>
      <c r="M896" s="2"/>
      <c r="N896" s="2"/>
      <c r="O896" s="2"/>
      <c r="P896" s="2"/>
      <c r="Q896" s="2"/>
    </row>
    <row r="897" spans="1:17" x14ac:dyDescent="0.25">
      <c r="A897" s="15" t="s">
        <v>90</v>
      </c>
      <c r="B897" s="8" t="s">
        <v>535</v>
      </c>
      <c r="C897" s="9"/>
      <c r="D897" s="9">
        <v>40.554702242071478</v>
      </c>
      <c r="E897" s="9">
        <v>44.331033412279623</v>
      </c>
      <c r="F897" s="9">
        <v>33.221663963623179</v>
      </c>
      <c r="G897" s="9">
        <v>23.553378670211266</v>
      </c>
      <c r="H897" s="2"/>
      <c r="I897" s="3"/>
      <c r="J897" s="3"/>
      <c r="K897" s="3"/>
      <c r="L897" s="3"/>
      <c r="M897" s="24"/>
      <c r="N897" s="24"/>
      <c r="O897" s="24"/>
      <c r="P897" s="24"/>
      <c r="Q897" s="24"/>
    </row>
    <row r="898" spans="1:17" x14ac:dyDescent="0.25">
      <c r="A898" s="15" t="s">
        <v>90</v>
      </c>
      <c r="B898" s="8" t="s">
        <v>538</v>
      </c>
      <c r="C898" s="9"/>
      <c r="D898" s="9">
        <v>61.797013333333332</v>
      </c>
      <c r="E898" s="9">
        <v>68.646226666666664</v>
      </c>
      <c r="F898" s="9">
        <v>68.27297333333334</v>
      </c>
      <c r="G898" s="9">
        <v>68.460393333333329</v>
      </c>
      <c r="H898" s="2"/>
      <c r="I898" s="2"/>
      <c r="J898" s="2"/>
      <c r="K898" s="2"/>
      <c r="L898" s="2"/>
      <c r="M898" s="24"/>
      <c r="N898" s="24"/>
      <c r="O898" s="24"/>
      <c r="P898" s="24"/>
      <c r="Q898" s="24"/>
    </row>
    <row r="899" spans="1:17" x14ac:dyDescent="0.25">
      <c r="A899" s="15" t="s">
        <v>90</v>
      </c>
      <c r="B899" s="8" t="s">
        <v>539</v>
      </c>
      <c r="C899" s="9"/>
      <c r="D899" s="9">
        <v>0</v>
      </c>
      <c r="E899" s="9">
        <v>0</v>
      </c>
      <c r="F899" s="9">
        <v>0</v>
      </c>
      <c r="G899" s="9">
        <v>0</v>
      </c>
      <c r="H899" s="2"/>
      <c r="I899" s="2"/>
      <c r="J899" s="2"/>
      <c r="K899" s="2"/>
      <c r="L899" s="2"/>
      <c r="M899" s="24"/>
      <c r="N899" s="24"/>
      <c r="O899" s="24"/>
      <c r="P899" s="24"/>
      <c r="Q899" s="24"/>
    </row>
    <row r="900" spans="1:17" x14ac:dyDescent="0.25">
      <c r="A900" s="14" t="s">
        <v>90</v>
      </c>
      <c r="B900" s="5" t="s">
        <v>68</v>
      </c>
      <c r="C900" s="9"/>
      <c r="D900" s="9"/>
      <c r="E900" s="9"/>
      <c r="F900" s="9"/>
      <c r="G900" s="9"/>
      <c r="H900" s="2"/>
      <c r="M900" s="24"/>
      <c r="N900" s="24"/>
      <c r="O900" s="24"/>
      <c r="P900" s="24"/>
      <c r="Q900" s="24"/>
    </row>
    <row r="901" spans="1:17" x14ac:dyDescent="0.25">
      <c r="A901" s="103" t="s">
        <v>90</v>
      </c>
      <c r="B901" s="64" t="s">
        <v>83</v>
      </c>
      <c r="C901" s="101"/>
      <c r="D901" s="101">
        <v>0.40579682027558128</v>
      </c>
      <c r="E901" s="101">
        <v>-0.10205336890883158</v>
      </c>
      <c r="F901" s="101">
        <v>1.0594201839120525</v>
      </c>
      <c r="G901" s="101">
        <v>2.3811311848315961</v>
      </c>
      <c r="H901" s="2"/>
      <c r="I901" s="2"/>
      <c r="J901" s="2"/>
      <c r="K901" s="2"/>
      <c r="L901" s="2"/>
      <c r="M901" s="24"/>
      <c r="N901" s="24"/>
      <c r="O901" s="24"/>
      <c r="P901" s="24"/>
      <c r="Q901" s="24"/>
    </row>
    <row r="902" spans="1:17" x14ac:dyDescent="0.25">
      <c r="B902" s="16"/>
      <c r="H902" s="2"/>
      <c r="I902" s="7"/>
      <c r="J902" s="7"/>
    </row>
    <row r="903" spans="1:17" x14ac:dyDescent="0.25">
      <c r="A903" s="2" t="s">
        <v>687</v>
      </c>
      <c r="B903" s="17"/>
      <c r="C903" s="1"/>
      <c r="D903" s="1"/>
      <c r="E903" s="1"/>
      <c r="F903" s="1"/>
      <c r="G903" s="1"/>
      <c r="I903" s="7"/>
      <c r="J903" s="7"/>
    </row>
    <row r="904" spans="1:17" x14ac:dyDescent="0.25">
      <c r="A904" s="17"/>
      <c r="B904" s="17"/>
      <c r="C904" s="1"/>
      <c r="D904" s="1"/>
      <c r="E904" s="1"/>
      <c r="F904" s="1"/>
      <c r="G904" s="1"/>
      <c r="I904" s="7"/>
      <c r="J904" s="7"/>
    </row>
    <row r="905" spans="1:17" x14ac:dyDescent="0.25">
      <c r="A905" s="17"/>
      <c r="B905" s="17"/>
      <c r="I905" s="7"/>
      <c r="J905" s="7"/>
    </row>
    <row r="906" spans="1:17" x14ac:dyDescent="0.25">
      <c r="A906" s="17"/>
      <c r="B906" s="17"/>
      <c r="I906" s="7"/>
      <c r="J906" s="7"/>
    </row>
    <row r="907" spans="1:17" x14ac:dyDescent="0.25">
      <c r="A907" s="16"/>
      <c r="B907" s="16"/>
      <c r="I907" s="7"/>
      <c r="J907" s="7"/>
    </row>
    <row r="908" spans="1:17" x14ac:dyDescent="0.25">
      <c r="A908" s="17"/>
      <c r="B908" s="17"/>
      <c r="I908" s="7"/>
      <c r="J908" s="7"/>
    </row>
    <row r="909" spans="1:17" x14ac:dyDescent="0.25">
      <c r="A909" s="17"/>
      <c r="B909" s="17"/>
      <c r="I909" s="7"/>
      <c r="J909" s="7"/>
    </row>
    <row r="910" spans="1:17" x14ac:dyDescent="0.25">
      <c r="A910" s="17"/>
      <c r="B910" s="17"/>
      <c r="I910" s="7"/>
      <c r="J910" s="7"/>
    </row>
    <row r="911" spans="1:17" x14ac:dyDescent="0.25">
      <c r="A911" s="17"/>
      <c r="B911" s="17"/>
      <c r="I911" s="7"/>
      <c r="J911" s="7"/>
    </row>
    <row r="912" spans="1:17" x14ac:dyDescent="0.25">
      <c r="A912" s="16"/>
      <c r="B912" s="16"/>
      <c r="I912" s="7"/>
      <c r="J912" s="7"/>
    </row>
    <row r="913" spans="1:10" x14ac:dyDescent="0.25">
      <c r="A913" s="17"/>
      <c r="B913" s="17"/>
      <c r="I913" s="7"/>
      <c r="J913" s="7"/>
    </row>
    <row r="914" spans="1:10" x14ac:dyDescent="0.25">
      <c r="A914" s="17"/>
      <c r="B914" s="17"/>
      <c r="I914" s="7"/>
      <c r="J914" s="7"/>
    </row>
    <row r="915" spans="1:10" x14ac:dyDescent="0.25">
      <c r="A915" s="17"/>
      <c r="B915" s="17"/>
      <c r="I915" s="7"/>
      <c r="J915" s="7"/>
    </row>
    <row r="916" spans="1:10" x14ac:dyDescent="0.25">
      <c r="A916" s="17"/>
      <c r="B916" s="17"/>
      <c r="I916" s="7"/>
      <c r="J916" s="7"/>
    </row>
    <row r="917" spans="1:10" x14ac:dyDescent="0.25">
      <c r="A917" s="17"/>
      <c r="B917" s="17"/>
      <c r="I917" s="7"/>
      <c r="J917" s="7"/>
    </row>
    <row r="918" spans="1:10" x14ac:dyDescent="0.25">
      <c r="A918" s="17"/>
      <c r="B918" s="17"/>
      <c r="I918" s="7"/>
      <c r="J918" s="7"/>
    </row>
    <row r="919" spans="1:10" x14ac:dyDescent="0.25">
      <c r="A919" s="17"/>
      <c r="B919" s="17"/>
      <c r="I919" s="7"/>
      <c r="J919" s="7"/>
    </row>
    <row r="920" spans="1:10" x14ac:dyDescent="0.25">
      <c r="A920" s="17"/>
      <c r="B920" s="17"/>
      <c r="I920" s="7"/>
      <c r="J920" s="7"/>
    </row>
    <row r="921" spans="1:10" x14ac:dyDescent="0.25">
      <c r="A921" s="17"/>
      <c r="B921" s="17"/>
      <c r="I921" s="7"/>
      <c r="J921" s="7"/>
    </row>
    <row r="922" spans="1:10" x14ac:dyDescent="0.25">
      <c r="A922" s="17"/>
      <c r="B922" s="17"/>
      <c r="I922" s="7"/>
      <c r="J922" s="7"/>
    </row>
    <row r="923" spans="1:10" x14ac:dyDescent="0.25">
      <c r="A923" s="16"/>
      <c r="B923" s="16"/>
      <c r="I923" s="7"/>
      <c r="J923" s="7"/>
    </row>
    <row r="924" spans="1:10" x14ac:dyDescent="0.25">
      <c r="A924" s="17"/>
      <c r="B924" s="17"/>
      <c r="I924" s="7"/>
      <c r="J924" s="7"/>
    </row>
    <row r="925" spans="1:10" x14ac:dyDescent="0.25">
      <c r="A925" s="17"/>
      <c r="B925" s="17"/>
      <c r="I925" s="7"/>
      <c r="J925" s="7"/>
    </row>
    <row r="926" spans="1:10" x14ac:dyDescent="0.25">
      <c r="A926" s="17"/>
      <c r="B926" s="17"/>
      <c r="I926" s="7"/>
      <c r="J926" s="7"/>
    </row>
    <row r="927" spans="1:10" x14ac:dyDescent="0.25">
      <c r="A927" s="17"/>
      <c r="B927" s="17"/>
      <c r="I927" s="7"/>
      <c r="J927" s="7"/>
    </row>
    <row r="928" spans="1:10" x14ac:dyDescent="0.25">
      <c r="A928" s="17"/>
      <c r="B928" s="17"/>
      <c r="I928" s="7"/>
      <c r="J928" s="7"/>
    </row>
    <row r="929" spans="1:17" x14ac:dyDescent="0.25">
      <c r="A929" s="17"/>
      <c r="B929" s="17"/>
      <c r="I929" s="7"/>
      <c r="J929" s="7"/>
    </row>
    <row r="930" spans="1:17" x14ac:dyDescent="0.25">
      <c r="A930" s="17"/>
      <c r="B930" s="17"/>
      <c r="I930" s="7"/>
      <c r="J930" s="7"/>
    </row>
    <row r="931" spans="1:17" x14ac:dyDescent="0.25">
      <c r="A931" s="17"/>
      <c r="B931" s="17"/>
      <c r="I931" s="7"/>
      <c r="J931" s="7"/>
    </row>
    <row r="932" spans="1:17" x14ac:dyDescent="0.25">
      <c r="A932" s="17"/>
      <c r="B932" s="17"/>
      <c r="I932" s="7"/>
      <c r="J932" s="7"/>
    </row>
    <row r="933" spans="1:17" x14ac:dyDescent="0.25">
      <c r="A933" s="17"/>
      <c r="B933" s="17"/>
      <c r="I933" s="7"/>
      <c r="J933" s="7"/>
    </row>
    <row r="934" spans="1:17" x14ac:dyDescent="0.25">
      <c r="A934" s="16"/>
      <c r="B934" s="16"/>
      <c r="I934" s="7"/>
      <c r="J934" s="7"/>
    </row>
    <row r="935" spans="1:17" x14ac:dyDescent="0.25">
      <c r="A935" s="17"/>
      <c r="B935" s="17"/>
      <c r="I935" s="7"/>
      <c r="J935" s="7"/>
    </row>
    <row r="936" spans="1:17" x14ac:dyDescent="0.25">
      <c r="A936" s="17"/>
      <c r="B936" s="17"/>
      <c r="I936" s="7"/>
      <c r="J936" s="7"/>
    </row>
    <row r="937" spans="1:17" x14ac:dyDescent="0.25">
      <c r="A937" s="17"/>
      <c r="B937" s="17"/>
      <c r="I937" s="7"/>
      <c r="J937" s="7"/>
    </row>
    <row r="938" spans="1:17" x14ac:dyDescent="0.25">
      <c r="A938" s="17"/>
      <c r="B938" s="17"/>
      <c r="I938" s="7"/>
      <c r="J938" s="7"/>
    </row>
    <row r="939" spans="1:17" x14ac:dyDescent="0.25">
      <c r="A939" s="16"/>
      <c r="B939" s="16"/>
      <c r="I939" s="7"/>
      <c r="J939" s="7"/>
    </row>
    <row r="940" spans="1:17" x14ac:dyDescent="0.25">
      <c r="A940" s="17"/>
      <c r="B940" s="17"/>
      <c r="I940" s="7"/>
      <c r="J940" s="7"/>
    </row>
    <row r="941" spans="1:17" x14ac:dyDescent="0.25">
      <c r="A941" s="17"/>
      <c r="B941" s="17"/>
      <c r="I941" s="7"/>
      <c r="J941" s="7"/>
    </row>
    <row r="942" spans="1:17" x14ac:dyDescent="0.25">
      <c r="A942" s="17"/>
      <c r="B942" s="17"/>
      <c r="H942" s="9"/>
      <c r="I942" s="9"/>
      <c r="J942" s="9"/>
      <c r="K942" s="9"/>
      <c r="L942" s="9"/>
      <c r="M942" s="45"/>
      <c r="N942" s="45"/>
      <c r="O942" s="45"/>
      <c r="P942" s="45"/>
      <c r="Q942" s="45"/>
    </row>
    <row r="943" spans="1:17" x14ac:dyDescent="0.25">
      <c r="A943" s="17"/>
      <c r="B943" s="17"/>
      <c r="H943" s="2"/>
      <c r="I943" s="2"/>
      <c r="J943" s="2"/>
      <c r="K943" s="2"/>
      <c r="L943" s="2"/>
      <c r="M943" s="2"/>
      <c r="N943" s="2"/>
      <c r="O943" s="2"/>
      <c r="P943" s="2"/>
      <c r="Q943" s="2"/>
    </row>
    <row r="944" spans="1:17" x14ac:dyDescent="0.25">
      <c r="A944" s="17"/>
      <c r="B944" s="17"/>
      <c r="H944" s="2"/>
      <c r="I944" s="2"/>
      <c r="J944" s="2"/>
      <c r="K944" s="2"/>
      <c r="L944" s="2"/>
      <c r="M944" s="2"/>
      <c r="N944" s="2"/>
      <c r="O944" s="2"/>
      <c r="P944" s="2"/>
      <c r="Q944" s="2"/>
    </row>
    <row r="945" spans="1:17" x14ac:dyDescent="0.25">
      <c r="A945" s="17"/>
      <c r="B945" s="17"/>
      <c r="H945" s="2"/>
      <c r="I945" s="2"/>
      <c r="J945" s="2"/>
      <c r="K945" s="2"/>
      <c r="L945" s="2"/>
      <c r="M945" s="2"/>
      <c r="N945" s="2"/>
      <c r="O945" s="2"/>
      <c r="P945" s="2"/>
      <c r="Q945" s="2"/>
    </row>
    <row r="946" spans="1:17" x14ac:dyDescent="0.25">
      <c r="A946" s="17"/>
      <c r="B946" s="17"/>
      <c r="H946" s="2"/>
      <c r="I946" s="2"/>
      <c r="J946" s="2"/>
      <c r="K946" s="2"/>
      <c r="L946" s="2"/>
      <c r="M946" s="2"/>
      <c r="N946" s="2"/>
      <c r="O946" s="2"/>
      <c r="P946" s="2"/>
      <c r="Q946" s="2"/>
    </row>
    <row r="947" spans="1:17" x14ac:dyDescent="0.25">
      <c r="A947" s="17"/>
      <c r="B947" s="17"/>
      <c r="H947" s="56"/>
      <c r="I947" s="56"/>
      <c r="J947" s="56"/>
      <c r="K947" s="56"/>
      <c r="L947" s="56"/>
      <c r="M947" s="45"/>
      <c r="N947" s="45"/>
      <c r="O947" s="45"/>
      <c r="P947" s="45"/>
      <c r="Q947" s="45"/>
    </row>
    <row r="948" spans="1:17" x14ac:dyDescent="0.25">
      <c r="A948" s="17"/>
      <c r="B948" s="17"/>
      <c r="H948" s="2"/>
      <c r="I948" s="2"/>
      <c r="J948" s="2"/>
      <c r="K948" s="2"/>
      <c r="L948" s="2"/>
      <c r="M948" s="2"/>
      <c r="N948" s="2"/>
      <c r="O948" s="2"/>
      <c r="P948" s="2"/>
      <c r="Q948" s="2"/>
    </row>
    <row r="949" spans="1:17" x14ac:dyDescent="0.25">
      <c r="A949" s="17"/>
      <c r="B949" s="17"/>
      <c r="H949" s="2"/>
      <c r="I949" s="2"/>
      <c r="J949" s="2"/>
      <c r="K949" s="2"/>
      <c r="L949" s="2"/>
      <c r="M949" s="2"/>
      <c r="N949" s="2"/>
      <c r="O949" s="2"/>
      <c r="P949" s="2"/>
      <c r="Q949" s="2"/>
    </row>
    <row r="950" spans="1:17" x14ac:dyDescent="0.25">
      <c r="A950" s="17"/>
      <c r="B950" s="17"/>
      <c r="H950" s="2"/>
      <c r="I950" s="2"/>
      <c r="J950" s="2"/>
      <c r="K950" s="2"/>
      <c r="L950" s="2"/>
      <c r="M950" s="2"/>
      <c r="N950" s="2"/>
      <c r="O950" s="2"/>
      <c r="P950" s="2"/>
      <c r="Q950" s="2"/>
    </row>
    <row r="951" spans="1:17" x14ac:dyDescent="0.25">
      <c r="A951" s="16"/>
      <c r="B951" s="16"/>
      <c r="H951" s="2"/>
      <c r="I951" s="2"/>
      <c r="J951" s="2"/>
      <c r="K951" s="2"/>
      <c r="L951" s="2"/>
      <c r="M951" s="2"/>
      <c r="N951" s="2"/>
      <c r="O951" s="2"/>
      <c r="P951" s="2"/>
      <c r="Q951" s="2"/>
    </row>
    <row r="952" spans="1:17" x14ac:dyDescent="0.25">
      <c r="A952" s="17"/>
      <c r="B952" s="17"/>
      <c r="H952" s="2"/>
      <c r="I952" s="2"/>
      <c r="J952" s="2"/>
      <c r="K952" s="2"/>
      <c r="L952" s="2"/>
      <c r="M952" s="2"/>
      <c r="N952" s="2"/>
      <c r="O952" s="2"/>
      <c r="P952" s="2"/>
      <c r="Q952" s="2"/>
    </row>
    <row r="953" spans="1:17" x14ac:dyDescent="0.25">
      <c r="A953" s="17"/>
      <c r="B953" s="17"/>
      <c r="H953" s="2"/>
      <c r="I953" s="2"/>
      <c r="J953" s="2"/>
      <c r="K953" s="2"/>
      <c r="L953" s="2"/>
      <c r="M953" s="2"/>
      <c r="N953" s="2"/>
      <c r="O953" s="2"/>
      <c r="P953" s="2"/>
      <c r="Q953" s="2"/>
    </row>
    <row r="954" spans="1:17" x14ac:dyDescent="0.25">
      <c r="A954" s="17"/>
      <c r="B954" s="17"/>
      <c r="H954" s="2"/>
      <c r="I954" s="2"/>
      <c r="J954" s="2"/>
      <c r="K954" s="2"/>
      <c r="L954" s="2"/>
      <c r="M954" s="2"/>
      <c r="N954" s="2"/>
      <c r="O954" s="2"/>
      <c r="P954" s="2"/>
      <c r="Q954" s="2"/>
    </row>
    <row r="955" spans="1:17" x14ac:dyDescent="0.25">
      <c r="A955" s="17"/>
      <c r="B955" s="17"/>
      <c r="H955" s="2"/>
      <c r="I955" s="2"/>
      <c r="J955" s="2"/>
      <c r="K955" s="2"/>
      <c r="L955" s="2"/>
      <c r="M955" s="2"/>
      <c r="N955" s="2"/>
      <c r="O955" s="2"/>
      <c r="P955" s="2"/>
      <c r="Q955" s="2"/>
    </row>
    <row r="956" spans="1:17" x14ac:dyDescent="0.25">
      <c r="A956" s="17"/>
      <c r="B956" s="17"/>
      <c r="H956" s="2"/>
      <c r="I956" s="2"/>
      <c r="J956" s="2"/>
      <c r="K956" s="2"/>
      <c r="L956" s="2"/>
      <c r="M956" s="2"/>
      <c r="N956" s="2"/>
      <c r="O956" s="2"/>
      <c r="P956" s="2"/>
      <c r="Q956" s="2"/>
    </row>
    <row r="957" spans="1:17" x14ac:dyDescent="0.25">
      <c r="A957" s="17"/>
      <c r="B957" s="17"/>
      <c r="H957" s="2"/>
      <c r="I957" s="2"/>
      <c r="J957" s="2"/>
      <c r="K957" s="2"/>
      <c r="L957" s="2"/>
      <c r="M957" s="2"/>
      <c r="N957" s="2"/>
      <c r="O957" s="2"/>
      <c r="P957" s="2"/>
      <c r="Q957" s="2"/>
    </row>
    <row r="958" spans="1:17" x14ac:dyDescent="0.25">
      <c r="A958" s="17"/>
      <c r="B958" s="17"/>
      <c r="H958" s="2"/>
      <c r="I958" s="2"/>
      <c r="J958" s="2"/>
      <c r="K958" s="2"/>
      <c r="L958" s="2"/>
      <c r="M958" s="2"/>
      <c r="N958" s="2"/>
      <c r="O958" s="2"/>
      <c r="P958" s="2"/>
      <c r="Q958" s="2"/>
    </row>
    <row r="959" spans="1:17" x14ac:dyDescent="0.25">
      <c r="A959" s="16"/>
      <c r="B959" s="16"/>
      <c r="H959" s="2"/>
      <c r="I959" s="2"/>
      <c r="J959" s="2"/>
      <c r="K959" s="2"/>
      <c r="L959" s="2"/>
      <c r="M959" s="2"/>
      <c r="N959" s="2"/>
      <c r="O959" s="2"/>
      <c r="P959" s="2"/>
      <c r="Q959" s="2"/>
    </row>
    <row r="960" spans="1:17" x14ac:dyDescent="0.25">
      <c r="A960" s="17"/>
      <c r="B960" s="17"/>
      <c r="H960" s="2"/>
      <c r="I960" s="2"/>
      <c r="J960" s="2"/>
      <c r="K960" s="2"/>
      <c r="L960" s="2"/>
      <c r="M960" s="2"/>
      <c r="N960" s="2"/>
      <c r="O960" s="2"/>
      <c r="P960" s="2"/>
      <c r="Q960" s="2"/>
    </row>
    <row r="961" spans="1:17" x14ac:dyDescent="0.25">
      <c r="A961" s="17"/>
      <c r="B961" s="17"/>
      <c r="H961" s="2"/>
      <c r="I961" s="2"/>
      <c r="J961" s="2"/>
      <c r="K961" s="2"/>
      <c r="L961" s="2"/>
      <c r="M961" s="2"/>
      <c r="N961" s="2"/>
      <c r="O961" s="2"/>
      <c r="P961" s="2"/>
      <c r="Q961" s="2"/>
    </row>
    <row r="962" spans="1:17" x14ac:dyDescent="0.25">
      <c r="A962" s="17"/>
      <c r="B962" s="17"/>
      <c r="H962" s="25"/>
      <c r="I962" s="25"/>
      <c r="J962" s="25"/>
      <c r="K962" s="25"/>
      <c r="L962" s="25"/>
      <c r="M962" s="45"/>
      <c r="N962" s="45"/>
      <c r="O962" s="45"/>
      <c r="P962" s="45"/>
      <c r="Q962" s="45"/>
    </row>
    <row r="963" spans="1:17" x14ac:dyDescent="0.25">
      <c r="A963" s="17"/>
      <c r="B963" s="17"/>
      <c r="H963" s="2"/>
      <c r="I963" s="2"/>
      <c r="J963" s="2"/>
      <c r="K963" s="2"/>
      <c r="L963" s="2"/>
      <c r="M963" s="2"/>
      <c r="N963" s="2"/>
      <c r="O963" s="2"/>
      <c r="P963" s="2"/>
      <c r="Q963" s="2"/>
    </row>
    <row r="964" spans="1:17" x14ac:dyDescent="0.25">
      <c r="A964" s="17"/>
      <c r="B964" s="17"/>
      <c r="H964" s="2"/>
      <c r="I964" s="2"/>
      <c r="J964" s="2"/>
      <c r="K964" s="2"/>
      <c r="L964" s="2"/>
      <c r="M964" s="2"/>
      <c r="N964" s="2"/>
      <c r="O964" s="2"/>
      <c r="P964" s="2"/>
      <c r="Q964" s="2"/>
    </row>
    <row r="965" spans="1:17" x14ac:dyDescent="0.25">
      <c r="A965" s="16"/>
      <c r="B965" s="16"/>
      <c r="H965" s="2"/>
      <c r="I965" s="2"/>
      <c r="J965" s="2"/>
      <c r="K965" s="2"/>
      <c r="L965" s="2"/>
      <c r="M965" s="2"/>
      <c r="N965" s="2"/>
      <c r="O965" s="2"/>
      <c r="P965" s="2"/>
      <c r="Q965" s="2"/>
    </row>
    <row r="966" spans="1:17" x14ac:dyDescent="0.25">
      <c r="A966" s="17"/>
      <c r="B966" s="17"/>
      <c r="H966" s="3"/>
      <c r="I966" s="3"/>
      <c r="J966" s="3"/>
      <c r="K966" s="3"/>
      <c r="L966" s="3"/>
      <c r="M966" s="45"/>
      <c r="N966" s="45"/>
      <c r="O966" s="45"/>
      <c r="P966" s="45"/>
      <c r="Q966" s="45"/>
    </row>
    <row r="967" spans="1:17" x14ac:dyDescent="0.25">
      <c r="A967" s="17"/>
      <c r="B967" s="17"/>
      <c r="H967" s="2"/>
      <c r="I967" s="2"/>
      <c r="J967" s="2"/>
      <c r="K967" s="2"/>
      <c r="L967" s="2"/>
      <c r="M967" s="45"/>
      <c r="N967" s="45"/>
      <c r="O967" s="45"/>
      <c r="P967" s="45"/>
      <c r="Q967" s="45"/>
    </row>
    <row r="968" spans="1:17" x14ac:dyDescent="0.25">
      <c r="A968" s="17"/>
      <c r="B968" s="17"/>
      <c r="H968" s="2"/>
      <c r="I968" s="2"/>
      <c r="J968" s="2"/>
      <c r="K968" s="2"/>
      <c r="L968" s="2"/>
      <c r="M968" s="45"/>
      <c r="N968" s="45"/>
      <c r="O968" s="45"/>
      <c r="P968" s="45"/>
      <c r="Q968" s="45"/>
    </row>
    <row r="969" spans="1:17" x14ac:dyDescent="0.25">
      <c r="A969" s="16"/>
      <c r="B969" s="16"/>
      <c r="M969" s="45"/>
      <c r="N969" s="45"/>
      <c r="O969" s="45"/>
      <c r="P969" s="45"/>
      <c r="Q969" s="45"/>
    </row>
    <row r="970" spans="1:17" x14ac:dyDescent="0.25">
      <c r="A970" s="17"/>
      <c r="B970" s="17"/>
      <c r="H970" s="2"/>
      <c r="I970" s="2"/>
      <c r="J970" s="2"/>
      <c r="K970" s="2"/>
      <c r="L970" s="2"/>
      <c r="M970" s="45"/>
      <c r="N970" s="45"/>
      <c r="O970" s="45"/>
      <c r="P970" s="45"/>
      <c r="Q970" s="45"/>
    </row>
    <row r="971" spans="1:17" x14ac:dyDescent="0.25">
      <c r="A971" s="16"/>
      <c r="B971" s="16"/>
    </row>
    <row r="972" spans="1:17" x14ac:dyDescent="0.25">
      <c r="A972" s="17"/>
      <c r="B972" s="17"/>
    </row>
    <row r="973" spans="1:17" x14ac:dyDescent="0.25">
      <c r="A973" s="17"/>
      <c r="B973" s="17"/>
    </row>
    <row r="974" spans="1:17" x14ac:dyDescent="0.25">
      <c r="A974" s="17"/>
      <c r="B974" s="17"/>
    </row>
    <row r="975" spans="1:17" x14ac:dyDescent="0.25">
      <c r="A975" s="17"/>
      <c r="B975" s="17"/>
    </row>
    <row r="976" spans="1:17" x14ac:dyDescent="0.25">
      <c r="A976" s="16"/>
      <c r="B976" s="16"/>
    </row>
    <row r="977" spans="1:2" x14ac:dyDescent="0.25">
      <c r="A977" s="17"/>
      <c r="B977" s="17"/>
    </row>
    <row r="978" spans="1:2" x14ac:dyDescent="0.25">
      <c r="A978" s="17"/>
      <c r="B978" s="17"/>
    </row>
    <row r="979" spans="1:2" x14ac:dyDescent="0.25">
      <c r="A979" s="17"/>
      <c r="B979" s="17"/>
    </row>
    <row r="980" spans="1:2" x14ac:dyDescent="0.25">
      <c r="A980" s="17"/>
      <c r="B980" s="17"/>
    </row>
    <row r="981" spans="1:2" x14ac:dyDescent="0.25">
      <c r="A981" s="16"/>
      <c r="B981" s="16"/>
    </row>
    <row r="982" spans="1:2" x14ac:dyDescent="0.25">
      <c r="A982" s="17"/>
      <c r="B982" s="17"/>
    </row>
    <row r="983" spans="1:2" x14ac:dyDescent="0.25">
      <c r="A983" s="17"/>
      <c r="B983" s="17"/>
    </row>
    <row r="984" spans="1:2" x14ac:dyDescent="0.25">
      <c r="A984" s="17"/>
      <c r="B984" s="17"/>
    </row>
    <row r="985" spans="1:2" x14ac:dyDescent="0.25">
      <c r="A985" s="17"/>
      <c r="B985" s="17"/>
    </row>
    <row r="986" spans="1:2" x14ac:dyDescent="0.25">
      <c r="A986" s="17"/>
      <c r="B986" s="17"/>
    </row>
    <row r="987" spans="1:2" x14ac:dyDescent="0.25">
      <c r="A987" s="17"/>
      <c r="B987" s="17"/>
    </row>
    <row r="988" spans="1:2" x14ac:dyDescent="0.25">
      <c r="A988" s="17"/>
      <c r="B988" s="17"/>
    </row>
    <row r="989" spans="1:2" x14ac:dyDescent="0.25">
      <c r="A989" s="17"/>
      <c r="B989" s="17"/>
    </row>
    <row r="990" spans="1:2" x14ac:dyDescent="0.25">
      <c r="A990" s="17"/>
      <c r="B990" s="17"/>
    </row>
    <row r="991" spans="1:2" x14ac:dyDescent="0.25">
      <c r="A991" s="17"/>
      <c r="B991" s="17"/>
    </row>
    <row r="992" spans="1:2" x14ac:dyDescent="0.25">
      <c r="A992" s="16"/>
      <c r="B992" s="16"/>
    </row>
    <row r="993" spans="1:2" x14ac:dyDescent="0.25">
      <c r="A993" s="17"/>
      <c r="B993" s="17"/>
    </row>
    <row r="994" spans="1:2" x14ac:dyDescent="0.25">
      <c r="A994" s="17"/>
      <c r="B994" s="17"/>
    </row>
    <row r="995" spans="1:2" x14ac:dyDescent="0.25">
      <c r="A995" s="17"/>
      <c r="B995" s="17"/>
    </row>
    <row r="996" spans="1:2" x14ac:dyDescent="0.25">
      <c r="A996" s="17"/>
      <c r="B996" s="17"/>
    </row>
    <row r="997" spans="1:2" x14ac:dyDescent="0.25">
      <c r="A997" s="17"/>
      <c r="B997" s="17"/>
    </row>
    <row r="998" spans="1:2" x14ac:dyDescent="0.25">
      <c r="A998" s="17"/>
      <c r="B998" s="17"/>
    </row>
    <row r="999" spans="1:2" x14ac:dyDescent="0.25">
      <c r="A999" s="17"/>
      <c r="B999" s="17"/>
    </row>
    <row r="1000" spans="1:2" x14ac:dyDescent="0.25">
      <c r="A1000" s="17"/>
      <c r="B1000" s="17"/>
    </row>
    <row r="1001" spans="1:2" x14ac:dyDescent="0.25">
      <c r="A1001" s="17"/>
      <c r="B1001" s="17"/>
    </row>
    <row r="1002" spans="1:2" x14ac:dyDescent="0.25">
      <c r="A1002" s="17"/>
      <c r="B1002" s="17"/>
    </row>
    <row r="1003" spans="1:2" x14ac:dyDescent="0.25">
      <c r="A1003" s="16"/>
      <c r="B1003" s="16"/>
    </row>
    <row r="1004" spans="1:2" x14ac:dyDescent="0.25">
      <c r="A1004" s="17"/>
      <c r="B1004" s="17"/>
    </row>
    <row r="1005" spans="1:2" x14ac:dyDescent="0.25">
      <c r="A1005" s="17"/>
      <c r="B1005" s="17"/>
    </row>
    <row r="1006" spans="1:2" x14ac:dyDescent="0.25">
      <c r="A1006" s="17"/>
      <c r="B1006" s="17"/>
    </row>
    <row r="1007" spans="1:2" x14ac:dyDescent="0.25">
      <c r="A1007" s="17"/>
      <c r="B1007" s="17"/>
    </row>
    <row r="1008" spans="1:2" x14ac:dyDescent="0.25">
      <c r="A1008" s="16"/>
      <c r="B1008" s="16"/>
    </row>
    <row r="1009" spans="1:2" x14ac:dyDescent="0.25">
      <c r="A1009" s="17"/>
      <c r="B1009" s="17"/>
    </row>
    <row r="1010" spans="1:2" x14ac:dyDescent="0.25">
      <c r="A1010" s="17"/>
      <c r="B1010" s="17"/>
    </row>
    <row r="1011" spans="1:2" x14ac:dyDescent="0.25">
      <c r="A1011" s="17"/>
      <c r="B1011" s="17"/>
    </row>
    <row r="1012" spans="1:2" x14ac:dyDescent="0.25">
      <c r="A1012" s="17"/>
      <c r="B1012" s="17"/>
    </row>
    <row r="1013" spans="1:2" x14ac:dyDescent="0.25">
      <c r="A1013" s="17"/>
      <c r="B1013" s="17"/>
    </row>
    <row r="1014" spans="1:2" x14ac:dyDescent="0.25">
      <c r="A1014" s="17"/>
      <c r="B1014" s="17"/>
    </row>
    <row r="1015" spans="1:2" x14ac:dyDescent="0.25">
      <c r="A1015" s="17"/>
      <c r="B1015" s="17"/>
    </row>
    <row r="1016" spans="1:2" x14ac:dyDescent="0.25">
      <c r="A1016" s="17"/>
      <c r="B1016" s="17"/>
    </row>
    <row r="1017" spans="1:2" x14ac:dyDescent="0.25">
      <c r="A1017" s="17"/>
      <c r="B1017" s="17"/>
    </row>
    <row r="1018" spans="1:2" x14ac:dyDescent="0.25">
      <c r="A1018" s="17"/>
      <c r="B1018" s="17"/>
    </row>
    <row r="1019" spans="1:2" x14ac:dyDescent="0.25">
      <c r="A1019" s="17"/>
      <c r="B1019" s="17"/>
    </row>
    <row r="1020" spans="1:2" x14ac:dyDescent="0.25">
      <c r="A1020" s="16"/>
      <c r="B1020" s="16"/>
    </row>
    <row r="1021" spans="1:2" x14ac:dyDescent="0.25">
      <c r="A1021" s="17"/>
      <c r="B1021" s="17"/>
    </row>
    <row r="1022" spans="1:2" x14ac:dyDescent="0.25">
      <c r="A1022" s="17"/>
      <c r="B1022" s="17"/>
    </row>
    <row r="1023" spans="1:2" x14ac:dyDescent="0.25">
      <c r="A1023" s="17"/>
      <c r="B1023" s="17"/>
    </row>
    <row r="1024" spans="1:2" x14ac:dyDescent="0.25">
      <c r="A1024" s="17"/>
      <c r="B1024" s="17"/>
    </row>
    <row r="1025" spans="1:2" x14ac:dyDescent="0.25">
      <c r="A1025" s="17"/>
      <c r="B1025" s="17"/>
    </row>
    <row r="1026" spans="1:2" x14ac:dyDescent="0.25">
      <c r="A1026" s="17"/>
      <c r="B1026" s="17"/>
    </row>
    <row r="1027" spans="1:2" x14ac:dyDescent="0.25">
      <c r="A1027" s="17"/>
      <c r="B1027" s="17"/>
    </row>
    <row r="1028" spans="1:2" x14ac:dyDescent="0.25">
      <c r="A1028" s="16"/>
      <c r="B1028" s="16"/>
    </row>
    <row r="1029" spans="1:2" x14ac:dyDescent="0.25">
      <c r="A1029" s="17"/>
      <c r="B1029" s="17"/>
    </row>
    <row r="1030" spans="1:2" x14ac:dyDescent="0.25">
      <c r="A1030" s="17"/>
      <c r="B1030" s="17"/>
    </row>
    <row r="1031" spans="1:2" x14ac:dyDescent="0.25">
      <c r="A1031" s="17"/>
      <c r="B1031" s="17"/>
    </row>
    <row r="1032" spans="1:2" x14ac:dyDescent="0.25">
      <c r="A1032" s="17"/>
      <c r="B1032" s="17"/>
    </row>
    <row r="1033" spans="1:2" x14ac:dyDescent="0.25">
      <c r="A1033" s="17"/>
      <c r="B1033" s="17"/>
    </row>
    <row r="1034" spans="1:2" x14ac:dyDescent="0.25">
      <c r="A1034" s="16"/>
      <c r="B1034" s="16"/>
    </row>
    <row r="1035" spans="1:2" x14ac:dyDescent="0.25">
      <c r="A1035" s="17"/>
      <c r="B1035" s="17"/>
    </row>
    <row r="1036" spans="1:2" x14ac:dyDescent="0.25">
      <c r="A1036" s="17"/>
      <c r="B1036" s="17"/>
    </row>
    <row r="1037" spans="1:2" x14ac:dyDescent="0.25">
      <c r="A1037" s="17"/>
      <c r="B1037" s="17"/>
    </row>
    <row r="1038" spans="1:2" x14ac:dyDescent="0.25">
      <c r="A1038" s="16"/>
      <c r="B1038" s="16"/>
    </row>
    <row r="1039" spans="1:2" x14ac:dyDescent="0.25">
      <c r="A1039" s="17"/>
      <c r="B1039" s="17"/>
    </row>
    <row r="1040" spans="1:2" x14ac:dyDescent="0.25">
      <c r="A1040" s="16"/>
      <c r="B1040" s="16"/>
    </row>
    <row r="1041" spans="1:2" x14ac:dyDescent="0.25">
      <c r="A1041" s="17"/>
      <c r="B1041" s="17"/>
    </row>
    <row r="1042" spans="1:2" x14ac:dyDescent="0.25">
      <c r="A1042" s="17"/>
      <c r="B1042" s="17"/>
    </row>
    <row r="1043" spans="1:2" x14ac:dyDescent="0.25">
      <c r="A1043" s="17"/>
      <c r="B1043" s="17"/>
    </row>
    <row r="1044" spans="1:2" x14ac:dyDescent="0.25">
      <c r="A1044" s="17"/>
      <c r="B1044" s="17"/>
    </row>
    <row r="1045" spans="1:2" x14ac:dyDescent="0.25">
      <c r="A1045" s="16"/>
      <c r="B1045" s="16"/>
    </row>
    <row r="1046" spans="1:2" x14ac:dyDescent="0.25">
      <c r="A1046" s="17"/>
      <c r="B1046" s="17"/>
    </row>
    <row r="1047" spans="1:2" x14ac:dyDescent="0.25">
      <c r="A1047" s="17"/>
      <c r="B1047" s="17"/>
    </row>
    <row r="1048" spans="1:2" x14ac:dyDescent="0.25">
      <c r="A1048" s="17"/>
      <c r="B1048" s="17"/>
    </row>
    <row r="1049" spans="1:2" x14ac:dyDescent="0.25">
      <c r="A1049" s="17"/>
      <c r="B1049" s="17"/>
    </row>
    <row r="1050" spans="1:2" x14ac:dyDescent="0.25">
      <c r="A1050" s="16"/>
      <c r="B1050" s="16"/>
    </row>
    <row r="1051" spans="1:2" x14ac:dyDescent="0.25">
      <c r="A1051" s="17"/>
      <c r="B1051" s="17"/>
    </row>
    <row r="1052" spans="1:2" x14ac:dyDescent="0.25">
      <c r="A1052" s="17"/>
      <c r="B1052" s="17"/>
    </row>
    <row r="1053" spans="1:2" x14ac:dyDescent="0.25">
      <c r="A1053" s="17"/>
      <c r="B1053" s="17"/>
    </row>
    <row r="1054" spans="1:2" x14ac:dyDescent="0.25">
      <c r="A1054" s="17"/>
      <c r="B1054" s="17"/>
    </row>
    <row r="1055" spans="1:2" x14ac:dyDescent="0.25">
      <c r="A1055" s="17"/>
      <c r="B1055" s="17"/>
    </row>
    <row r="1056" spans="1:2" x14ac:dyDescent="0.25">
      <c r="A1056" s="17"/>
      <c r="B1056" s="17"/>
    </row>
    <row r="1057" spans="1:2" x14ac:dyDescent="0.25">
      <c r="A1057" s="17"/>
      <c r="B1057" s="17"/>
    </row>
    <row r="1058" spans="1:2" x14ac:dyDescent="0.25">
      <c r="A1058" s="17"/>
      <c r="B1058" s="17"/>
    </row>
    <row r="1059" spans="1:2" x14ac:dyDescent="0.25">
      <c r="A1059" s="17"/>
      <c r="B1059" s="17"/>
    </row>
    <row r="1060" spans="1:2" x14ac:dyDescent="0.25">
      <c r="A1060" s="17"/>
      <c r="B1060" s="17"/>
    </row>
    <row r="1061" spans="1:2" x14ac:dyDescent="0.25">
      <c r="A1061" s="16"/>
      <c r="B1061" s="16"/>
    </row>
    <row r="1062" spans="1:2" x14ac:dyDescent="0.25">
      <c r="A1062" s="17"/>
      <c r="B1062" s="17"/>
    </row>
    <row r="1063" spans="1:2" x14ac:dyDescent="0.25">
      <c r="A1063" s="17"/>
      <c r="B1063" s="17"/>
    </row>
    <row r="1064" spans="1:2" x14ac:dyDescent="0.25">
      <c r="A1064" s="17"/>
      <c r="B1064" s="17"/>
    </row>
    <row r="1065" spans="1:2" x14ac:dyDescent="0.25">
      <c r="A1065" s="17"/>
      <c r="B1065" s="17"/>
    </row>
    <row r="1066" spans="1:2" x14ac:dyDescent="0.25">
      <c r="A1066" s="17"/>
      <c r="B1066" s="17"/>
    </row>
    <row r="1067" spans="1:2" x14ac:dyDescent="0.25">
      <c r="A1067" s="17"/>
      <c r="B1067" s="17"/>
    </row>
    <row r="1068" spans="1:2" x14ac:dyDescent="0.25">
      <c r="A1068" s="17"/>
      <c r="B1068" s="17"/>
    </row>
    <row r="1069" spans="1:2" x14ac:dyDescent="0.25">
      <c r="A1069" s="17"/>
      <c r="B1069" s="17"/>
    </row>
    <row r="1070" spans="1:2" x14ac:dyDescent="0.25">
      <c r="A1070" s="17"/>
      <c r="B1070" s="17"/>
    </row>
    <row r="1071" spans="1:2" x14ac:dyDescent="0.25">
      <c r="A1071" s="17"/>
      <c r="B1071" s="17"/>
    </row>
    <row r="1072" spans="1:2" x14ac:dyDescent="0.25">
      <c r="A1072" s="16"/>
      <c r="B1072" s="16"/>
    </row>
    <row r="1073" spans="1:2" x14ac:dyDescent="0.25">
      <c r="A1073" s="17"/>
      <c r="B1073" s="17"/>
    </row>
    <row r="1074" spans="1:2" x14ac:dyDescent="0.25">
      <c r="A1074" s="17"/>
      <c r="B1074" s="17"/>
    </row>
    <row r="1075" spans="1:2" x14ac:dyDescent="0.25">
      <c r="A1075" s="17"/>
      <c r="B1075" s="17"/>
    </row>
    <row r="1076" spans="1:2" x14ac:dyDescent="0.25">
      <c r="A1076" s="17"/>
      <c r="B1076" s="17"/>
    </row>
    <row r="1077" spans="1:2" x14ac:dyDescent="0.25">
      <c r="A1077" s="16"/>
      <c r="B1077" s="16"/>
    </row>
    <row r="1078" spans="1:2" x14ac:dyDescent="0.25">
      <c r="A1078" s="17"/>
      <c r="B1078" s="17"/>
    </row>
    <row r="1079" spans="1:2" x14ac:dyDescent="0.25">
      <c r="A1079" s="17"/>
      <c r="B1079" s="17"/>
    </row>
    <row r="1080" spans="1:2" x14ac:dyDescent="0.25">
      <c r="A1080" s="17"/>
      <c r="B1080" s="17"/>
    </row>
    <row r="1081" spans="1:2" x14ac:dyDescent="0.25">
      <c r="A1081" s="17"/>
      <c r="B1081" s="17"/>
    </row>
    <row r="1082" spans="1:2" x14ac:dyDescent="0.25">
      <c r="A1082" s="17"/>
      <c r="B1082" s="17"/>
    </row>
    <row r="1083" spans="1:2" x14ac:dyDescent="0.25">
      <c r="A1083" s="17"/>
      <c r="B1083" s="17"/>
    </row>
    <row r="1084" spans="1:2" x14ac:dyDescent="0.25">
      <c r="A1084" s="17"/>
      <c r="B1084" s="17"/>
    </row>
    <row r="1085" spans="1:2" x14ac:dyDescent="0.25">
      <c r="A1085" s="17"/>
      <c r="B1085" s="17"/>
    </row>
    <row r="1086" spans="1:2" x14ac:dyDescent="0.25">
      <c r="A1086" s="17"/>
      <c r="B1086" s="17"/>
    </row>
    <row r="1087" spans="1:2" x14ac:dyDescent="0.25">
      <c r="A1087" s="17"/>
      <c r="B1087" s="17"/>
    </row>
    <row r="1088" spans="1:2" x14ac:dyDescent="0.25">
      <c r="A1088" s="17"/>
      <c r="B1088" s="17"/>
    </row>
    <row r="1089" spans="1:2" x14ac:dyDescent="0.25">
      <c r="A1089" s="16"/>
      <c r="B1089" s="16"/>
    </row>
    <row r="1090" spans="1:2" x14ac:dyDescent="0.25">
      <c r="A1090" s="17"/>
      <c r="B1090" s="17"/>
    </row>
    <row r="1091" spans="1:2" x14ac:dyDescent="0.25">
      <c r="A1091" s="17"/>
      <c r="B1091" s="17"/>
    </row>
    <row r="1092" spans="1:2" x14ac:dyDescent="0.25">
      <c r="A1092" s="17"/>
      <c r="B1092" s="17"/>
    </row>
    <row r="1093" spans="1:2" x14ac:dyDescent="0.25">
      <c r="A1093" s="17"/>
      <c r="B1093" s="17"/>
    </row>
    <row r="1094" spans="1:2" x14ac:dyDescent="0.25">
      <c r="A1094" s="17"/>
      <c r="B1094" s="17"/>
    </row>
    <row r="1095" spans="1:2" x14ac:dyDescent="0.25">
      <c r="A1095" s="17"/>
      <c r="B1095" s="17"/>
    </row>
    <row r="1096" spans="1:2" x14ac:dyDescent="0.25">
      <c r="A1096" s="17"/>
      <c r="B1096" s="17"/>
    </row>
    <row r="1097" spans="1:2" x14ac:dyDescent="0.25">
      <c r="A1097" s="16"/>
      <c r="B1097" s="16"/>
    </row>
    <row r="1098" spans="1:2" x14ac:dyDescent="0.25">
      <c r="A1098" s="17"/>
      <c r="B1098" s="17"/>
    </row>
    <row r="1099" spans="1:2" x14ac:dyDescent="0.25">
      <c r="A1099" s="17"/>
      <c r="B1099" s="17"/>
    </row>
    <row r="1100" spans="1:2" x14ac:dyDescent="0.25">
      <c r="A1100" s="17"/>
      <c r="B1100" s="17"/>
    </row>
    <row r="1101" spans="1:2" x14ac:dyDescent="0.25">
      <c r="A1101" s="17"/>
      <c r="B1101" s="17"/>
    </row>
    <row r="1102" spans="1:2" x14ac:dyDescent="0.25">
      <c r="A1102" s="17"/>
      <c r="B1102" s="17"/>
    </row>
    <row r="1103" spans="1:2" x14ac:dyDescent="0.25">
      <c r="A1103" s="16"/>
      <c r="B1103" s="16"/>
    </row>
    <row r="1104" spans="1:2" x14ac:dyDescent="0.25">
      <c r="A1104" s="17"/>
      <c r="B1104" s="17"/>
    </row>
    <row r="1105" spans="1:2" x14ac:dyDescent="0.25">
      <c r="A1105" s="17"/>
      <c r="B1105" s="17"/>
    </row>
    <row r="1106" spans="1:2" x14ac:dyDescent="0.25">
      <c r="A1106" s="17"/>
      <c r="B1106" s="17"/>
    </row>
    <row r="1107" spans="1:2" x14ac:dyDescent="0.25">
      <c r="A1107" s="16"/>
      <c r="B1107" s="16"/>
    </row>
    <row r="1108" spans="1:2" x14ac:dyDescent="0.25">
      <c r="A1108" s="17"/>
      <c r="B1108" s="17"/>
    </row>
  </sheetData>
  <hyperlinks>
    <hyperlink ref="G1" location="Contents!A1" display="Back" xr:uid="{00000000-0004-0000-04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76"/>
  <sheetViews>
    <sheetView zoomScale="90" zoomScaleNormal="90" workbookViewId="0">
      <pane xSplit="2" ySplit="4" topLeftCell="C5" activePane="bottomRight" state="frozen"/>
      <selection activeCell="E18" sqref="E18"/>
      <selection pane="topRight" activeCell="E18" sqref="E18"/>
      <selection pane="bottomLeft" activeCell="E18" sqref="E18"/>
      <selection pane="bottomRight" activeCell="H5" sqref="H5:L5"/>
    </sheetView>
  </sheetViews>
  <sheetFormatPr defaultRowHeight="14.25" x14ac:dyDescent="0.2"/>
  <cols>
    <col min="1" max="1" width="41.42578125" style="2" bestFit="1" customWidth="1"/>
    <col min="2" max="2" width="52.140625" style="2" customWidth="1"/>
    <col min="3" max="7" width="13.85546875" style="2" customWidth="1"/>
    <col min="8" max="14" width="9.5703125" style="2" customWidth="1"/>
    <col min="15" max="15" width="9.140625" style="2"/>
    <col min="16" max="16" width="9.85546875" style="2" bestFit="1" customWidth="1"/>
    <col min="17" max="16384" width="9.140625" style="2"/>
  </cols>
  <sheetData>
    <row r="1" spans="1:21" x14ac:dyDescent="0.2">
      <c r="C1" s="3"/>
      <c r="D1" s="3"/>
      <c r="E1" s="3"/>
      <c r="F1" s="3"/>
      <c r="G1" s="38" t="s">
        <v>203</v>
      </c>
    </row>
    <row r="2" spans="1:21" ht="15.75" x14ac:dyDescent="0.25">
      <c r="A2" s="40" t="s">
        <v>189</v>
      </c>
      <c r="B2" s="41"/>
      <c r="C2" s="41"/>
      <c r="D2" s="41"/>
      <c r="E2" s="41"/>
      <c r="F2" s="41"/>
      <c r="G2" s="41"/>
    </row>
    <row r="3" spans="1:21" x14ac:dyDescent="0.2">
      <c r="G3" s="18" t="str">
        <f>+'8'!I3</f>
        <v>Amount in Rs. (000)</v>
      </c>
    </row>
    <row r="4" spans="1:21" x14ac:dyDescent="0.2">
      <c r="A4" s="43" t="s">
        <v>2</v>
      </c>
      <c r="B4" s="43" t="s">
        <v>3</v>
      </c>
      <c r="C4" s="51" t="s">
        <v>5</v>
      </c>
      <c r="D4" s="51" t="s">
        <v>6</v>
      </c>
      <c r="E4" s="51" t="s">
        <v>7</v>
      </c>
      <c r="F4" s="51" t="s">
        <v>8</v>
      </c>
      <c r="G4" s="51">
        <v>2025</v>
      </c>
    </row>
    <row r="5" spans="1:21" ht="15" customHeight="1" x14ac:dyDescent="0.2">
      <c r="A5" s="5" t="s">
        <v>657</v>
      </c>
      <c r="B5" s="5" t="s">
        <v>9</v>
      </c>
      <c r="C5" s="19">
        <v>10172965</v>
      </c>
      <c r="D5" s="19">
        <v>1707208</v>
      </c>
      <c r="E5" s="19">
        <v>1744255</v>
      </c>
      <c r="F5" s="19">
        <v>1871888.5149999999</v>
      </c>
      <c r="G5" s="19">
        <v>2210093.23</v>
      </c>
      <c r="H5" s="3"/>
      <c r="I5" s="3"/>
      <c r="J5" s="3"/>
      <c r="K5" s="3"/>
      <c r="L5" s="3"/>
      <c r="M5" s="3"/>
      <c r="N5" s="3"/>
      <c r="O5" s="3"/>
      <c r="P5" s="3"/>
      <c r="Q5" s="3"/>
      <c r="R5" s="3"/>
      <c r="S5" s="3"/>
      <c r="T5" s="3"/>
      <c r="U5" s="3"/>
    </row>
    <row r="6" spans="1:21" ht="15" customHeight="1" x14ac:dyDescent="0.25">
      <c r="A6" s="2" t="s">
        <v>657</v>
      </c>
      <c r="B6" s="8" t="s">
        <v>76</v>
      </c>
      <c r="C6" s="20">
        <v>5068058</v>
      </c>
      <c r="D6" s="20">
        <v>3313983</v>
      </c>
      <c r="E6" s="20">
        <v>3597553</v>
      </c>
      <c r="F6" s="20">
        <v>3127553.1</v>
      </c>
      <c r="G6" s="20">
        <v>2147739.1</v>
      </c>
      <c r="I6" s="7"/>
    </row>
    <row r="7" spans="1:21" ht="15" customHeight="1" x14ac:dyDescent="0.25">
      <c r="A7" s="2" t="s">
        <v>657</v>
      </c>
      <c r="B7" s="8" t="s">
        <v>11</v>
      </c>
      <c r="C7" s="20">
        <v>7439792</v>
      </c>
      <c r="D7" s="20">
        <v>723951</v>
      </c>
      <c r="E7" s="20">
        <v>749482</v>
      </c>
      <c r="F7" s="20">
        <v>302959.81199999998</v>
      </c>
      <c r="G7" s="20">
        <v>132975.53700000001</v>
      </c>
      <c r="I7" s="7"/>
    </row>
    <row r="8" spans="1:21" ht="15" customHeight="1" x14ac:dyDescent="0.25">
      <c r="A8" s="2" t="s">
        <v>657</v>
      </c>
      <c r="B8" s="8" t="s">
        <v>132</v>
      </c>
      <c r="C8" s="20">
        <v>-2500832</v>
      </c>
      <c r="D8" s="20">
        <v>-2494788</v>
      </c>
      <c r="E8" s="20">
        <v>-2892691</v>
      </c>
      <c r="F8" s="20">
        <v>-1720474.601</v>
      </c>
      <c r="G8" s="20">
        <v>-182123.611</v>
      </c>
      <c r="I8" s="7"/>
    </row>
    <row r="9" spans="1:21" ht="15" customHeight="1" x14ac:dyDescent="0.25">
      <c r="A9" s="2" t="s">
        <v>657</v>
      </c>
      <c r="B9" s="8" t="s">
        <v>13</v>
      </c>
      <c r="C9" s="20">
        <v>165947</v>
      </c>
      <c r="D9" s="20">
        <v>164062</v>
      </c>
      <c r="E9" s="20">
        <v>289911</v>
      </c>
      <c r="F9" s="20">
        <v>161850.204</v>
      </c>
      <c r="G9" s="20">
        <v>111502.204</v>
      </c>
      <c r="I9" s="7"/>
    </row>
    <row r="10" spans="1:21" ht="15" customHeight="1" x14ac:dyDescent="0.25">
      <c r="A10" s="5" t="s">
        <v>657</v>
      </c>
      <c r="B10" s="5" t="s">
        <v>133</v>
      </c>
      <c r="C10" s="19">
        <v>21254589</v>
      </c>
      <c r="D10" s="19">
        <v>6379706</v>
      </c>
      <c r="E10" s="19">
        <v>6243023</v>
      </c>
      <c r="F10" s="19">
        <v>5023358.3370000003</v>
      </c>
      <c r="G10" s="19">
        <v>3631386.1236999999</v>
      </c>
      <c r="I10" s="7"/>
      <c r="K10" s="3"/>
      <c r="L10" s="3"/>
      <c r="M10" s="3"/>
      <c r="N10" s="3"/>
      <c r="O10" s="3"/>
      <c r="P10" s="3"/>
      <c r="Q10" s="3"/>
      <c r="R10" s="3"/>
      <c r="S10" s="3"/>
      <c r="T10" s="3"/>
    </row>
    <row r="11" spans="1:21" ht="15" customHeight="1" x14ac:dyDescent="0.25">
      <c r="A11" s="2" t="s">
        <v>657</v>
      </c>
      <c r="B11" s="8" t="s">
        <v>134</v>
      </c>
      <c r="C11" s="20">
        <v>9536076</v>
      </c>
      <c r="D11" s="20">
        <v>2328084</v>
      </c>
      <c r="E11" s="20">
        <v>2184465</v>
      </c>
      <c r="F11" s="20">
        <v>1644928.615</v>
      </c>
      <c r="G11" s="20">
        <v>1638957.699</v>
      </c>
      <c r="I11" s="7"/>
      <c r="P11" s="3"/>
      <c r="Q11" s="3"/>
      <c r="R11" s="3"/>
      <c r="S11" s="3"/>
      <c r="T11" s="3"/>
    </row>
    <row r="12" spans="1:21" ht="15" customHeight="1" x14ac:dyDescent="0.25">
      <c r="A12" s="2" t="s">
        <v>657</v>
      </c>
      <c r="B12" s="21" t="s">
        <v>135</v>
      </c>
      <c r="C12" s="20">
        <v>4787410</v>
      </c>
      <c r="D12" s="20">
        <v>440567</v>
      </c>
      <c r="E12" s="20">
        <v>217499</v>
      </c>
      <c r="F12" s="20">
        <v>360833.66800000001</v>
      </c>
      <c r="G12" s="20">
        <v>541667</v>
      </c>
      <c r="I12" s="7"/>
    </row>
    <row r="13" spans="1:21" ht="15" customHeight="1" x14ac:dyDescent="0.25">
      <c r="A13" s="2" t="s">
        <v>657</v>
      </c>
      <c r="B13" s="21" t="s">
        <v>136</v>
      </c>
      <c r="C13" s="20">
        <v>3659241</v>
      </c>
      <c r="D13" s="20">
        <v>1376713</v>
      </c>
      <c r="E13" s="20">
        <v>1210437</v>
      </c>
      <c r="F13" s="20">
        <v>899528.22</v>
      </c>
      <c r="G13" s="20">
        <v>948058.83499999996</v>
      </c>
      <c r="I13" s="7"/>
    </row>
    <row r="14" spans="1:21" ht="15" customHeight="1" x14ac:dyDescent="0.25">
      <c r="A14" s="2" t="s">
        <v>657</v>
      </c>
      <c r="B14" s="21" t="s">
        <v>137</v>
      </c>
      <c r="C14" s="20">
        <v>1089425</v>
      </c>
      <c r="D14" s="20">
        <v>510804</v>
      </c>
      <c r="E14" s="20">
        <v>756529</v>
      </c>
      <c r="F14" s="20">
        <v>384566.72700000001</v>
      </c>
      <c r="G14" s="20">
        <v>149231.864</v>
      </c>
      <c r="I14" s="7"/>
    </row>
    <row r="15" spans="1:21" ht="15" customHeight="1" x14ac:dyDescent="0.25">
      <c r="A15" s="2" t="s">
        <v>657</v>
      </c>
      <c r="B15" s="8" t="s">
        <v>138</v>
      </c>
      <c r="C15" s="20">
        <v>11718513</v>
      </c>
      <c r="D15" s="20">
        <v>4051622</v>
      </c>
      <c r="E15" s="20">
        <v>4058558</v>
      </c>
      <c r="F15" s="20">
        <v>3378429.7220000001</v>
      </c>
      <c r="G15" s="20">
        <v>1992428.4247000001</v>
      </c>
      <c r="I15" s="7"/>
    </row>
    <row r="16" spans="1:21" ht="15" customHeight="1" x14ac:dyDescent="0.25">
      <c r="A16" s="5" t="s">
        <v>657</v>
      </c>
      <c r="B16" s="5" t="s">
        <v>139</v>
      </c>
      <c r="C16" s="19">
        <v>31427553</v>
      </c>
      <c r="D16" s="19">
        <v>8086913.6799999997</v>
      </c>
      <c r="E16" s="19">
        <v>7987278</v>
      </c>
      <c r="F16" s="19">
        <v>6895246.852</v>
      </c>
      <c r="G16" s="19">
        <v>5841479.3540000003</v>
      </c>
      <c r="I16" s="7"/>
      <c r="K16" s="3"/>
      <c r="L16" s="3"/>
      <c r="M16" s="3"/>
      <c r="N16" s="3"/>
      <c r="O16" s="3"/>
    </row>
    <row r="17" spans="1:9" ht="15" customHeight="1" x14ac:dyDescent="0.25">
      <c r="A17" s="2" t="s">
        <v>657</v>
      </c>
      <c r="B17" s="8" t="s">
        <v>140</v>
      </c>
      <c r="C17" s="20">
        <v>16605319</v>
      </c>
      <c r="D17" s="20">
        <v>4553302</v>
      </c>
      <c r="E17" s="20">
        <v>4439631</v>
      </c>
      <c r="F17" s="20">
        <v>3261242.949</v>
      </c>
      <c r="G17" s="20">
        <v>3378881.6120000002</v>
      </c>
      <c r="I17" s="7"/>
    </row>
    <row r="18" spans="1:9" ht="15" customHeight="1" x14ac:dyDescent="0.25">
      <c r="A18" s="2" t="s">
        <v>657</v>
      </c>
      <c r="B18" s="21" t="s">
        <v>141</v>
      </c>
      <c r="C18" s="20">
        <v>8094773</v>
      </c>
      <c r="D18" s="20">
        <v>3325457</v>
      </c>
      <c r="E18" s="20">
        <v>2792570</v>
      </c>
      <c r="F18" s="20">
        <v>2022028.7609999999</v>
      </c>
      <c r="G18" s="20">
        <v>2075079.4069999999</v>
      </c>
      <c r="I18" s="7"/>
    </row>
    <row r="19" spans="1:9" ht="15" customHeight="1" x14ac:dyDescent="0.25">
      <c r="A19" s="2" t="s">
        <v>657</v>
      </c>
      <c r="B19" s="21" t="s">
        <v>506</v>
      </c>
      <c r="C19" s="20">
        <v>1539982</v>
      </c>
      <c r="D19" s="20">
        <v>101381</v>
      </c>
      <c r="E19" s="20">
        <v>522740</v>
      </c>
      <c r="F19" s="20">
        <v>104812.20699999999</v>
      </c>
      <c r="G19" s="20">
        <v>59307.805999999997</v>
      </c>
      <c r="I19" s="7"/>
    </row>
    <row r="20" spans="1:9" ht="15" customHeight="1" x14ac:dyDescent="0.25">
      <c r="A20" s="2" t="s">
        <v>657</v>
      </c>
      <c r="B20" s="21" t="s">
        <v>142</v>
      </c>
      <c r="C20" s="20">
        <v>6970564</v>
      </c>
      <c r="D20" s="20">
        <v>1126464</v>
      </c>
      <c r="E20" s="20">
        <v>1124321</v>
      </c>
      <c r="F20" s="20">
        <v>1134401.9809999999</v>
      </c>
      <c r="G20" s="20">
        <v>1244494.399</v>
      </c>
      <c r="I20" s="7"/>
    </row>
    <row r="21" spans="1:9" ht="15" customHeight="1" x14ac:dyDescent="0.25">
      <c r="A21" s="2" t="s">
        <v>657</v>
      </c>
      <c r="B21" s="8" t="s">
        <v>143</v>
      </c>
      <c r="C21" s="20">
        <v>14822234</v>
      </c>
      <c r="D21" s="20">
        <v>3533611.68</v>
      </c>
      <c r="E21" s="20">
        <v>3547647</v>
      </c>
      <c r="F21" s="20">
        <v>3634003.9029999999</v>
      </c>
      <c r="G21" s="20">
        <v>2462597.7420000001</v>
      </c>
      <c r="I21" s="7"/>
    </row>
    <row r="22" spans="1:9" ht="15" customHeight="1" x14ac:dyDescent="0.25">
      <c r="A22" s="2" t="s">
        <v>657</v>
      </c>
      <c r="B22" s="21" t="s">
        <v>144</v>
      </c>
      <c r="C22" s="20">
        <v>2339</v>
      </c>
      <c r="D22" s="20">
        <v>371</v>
      </c>
      <c r="E22" s="20">
        <v>1682</v>
      </c>
      <c r="F22" s="20">
        <v>261.12900000000002</v>
      </c>
      <c r="G22" s="20">
        <v>194.39400000000001</v>
      </c>
      <c r="I22" s="7"/>
    </row>
    <row r="23" spans="1:9" ht="15" customHeight="1" x14ac:dyDescent="0.25">
      <c r="A23" s="2" t="s">
        <v>657</v>
      </c>
      <c r="B23" s="21" t="s">
        <v>145</v>
      </c>
      <c r="C23" s="20">
        <v>346645</v>
      </c>
      <c r="D23" s="20">
        <v>332058</v>
      </c>
      <c r="E23" s="20">
        <v>340192</v>
      </c>
      <c r="F23" s="20">
        <v>855534.51</v>
      </c>
      <c r="G23" s="20">
        <v>344966.2</v>
      </c>
      <c r="I23" s="7"/>
    </row>
    <row r="24" spans="1:9" ht="15" customHeight="1" x14ac:dyDescent="0.25">
      <c r="A24" s="2" t="s">
        <v>657</v>
      </c>
      <c r="B24" s="21" t="s">
        <v>146</v>
      </c>
      <c r="C24" s="20">
        <v>416243</v>
      </c>
      <c r="D24" s="20">
        <v>109426</v>
      </c>
      <c r="E24" s="20">
        <v>105511</v>
      </c>
      <c r="F24" s="20">
        <v>79724.837</v>
      </c>
      <c r="G24" s="20">
        <v>49311.561999999998</v>
      </c>
      <c r="I24" s="7"/>
    </row>
    <row r="25" spans="1:9" ht="15" customHeight="1" x14ac:dyDescent="0.25">
      <c r="A25" s="2" t="s">
        <v>657</v>
      </c>
      <c r="B25" s="21" t="s">
        <v>147</v>
      </c>
      <c r="C25" s="20">
        <v>762257</v>
      </c>
      <c r="D25" s="20">
        <v>919141</v>
      </c>
      <c r="E25" s="20">
        <v>1197989</v>
      </c>
      <c r="F25" s="20">
        <v>1374577</v>
      </c>
      <c r="G25" s="20">
        <v>1434405</v>
      </c>
      <c r="I25" s="7"/>
    </row>
    <row r="26" spans="1:9" ht="15" customHeight="1" x14ac:dyDescent="0.25">
      <c r="A26" s="2" t="s">
        <v>657</v>
      </c>
      <c r="B26" s="21" t="s">
        <v>148</v>
      </c>
      <c r="C26" s="20">
        <v>1527484</v>
      </c>
      <c r="D26" s="20">
        <v>1360996</v>
      </c>
      <c r="E26" s="20">
        <v>1645374</v>
      </c>
      <c r="F26" s="20">
        <v>2310097.4759999998</v>
      </c>
      <c r="G26" s="20">
        <v>1828877.156</v>
      </c>
      <c r="I26" s="7"/>
    </row>
    <row r="27" spans="1:9" ht="15" customHeight="1" x14ac:dyDescent="0.25">
      <c r="A27" s="2" t="s">
        <v>657</v>
      </c>
      <c r="B27" s="21" t="s">
        <v>149</v>
      </c>
      <c r="C27" s="20">
        <v>13294750</v>
      </c>
      <c r="D27" s="20">
        <v>2172615.6800000002</v>
      </c>
      <c r="E27" s="20">
        <v>1902273</v>
      </c>
      <c r="F27" s="20">
        <v>1323906.4269999999</v>
      </c>
      <c r="G27" s="20">
        <v>633720.58600000001</v>
      </c>
      <c r="I27" s="7"/>
    </row>
    <row r="28" spans="1:9" ht="15" customHeight="1" x14ac:dyDescent="0.25">
      <c r="A28" s="5" t="s">
        <v>657</v>
      </c>
      <c r="B28" s="5" t="s">
        <v>29</v>
      </c>
      <c r="C28" s="19"/>
      <c r="D28" s="19"/>
      <c r="E28" s="19"/>
      <c r="F28" s="19"/>
      <c r="G28" s="19"/>
      <c r="I28" s="7"/>
    </row>
    <row r="29" spans="1:9" ht="15" customHeight="1" x14ac:dyDescent="0.25">
      <c r="A29" s="2" t="s">
        <v>657</v>
      </c>
      <c r="B29" s="8" t="s">
        <v>150</v>
      </c>
      <c r="C29" s="20">
        <v>2561269</v>
      </c>
      <c r="D29" s="20">
        <v>493356</v>
      </c>
      <c r="E29" s="20">
        <v>653390</v>
      </c>
      <c r="F29" s="20">
        <v>680330.65399999998</v>
      </c>
      <c r="G29" s="20">
        <v>408046.30300000001</v>
      </c>
      <c r="I29" s="7"/>
    </row>
    <row r="30" spans="1:9" ht="15" customHeight="1" x14ac:dyDescent="0.25">
      <c r="A30" s="2" t="s">
        <v>657</v>
      </c>
      <c r="B30" s="8" t="s">
        <v>151</v>
      </c>
      <c r="C30" s="20">
        <v>115834</v>
      </c>
      <c r="D30" s="20">
        <v>30742</v>
      </c>
      <c r="E30" s="20">
        <v>61463</v>
      </c>
      <c r="F30" s="20">
        <v>38033.983</v>
      </c>
      <c r="G30" s="20">
        <v>30011.17</v>
      </c>
      <c r="I30" s="7"/>
    </row>
    <row r="31" spans="1:9" ht="15" customHeight="1" x14ac:dyDescent="0.25">
      <c r="A31" s="2" t="s">
        <v>657</v>
      </c>
      <c r="B31" s="8" t="s">
        <v>152</v>
      </c>
      <c r="C31" s="20">
        <v>2677103</v>
      </c>
      <c r="D31" s="20">
        <v>524098</v>
      </c>
      <c r="E31" s="20">
        <v>714853</v>
      </c>
      <c r="F31" s="20">
        <v>718364.63699999999</v>
      </c>
      <c r="G31" s="20">
        <v>438057.473</v>
      </c>
      <c r="I31" s="7"/>
    </row>
    <row r="32" spans="1:9" ht="15" customHeight="1" x14ac:dyDescent="0.25">
      <c r="A32" s="2" t="s">
        <v>657</v>
      </c>
      <c r="B32" s="8" t="s">
        <v>153</v>
      </c>
      <c r="C32" s="20">
        <v>1016867</v>
      </c>
      <c r="D32" s="20">
        <v>98998</v>
      </c>
      <c r="E32" s="20">
        <v>178770</v>
      </c>
      <c r="F32" s="20">
        <v>265601.65500000003</v>
      </c>
      <c r="G32" s="20">
        <v>216202.83100000001</v>
      </c>
      <c r="I32" s="7"/>
    </row>
    <row r="33" spans="1:17" ht="15" customHeight="1" x14ac:dyDescent="0.25">
      <c r="A33" s="2" t="s">
        <v>657</v>
      </c>
      <c r="B33" s="8" t="s">
        <v>154</v>
      </c>
      <c r="C33" s="20">
        <v>482184</v>
      </c>
      <c r="D33" s="20">
        <v>92648</v>
      </c>
      <c r="E33" s="20">
        <v>95185</v>
      </c>
      <c r="F33" s="20">
        <v>91409.038</v>
      </c>
      <c r="G33" s="20">
        <v>36067.188000000002</v>
      </c>
      <c r="I33" s="7"/>
    </row>
    <row r="34" spans="1:17" ht="15" customHeight="1" x14ac:dyDescent="0.25">
      <c r="A34" s="2" t="s">
        <v>657</v>
      </c>
      <c r="B34" s="8" t="s">
        <v>155</v>
      </c>
      <c r="C34" s="20">
        <v>4176154</v>
      </c>
      <c r="D34" s="20">
        <v>715744</v>
      </c>
      <c r="E34" s="20">
        <v>988808</v>
      </c>
      <c r="F34" s="20">
        <v>1075375.33</v>
      </c>
      <c r="G34" s="20">
        <v>690327.49199999997</v>
      </c>
      <c r="I34" s="7"/>
    </row>
    <row r="35" spans="1:17" ht="15" customHeight="1" x14ac:dyDescent="0.25">
      <c r="A35" s="2" t="s">
        <v>657</v>
      </c>
      <c r="B35" s="8" t="s">
        <v>156</v>
      </c>
      <c r="C35" s="20">
        <v>1374507</v>
      </c>
      <c r="D35" s="20">
        <v>269087</v>
      </c>
      <c r="E35" s="20">
        <v>267334</v>
      </c>
      <c r="F35" s="20">
        <v>235197.823</v>
      </c>
      <c r="G35" s="20">
        <v>208531.21400000001</v>
      </c>
      <c r="I35" s="7"/>
    </row>
    <row r="36" spans="1:17" ht="15" customHeight="1" x14ac:dyDescent="0.25">
      <c r="A36" s="2" t="s">
        <v>657</v>
      </c>
      <c r="B36" s="8" t="s">
        <v>157</v>
      </c>
      <c r="C36" s="20">
        <v>1397329</v>
      </c>
      <c r="D36" s="20">
        <v>256705</v>
      </c>
      <c r="E36" s="20">
        <v>331322</v>
      </c>
      <c r="F36" s="20">
        <v>522976.73800000001</v>
      </c>
      <c r="G36" s="20">
        <v>261534.9173</v>
      </c>
      <c r="I36" s="7"/>
    </row>
    <row r="37" spans="1:17" ht="15" customHeight="1" x14ac:dyDescent="0.25">
      <c r="A37" s="2" t="s">
        <v>657</v>
      </c>
      <c r="B37" s="8" t="s">
        <v>158</v>
      </c>
      <c r="C37" s="20">
        <v>993429</v>
      </c>
      <c r="D37" s="20">
        <v>188299</v>
      </c>
      <c r="E37" s="20">
        <v>250137</v>
      </c>
      <c r="F37" s="20">
        <v>387559.61</v>
      </c>
      <c r="G37" s="20">
        <v>191000.03148500001</v>
      </c>
      <c r="I37" s="7"/>
    </row>
    <row r="38" spans="1:17" ht="15" customHeight="1" x14ac:dyDescent="0.25">
      <c r="A38" s="5" t="s">
        <v>657</v>
      </c>
      <c r="B38" s="5" t="s">
        <v>40</v>
      </c>
      <c r="C38" s="22"/>
      <c r="D38" s="22"/>
      <c r="E38" s="22"/>
      <c r="F38" s="22"/>
      <c r="G38" s="22"/>
      <c r="I38" s="7"/>
    </row>
    <row r="39" spans="1:17" ht="15" customHeight="1" x14ac:dyDescent="0.25">
      <c r="A39" s="2" t="s">
        <v>657</v>
      </c>
      <c r="B39" s="8" t="s">
        <v>77</v>
      </c>
      <c r="C39" s="20">
        <v>498453.3</v>
      </c>
      <c r="D39" s="20">
        <v>331398.3</v>
      </c>
      <c r="E39" s="20">
        <v>359755.3</v>
      </c>
      <c r="F39" s="20">
        <v>706980.51</v>
      </c>
      <c r="G39" s="20">
        <v>608999.11</v>
      </c>
      <c r="I39" s="7"/>
    </row>
    <row r="40" spans="1:17" ht="15" customHeight="1" x14ac:dyDescent="0.25">
      <c r="A40" s="2" t="s">
        <v>657</v>
      </c>
      <c r="B40" s="8" t="s">
        <v>78</v>
      </c>
      <c r="C40" s="72">
        <v>0</v>
      </c>
      <c r="D40" s="72">
        <v>0</v>
      </c>
      <c r="E40" s="72">
        <v>0</v>
      </c>
      <c r="F40" s="72">
        <v>0</v>
      </c>
      <c r="G40" s="72">
        <v>39.5</v>
      </c>
      <c r="I40" s="7"/>
    </row>
    <row r="41" spans="1:17" ht="15" customHeight="1" x14ac:dyDescent="0.25">
      <c r="A41" s="2" t="s">
        <v>657</v>
      </c>
      <c r="B41" s="8" t="s">
        <v>159</v>
      </c>
      <c r="C41" s="72">
        <v>0</v>
      </c>
      <c r="D41" s="72">
        <v>0</v>
      </c>
      <c r="E41" s="72">
        <v>0</v>
      </c>
      <c r="F41" s="72">
        <v>0</v>
      </c>
      <c r="G41" s="72">
        <v>0</v>
      </c>
      <c r="I41" s="7"/>
    </row>
    <row r="42" spans="1:17" ht="15" customHeight="1" x14ac:dyDescent="0.25">
      <c r="A42" s="2" t="s">
        <v>657</v>
      </c>
      <c r="B42" s="8" t="s">
        <v>80</v>
      </c>
      <c r="C42" s="20">
        <v>-1072688</v>
      </c>
      <c r="D42" s="20">
        <v>-586619</v>
      </c>
      <c r="E42" s="20">
        <v>419480</v>
      </c>
      <c r="F42" s="20">
        <v>691520.07299999997</v>
      </c>
      <c r="G42" s="20">
        <v>-43409.722410000002</v>
      </c>
      <c r="I42" s="7"/>
    </row>
    <row r="43" spans="1:17" ht="15" customHeight="1" x14ac:dyDescent="0.25">
      <c r="A43" s="5" t="s">
        <v>657</v>
      </c>
      <c r="B43" s="5" t="s">
        <v>43</v>
      </c>
      <c r="C43" s="22"/>
      <c r="D43" s="22"/>
      <c r="E43" s="22"/>
      <c r="F43" s="22"/>
      <c r="G43" s="22"/>
      <c r="I43" s="7"/>
    </row>
    <row r="44" spans="1:17" x14ac:dyDescent="0.2">
      <c r="A44" s="2" t="s">
        <v>657</v>
      </c>
      <c r="B44" s="8" t="s">
        <v>541</v>
      </c>
      <c r="C44" s="23">
        <v>9.9273230047152907</v>
      </c>
      <c r="D44" s="23">
        <v>12.20228028</v>
      </c>
      <c r="E44" s="23">
        <v>17.199300853168165</v>
      </c>
      <c r="F44" s="23">
        <v>22.663796916535865</v>
      </c>
      <c r="G44" s="23">
        <v>9.1013460516436986</v>
      </c>
      <c r="I44" s="9"/>
      <c r="J44" s="9"/>
      <c r="K44" s="9"/>
      <c r="L44" s="9"/>
      <c r="M44" s="24"/>
      <c r="N44" s="24"/>
      <c r="O44" s="24"/>
      <c r="P44" s="24"/>
      <c r="Q44" s="24"/>
    </row>
    <row r="45" spans="1:17" ht="15" customHeight="1" x14ac:dyDescent="0.2">
      <c r="A45" s="2" t="s">
        <v>657</v>
      </c>
      <c r="B45" s="8" t="s">
        <v>160</v>
      </c>
      <c r="C45" s="23">
        <v>7.0897872245426461</v>
      </c>
      <c r="D45" s="23">
        <v>6.3614980120000002</v>
      </c>
      <c r="E45" s="23">
        <v>8.4333319758089154</v>
      </c>
      <c r="F45" s="23">
        <v>14.870740179771587</v>
      </c>
      <c r="G45" s="23">
        <v>6.7947897313887591</v>
      </c>
    </row>
    <row r="46" spans="1:17" ht="15" customHeight="1" x14ac:dyDescent="0.2">
      <c r="A46" s="2" t="s">
        <v>657</v>
      </c>
      <c r="B46" s="8" t="s">
        <v>161</v>
      </c>
      <c r="C46" s="23">
        <v>3.1610128857311928</v>
      </c>
      <c r="D46" s="23">
        <v>2.3284408299999999</v>
      </c>
      <c r="E46" s="23">
        <v>3.1316926742752664</v>
      </c>
      <c r="F46" s="23">
        <v>5.6206778135519029</v>
      </c>
      <c r="G46" s="23">
        <v>3.2697202182904439</v>
      </c>
    </row>
    <row r="47" spans="1:17" ht="15" customHeight="1" x14ac:dyDescent="0.2">
      <c r="A47" s="2" t="s">
        <v>657</v>
      </c>
      <c r="B47" s="8" t="s">
        <v>162</v>
      </c>
      <c r="C47" s="23">
        <v>23.788131376381234</v>
      </c>
      <c r="D47" s="23">
        <v>26.308149279999999</v>
      </c>
      <c r="E47" s="23">
        <v>25.296822032184206</v>
      </c>
      <c r="F47" s="23">
        <v>36.039473771450567</v>
      </c>
      <c r="G47" s="23">
        <v>27.668032013564947</v>
      </c>
    </row>
    <row r="48" spans="1:17" ht="15" customHeight="1" x14ac:dyDescent="0.2">
      <c r="A48" s="2" t="s">
        <v>657</v>
      </c>
      <c r="B48" s="8" t="s">
        <v>163</v>
      </c>
      <c r="C48" s="23">
        <v>64.10450859810247</v>
      </c>
      <c r="D48" s="23">
        <v>73.224225419999996</v>
      </c>
      <c r="E48" s="23">
        <v>72.294419139003736</v>
      </c>
      <c r="F48" s="23">
        <v>66.801294111889291</v>
      </c>
      <c r="G48" s="23">
        <v>63.456472192766157</v>
      </c>
    </row>
    <row r="49" spans="1:21" ht="15" customHeight="1" x14ac:dyDescent="0.2">
      <c r="A49" s="2" t="s">
        <v>657</v>
      </c>
      <c r="B49" s="8" t="s">
        <v>164</v>
      </c>
      <c r="C49" s="23">
        <v>1.3835986265752258</v>
      </c>
      <c r="D49" s="23">
        <v>1.429041046</v>
      </c>
      <c r="E49" s="23">
        <v>1.0687503248219976</v>
      </c>
      <c r="F49" s="23">
        <v>0.60686876787805621</v>
      </c>
      <c r="G49" s="23">
        <v>1.0917862807597327</v>
      </c>
      <c r="I49" s="23"/>
      <c r="J49" s="23"/>
      <c r="K49" s="23"/>
      <c r="L49" s="23"/>
      <c r="M49" s="24"/>
      <c r="N49" s="24"/>
      <c r="O49" s="24"/>
      <c r="P49" s="24"/>
      <c r="Q49" s="24"/>
    </row>
    <row r="50" spans="1:21" ht="15" customHeight="1" x14ac:dyDescent="0.2">
      <c r="A50" s="2" t="s">
        <v>657</v>
      </c>
      <c r="B50" s="8" t="s">
        <v>507</v>
      </c>
      <c r="C50" s="23">
        <v>1.9930232180226313</v>
      </c>
      <c r="D50" s="23">
        <v>0.56819543100000003</v>
      </c>
      <c r="E50" s="23">
        <v>0.69529760923605577</v>
      </c>
      <c r="F50" s="23">
        <v>0.54818994939478605</v>
      </c>
      <c r="G50" s="23">
        <v>0.31362940987713428</v>
      </c>
    </row>
    <row r="51" spans="1:21" ht="15" customHeight="1" x14ac:dyDescent="0.2">
      <c r="A51" s="5" t="s">
        <v>657</v>
      </c>
      <c r="B51" s="5" t="s">
        <v>53</v>
      </c>
      <c r="C51" s="22"/>
      <c r="D51" s="22"/>
      <c r="E51" s="22"/>
      <c r="F51" s="22"/>
      <c r="G51" s="22"/>
    </row>
    <row r="52" spans="1:21" ht="15" customHeight="1" x14ac:dyDescent="0.2">
      <c r="A52" s="2" t="s">
        <v>657</v>
      </c>
      <c r="B52" s="8" t="s">
        <v>165</v>
      </c>
      <c r="C52" s="23">
        <v>4.8603338605458717</v>
      </c>
      <c r="D52" s="23">
        <v>16.82960959</v>
      </c>
      <c r="E52" s="23">
        <v>20.599934045115244</v>
      </c>
      <c r="F52" s="23">
        <v>33.50275233917035</v>
      </c>
      <c r="G52" s="23">
        <v>31.308458785318852</v>
      </c>
    </row>
    <row r="53" spans="1:21" ht="15" customHeight="1" x14ac:dyDescent="0.2">
      <c r="A53" s="2" t="s">
        <v>657</v>
      </c>
      <c r="B53" s="8" t="s">
        <v>166</v>
      </c>
      <c r="C53" s="23">
        <v>25.756930550717708</v>
      </c>
      <c r="D53" s="23">
        <v>41.121460319999997</v>
      </c>
      <c r="E53" s="23">
        <v>34.962724472592541</v>
      </c>
      <c r="F53" s="23">
        <v>29.324965507413278</v>
      </c>
      <c r="G53" s="23">
        <v>35.523183105647249</v>
      </c>
    </row>
    <row r="54" spans="1:21" ht="15" customHeight="1" x14ac:dyDescent="0.2">
      <c r="A54" s="2" t="s">
        <v>657</v>
      </c>
      <c r="B54" s="8" t="s">
        <v>167</v>
      </c>
      <c r="C54" s="23">
        <v>1.2648562151187612</v>
      </c>
      <c r="D54" s="23">
        <v>0.87214742099999998</v>
      </c>
      <c r="E54" s="23">
        <v>0.87411514138765545</v>
      </c>
      <c r="F54" s="23">
        <v>1.0756488078872046</v>
      </c>
      <c r="G54" s="23">
        <v>1.2359780213288181</v>
      </c>
    </row>
    <row r="55" spans="1:21" ht="15" customHeight="1" x14ac:dyDescent="0.2">
      <c r="A55" s="2" t="s">
        <v>657</v>
      </c>
      <c r="B55" s="8" t="s">
        <v>168</v>
      </c>
      <c r="C55" s="23">
        <v>0.67630429260591818</v>
      </c>
      <c r="D55" s="23">
        <v>0.78889255599999997</v>
      </c>
      <c r="E55" s="23">
        <v>0.78162084755282091</v>
      </c>
      <c r="F55" s="23">
        <v>0.72852480046351786</v>
      </c>
      <c r="G55" s="23">
        <v>0.62165521841883753</v>
      </c>
    </row>
    <row r="56" spans="1:21" ht="15" customHeight="1" x14ac:dyDescent="0.2">
      <c r="A56" s="5" t="s">
        <v>657</v>
      </c>
      <c r="B56" s="5" t="s">
        <v>116</v>
      </c>
      <c r="C56" s="22"/>
      <c r="D56" s="22"/>
      <c r="E56" s="22"/>
      <c r="F56" s="22"/>
      <c r="G56" s="22"/>
    </row>
    <row r="57" spans="1:21" ht="15" customHeight="1" x14ac:dyDescent="0.2">
      <c r="A57" s="2" t="s">
        <v>657</v>
      </c>
      <c r="B57" s="8" t="s">
        <v>535</v>
      </c>
      <c r="C57" s="23">
        <v>31.841543628929685</v>
      </c>
      <c r="D57" s="23">
        <v>19.08201399</v>
      </c>
      <c r="E57" s="23">
        <v>18.208255678592881</v>
      </c>
      <c r="F57" s="23">
        <v>24.800247876607855</v>
      </c>
      <c r="G57" s="23">
        <v>35.925677363953582</v>
      </c>
    </row>
    <row r="58" spans="1:21" ht="15" customHeight="1" x14ac:dyDescent="0.2">
      <c r="A58" s="2" t="s">
        <v>657</v>
      </c>
      <c r="B58" s="8" t="s">
        <v>542</v>
      </c>
      <c r="C58" s="23">
        <v>20.076139530022171</v>
      </c>
      <c r="D58" s="23">
        <v>4.6564692699999997</v>
      </c>
      <c r="E58" s="23">
        <v>4.0425922842554369</v>
      </c>
      <c r="F58" s="23">
        <v>2.4187913058593371</v>
      </c>
      <c r="G58" s="23">
        <v>3.4459673118405707</v>
      </c>
    </row>
    <row r="59" spans="1:21" ht="15" customHeight="1" x14ac:dyDescent="0.2">
      <c r="A59" s="5" t="s">
        <v>657</v>
      </c>
      <c r="B59" s="5" t="s">
        <v>117</v>
      </c>
      <c r="C59" s="22"/>
      <c r="D59" s="22"/>
      <c r="E59" s="22"/>
      <c r="F59" s="22"/>
      <c r="G59" s="22"/>
    </row>
    <row r="60" spans="1:21" ht="15" customHeight="1" x14ac:dyDescent="0.2">
      <c r="A60" s="2" t="s">
        <v>657</v>
      </c>
      <c r="B60" s="8" t="s">
        <v>169</v>
      </c>
      <c r="C60" s="23">
        <v>-1.0797832557736888</v>
      </c>
      <c r="D60" s="23">
        <v>-3.115359083</v>
      </c>
      <c r="E60" s="23">
        <v>1.6770010034501093</v>
      </c>
      <c r="F60" s="23">
        <v>1.7842934484323585</v>
      </c>
      <c r="G60" s="23">
        <v>-0.22727599609536786</v>
      </c>
    </row>
    <row r="61" spans="1:21" ht="15" customHeight="1" x14ac:dyDescent="0.2">
      <c r="A61" s="2" t="s">
        <v>657</v>
      </c>
      <c r="B61" s="8" t="s">
        <v>170</v>
      </c>
      <c r="C61" s="23">
        <v>-9.1537893929033484E-2</v>
      </c>
      <c r="D61" s="23">
        <v>-0.144786212</v>
      </c>
      <c r="E61" s="23">
        <v>0.10335690656632232</v>
      </c>
      <c r="F61" s="23">
        <v>0.20468683083649475</v>
      </c>
      <c r="G61" s="23">
        <v>-2.1787343460800204E-2</v>
      </c>
    </row>
    <row r="62" spans="1:21" ht="15" customHeight="1" x14ac:dyDescent="0.2">
      <c r="A62" s="5" t="s">
        <v>171</v>
      </c>
      <c r="B62" s="5" t="s">
        <v>9</v>
      </c>
      <c r="C62" s="19">
        <v>62099</v>
      </c>
      <c r="D62" s="19">
        <v>57935</v>
      </c>
      <c r="E62" s="19">
        <v>63102</v>
      </c>
      <c r="F62" s="19">
        <v>71153.002999999997</v>
      </c>
      <c r="G62" s="19">
        <v>76583.429999999993</v>
      </c>
      <c r="R62" s="3"/>
      <c r="S62" s="3"/>
      <c r="T62" s="3"/>
      <c r="U62" s="3"/>
    </row>
    <row r="63" spans="1:21" ht="15" customHeight="1" x14ac:dyDescent="0.2">
      <c r="A63" s="2" t="s">
        <v>171</v>
      </c>
      <c r="B63" s="8" t="s">
        <v>76</v>
      </c>
      <c r="C63" s="20">
        <v>215000</v>
      </c>
      <c r="D63" s="20">
        <v>215000</v>
      </c>
      <c r="E63" s="20">
        <v>215000</v>
      </c>
      <c r="F63" s="20">
        <v>215000</v>
      </c>
      <c r="G63" s="20">
        <v>215000</v>
      </c>
    </row>
    <row r="64" spans="1:21" ht="15" customHeight="1" x14ac:dyDescent="0.2">
      <c r="A64" s="2" t="s">
        <v>171</v>
      </c>
      <c r="B64" s="8" t="s">
        <v>11</v>
      </c>
      <c r="C64" s="20">
        <v>59257</v>
      </c>
      <c r="D64" s="20">
        <v>59257</v>
      </c>
      <c r="E64" s="20">
        <v>59257</v>
      </c>
      <c r="F64" s="20">
        <v>59256.614999999998</v>
      </c>
      <c r="G64" s="20">
        <v>59256.614999999998</v>
      </c>
      <c r="I64" s="25"/>
      <c r="J64" s="25"/>
      <c r="K64" s="25"/>
      <c r="L64" s="25"/>
      <c r="M64" s="24"/>
      <c r="N64" s="24"/>
      <c r="O64" s="24"/>
      <c r="P64" s="24"/>
      <c r="Q64" s="24"/>
    </row>
    <row r="65" spans="1:20" ht="15" customHeight="1" x14ac:dyDescent="0.2">
      <c r="A65" s="2" t="s">
        <v>171</v>
      </c>
      <c r="B65" s="8" t="s">
        <v>132</v>
      </c>
      <c r="C65" s="20">
        <v>-212158</v>
      </c>
      <c r="D65" s="20">
        <v>-216322</v>
      </c>
      <c r="E65" s="20">
        <v>-211155</v>
      </c>
      <c r="F65" s="20">
        <v>-203103.61199999999</v>
      </c>
      <c r="G65" s="20">
        <v>-197673.185</v>
      </c>
    </row>
    <row r="66" spans="1:20" ht="15" customHeight="1" x14ac:dyDescent="0.2">
      <c r="A66" s="2" t="s">
        <v>171</v>
      </c>
      <c r="B66" s="8" t="s">
        <v>13</v>
      </c>
      <c r="C66" s="20">
        <v>0</v>
      </c>
      <c r="D66" s="20">
        <v>0</v>
      </c>
      <c r="E66" s="20">
        <v>0</v>
      </c>
      <c r="F66" s="20">
        <v>0</v>
      </c>
      <c r="G66" s="20">
        <v>0</v>
      </c>
    </row>
    <row r="67" spans="1:20" ht="15" customHeight="1" x14ac:dyDescent="0.2">
      <c r="A67" s="5" t="s">
        <v>171</v>
      </c>
      <c r="B67" s="5" t="s">
        <v>133</v>
      </c>
      <c r="C67" s="19">
        <v>261393</v>
      </c>
      <c r="D67" s="19">
        <v>260913</v>
      </c>
      <c r="E67" s="19">
        <v>222998</v>
      </c>
      <c r="F67" s="19">
        <v>226963.641</v>
      </c>
      <c r="G67" s="19">
        <v>240755.7837</v>
      </c>
      <c r="R67" s="3"/>
      <c r="S67" s="3"/>
      <c r="T67" s="3"/>
    </row>
    <row r="68" spans="1:20" ht="15" customHeight="1" x14ac:dyDescent="0.2">
      <c r="A68" s="2" t="s">
        <v>171</v>
      </c>
      <c r="B68" s="8" t="s">
        <v>134</v>
      </c>
      <c r="C68" s="20">
        <v>72306</v>
      </c>
      <c r="D68" s="20">
        <v>72666</v>
      </c>
      <c r="E68" s="20">
        <v>62964</v>
      </c>
      <c r="F68" s="20">
        <v>83618.879000000001</v>
      </c>
      <c r="G68" s="20">
        <v>91639.304999999993</v>
      </c>
      <c r="I68" s="3"/>
      <c r="J68" s="3"/>
      <c r="K68" s="3"/>
      <c r="L68" s="3"/>
      <c r="M68" s="24"/>
      <c r="N68" s="24"/>
      <c r="O68" s="24"/>
      <c r="P68" s="24"/>
      <c r="Q68" s="24"/>
      <c r="R68" s="3"/>
      <c r="S68" s="3"/>
      <c r="T68" s="3"/>
    </row>
    <row r="69" spans="1:20" ht="15" customHeight="1" x14ac:dyDescent="0.2">
      <c r="A69" s="2" t="s">
        <v>171</v>
      </c>
      <c r="B69" s="21" t="s">
        <v>135</v>
      </c>
      <c r="C69" s="20">
        <v>0</v>
      </c>
      <c r="D69" s="20">
        <v>0</v>
      </c>
      <c r="E69" s="20">
        <v>0</v>
      </c>
      <c r="F69" s="20">
        <v>0</v>
      </c>
      <c r="G69" s="20">
        <v>0</v>
      </c>
      <c r="M69" s="24"/>
      <c r="N69" s="24"/>
      <c r="O69" s="24"/>
      <c r="P69" s="24"/>
      <c r="Q69" s="24"/>
    </row>
    <row r="70" spans="1:20" ht="15" customHeight="1" x14ac:dyDescent="0.2">
      <c r="A70" s="2" t="s">
        <v>171</v>
      </c>
      <c r="B70" s="21" t="s">
        <v>136</v>
      </c>
      <c r="C70" s="20">
        <v>69021</v>
      </c>
      <c r="D70" s="20">
        <v>66700</v>
      </c>
      <c r="E70" s="20">
        <v>59395</v>
      </c>
      <c r="F70" s="20">
        <v>79823.027000000002</v>
      </c>
      <c r="G70" s="20">
        <v>89388.888000000006</v>
      </c>
      <c r="M70" s="24"/>
      <c r="N70" s="24"/>
      <c r="O70" s="24"/>
      <c r="P70" s="24"/>
      <c r="Q70" s="24"/>
    </row>
    <row r="71" spans="1:20" ht="15" customHeight="1" x14ac:dyDescent="0.25">
      <c r="A71" s="2" t="s">
        <v>171</v>
      </c>
      <c r="B71" s="21" t="s">
        <v>137</v>
      </c>
      <c r="C71" s="20">
        <v>3285</v>
      </c>
      <c r="D71" s="20">
        <v>5966</v>
      </c>
      <c r="E71" s="20">
        <v>3569</v>
      </c>
      <c r="F71" s="20">
        <v>3795.8519999999999</v>
      </c>
      <c r="G71" s="20">
        <v>2250.4169999999999</v>
      </c>
      <c r="I71"/>
      <c r="J71"/>
      <c r="K71"/>
      <c r="L71"/>
      <c r="M71" s="24"/>
      <c r="N71" s="24"/>
      <c r="O71" s="24"/>
      <c r="P71" s="24"/>
      <c r="Q71" s="24"/>
    </row>
    <row r="72" spans="1:20" ht="15" customHeight="1" x14ac:dyDescent="0.2">
      <c r="A72" s="2" t="s">
        <v>171</v>
      </c>
      <c r="B72" s="8" t="s">
        <v>138</v>
      </c>
      <c r="C72" s="20">
        <v>189087</v>
      </c>
      <c r="D72" s="20">
        <v>188247</v>
      </c>
      <c r="E72" s="20">
        <v>160034</v>
      </c>
      <c r="F72" s="20">
        <v>143344.76199999999</v>
      </c>
      <c r="G72" s="20">
        <v>149116.47870000001</v>
      </c>
      <c r="M72" s="24"/>
      <c r="N72" s="24"/>
      <c r="O72" s="24"/>
      <c r="P72" s="24"/>
      <c r="Q72" s="24"/>
    </row>
    <row r="73" spans="1:20" ht="15" customHeight="1" x14ac:dyDescent="0.25">
      <c r="A73" s="5" t="s">
        <v>171</v>
      </c>
      <c r="B73" s="5" t="s">
        <v>139</v>
      </c>
      <c r="C73" s="19">
        <v>323492</v>
      </c>
      <c r="D73" s="19">
        <v>318848</v>
      </c>
      <c r="E73" s="19">
        <v>286100</v>
      </c>
      <c r="F73" s="19">
        <v>298116.64399999997</v>
      </c>
      <c r="G73" s="19">
        <v>317339.21399999998</v>
      </c>
      <c r="I73" s="7"/>
    </row>
    <row r="74" spans="1:20" ht="15" customHeight="1" x14ac:dyDescent="0.25">
      <c r="A74" s="2" t="s">
        <v>171</v>
      </c>
      <c r="B74" s="8" t="s">
        <v>140</v>
      </c>
      <c r="C74" s="20">
        <v>128748</v>
      </c>
      <c r="D74" s="20">
        <v>126048</v>
      </c>
      <c r="E74" s="20">
        <v>98180</v>
      </c>
      <c r="F74" s="20">
        <v>129914.41899999999</v>
      </c>
      <c r="G74" s="20">
        <v>148275.391</v>
      </c>
      <c r="I74" s="7"/>
    </row>
    <row r="75" spans="1:20" ht="15" customHeight="1" x14ac:dyDescent="0.25">
      <c r="A75" s="2" t="s">
        <v>171</v>
      </c>
      <c r="B75" s="21" t="s">
        <v>141</v>
      </c>
      <c r="C75" s="20">
        <v>126522</v>
      </c>
      <c r="D75" s="20">
        <v>125509</v>
      </c>
      <c r="E75" s="20">
        <v>97522</v>
      </c>
      <c r="F75" s="20">
        <v>129377.22</v>
      </c>
      <c r="G75" s="20">
        <v>147702.18700000001</v>
      </c>
      <c r="I75" s="7"/>
    </row>
    <row r="76" spans="1:20" ht="15" customHeight="1" x14ac:dyDescent="0.25">
      <c r="A76" s="2" t="s">
        <v>171</v>
      </c>
      <c r="B76" s="21" t="s">
        <v>506</v>
      </c>
      <c r="C76" s="20">
        <v>615</v>
      </c>
      <c r="D76" s="20">
        <v>537</v>
      </c>
      <c r="E76" s="20">
        <v>656</v>
      </c>
      <c r="F76" s="20">
        <v>534.69899999999996</v>
      </c>
      <c r="G76" s="20">
        <v>570.70399999999995</v>
      </c>
      <c r="I76" s="7"/>
    </row>
    <row r="77" spans="1:20" ht="15" customHeight="1" x14ac:dyDescent="0.25">
      <c r="A77" s="2" t="s">
        <v>171</v>
      </c>
      <c r="B77" s="21" t="s">
        <v>142</v>
      </c>
      <c r="C77" s="20">
        <v>1611</v>
      </c>
      <c r="D77" s="20">
        <v>2</v>
      </c>
      <c r="E77" s="20">
        <v>2</v>
      </c>
      <c r="F77" s="20">
        <v>2.5</v>
      </c>
      <c r="G77" s="20">
        <v>2.5</v>
      </c>
      <c r="I77" s="7"/>
    </row>
    <row r="78" spans="1:20" ht="15" customHeight="1" x14ac:dyDescent="0.25">
      <c r="A78" s="2" t="s">
        <v>171</v>
      </c>
      <c r="B78" s="8" t="s">
        <v>143</v>
      </c>
      <c r="C78" s="20">
        <v>194744</v>
      </c>
      <c r="D78" s="20">
        <v>192800</v>
      </c>
      <c r="E78" s="20">
        <v>187920</v>
      </c>
      <c r="F78" s="20">
        <v>168202.22500000001</v>
      </c>
      <c r="G78" s="20">
        <v>169063.823</v>
      </c>
      <c r="I78" s="7"/>
    </row>
    <row r="79" spans="1:20" ht="15" customHeight="1" x14ac:dyDescent="0.25">
      <c r="A79" s="2" t="s">
        <v>171</v>
      </c>
      <c r="B79" s="21" t="s">
        <v>144</v>
      </c>
      <c r="C79" s="20">
        <v>260</v>
      </c>
      <c r="D79" s="20">
        <v>24</v>
      </c>
      <c r="E79" s="20">
        <v>12</v>
      </c>
      <c r="F79" s="20">
        <v>56.223999999999997</v>
      </c>
      <c r="G79" s="20">
        <v>65.394000000000005</v>
      </c>
      <c r="I79" s="7"/>
    </row>
    <row r="80" spans="1:20" ht="15" customHeight="1" x14ac:dyDescent="0.25">
      <c r="A80" s="2" t="s">
        <v>171</v>
      </c>
      <c r="B80" s="21" t="s">
        <v>145</v>
      </c>
      <c r="C80" s="20">
        <v>12651</v>
      </c>
      <c r="D80" s="20">
        <v>14625</v>
      </c>
      <c r="E80" s="20">
        <v>13905</v>
      </c>
      <c r="F80" s="20">
        <v>11612.928</v>
      </c>
      <c r="G80" s="20">
        <v>6715.8239999999996</v>
      </c>
      <c r="I80" s="7"/>
    </row>
    <row r="81" spans="1:9" ht="15" customHeight="1" x14ac:dyDescent="0.25">
      <c r="A81" s="2" t="s">
        <v>171</v>
      </c>
      <c r="B81" s="21" t="s">
        <v>146</v>
      </c>
      <c r="C81" s="20">
        <v>0</v>
      </c>
      <c r="D81" s="20">
        <v>0</v>
      </c>
      <c r="E81" s="20">
        <v>0</v>
      </c>
      <c r="F81" s="20">
        <v>0</v>
      </c>
      <c r="G81" s="20">
        <v>0</v>
      </c>
      <c r="I81" s="7"/>
    </row>
    <row r="82" spans="1:9" ht="15" customHeight="1" x14ac:dyDescent="0.25">
      <c r="A82" s="2" t="s">
        <v>171</v>
      </c>
      <c r="B82" s="21" t="s">
        <v>147</v>
      </c>
      <c r="C82" s="20">
        <v>0</v>
      </c>
      <c r="D82" s="20">
        <v>0</v>
      </c>
      <c r="E82" s="20">
        <v>0</v>
      </c>
      <c r="F82" s="20">
        <v>0</v>
      </c>
      <c r="G82" s="20">
        <v>0</v>
      </c>
      <c r="I82" s="7"/>
    </row>
    <row r="83" spans="1:9" ht="15" customHeight="1" x14ac:dyDescent="0.25">
      <c r="A83" s="2" t="s">
        <v>171</v>
      </c>
      <c r="B83" s="21" t="s">
        <v>148</v>
      </c>
      <c r="C83" s="20">
        <v>12911</v>
      </c>
      <c r="D83" s="20">
        <v>14649</v>
      </c>
      <c r="E83" s="20">
        <v>13917</v>
      </c>
      <c r="F83" s="20">
        <v>11669.152</v>
      </c>
      <c r="G83" s="20">
        <v>6781.2179999999998</v>
      </c>
      <c r="I83" s="7"/>
    </row>
    <row r="84" spans="1:9" ht="15" customHeight="1" x14ac:dyDescent="0.25">
      <c r="A84" s="2" t="s">
        <v>171</v>
      </c>
      <c r="B84" s="21" t="s">
        <v>149</v>
      </c>
      <c r="C84" s="20">
        <v>181833</v>
      </c>
      <c r="D84" s="20">
        <v>178151</v>
      </c>
      <c r="E84" s="20">
        <v>174003</v>
      </c>
      <c r="F84" s="20">
        <v>156533.073</v>
      </c>
      <c r="G84" s="20">
        <v>162282.60500000001</v>
      </c>
      <c r="I84" s="7"/>
    </row>
    <row r="85" spans="1:9" ht="15" customHeight="1" x14ac:dyDescent="0.25">
      <c r="A85" s="5" t="s">
        <v>171</v>
      </c>
      <c r="B85" s="5" t="s">
        <v>29</v>
      </c>
      <c r="C85" s="19"/>
      <c r="D85" s="19"/>
      <c r="E85" s="19"/>
      <c r="F85" s="19"/>
      <c r="G85" s="19"/>
      <c r="I85" s="7"/>
    </row>
    <row r="86" spans="1:9" ht="15" customHeight="1" x14ac:dyDescent="0.25">
      <c r="A86" s="2" t="s">
        <v>171</v>
      </c>
      <c r="B86" s="8" t="s">
        <v>150</v>
      </c>
      <c r="C86" s="20">
        <v>16370</v>
      </c>
      <c r="D86" s="20">
        <v>20846</v>
      </c>
      <c r="E86" s="20">
        <v>21117</v>
      </c>
      <c r="F86" s="20">
        <v>27176.485000000001</v>
      </c>
      <c r="G86" s="20">
        <v>22626.32</v>
      </c>
      <c r="I86" s="7"/>
    </row>
    <row r="87" spans="1:9" ht="15" customHeight="1" x14ac:dyDescent="0.25">
      <c r="A87" s="2" t="s">
        <v>171</v>
      </c>
      <c r="B87" s="8" t="s">
        <v>151</v>
      </c>
      <c r="C87" s="20">
        <v>0</v>
      </c>
      <c r="D87" s="20">
        <v>0</v>
      </c>
      <c r="E87" s="20">
        <v>0</v>
      </c>
      <c r="F87" s="20">
        <v>0</v>
      </c>
      <c r="G87" s="20">
        <v>0</v>
      </c>
      <c r="I87" s="7"/>
    </row>
    <row r="88" spans="1:9" ht="15" customHeight="1" x14ac:dyDescent="0.25">
      <c r="A88" s="2" t="s">
        <v>171</v>
      </c>
      <c r="B88" s="8" t="s">
        <v>152</v>
      </c>
      <c r="C88" s="20">
        <v>16370</v>
      </c>
      <c r="D88" s="20">
        <v>20846</v>
      </c>
      <c r="E88" s="20">
        <v>21117</v>
      </c>
      <c r="F88" s="20">
        <v>27176.485000000001</v>
      </c>
      <c r="G88" s="20">
        <v>22626.32</v>
      </c>
      <c r="I88" s="7"/>
    </row>
    <row r="89" spans="1:9" ht="15" customHeight="1" x14ac:dyDescent="0.25">
      <c r="A89" s="2" t="s">
        <v>171</v>
      </c>
      <c r="B89" s="8" t="s">
        <v>153</v>
      </c>
      <c r="C89" s="20">
        <v>0</v>
      </c>
      <c r="D89" s="20">
        <v>0</v>
      </c>
      <c r="E89" s="20">
        <v>0</v>
      </c>
      <c r="F89" s="20">
        <v>0</v>
      </c>
      <c r="G89" s="20">
        <v>0</v>
      </c>
      <c r="I89" s="7"/>
    </row>
    <row r="90" spans="1:9" ht="15" customHeight="1" x14ac:dyDescent="0.25">
      <c r="A90" s="2" t="s">
        <v>171</v>
      </c>
      <c r="B90" s="8" t="s">
        <v>154</v>
      </c>
      <c r="C90" s="20">
        <v>2326</v>
      </c>
      <c r="D90" s="20">
        <v>1747</v>
      </c>
      <c r="E90" s="20">
        <v>2783</v>
      </c>
      <c r="F90" s="20">
        <v>3338.2820000000002</v>
      </c>
      <c r="G90" s="20">
        <v>1777.9</v>
      </c>
      <c r="I90" s="7"/>
    </row>
    <row r="91" spans="1:9" ht="15" customHeight="1" x14ac:dyDescent="0.25">
      <c r="A91" s="2" t="s">
        <v>171</v>
      </c>
      <c r="B91" s="8" t="s">
        <v>155</v>
      </c>
      <c r="C91" s="20">
        <v>18696</v>
      </c>
      <c r="D91" s="20">
        <v>22593</v>
      </c>
      <c r="E91" s="20">
        <v>23900</v>
      </c>
      <c r="F91" s="20">
        <v>30514.767</v>
      </c>
      <c r="G91" s="20">
        <v>24404.22</v>
      </c>
      <c r="I91" s="7"/>
    </row>
    <row r="92" spans="1:9" ht="15" customHeight="1" x14ac:dyDescent="0.25">
      <c r="A92" s="2" t="s">
        <v>171</v>
      </c>
      <c r="B92" s="8" t="s">
        <v>156</v>
      </c>
      <c r="C92" s="20">
        <v>13658</v>
      </c>
      <c r="D92" s="20">
        <v>14829</v>
      </c>
      <c r="E92" s="20">
        <v>19588</v>
      </c>
      <c r="F92" s="20">
        <v>17657.009999999998</v>
      </c>
      <c r="G92" s="20">
        <v>18394.592000000001</v>
      </c>
      <c r="I92" s="7"/>
    </row>
    <row r="93" spans="1:9" ht="15" customHeight="1" x14ac:dyDescent="0.25">
      <c r="A93" s="2" t="s">
        <v>171</v>
      </c>
      <c r="B93" s="8" t="s">
        <v>157</v>
      </c>
      <c r="C93" s="20">
        <v>4477</v>
      </c>
      <c r="D93" s="20">
        <v>2207</v>
      </c>
      <c r="E93" s="20">
        <v>7041</v>
      </c>
      <c r="F93" s="20">
        <v>14774.066000000001</v>
      </c>
      <c r="G93" s="20">
        <v>6041.6803</v>
      </c>
      <c r="I93" s="7"/>
    </row>
    <row r="94" spans="1:9" ht="15" customHeight="1" x14ac:dyDescent="0.25">
      <c r="A94" s="2" t="s">
        <v>171</v>
      </c>
      <c r="B94" s="8" t="s">
        <v>158</v>
      </c>
      <c r="C94" s="20">
        <v>-1646</v>
      </c>
      <c r="D94" s="20">
        <v>-4090</v>
      </c>
      <c r="E94" s="20">
        <v>5921</v>
      </c>
      <c r="F94" s="20">
        <v>7762.0839999999998</v>
      </c>
      <c r="G94" s="20">
        <v>5545.721485</v>
      </c>
      <c r="I94" s="7"/>
    </row>
    <row r="95" spans="1:9" ht="15" customHeight="1" x14ac:dyDescent="0.25">
      <c r="A95" s="5" t="s">
        <v>171</v>
      </c>
      <c r="B95" s="5" t="s">
        <v>40</v>
      </c>
      <c r="C95" s="22"/>
      <c r="D95" s="22"/>
      <c r="E95" s="22"/>
      <c r="F95" s="22"/>
      <c r="G95" s="22"/>
      <c r="I95" s="7"/>
    </row>
    <row r="96" spans="1:9" ht="15" customHeight="1" x14ac:dyDescent="0.25">
      <c r="A96" s="2" t="s">
        <v>171</v>
      </c>
      <c r="B96" s="8" t="s">
        <v>77</v>
      </c>
      <c r="C96" s="20">
        <v>21500</v>
      </c>
      <c r="D96" s="20">
        <v>21500</v>
      </c>
      <c r="E96" s="20">
        <v>21500</v>
      </c>
      <c r="F96" s="20">
        <v>21500</v>
      </c>
      <c r="G96" s="20">
        <v>21500</v>
      </c>
      <c r="I96" s="7"/>
    </row>
    <row r="97" spans="1:16" ht="15" customHeight="1" x14ac:dyDescent="0.25">
      <c r="A97" s="2" t="s">
        <v>171</v>
      </c>
      <c r="B97" s="8" t="s">
        <v>78</v>
      </c>
      <c r="C97" s="23">
        <v>0</v>
      </c>
      <c r="D97" s="23">
        <v>0</v>
      </c>
      <c r="E97" s="23">
        <v>0</v>
      </c>
      <c r="F97" s="23">
        <v>0</v>
      </c>
      <c r="G97" s="23">
        <v>0</v>
      </c>
      <c r="I97" s="7"/>
    </row>
    <row r="98" spans="1:16" ht="15" customHeight="1" x14ac:dyDescent="0.25">
      <c r="A98" s="2" t="s">
        <v>171</v>
      </c>
      <c r="B98" s="8" t="s">
        <v>159</v>
      </c>
      <c r="C98" s="23">
        <v>0</v>
      </c>
      <c r="D98" s="23">
        <v>0</v>
      </c>
      <c r="E98" s="23">
        <v>0</v>
      </c>
      <c r="F98" s="23">
        <v>0</v>
      </c>
      <c r="G98" s="23">
        <v>0</v>
      </c>
      <c r="I98" s="7"/>
    </row>
    <row r="99" spans="1:16" ht="15" customHeight="1" x14ac:dyDescent="0.25">
      <c r="A99" s="2" t="s">
        <v>171</v>
      </c>
      <c r="B99" s="8" t="s">
        <v>80</v>
      </c>
      <c r="C99" s="20">
        <v>-2448</v>
      </c>
      <c r="D99" s="20">
        <v>5058</v>
      </c>
      <c r="E99" s="20">
        <v>-1704</v>
      </c>
      <c r="F99" s="20">
        <v>9124.4639999999999</v>
      </c>
      <c r="G99" s="20">
        <v>-1256.7234100000001</v>
      </c>
      <c r="I99" s="7"/>
    </row>
    <row r="100" spans="1:16" ht="15" customHeight="1" x14ac:dyDescent="0.25">
      <c r="A100" s="5" t="s">
        <v>171</v>
      </c>
      <c r="B100" s="5" t="s">
        <v>43</v>
      </c>
      <c r="C100" s="22"/>
      <c r="D100" s="22"/>
      <c r="E100" s="22"/>
      <c r="F100" s="22"/>
      <c r="G100" s="22"/>
      <c r="I100" s="7"/>
    </row>
    <row r="101" spans="1:16" ht="15" x14ac:dyDescent="0.25">
      <c r="A101" s="2" t="s">
        <v>171</v>
      </c>
      <c r="B101" s="8" t="s">
        <v>541</v>
      </c>
      <c r="C101" s="23">
        <v>-2.6506062899563601</v>
      </c>
      <c r="D101" s="23">
        <v>-7.0596357989999996</v>
      </c>
      <c r="E101" s="23">
        <v>9.3832208170897911</v>
      </c>
      <c r="F101" s="23">
        <v>10.909004079560773</v>
      </c>
      <c r="G101" s="23">
        <v>7.2414117322768128</v>
      </c>
      <c r="I101" s="7"/>
      <c r="L101" s="24"/>
      <c r="M101" s="24"/>
      <c r="N101" s="24"/>
      <c r="O101" s="24"/>
      <c r="P101" s="24"/>
    </row>
    <row r="102" spans="1:16" ht="15" customHeight="1" x14ac:dyDescent="0.25">
      <c r="A102" s="2" t="s">
        <v>171</v>
      </c>
      <c r="B102" s="8" t="s">
        <v>160</v>
      </c>
      <c r="C102" s="23">
        <v>3.3309772701908411</v>
      </c>
      <c r="D102" s="23">
        <v>1.689879863</v>
      </c>
      <c r="E102" s="23">
        <v>5.5851696730284139</v>
      </c>
      <c r="F102" s="23">
        <v>9.5457041738369508</v>
      </c>
      <c r="G102" s="23">
        <v>3.5914766747940283</v>
      </c>
      <c r="I102" s="7"/>
      <c r="L102" s="24"/>
      <c r="M102" s="24"/>
      <c r="N102" s="24"/>
      <c r="O102" s="24"/>
      <c r="P102" s="24"/>
    </row>
    <row r="103" spans="1:16" ht="15" customHeight="1" x14ac:dyDescent="0.25">
      <c r="A103" s="2" t="s">
        <v>171</v>
      </c>
      <c r="B103" s="8" t="s">
        <v>161</v>
      </c>
      <c r="C103" s="23">
        <v>-0.50882247474435227</v>
      </c>
      <c r="D103" s="23">
        <v>-1.282742874</v>
      </c>
      <c r="E103" s="23">
        <v>2.0695560992659909</v>
      </c>
      <c r="F103" s="23">
        <v>2.6037070241539415</v>
      </c>
      <c r="G103" s="23">
        <v>1.7475689232027909</v>
      </c>
      <c r="I103" s="7"/>
      <c r="L103" s="24"/>
      <c r="M103" s="24"/>
      <c r="N103" s="24"/>
      <c r="O103" s="24"/>
      <c r="P103" s="24"/>
    </row>
    <row r="104" spans="1:16" ht="15" customHeight="1" x14ac:dyDescent="0.25">
      <c r="A104" s="2" t="s">
        <v>171</v>
      </c>
      <c r="B104" s="8" t="s">
        <v>162</v>
      </c>
      <c r="C104" s="23">
        <v>-8.8040222507488224</v>
      </c>
      <c r="D104" s="23">
        <v>-18.10295224</v>
      </c>
      <c r="E104" s="23">
        <v>24.774058577405857</v>
      </c>
      <c r="F104" s="23">
        <v>25.437139991925875</v>
      </c>
      <c r="G104" s="23">
        <v>22.724436531878503</v>
      </c>
      <c r="I104" s="7"/>
      <c r="L104" s="24"/>
      <c r="M104" s="24"/>
      <c r="N104" s="24"/>
      <c r="O104" s="24"/>
      <c r="P104" s="24"/>
    </row>
    <row r="105" spans="1:16" ht="15" customHeight="1" x14ac:dyDescent="0.25">
      <c r="A105" s="2" t="s">
        <v>171</v>
      </c>
      <c r="B105" s="8" t="s">
        <v>163</v>
      </c>
      <c r="C105" s="23">
        <v>87.558836114676936</v>
      </c>
      <c r="D105" s="23">
        <v>92.267516490000006</v>
      </c>
      <c r="E105" s="23">
        <v>88.355648535564853</v>
      </c>
      <c r="F105" s="23">
        <v>89.060109815028241</v>
      </c>
      <c r="G105" s="23">
        <v>92.714784574143323</v>
      </c>
      <c r="I105" s="7"/>
      <c r="L105" s="24"/>
      <c r="M105" s="24"/>
      <c r="N105" s="24"/>
      <c r="O105" s="24"/>
      <c r="P105" s="24"/>
    </row>
    <row r="106" spans="1:16" ht="15" customHeight="1" x14ac:dyDescent="0.25">
      <c r="A106" s="2" t="s">
        <v>171</v>
      </c>
      <c r="B106" s="8" t="s">
        <v>164</v>
      </c>
      <c r="C106" s="23">
        <v>-8.2976913730255166</v>
      </c>
      <c r="D106" s="23">
        <v>-3.6256723719999999</v>
      </c>
      <c r="E106" s="23">
        <v>3.3082249619996622</v>
      </c>
      <c r="F106" s="23">
        <v>2.2747769799966093</v>
      </c>
      <c r="G106" s="23">
        <v>3.316897909452083</v>
      </c>
      <c r="I106" s="7"/>
      <c r="L106" s="24"/>
      <c r="M106" s="24"/>
      <c r="N106" s="24"/>
      <c r="O106" s="24"/>
      <c r="P106" s="24"/>
    </row>
    <row r="107" spans="1:16" ht="15" customHeight="1" x14ac:dyDescent="0.25">
      <c r="A107" s="2" t="s">
        <v>171</v>
      </c>
      <c r="B107" s="8" t="s">
        <v>507</v>
      </c>
      <c r="C107" s="23">
        <v>-7.6558139534883718E-2</v>
      </c>
      <c r="D107" s="23">
        <v>-0.190232558</v>
      </c>
      <c r="E107" s="23">
        <v>0.27539534883720929</v>
      </c>
      <c r="F107" s="23">
        <v>0.36102716279069769</v>
      </c>
      <c r="G107" s="23">
        <v>0.25794053418604651</v>
      </c>
      <c r="I107" s="7"/>
      <c r="L107" s="24"/>
      <c r="M107" s="24"/>
      <c r="N107" s="24"/>
      <c r="O107" s="24"/>
      <c r="P107" s="24"/>
    </row>
    <row r="108" spans="1:16" ht="15" customHeight="1" x14ac:dyDescent="0.25">
      <c r="A108" s="5" t="s">
        <v>171</v>
      </c>
      <c r="B108" s="5" t="s">
        <v>53</v>
      </c>
      <c r="C108" s="22"/>
      <c r="D108" s="22"/>
      <c r="E108" s="22"/>
      <c r="F108" s="22"/>
      <c r="G108" s="22"/>
      <c r="I108" s="7"/>
    </row>
    <row r="109" spans="1:16" ht="15" customHeight="1" x14ac:dyDescent="0.25">
      <c r="A109" s="2" t="s">
        <v>171</v>
      </c>
      <c r="B109" s="8" t="s">
        <v>165</v>
      </c>
      <c r="C109" s="23">
        <v>3.9911342475238953</v>
      </c>
      <c r="D109" s="23">
        <v>4.5943521680000003</v>
      </c>
      <c r="E109" s="23">
        <v>4.8643830828381684</v>
      </c>
      <c r="F109" s="23">
        <v>3.9142906761019356</v>
      </c>
      <c r="G109" s="23">
        <v>2.1368988454102618</v>
      </c>
      <c r="I109" s="7"/>
      <c r="L109" s="24"/>
      <c r="M109" s="24"/>
      <c r="N109" s="24"/>
      <c r="O109" s="24"/>
      <c r="P109" s="24"/>
    </row>
    <row r="110" spans="1:16" ht="15" customHeight="1" x14ac:dyDescent="0.25">
      <c r="A110" s="2" t="s">
        <v>171</v>
      </c>
      <c r="B110" s="8" t="s">
        <v>166</v>
      </c>
      <c r="C110" s="23">
        <v>39.111322691133012</v>
      </c>
      <c r="D110" s="23">
        <v>39.363270270000001</v>
      </c>
      <c r="E110" s="23">
        <v>34.086682977979727</v>
      </c>
      <c r="F110" s="23">
        <v>43.39818745577989</v>
      </c>
      <c r="G110" s="23">
        <v>46.543944298040643</v>
      </c>
      <c r="I110" s="7"/>
      <c r="L110" s="24"/>
      <c r="M110" s="24"/>
      <c r="N110" s="24"/>
      <c r="O110" s="24"/>
      <c r="P110" s="24"/>
    </row>
    <row r="111" spans="1:16" ht="15" customHeight="1" x14ac:dyDescent="0.25">
      <c r="A111" s="2" t="s">
        <v>171</v>
      </c>
      <c r="B111" s="8" t="s">
        <v>167</v>
      </c>
      <c r="C111" s="23">
        <v>1.0299174454087272</v>
      </c>
      <c r="D111" s="23">
        <v>1.024186308</v>
      </c>
      <c r="E111" s="23">
        <v>1.174250471774748</v>
      </c>
      <c r="F111" s="23">
        <v>1.1734103336123296</v>
      </c>
      <c r="G111" s="23">
        <v>1.1337702209299823</v>
      </c>
      <c r="I111" s="7"/>
      <c r="L111" s="24"/>
      <c r="M111" s="24"/>
      <c r="N111" s="24"/>
      <c r="O111" s="24"/>
      <c r="P111" s="24"/>
    </row>
    <row r="112" spans="1:16" ht="15" customHeight="1" x14ac:dyDescent="0.25">
      <c r="A112" s="2" t="s">
        <v>171</v>
      </c>
      <c r="B112" s="8" t="s">
        <v>168</v>
      </c>
      <c r="C112" s="23">
        <v>0.80803543827977198</v>
      </c>
      <c r="D112" s="23">
        <v>0.81829900099999997</v>
      </c>
      <c r="E112" s="23">
        <v>0.77944075498077592</v>
      </c>
      <c r="F112" s="23">
        <v>0.76132495641538211</v>
      </c>
      <c r="G112" s="23">
        <v>0.75867013302679953</v>
      </c>
      <c r="I112" s="7"/>
      <c r="L112" s="24"/>
      <c r="M112" s="24"/>
      <c r="N112" s="24"/>
      <c r="O112" s="24"/>
      <c r="P112" s="24"/>
    </row>
    <row r="113" spans="1:21" ht="15" customHeight="1" x14ac:dyDescent="0.25">
      <c r="A113" s="5" t="s">
        <v>171</v>
      </c>
      <c r="B113" s="5" t="s">
        <v>116</v>
      </c>
      <c r="C113" s="22"/>
      <c r="D113" s="22"/>
      <c r="E113" s="22"/>
      <c r="F113" s="22"/>
      <c r="G113" s="22"/>
      <c r="I113" s="7"/>
      <c r="L113" s="24"/>
      <c r="M113" s="24"/>
      <c r="N113" s="24"/>
      <c r="O113" s="24"/>
      <c r="P113" s="24"/>
    </row>
    <row r="114" spans="1:21" ht="15" customHeight="1" x14ac:dyDescent="0.25">
      <c r="A114" s="2" t="s">
        <v>171</v>
      </c>
      <c r="B114" s="8" t="s">
        <v>535</v>
      </c>
      <c r="C114" s="23">
        <v>19.196456172022803</v>
      </c>
      <c r="D114" s="23">
        <v>18.170099860000001</v>
      </c>
      <c r="E114" s="23">
        <v>22.055924501922405</v>
      </c>
      <c r="F114" s="23">
        <v>23.867504358461783</v>
      </c>
      <c r="G114" s="23">
        <v>24.132986602783983</v>
      </c>
      <c r="I114" s="7"/>
      <c r="L114" s="24"/>
      <c r="M114" s="24"/>
      <c r="N114" s="24"/>
      <c r="O114" s="24"/>
      <c r="P114" s="24"/>
    </row>
    <row r="115" spans="1:21" ht="15" customHeight="1" x14ac:dyDescent="0.25">
      <c r="A115" s="2" t="s">
        <v>171</v>
      </c>
      <c r="B115" s="8" t="s">
        <v>542</v>
      </c>
      <c r="C115" s="23">
        <v>2.8883255813953488</v>
      </c>
      <c r="D115" s="23">
        <v>2.6946511630000001</v>
      </c>
      <c r="E115" s="23">
        <v>2.9349767441860464</v>
      </c>
      <c r="F115" s="23">
        <v>3.3094420000000002</v>
      </c>
      <c r="G115" s="23">
        <v>3.56202</v>
      </c>
      <c r="I115" s="7"/>
      <c r="L115" s="24"/>
      <c r="M115" s="24"/>
      <c r="N115" s="24"/>
      <c r="O115" s="24"/>
      <c r="P115" s="24"/>
    </row>
    <row r="116" spans="1:21" ht="15" customHeight="1" x14ac:dyDescent="0.25">
      <c r="A116" s="5" t="s">
        <v>171</v>
      </c>
      <c r="B116" s="5" t="s">
        <v>117</v>
      </c>
      <c r="C116" s="22"/>
      <c r="D116" s="22"/>
      <c r="E116" s="22"/>
      <c r="F116" s="22"/>
      <c r="G116" s="22"/>
      <c r="I116" s="7"/>
      <c r="L116" s="24"/>
      <c r="M116" s="24"/>
      <c r="N116" s="24"/>
      <c r="O116" s="24"/>
      <c r="P116" s="24"/>
    </row>
    <row r="117" spans="1:21" ht="15" customHeight="1" x14ac:dyDescent="0.25">
      <c r="A117" s="2" t="s">
        <v>171</v>
      </c>
      <c r="B117" s="8" t="s">
        <v>169</v>
      </c>
      <c r="C117" s="23">
        <v>1.4872417982989063</v>
      </c>
      <c r="D117" s="23">
        <v>-1.2366748169999999</v>
      </c>
      <c r="E117" s="23">
        <v>-0.28778922479310926</v>
      </c>
      <c r="F117" s="23">
        <v>1.1755172966435303</v>
      </c>
      <c r="G117" s="23">
        <v>-0.22661134595366358</v>
      </c>
      <c r="I117" s="7"/>
      <c r="L117" s="24"/>
      <c r="M117" s="24"/>
      <c r="N117" s="24"/>
      <c r="O117" s="24"/>
      <c r="P117" s="24"/>
    </row>
    <row r="118" spans="1:21" ht="15" customHeight="1" x14ac:dyDescent="0.25">
      <c r="A118" s="2" t="s">
        <v>171</v>
      </c>
      <c r="B118" s="8" t="s">
        <v>170</v>
      </c>
      <c r="C118" s="23">
        <v>-1.2946421488521157E-2</v>
      </c>
      <c r="D118" s="23">
        <v>2.6868954E-2</v>
      </c>
      <c r="E118" s="23">
        <v>-1.064773735581189E-2</v>
      </c>
      <c r="F118" s="23">
        <v>6.3653975720438252E-2</v>
      </c>
      <c r="G118" s="23">
        <v>-8.4277969876712221E-3</v>
      </c>
      <c r="I118" s="7"/>
      <c r="L118" s="24"/>
      <c r="M118" s="24"/>
      <c r="N118" s="24"/>
      <c r="O118" s="24"/>
      <c r="P118" s="24"/>
    </row>
    <row r="119" spans="1:21" ht="15" customHeight="1" x14ac:dyDescent="0.25">
      <c r="A119" s="5" t="s">
        <v>658</v>
      </c>
      <c r="B119" s="5" t="s">
        <v>9</v>
      </c>
      <c r="C119" s="19">
        <v>8525503</v>
      </c>
      <c r="D119" s="19"/>
      <c r="E119" s="19"/>
      <c r="F119" s="19"/>
      <c r="G119" s="19"/>
      <c r="I119" s="7"/>
      <c r="K119" s="3"/>
      <c r="L119" s="3"/>
      <c r="M119" s="3"/>
      <c r="N119" s="3"/>
      <c r="O119" s="3"/>
      <c r="P119" s="3"/>
      <c r="Q119" s="3"/>
      <c r="R119" s="3"/>
      <c r="S119" s="3"/>
      <c r="T119" s="3"/>
      <c r="U119" s="3"/>
    </row>
    <row r="120" spans="1:21" ht="15" customHeight="1" x14ac:dyDescent="0.25">
      <c r="A120" s="2" t="s">
        <v>658</v>
      </c>
      <c r="B120" s="8" t="s">
        <v>76</v>
      </c>
      <c r="C120" s="20">
        <v>1754075</v>
      </c>
      <c r="D120" s="20"/>
      <c r="E120" s="20"/>
      <c r="F120" s="20"/>
      <c r="G120" s="20"/>
      <c r="I120" s="7"/>
    </row>
    <row r="121" spans="1:21" ht="15" customHeight="1" x14ac:dyDescent="0.25">
      <c r="A121" s="2" t="s">
        <v>658</v>
      </c>
      <c r="B121" s="8" t="s">
        <v>11</v>
      </c>
      <c r="C121" s="20">
        <v>6771428</v>
      </c>
      <c r="D121" s="20"/>
      <c r="E121" s="20"/>
      <c r="F121" s="20"/>
      <c r="G121" s="20"/>
      <c r="I121" s="7"/>
    </row>
    <row r="122" spans="1:21" ht="15" customHeight="1" x14ac:dyDescent="0.25">
      <c r="A122" s="2" t="s">
        <v>658</v>
      </c>
      <c r="B122" s="8" t="s">
        <v>132</v>
      </c>
      <c r="C122" s="20">
        <v>0</v>
      </c>
      <c r="D122" s="20"/>
      <c r="E122" s="20"/>
      <c r="F122" s="20"/>
      <c r="G122" s="20"/>
      <c r="I122" s="7"/>
    </row>
    <row r="123" spans="1:21" ht="15" customHeight="1" x14ac:dyDescent="0.25">
      <c r="A123" s="2" t="s">
        <v>658</v>
      </c>
      <c r="B123" s="8" t="s">
        <v>13</v>
      </c>
      <c r="C123" s="20">
        <v>0</v>
      </c>
      <c r="D123" s="20"/>
      <c r="E123" s="20"/>
      <c r="F123" s="20"/>
      <c r="G123" s="20"/>
      <c r="I123" s="7"/>
    </row>
    <row r="124" spans="1:21" ht="15" customHeight="1" x14ac:dyDescent="0.25">
      <c r="A124" s="5" t="s">
        <v>658</v>
      </c>
      <c r="B124" s="5" t="s">
        <v>133</v>
      </c>
      <c r="C124" s="19">
        <v>16260803</v>
      </c>
      <c r="D124" s="19"/>
      <c r="E124" s="19"/>
      <c r="F124" s="19"/>
      <c r="G124" s="19"/>
      <c r="I124" s="7"/>
      <c r="P124" s="3"/>
      <c r="Q124" s="3"/>
      <c r="R124" s="3"/>
      <c r="S124" s="3"/>
      <c r="T124" s="3"/>
    </row>
    <row r="125" spans="1:21" ht="15" customHeight="1" x14ac:dyDescent="0.25">
      <c r="A125" s="2" t="s">
        <v>658</v>
      </c>
      <c r="B125" s="8" t="s">
        <v>134</v>
      </c>
      <c r="C125" s="20">
        <v>8018137</v>
      </c>
      <c r="D125" s="20"/>
      <c r="E125" s="20"/>
      <c r="F125" s="20"/>
      <c r="G125" s="20"/>
      <c r="I125" s="7"/>
      <c r="P125" s="3"/>
      <c r="Q125" s="3"/>
      <c r="R125" s="3"/>
      <c r="S125" s="3"/>
      <c r="T125" s="3"/>
    </row>
    <row r="126" spans="1:21" ht="15" customHeight="1" x14ac:dyDescent="0.25">
      <c r="A126" s="2" t="s">
        <v>658</v>
      </c>
      <c r="B126" s="21" t="s">
        <v>135</v>
      </c>
      <c r="C126" s="20">
        <v>4727778</v>
      </c>
      <c r="D126" s="20"/>
      <c r="E126" s="20"/>
      <c r="F126" s="20"/>
      <c r="G126" s="20"/>
      <c r="I126" s="7"/>
    </row>
    <row r="127" spans="1:21" ht="15" customHeight="1" x14ac:dyDescent="0.25">
      <c r="A127" s="2" t="s">
        <v>658</v>
      </c>
      <c r="B127" s="21" t="s">
        <v>136</v>
      </c>
      <c r="C127" s="20">
        <v>2591625</v>
      </c>
      <c r="D127" s="20"/>
      <c r="E127" s="20"/>
      <c r="F127" s="20"/>
      <c r="G127" s="20"/>
      <c r="I127" s="7"/>
    </row>
    <row r="128" spans="1:21" ht="15" customHeight="1" x14ac:dyDescent="0.25">
      <c r="A128" s="2" t="s">
        <v>658</v>
      </c>
      <c r="B128" s="21" t="s">
        <v>137</v>
      </c>
      <c r="C128" s="20">
        <v>698734</v>
      </c>
      <c r="D128" s="20"/>
      <c r="E128" s="20"/>
      <c r="F128" s="20"/>
      <c r="G128" s="20"/>
      <c r="I128" s="7"/>
    </row>
    <row r="129" spans="1:9" ht="15" customHeight="1" x14ac:dyDescent="0.25">
      <c r="A129" s="2" t="s">
        <v>658</v>
      </c>
      <c r="B129" s="8" t="s">
        <v>138</v>
      </c>
      <c r="C129" s="20">
        <v>8242666</v>
      </c>
      <c r="D129" s="20"/>
      <c r="E129" s="20"/>
      <c r="F129" s="20"/>
      <c r="G129" s="20"/>
      <c r="I129" s="7"/>
    </row>
    <row r="130" spans="1:9" ht="15" customHeight="1" x14ac:dyDescent="0.25">
      <c r="A130" s="5" t="s">
        <v>658</v>
      </c>
      <c r="B130" s="5" t="s">
        <v>139</v>
      </c>
      <c r="C130" s="19">
        <v>24786306</v>
      </c>
      <c r="D130" s="19"/>
      <c r="E130" s="19"/>
      <c r="F130" s="19"/>
      <c r="G130" s="19"/>
      <c r="I130" s="7"/>
    </row>
    <row r="131" spans="1:9" ht="15" customHeight="1" x14ac:dyDescent="0.25">
      <c r="A131" s="2" t="s">
        <v>658</v>
      </c>
      <c r="B131" s="8" t="s">
        <v>140</v>
      </c>
      <c r="C131" s="20">
        <v>13070950</v>
      </c>
      <c r="D131" s="20"/>
      <c r="E131" s="20"/>
      <c r="F131" s="20"/>
      <c r="G131" s="20"/>
      <c r="I131" s="7"/>
    </row>
    <row r="132" spans="1:9" ht="15" customHeight="1" x14ac:dyDescent="0.25">
      <c r="A132" s="2" t="s">
        <v>658</v>
      </c>
      <c r="B132" s="21" t="s">
        <v>141</v>
      </c>
      <c r="C132" s="20">
        <v>5738092</v>
      </c>
      <c r="D132" s="20"/>
      <c r="E132" s="20"/>
      <c r="F132" s="20"/>
      <c r="G132" s="20"/>
      <c r="I132" s="7"/>
    </row>
    <row r="133" spans="1:9" ht="15" customHeight="1" x14ac:dyDescent="0.25">
      <c r="A133" s="2" t="s">
        <v>658</v>
      </c>
      <c r="B133" s="21" t="s">
        <v>506</v>
      </c>
      <c r="C133" s="20">
        <v>1359972</v>
      </c>
      <c r="D133" s="20"/>
      <c r="E133" s="20"/>
      <c r="F133" s="20"/>
      <c r="G133" s="20"/>
      <c r="I133" s="7"/>
    </row>
    <row r="134" spans="1:9" ht="15" customHeight="1" x14ac:dyDescent="0.25">
      <c r="A134" s="2" t="s">
        <v>658</v>
      </c>
      <c r="B134" s="21" t="s">
        <v>142</v>
      </c>
      <c r="C134" s="20">
        <v>5972886</v>
      </c>
      <c r="D134" s="20"/>
      <c r="E134" s="20"/>
      <c r="F134" s="20"/>
      <c r="G134" s="20"/>
      <c r="I134" s="7"/>
    </row>
    <row r="135" spans="1:9" ht="15" customHeight="1" x14ac:dyDescent="0.25">
      <c r="A135" s="2" t="s">
        <v>658</v>
      </c>
      <c r="B135" s="8" t="s">
        <v>143</v>
      </c>
      <c r="C135" s="20">
        <v>11715356</v>
      </c>
      <c r="D135" s="20"/>
      <c r="E135" s="20"/>
      <c r="F135" s="20"/>
      <c r="G135" s="20"/>
      <c r="I135" s="7"/>
    </row>
    <row r="136" spans="1:9" ht="15" customHeight="1" x14ac:dyDescent="0.25">
      <c r="A136" s="2" t="s">
        <v>658</v>
      </c>
      <c r="B136" s="21" t="s">
        <v>144</v>
      </c>
      <c r="C136" s="20">
        <v>1763</v>
      </c>
      <c r="D136" s="20"/>
      <c r="E136" s="20"/>
      <c r="F136" s="20"/>
      <c r="G136" s="20"/>
      <c r="I136" s="7"/>
    </row>
    <row r="137" spans="1:9" ht="15" customHeight="1" x14ac:dyDescent="0.25">
      <c r="A137" s="2" t="s">
        <v>658</v>
      </c>
      <c r="B137" s="21" t="s">
        <v>145</v>
      </c>
      <c r="C137" s="20">
        <v>211530</v>
      </c>
      <c r="D137" s="20"/>
      <c r="E137" s="20"/>
      <c r="F137" s="20"/>
      <c r="G137" s="20"/>
      <c r="I137" s="7"/>
    </row>
    <row r="138" spans="1:9" ht="15" customHeight="1" x14ac:dyDescent="0.25">
      <c r="A138" s="2" t="s">
        <v>658</v>
      </c>
      <c r="B138" s="21" t="s">
        <v>146</v>
      </c>
      <c r="C138" s="20">
        <v>327974</v>
      </c>
      <c r="D138" s="20"/>
      <c r="E138" s="20"/>
      <c r="F138" s="20"/>
      <c r="G138" s="20"/>
      <c r="I138" s="7"/>
    </row>
    <row r="139" spans="1:9" ht="15" customHeight="1" x14ac:dyDescent="0.25">
      <c r="A139" s="2" t="s">
        <v>658</v>
      </c>
      <c r="B139" s="21" t="s">
        <v>147</v>
      </c>
      <c r="C139" s="20">
        <v>0</v>
      </c>
      <c r="D139" s="20"/>
      <c r="E139" s="20"/>
      <c r="F139" s="20"/>
      <c r="G139" s="20"/>
      <c r="I139" s="7"/>
    </row>
    <row r="140" spans="1:9" ht="15" customHeight="1" x14ac:dyDescent="0.25">
      <c r="A140" s="2" t="s">
        <v>658</v>
      </c>
      <c r="B140" s="21" t="s">
        <v>148</v>
      </c>
      <c r="C140" s="20">
        <v>541267</v>
      </c>
      <c r="D140" s="20"/>
      <c r="E140" s="20"/>
      <c r="F140" s="20"/>
      <c r="G140" s="20"/>
      <c r="I140" s="7"/>
    </row>
    <row r="141" spans="1:9" ht="15" customHeight="1" x14ac:dyDescent="0.25">
      <c r="A141" s="2" t="s">
        <v>658</v>
      </c>
      <c r="B141" s="21" t="s">
        <v>149</v>
      </c>
      <c r="C141" s="20">
        <v>11174089</v>
      </c>
      <c r="D141" s="20"/>
      <c r="E141" s="20"/>
      <c r="F141" s="20"/>
      <c r="G141" s="20"/>
      <c r="I141" s="7"/>
    </row>
    <row r="142" spans="1:9" ht="15" customHeight="1" x14ac:dyDescent="0.25">
      <c r="A142" s="5" t="s">
        <v>658</v>
      </c>
      <c r="B142" s="5" t="s">
        <v>29</v>
      </c>
      <c r="C142" s="19"/>
      <c r="D142" s="19"/>
      <c r="E142" s="19"/>
      <c r="F142" s="19"/>
      <c r="G142" s="19"/>
      <c r="I142" s="7"/>
    </row>
    <row r="143" spans="1:9" ht="15" customHeight="1" x14ac:dyDescent="0.25">
      <c r="A143" s="2" t="s">
        <v>658</v>
      </c>
      <c r="B143" s="8" t="s">
        <v>150</v>
      </c>
      <c r="C143" s="20">
        <v>2218909</v>
      </c>
      <c r="D143" s="20"/>
      <c r="E143" s="20"/>
      <c r="F143" s="20"/>
      <c r="G143" s="20"/>
      <c r="I143" s="7"/>
    </row>
    <row r="144" spans="1:9" ht="15" customHeight="1" x14ac:dyDescent="0.25">
      <c r="A144" s="2" t="s">
        <v>658</v>
      </c>
      <c r="B144" s="8" t="s">
        <v>151</v>
      </c>
      <c r="C144" s="20">
        <v>88224</v>
      </c>
      <c r="D144" s="20"/>
      <c r="E144" s="20"/>
      <c r="F144" s="20"/>
      <c r="G144" s="20"/>
      <c r="I144" s="7"/>
    </row>
    <row r="145" spans="1:16" ht="15" customHeight="1" x14ac:dyDescent="0.25">
      <c r="A145" s="2" t="s">
        <v>658</v>
      </c>
      <c r="B145" s="8" t="s">
        <v>152</v>
      </c>
      <c r="C145" s="20">
        <v>2307133</v>
      </c>
      <c r="D145" s="20"/>
      <c r="E145" s="20"/>
      <c r="F145" s="20"/>
      <c r="G145" s="20"/>
      <c r="I145" s="7"/>
    </row>
    <row r="146" spans="1:16" ht="15" customHeight="1" x14ac:dyDescent="0.25">
      <c r="A146" s="2" t="s">
        <v>658</v>
      </c>
      <c r="B146" s="8" t="s">
        <v>153</v>
      </c>
      <c r="C146" s="20">
        <v>971213</v>
      </c>
      <c r="D146" s="20"/>
      <c r="E146" s="20"/>
      <c r="F146" s="20"/>
      <c r="G146" s="20"/>
      <c r="I146" s="7"/>
    </row>
    <row r="147" spans="1:16" ht="15" customHeight="1" x14ac:dyDescent="0.25">
      <c r="A147" s="2" t="s">
        <v>658</v>
      </c>
      <c r="B147" s="8" t="s">
        <v>154</v>
      </c>
      <c r="C147" s="20">
        <v>402770</v>
      </c>
      <c r="D147" s="20"/>
      <c r="E147" s="20"/>
      <c r="F147" s="20"/>
      <c r="G147" s="20"/>
      <c r="I147" s="7"/>
    </row>
    <row r="148" spans="1:16" ht="15" customHeight="1" x14ac:dyDescent="0.25">
      <c r="A148" s="2" t="s">
        <v>658</v>
      </c>
      <c r="B148" s="8" t="s">
        <v>155</v>
      </c>
      <c r="C148" s="20">
        <v>3681116</v>
      </c>
      <c r="D148" s="20"/>
      <c r="E148" s="20"/>
      <c r="F148" s="20"/>
      <c r="G148" s="20"/>
      <c r="I148" s="7"/>
    </row>
    <row r="149" spans="1:16" ht="15" customHeight="1" x14ac:dyDescent="0.25">
      <c r="A149" s="2" t="s">
        <v>658</v>
      </c>
      <c r="B149" s="8" t="s">
        <v>156</v>
      </c>
      <c r="C149" s="20">
        <v>1135904</v>
      </c>
      <c r="D149" s="20"/>
      <c r="E149" s="20"/>
      <c r="F149" s="20"/>
      <c r="G149" s="20"/>
      <c r="I149" s="7"/>
    </row>
    <row r="150" spans="1:16" ht="15" customHeight="1" x14ac:dyDescent="0.25">
      <c r="A150" s="2" t="s">
        <v>658</v>
      </c>
      <c r="B150" s="8" t="s">
        <v>157</v>
      </c>
      <c r="C150" s="20">
        <v>1283980</v>
      </c>
      <c r="D150" s="20"/>
      <c r="E150" s="20"/>
      <c r="F150" s="20"/>
      <c r="G150" s="20"/>
      <c r="I150" s="7"/>
    </row>
    <row r="151" spans="1:16" ht="15" customHeight="1" x14ac:dyDescent="0.25">
      <c r="A151" s="2" t="s">
        <v>658</v>
      </c>
      <c r="B151" s="8" t="s">
        <v>158</v>
      </c>
      <c r="C151" s="20">
        <v>914811</v>
      </c>
      <c r="D151" s="20"/>
      <c r="E151" s="20"/>
      <c r="F151" s="20"/>
      <c r="G151" s="20"/>
      <c r="I151" s="7"/>
    </row>
    <row r="152" spans="1:16" ht="15" customHeight="1" x14ac:dyDescent="0.25">
      <c r="A152" s="5" t="s">
        <v>658</v>
      </c>
      <c r="B152" s="5" t="s">
        <v>40</v>
      </c>
      <c r="C152" s="22"/>
      <c r="D152" s="22"/>
      <c r="E152" s="22"/>
      <c r="F152" s="22"/>
      <c r="G152" s="22"/>
      <c r="I152" s="7"/>
    </row>
    <row r="153" spans="1:16" ht="15" customHeight="1" x14ac:dyDescent="0.25">
      <c r="A153" s="2" t="s">
        <v>658</v>
      </c>
      <c r="B153" s="8" t="s">
        <v>77</v>
      </c>
      <c r="C153" s="20">
        <v>167055</v>
      </c>
      <c r="D153" s="20"/>
      <c r="E153" s="20"/>
      <c r="F153" s="20"/>
      <c r="G153" s="20"/>
      <c r="I153" s="7"/>
    </row>
    <row r="154" spans="1:16" ht="15" customHeight="1" x14ac:dyDescent="0.25">
      <c r="A154" s="2" t="s">
        <v>658</v>
      </c>
      <c r="B154" s="8" t="s">
        <v>78</v>
      </c>
      <c r="C154" s="23">
        <v>0</v>
      </c>
      <c r="D154" s="23"/>
      <c r="E154" s="23"/>
      <c r="F154" s="23"/>
      <c r="G154" s="23"/>
      <c r="I154" s="7"/>
    </row>
    <row r="155" spans="1:16" ht="15" customHeight="1" x14ac:dyDescent="0.25">
      <c r="A155" s="2" t="s">
        <v>658</v>
      </c>
      <c r="B155" s="8" t="s">
        <v>159</v>
      </c>
      <c r="C155" s="23">
        <v>0</v>
      </c>
      <c r="D155" s="23"/>
      <c r="E155" s="23"/>
      <c r="F155" s="23"/>
      <c r="G155" s="23"/>
      <c r="I155" s="7"/>
    </row>
    <row r="156" spans="1:16" ht="15" customHeight="1" x14ac:dyDescent="0.25">
      <c r="A156" s="2" t="s">
        <v>658</v>
      </c>
      <c r="B156" s="8" t="s">
        <v>80</v>
      </c>
      <c r="C156" s="20">
        <v>-810855</v>
      </c>
      <c r="D156" s="20"/>
      <c r="E156" s="20"/>
      <c r="F156" s="20"/>
      <c r="G156" s="20"/>
      <c r="I156" s="7"/>
    </row>
    <row r="157" spans="1:16" ht="15" customHeight="1" x14ac:dyDescent="0.25">
      <c r="A157" s="5" t="s">
        <v>658</v>
      </c>
      <c r="B157" s="5" t="s">
        <v>43</v>
      </c>
      <c r="C157" s="22"/>
      <c r="D157" s="22"/>
      <c r="E157" s="22"/>
      <c r="F157" s="22"/>
      <c r="G157" s="22"/>
      <c r="I157" s="7"/>
    </row>
    <row r="158" spans="1:16" ht="15" x14ac:dyDescent="0.25">
      <c r="A158" s="2" t="s">
        <v>658</v>
      </c>
      <c r="B158" s="8" t="s">
        <v>541</v>
      </c>
      <c r="C158" s="23">
        <v>10.730287702672792</v>
      </c>
      <c r="D158" s="23"/>
      <c r="E158" s="23"/>
      <c r="F158" s="23"/>
      <c r="G158" s="23"/>
      <c r="I158" s="7"/>
      <c r="L158" s="24"/>
      <c r="M158" s="24"/>
      <c r="N158" s="24"/>
      <c r="O158" s="24"/>
      <c r="P158" s="24"/>
    </row>
    <row r="159" spans="1:16" ht="15" customHeight="1" x14ac:dyDescent="0.25">
      <c r="A159" s="2" t="s">
        <v>658</v>
      </c>
      <c r="B159" s="8" t="s">
        <v>160</v>
      </c>
      <c r="C159" s="23">
        <v>7.761169851374909</v>
      </c>
      <c r="D159" s="23"/>
      <c r="E159" s="23"/>
      <c r="F159" s="23"/>
      <c r="G159" s="23"/>
      <c r="I159" s="7"/>
      <c r="L159" s="24"/>
      <c r="M159" s="24"/>
      <c r="N159" s="24"/>
      <c r="O159" s="24"/>
      <c r="P159" s="24"/>
    </row>
    <row r="160" spans="1:16" ht="15" customHeight="1" x14ac:dyDescent="0.25">
      <c r="A160" s="2" t="s">
        <v>658</v>
      </c>
      <c r="B160" s="8" t="s">
        <v>161</v>
      </c>
      <c r="C160" s="23">
        <v>3.6907920042623537</v>
      </c>
      <c r="D160" s="23"/>
      <c r="E160" s="23"/>
      <c r="F160" s="23"/>
      <c r="G160" s="23"/>
      <c r="I160" s="7"/>
      <c r="L160" s="24"/>
      <c r="M160" s="24"/>
      <c r="N160" s="24"/>
      <c r="O160" s="24"/>
      <c r="P160" s="24"/>
    </row>
    <row r="161" spans="1:21" ht="15" customHeight="1" x14ac:dyDescent="0.25">
      <c r="A161" s="2" t="s">
        <v>658</v>
      </c>
      <c r="B161" s="8" t="s">
        <v>162</v>
      </c>
      <c r="C161" s="23">
        <v>24.851458090426924</v>
      </c>
      <c r="D161" s="23"/>
      <c r="E161" s="23"/>
      <c r="F161" s="23"/>
      <c r="G161" s="23"/>
      <c r="I161" s="7"/>
      <c r="L161" s="24"/>
      <c r="M161" s="24"/>
      <c r="N161" s="24"/>
      <c r="O161" s="24"/>
      <c r="P161" s="24"/>
    </row>
    <row r="162" spans="1:21" ht="15" customHeight="1" x14ac:dyDescent="0.25">
      <c r="A162" s="2" t="s">
        <v>658</v>
      </c>
      <c r="B162" s="8" t="s">
        <v>163</v>
      </c>
      <c r="C162" s="23">
        <v>62.674824699900789</v>
      </c>
      <c r="D162" s="23"/>
      <c r="E162" s="23"/>
      <c r="F162" s="23"/>
      <c r="G162" s="23"/>
      <c r="I162" s="7"/>
      <c r="L162" s="24"/>
      <c r="M162" s="24"/>
      <c r="N162" s="24"/>
      <c r="O162" s="24"/>
      <c r="P162" s="24"/>
    </row>
    <row r="163" spans="1:21" ht="15" customHeight="1" x14ac:dyDescent="0.25">
      <c r="A163" s="2" t="s">
        <v>658</v>
      </c>
      <c r="B163" s="8" t="s">
        <v>164</v>
      </c>
      <c r="C163" s="23">
        <v>1.2416816151095691</v>
      </c>
      <c r="D163" s="23"/>
      <c r="E163" s="23"/>
      <c r="F163" s="23"/>
      <c r="G163" s="23"/>
      <c r="I163" s="7"/>
      <c r="L163" s="24"/>
      <c r="M163" s="24"/>
      <c r="N163" s="24"/>
      <c r="O163" s="24"/>
      <c r="P163" s="24"/>
    </row>
    <row r="164" spans="1:21" ht="15" customHeight="1" x14ac:dyDescent="0.25">
      <c r="A164" s="2" t="s">
        <v>658</v>
      </c>
      <c r="B164" s="8" t="s">
        <v>507</v>
      </c>
      <c r="C164" s="23">
        <v>5.4761066714555087</v>
      </c>
      <c r="D164" s="23"/>
      <c r="E164" s="23"/>
      <c r="F164" s="23"/>
      <c r="G164" s="23"/>
      <c r="I164" s="7"/>
      <c r="L164" s="24"/>
      <c r="M164" s="24"/>
      <c r="N164" s="24"/>
      <c r="O164" s="24"/>
      <c r="P164" s="24"/>
    </row>
    <row r="165" spans="1:21" ht="15" customHeight="1" x14ac:dyDescent="0.25">
      <c r="A165" s="5" t="s">
        <v>658</v>
      </c>
      <c r="B165" s="5" t="s">
        <v>53</v>
      </c>
      <c r="C165" s="22"/>
      <c r="D165" s="22"/>
      <c r="E165" s="22"/>
      <c r="F165" s="22"/>
      <c r="G165" s="22"/>
      <c r="I165" s="7"/>
    </row>
    <row r="166" spans="1:21" ht="15" customHeight="1" x14ac:dyDescent="0.25">
      <c r="A166" s="2" t="s">
        <v>658</v>
      </c>
      <c r="B166" s="8" t="s">
        <v>165</v>
      </c>
      <c r="C166" s="23">
        <v>2.1837340344301404</v>
      </c>
      <c r="D166" s="23"/>
      <c r="E166" s="23"/>
      <c r="F166" s="23"/>
      <c r="G166" s="23"/>
      <c r="I166" s="7"/>
      <c r="L166" s="24"/>
      <c r="M166" s="24"/>
      <c r="N166" s="24"/>
      <c r="O166" s="24"/>
      <c r="P166" s="24"/>
    </row>
    <row r="167" spans="1:21" ht="15" customHeight="1" x14ac:dyDescent="0.25">
      <c r="A167" s="2" t="s">
        <v>658</v>
      </c>
      <c r="B167" s="8" t="s">
        <v>166</v>
      </c>
      <c r="C167" s="23">
        <v>23.150250787672839</v>
      </c>
      <c r="D167" s="23"/>
      <c r="E167" s="23"/>
      <c r="F167" s="23"/>
      <c r="G167" s="23"/>
      <c r="I167" s="7"/>
      <c r="L167" s="24"/>
      <c r="M167" s="24"/>
      <c r="N167" s="24"/>
      <c r="O167" s="24"/>
      <c r="P167" s="24"/>
    </row>
    <row r="168" spans="1:21" ht="15" customHeight="1" x14ac:dyDescent="0.25">
      <c r="A168" s="2" t="s">
        <v>658</v>
      </c>
      <c r="B168" s="8" t="s">
        <v>167</v>
      </c>
      <c r="C168" s="23">
        <v>1.4213066500571538</v>
      </c>
      <c r="D168" s="23"/>
      <c r="E168" s="23"/>
      <c r="F168" s="23"/>
      <c r="G168" s="23"/>
      <c r="I168" s="7"/>
      <c r="L168" s="24"/>
      <c r="M168" s="24"/>
      <c r="N168" s="24"/>
      <c r="O168" s="24"/>
      <c r="P168" s="24"/>
    </row>
    <row r="169" spans="1:21" ht="15" customHeight="1" x14ac:dyDescent="0.25">
      <c r="A169" s="2" t="s">
        <v>658</v>
      </c>
      <c r="B169" s="8" t="s">
        <v>168</v>
      </c>
      <c r="C169" s="23">
        <v>0.65603979068119311</v>
      </c>
      <c r="D169" s="23"/>
      <c r="E169" s="23"/>
      <c r="F169" s="23"/>
      <c r="G169" s="23"/>
      <c r="I169" s="7"/>
      <c r="L169" s="24"/>
      <c r="M169" s="24"/>
      <c r="N169" s="24"/>
      <c r="O169" s="24"/>
      <c r="P169" s="24"/>
    </row>
    <row r="170" spans="1:21" ht="15" customHeight="1" x14ac:dyDescent="0.25">
      <c r="A170" s="5" t="s">
        <v>658</v>
      </c>
      <c r="B170" s="5" t="s">
        <v>116</v>
      </c>
      <c r="C170" s="22"/>
      <c r="D170" s="22"/>
      <c r="E170" s="22"/>
      <c r="F170" s="22"/>
      <c r="G170" s="22"/>
      <c r="I170" s="7"/>
      <c r="L170" s="24"/>
      <c r="M170" s="24"/>
      <c r="N170" s="24"/>
      <c r="O170" s="24"/>
      <c r="P170" s="24"/>
    </row>
    <row r="171" spans="1:21" ht="15" customHeight="1" x14ac:dyDescent="0.25">
      <c r="A171" s="2" t="s">
        <v>658</v>
      </c>
      <c r="B171" s="8" t="s">
        <v>535</v>
      </c>
      <c r="C171" s="23">
        <v>34.396020931880692</v>
      </c>
      <c r="D171" s="23"/>
      <c r="E171" s="23"/>
      <c r="F171" s="23"/>
      <c r="G171" s="23"/>
      <c r="I171" s="7"/>
      <c r="L171" s="24"/>
      <c r="M171" s="24"/>
      <c r="N171" s="24"/>
      <c r="O171" s="24"/>
      <c r="P171" s="24"/>
    </row>
    <row r="172" spans="1:21" ht="15" customHeight="1" x14ac:dyDescent="0.25">
      <c r="A172" s="2" t="s">
        <v>658</v>
      </c>
      <c r="B172" s="8" t="s">
        <v>542</v>
      </c>
      <c r="C172" s="23">
        <v>51.034108527131785</v>
      </c>
      <c r="D172" s="23"/>
      <c r="E172" s="23"/>
      <c r="F172" s="23"/>
      <c r="G172" s="23"/>
      <c r="I172" s="7"/>
      <c r="L172" s="24"/>
      <c r="M172" s="24"/>
      <c r="N172" s="24"/>
      <c r="O172" s="24"/>
      <c r="P172" s="24"/>
    </row>
    <row r="173" spans="1:21" ht="15" customHeight="1" x14ac:dyDescent="0.25">
      <c r="A173" s="5" t="s">
        <v>658</v>
      </c>
      <c r="B173" s="5" t="s">
        <v>117</v>
      </c>
      <c r="C173" s="22"/>
      <c r="D173" s="22"/>
      <c r="E173" s="22"/>
      <c r="F173" s="22"/>
      <c r="G173" s="22"/>
      <c r="I173" s="7"/>
      <c r="L173" s="24"/>
      <c r="M173" s="24"/>
      <c r="N173" s="24"/>
      <c r="O173" s="24"/>
      <c r="P173" s="24"/>
    </row>
    <row r="174" spans="1:21" ht="15" customHeight="1" x14ac:dyDescent="0.25">
      <c r="A174" s="2" t="s">
        <v>658</v>
      </c>
      <c r="B174" s="8" t="s">
        <v>169</v>
      </c>
      <c r="C174" s="23">
        <v>-0.88636341277050668</v>
      </c>
      <c r="D174" s="23"/>
      <c r="E174" s="23"/>
      <c r="F174" s="23"/>
      <c r="G174" s="23"/>
      <c r="I174" s="7"/>
      <c r="L174" s="24"/>
      <c r="M174" s="24"/>
      <c r="N174" s="24"/>
      <c r="O174" s="24"/>
      <c r="P174" s="24"/>
    </row>
    <row r="175" spans="1:21" ht="15" customHeight="1" x14ac:dyDescent="0.25">
      <c r="A175" s="2" t="s">
        <v>658</v>
      </c>
      <c r="B175" s="8" t="s">
        <v>170</v>
      </c>
      <c r="C175" s="23">
        <v>-9.8372905077070943E-2</v>
      </c>
      <c r="D175" s="23"/>
      <c r="E175" s="23"/>
      <c r="F175" s="23"/>
      <c r="G175" s="23"/>
      <c r="I175" s="7"/>
      <c r="L175" s="24"/>
      <c r="M175" s="24"/>
      <c r="N175" s="24"/>
      <c r="O175" s="24"/>
      <c r="P175" s="24"/>
    </row>
    <row r="176" spans="1:21" ht="15" customHeight="1" x14ac:dyDescent="0.25">
      <c r="A176" s="5" t="s">
        <v>659</v>
      </c>
      <c r="B176" s="5" t="s">
        <v>9</v>
      </c>
      <c r="C176" s="19">
        <v>768876</v>
      </c>
      <c r="D176" s="19">
        <v>887842</v>
      </c>
      <c r="E176" s="19">
        <v>829534</v>
      </c>
      <c r="F176" s="19">
        <v>910356.51199999999</v>
      </c>
      <c r="G176" s="19">
        <v>790961.8</v>
      </c>
      <c r="I176" s="7"/>
      <c r="K176" s="3"/>
      <c r="L176" s="3"/>
      <c r="M176" s="3"/>
      <c r="N176" s="3"/>
      <c r="O176" s="3"/>
      <c r="P176" s="3"/>
      <c r="Q176" s="3"/>
      <c r="R176" s="3"/>
      <c r="S176" s="3"/>
      <c r="T176" s="3"/>
      <c r="U176" s="3"/>
    </row>
    <row r="177" spans="1:20" ht="15" customHeight="1" x14ac:dyDescent="0.25">
      <c r="A177" s="2" t="s">
        <v>659</v>
      </c>
      <c r="B177" s="8" t="s">
        <v>76</v>
      </c>
      <c r="C177" s="20">
        <v>253698</v>
      </c>
      <c r="D177" s="20">
        <v>253698</v>
      </c>
      <c r="E177" s="20">
        <v>494711</v>
      </c>
      <c r="F177" s="20">
        <v>494711.1</v>
      </c>
      <c r="G177" s="20">
        <v>494711.1</v>
      </c>
      <c r="I177" s="7"/>
    </row>
    <row r="178" spans="1:20" ht="15" customHeight="1" x14ac:dyDescent="0.25">
      <c r="A178" s="2" t="s">
        <v>659</v>
      </c>
      <c r="B178" s="8" t="s">
        <v>11</v>
      </c>
      <c r="C178" s="20">
        <v>117405</v>
      </c>
      <c r="D178" s="20">
        <v>146800</v>
      </c>
      <c r="E178" s="20">
        <v>153726</v>
      </c>
      <c r="F178" s="20">
        <v>173064.19699999999</v>
      </c>
      <c r="G178" s="20">
        <v>190196.92199999999</v>
      </c>
      <c r="I178" s="7"/>
    </row>
    <row r="179" spans="1:20" ht="15" customHeight="1" x14ac:dyDescent="0.25">
      <c r="A179" s="2" t="s">
        <v>659</v>
      </c>
      <c r="B179" s="8" t="s">
        <v>132</v>
      </c>
      <c r="C179" s="20">
        <v>304373</v>
      </c>
      <c r="D179" s="20">
        <v>394505</v>
      </c>
      <c r="E179" s="20">
        <v>89038</v>
      </c>
      <c r="F179" s="20">
        <v>152077.011</v>
      </c>
      <c r="G179" s="20">
        <v>15549.574000000001</v>
      </c>
      <c r="I179" s="7"/>
    </row>
    <row r="180" spans="1:20" ht="15" customHeight="1" x14ac:dyDescent="0.25">
      <c r="A180" s="2" t="s">
        <v>659</v>
      </c>
      <c r="B180" s="8" t="s">
        <v>13</v>
      </c>
      <c r="C180" s="20">
        <v>93400</v>
      </c>
      <c r="D180" s="20">
        <v>92839</v>
      </c>
      <c r="E180" s="20">
        <v>92059</v>
      </c>
      <c r="F180" s="20">
        <v>90504.203999999998</v>
      </c>
      <c r="G180" s="20">
        <v>90504.203999999998</v>
      </c>
      <c r="I180" s="7"/>
    </row>
    <row r="181" spans="1:20" ht="15" customHeight="1" x14ac:dyDescent="0.25">
      <c r="A181" s="5" t="s">
        <v>659</v>
      </c>
      <c r="B181" s="5" t="s">
        <v>133</v>
      </c>
      <c r="C181" s="19">
        <v>1651862</v>
      </c>
      <c r="D181" s="19">
        <v>2014042</v>
      </c>
      <c r="E181" s="19">
        <v>1699315</v>
      </c>
      <c r="F181" s="19">
        <v>1040162.696</v>
      </c>
      <c r="G181" s="19">
        <v>655364.34</v>
      </c>
      <c r="I181" s="7"/>
      <c r="P181" s="3"/>
      <c r="Q181" s="3"/>
      <c r="R181" s="3"/>
      <c r="S181" s="3"/>
      <c r="T181" s="3"/>
    </row>
    <row r="182" spans="1:20" ht="15" customHeight="1" x14ac:dyDescent="0.25">
      <c r="A182" s="2" t="s">
        <v>659</v>
      </c>
      <c r="B182" s="8" t="s">
        <v>134</v>
      </c>
      <c r="C182" s="20">
        <v>1016256</v>
      </c>
      <c r="D182" s="20">
        <v>1330133</v>
      </c>
      <c r="E182" s="20">
        <v>1016638</v>
      </c>
      <c r="F182" s="20">
        <v>702126.73600000003</v>
      </c>
      <c r="G182" s="20">
        <v>411412.39399999997</v>
      </c>
      <c r="I182" s="7"/>
      <c r="P182" s="3"/>
      <c r="Q182" s="3"/>
      <c r="R182" s="3"/>
      <c r="S182" s="3"/>
      <c r="T182" s="3"/>
    </row>
    <row r="183" spans="1:20" ht="15" customHeight="1" x14ac:dyDescent="0.25">
      <c r="A183" s="2" t="s">
        <v>659</v>
      </c>
      <c r="B183" s="21" t="s">
        <v>135</v>
      </c>
      <c r="C183" s="20">
        <v>57434</v>
      </c>
      <c r="D183" s="20">
        <v>67234</v>
      </c>
      <c r="E183" s="20">
        <v>37499</v>
      </c>
      <c r="F183" s="20">
        <v>4166.6679999999997</v>
      </c>
      <c r="G183" s="20">
        <v>0</v>
      </c>
      <c r="I183" s="7"/>
    </row>
    <row r="184" spans="1:20" ht="15" customHeight="1" x14ac:dyDescent="0.25">
      <c r="A184" s="2" t="s">
        <v>659</v>
      </c>
      <c r="B184" s="21" t="s">
        <v>136</v>
      </c>
      <c r="C184" s="20">
        <v>610639</v>
      </c>
      <c r="D184" s="20">
        <v>780345</v>
      </c>
      <c r="E184" s="20">
        <v>520381</v>
      </c>
      <c r="F184" s="20">
        <v>342798.19300000003</v>
      </c>
      <c r="G184" s="20">
        <v>273764.94699999999</v>
      </c>
      <c r="I184" s="7"/>
    </row>
    <row r="185" spans="1:20" ht="15" customHeight="1" x14ac:dyDescent="0.25">
      <c r="A185" s="2" t="s">
        <v>659</v>
      </c>
      <c r="B185" s="21" t="s">
        <v>137</v>
      </c>
      <c r="C185" s="20">
        <v>348183</v>
      </c>
      <c r="D185" s="20">
        <v>482554</v>
      </c>
      <c r="E185" s="20">
        <v>458758</v>
      </c>
      <c r="F185" s="20">
        <v>355161.875</v>
      </c>
      <c r="G185" s="20">
        <v>137647.44699999999</v>
      </c>
      <c r="I185" s="7"/>
    </row>
    <row r="186" spans="1:20" ht="15" customHeight="1" x14ac:dyDescent="0.25">
      <c r="A186" s="2" t="s">
        <v>659</v>
      </c>
      <c r="B186" s="8" t="s">
        <v>138</v>
      </c>
      <c r="C186" s="20">
        <v>635606</v>
      </c>
      <c r="D186" s="20">
        <v>683909</v>
      </c>
      <c r="E186" s="20">
        <v>682677</v>
      </c>
      <c r="F186" s="20">
        <v>338035.96</v>
      </c>
      <c r="G186" s="20">
        <v>243951.946</v>
      </c>
      <c r="I186" s="7"/>
    </row>
    <row r="187" spans="1:20" ht="15" customHeight="1" x14ac:dyDescent="0.25">
      <c r="A187" s="5" t="s">
        <v>659</v>
      </c>
      <c r="B187" s="5" t="s">
        <v>139</v>
      </c>
      <c r="C187" s="19">
        <v>2420738</v>
      </c>
      <c r="D187" s="19">
        <v>2901884</v>
      </c>
      <c r="E187" s="19">
        <v>2528849</v>
      </c>
      <c r="F187" s="19">
        <v>1950519.2080000001</v>
      </c>
      <c r="G187" s="19">
        <v>1446326.14</v>
      </c>
      <c r="I187" s="7"/>
    </row>
    <row r="188" spans="1:20" ht="15" customHeight="1" x14ac:dyDescent="0.25">
      <c r="A188" s="2" t="s">
        <v>659</v>
      </c>
      <c r="B188" s="8" t="s">
        <v>140</v>
      </c>
      <c r="C188" s="20">
        <v>1599008</v>
      </c>
      <c r="D188" s="20">
        <v>2191173</v>
      </c>
      <c r="E188" s="20">
        <v>1355982</v>
      </c>
      <c r="F188" s="20">
        <v>989201.53</v>
      </c>
      <c r="G188" s="20">
        <v>773787.22100000002</v>
      </c>
      <c r="I188" s="7"/>
    </row>
    <row r="189" spans="1:20" ht="15" customHeight="1" x14ac:dyDescent="0.25">
      <c r="A189" s="2" t="s">
        <v>659</v>
      </c>
      <c r="B189" s="21" t="s">
        <v>141</v>
      </c>
      <c r="C189" s="20">
        <v>1349584</v>
      </c>
      <c r="D189" s="20">
        <v>1870970</v>
      </c>
      <c r="E189" s="20">
        <v>1140098</v>
      </c>
      <c r="F189" s="20">
        <v>773389.54099999997</v>
      </c>
      <c r="G189" s="20">
        <v>535024.22</v>
      </c>
      <c r="I189" s="7"/>
    </row>
    <row r="190" spans="1:20" ht="15" customHeight="1" x14ac:dyDescent="0.25">
      <c r="A190" s="2" t="s">
        <v>659</v>
      </c>
      <c r="B190" s="21" t="s">
        <v>506</v>
      </c>
      <c r="C190" s="20">
        <v>4296</v>
      </c>
      <c r="D190" s="20">
        <v>3505</v>
      </c>
      <c r="E190" s="20">
        <v>2638</v>
      </c>
      <c r="F190" s="20">
        <v>7298.5079999999998</v>
      </c>
      <c r="G190" s="20">
        <v>3487.1019999999999</v>
      </c>
      <c r="I190" s="7"/>
    </row>
    <row r="191" spans="1:20" ht="15" customHeight="1" x14ac:dyDescent="0.25">
      <c r="A191" s="2" t="s">
        <v>659</v>
      </c>
      <c r="B191" s="21" t="s">
        <v>142</v>
      </c>
      <c r="C191" s="20">
        <v>245128</v>
      </c>
      <c r="D191" s="20">
        <v>316698</v>
      </c>
      <c r="E191" s="20">
        <v>213246</v>
      </c>
      <c r="F191" s="20">
        <v>208513.481</v>
      </c>
      <c r="G191" s="20">
        <v>235275.899</v>
      </c>
      <c r="I191" s="7"/>
    </row>
    <row r="192" spans="1:20" ht="15" customHeight="1" x14ac:dyDescent="0.25">
      <c r="A192" s="2" t="s">
        <v>659</v>
      </c>
      <c r="B192" s="8" t="s">
        <v>143</v>
      </c>
      <c r="C192" s="20">
        <v>821730</v>
      </c>
      <c r="D192" s="20">
        <v>710711</v>
      </c>
      <c r="E192" s="20">
        <v>1172867</v>
      </c>
      <c r="F192" s="20">
        <v>961317.67799999996</v>
      </c>
      <c r="G192" s="20">
        <v>672538.91899999999</v>
      </c>
      <c r="I192" s="7"/>
    </row>
    <row r="193" spans="1:9" ht="15" customHeight="1" x14ac:dyDescent="0.25">
      <c r="A193" s="2" t="s">
        <v>659</v>
      </c>
      <c r="B193" s="21" t="s">
        <v>144</v>
      </c>
      <c r="C193" s="20">
        <v>100</v>
      </c>
      <c r="D193" s="20">
        <v>106</v>
      </c>
      <c r="E193" s="20">
        <v>156</v>
      </c>
      <c r="F193" s="20">
        <v>104.905</v>
      </c>
      <c r="G193" s="20">
        <v>129</v>
      </c>
      <c r="I193" s="7"/>
    </row>
    <row r="194" spans="1:9" ht="15" customHeight="1" x14ac:dyDescent="0.25">
      <c r="A194" s="2" t="s">
        <v>659</v>
      </c>
      <c r="B194" s="21" t="s">
        <v>145</v>
      </c>
      <c r="C194" s="20">
        <v>35872</v>
      </c>
      <c r="D194" s="20">
        <v>25934</v>
      </c>
      <c r="E194" s="20">
        <v>204934</v>
      </c>
      <c r="F194" s="20">
        <v>354751.58199999999</v>
      </c>
      <c r="G194" s="20">
        <v>280976.37599999999</v>
      </c>
      <c r="I194" s="7"/>
    </row>
    <row r="195" spans="1:9" ht="15" customHeight="1" x14ac:dyDescent="0.25">
      <c r="A195" s="2" t="s">
        <v>659</v>
      </c>
      <c r="B195" s="21" t="s">
        <v>146</v>
      </c>
      <c r="C195" s="20">
        <v>34003</v>
      </c>
      <c r="D195" s="20">
        <v>55206</v>
      </c>
      <c r="E195" s="20">
        <v>55575</v>
      </c>
      <c r="F195" s="20">
        <v>40549.837</v>
      </c>
      <c r="G195" s="20">
        <v>49311.561999999998</v>
      </c>
      <c r="I195" s="7"/>
    </row>
    <row r="196" spans="1:9" ht="15" customHeight="1" x14ac:dyDescent="0.25">
      <c r="A196" s="2" t="s">
        <v>659</v>
      </c>
      <c r="B196" s="21" t="s">
        <v>147</v>
      </c>
      <c r="C196" s="20">
        <v>0</v>
      </c>
      <c r="D196" s="20">
        <v>0</v>
      </c>
      <c r="E196" s="20">
        <v>0</v>
      </c>
      <c r="F196" s="20">
        <v>0</v>
      </c>
      <c r="G196" s="20">
        <v>0</v>
      </c>
      <c r="I196" s="7"/>
    </row>
    <row r="197" spans="1:9" ht="15" customHeight="1" x14ac:dyDescent="0.25">
      <c r="A197" s="2" t="s">
        <v>659</v>
      </c>
      <c r="B197" s="21" t="s">
        <v>148</v>
      </c>
      <c r="C197" s="20">
        <v>69975</v>
      </c>
      <c r="D197" s="20">
        <v>81246</v>
      </c>
      <c r="E197" s="20">
        <v>260665</v>
      </c>
      <c r="F197" s="20">
        <v>395406.32400000002</v>
      </c>
      <c r="G197" s="20">
        <v>330416.93800000002</v>
      </c>
      <c r="I197" s="7"/>
    </row>
    <row r="198" spans="1:9" ht="15" customHeight="1" x14ac:dyDescent="0.25">
      <c r="A198" s="2" t="s">
        <v>659</v>
      </c>
      <c r="B198" s="21" t="s">
        <v>149</v>
      </c>
      <c r="C198" s="20">
        <v>751755</v>
      </c>
      <c r="D198" s="20">
        <v>629465</v>
      </c>
      <c r="E198" s="20">
        <v>912202</v>
      </c>
      <c r="F198" s="20">
        <v>565911.35400000005</v>
      </c>
      <c r="G198" s="20">
        <v>342121.98100000003</v>
      </c>
      <c r="I198" s="7"/>
    </row>
    <row r="199" spans="1:9" ht="15" customHeight="1" x14ac:dyDescent="0.25">
      <c r="A199" s="5" t="s">
        <v>659</v>
      </c>
      <c r="B199" s="5" t="s">
        <v>29</v>
      </c>
      <c r="C199" s="19"/>
      <c r="D199" s="19"/>
      <c r="E199" s="19"/>
      <c r="F199" s="19"/>
      <c r="G199" s="19"/>
      <c r="I199" s="7"/>
    </row>
    <row r="200" spans="1:9" ht="15" customHeight="1" x14ac:dyDescent="0.25">
      <c r="A200" s="2" t="s">
        <v>659</v>
      </c>
      <c r="B200" s="8" t="s">
        <v>150</v>
      </c>
      <c r="C200" s="20">
        <v>191486</v>
      </c>
      <c r="D200" s="20">
        <v>228428</v>
      </c>
      <c r="E200" s="20">
        <v>227292</v>
      </c>
      <c r="F200" s="20">
        <v>195488.16899999999</v>
      </c>
      <c r="G200" s="20">
        <v>131297.98300000001</v>
      </c>
      <c r="I200" s="7"/>
    </row>
    <row r="201" spans="1:9" ht="15" customHeight="1" x14ac:dyDescent="0.25">
      <c r="A201" s="2" t="s">
        <v>659</v>
      </c>
      <c r="B201" s="8" t="s">
        <v>151</v>
      </c>
      <c r="C201" s="20">
        <v>0</v>
      </c>
      <c r="D201" s="20">
        <v>0</v>
      </c>
      <c r="E201" s="20">
        <v>0</v>
      </c>
      <c r="F201" s="20">
        <v>23244.983</v>
      </c>
      <c r="G201" s="20">
        <v>13924.17</v>
      </c>
      <c r="I201" s="7"/>
    </row>
    <row r="202" spans="1:9" ht="15" customHeight="1" x14ac:dyDescent="0.25">
      <c r="A202" s="2" t="s">
        <v>659</v>
      </c>
      <c r="B202" s="8" t="s">
        <v>152</v>
      </c>
      <c r="C202" s="20">
        <v>191486</v>
      </c>
      <c r="D202" s="20">
        <v>228428</v>
      </c>
      <c r="E202" s="20">
        <v>227292</v>
      </c>
      <c r="F202" s="20">
        <v>218733.152</v>
      </c>
      <c r="G202" s="20">
        <v>145222.15299999999</v>
      </c>
      <c r="I202" s="7"/>
    </row>
    <row r="203" spans="1:9" ht="15" customHeight="1" x14ac:dyDescent="0.25">
      <c r="A203" s="2" t="s">
        <v>659</v>
      </c>
      <c r="B203" s="8" t="s">
        <v>153</v>
      </c>
      <c r="C203" s="20">
        <v>4460</v>
      </c>
      <c r="D203" s="20">
        <v>5249</v>
      </c>
      <c r="E203" s="20">
        <v>22454</v>
      </c>
      <c r="F203" s="20">
        <v>43667.654999999999</v>
      </c>
      <c r="G203" s="20">
        <v>55850.830999999998</v>
      </c>
      <c r="I203" s="7"/>
    </row>
    <row r="204" spans="1:9" ht="15" customHeight="1" x14ac:dyDescent="0.25">
      <c r="A204" s="2" t="s">
        <v>659</v>
      </c>
      <c r="B204" s="8" t="s">
        <v>154</v>
      </c>
      <c r="C204" s="20">
        <v>10149</v>
      </c>
      <c r="D204" s="20">
        <v>21554</v>
      </c>
      <c r="E204" s="20">
        <v>12455</v>
      </c>
      <c r="F204" s="20">
        <v>18954.756000000001</v>
      </c>
      <c r="G204" s="20">
        <v>21391.288</v>
      </c>
      <c r="I204" s="7"/>
    </row>
    <row r="205" spans="1:9" ht="15" customHeight="1" x14ac:dyDescent="0.25">
      <c r="A205" s="2" t="s">
        <v>659</v>
      </c>
      <c r="B205" s="8" t="s">
        <v>155</v>
      </c>
      <c r="C205" s="20">
        <v>206095</v>
      </c>
      <c r="D205" s="20">
        <v>255231</v>
      </c>
      <c r="E205" s="20">
        <v>262201</v>
      </c>
      <c r="F205" s="20">
        <v>281355.56300000002</v>
      </c>
      <c r="G205" s="20">
        <v>222464.272</v>
      </c>
      <c r="I205" s="7"/>
    </row>
    <row r="206" spans="1:9" ht="15" customHeight="1" x14ac:dyDescent="0.25">
      <c r="A206" s="2" t="s">
        <v>659</v>
      </c>
      <c r="B206" s="8" t="s">
        <v>156</v>
      </c>
      <c r="C206" s="20">
        <v>60980</v>
      </c>
      <c r="D206" s="20">
        <v>64140</v>
      </c>
      <c r="E206" s="20">
        <v>52663</v>
      </c>
      <c r="F206" s="20">
        <v>57648.813000000002</v>
      </c>
      <c r="G206" s="20">
        <v>58402.622000000003</v>
      </c>
      <c r="I206" s="7"/>
    </row>
    <row r="207" spans="1:9" ht="15" customHeight="1" x14ac:dyDescent="0.25">
      <c r="A207" s="2" t="s">
        <v>659</v>
      </c>
      <c r="B207" s="8" t="s">
        <v>157</v>
      </c>
      <c r="C207" s="20">
        <v>28015</v>
      </c>
      <c r="D207" s="20">
        <v>167688</v>
      </c>
      <c r="E207" s="20">
        <v>78816</v>
      </c>
      <c r="F207" s="20">
        <v>142947.67199999999</v>
      </c>
      <c r="G207" s="20">
        <v>105006.23699999999</v>
      </c>
      <c r="I207" s="7"/>
    </row>
    <row r="208" spans="1:9" ht="15" customHeight="1" x14ac:dyDescent="0.25">
      <c r="A208" s="2" t="s">
        <v>659</v>
      </c>
      <c r="B208" s="8" t="s">
        <v>158</v>
      </c>
      <c r="C208" s="20">
        <v>24566</v>
      </c>
      <c r="D208" s="20">
        <v>146980</v>
      </c>
      <c r="E208" s="20">
        <v>56635</v>
      </c>
      <c r="F208" s="20">
        <v>78798.525999999998</v>
      </c>
      <c r="G208" s="20">
        <v>73604.31</v>
      </c>
      <c r="I208" s="7"/>
    </row>
    <row r="209" spans="1:16" ht="15" customHeight="1" x14ac:dyDescent="0.25">
      <c r="A209" s="5" t="s">
        <v>659</v>
      </c>
      <c r="B209" s="5" t="s">
        <v>40</v>
      </c>
      <c r="C209" s="22"/>
      <c r="D209" s="22"/>
      <c r="E209" s="22"/>
      <c r="F209" s="22"/>
      <c r="G209" s="22"/>
      <c r="I209" s="7"/>
    </row>
    <row r="210" spans="1:16" ht="15" customHeight="1" x14ac:dyDescent="0.25">
      <c r="A210" s="2" t="s">
        <v>659</v>
      </c>
      <c r="B210" s="8" t="s">
        <v>77</v>
      </c>
      <c r="C210" s="20">
        <v>25369.8</v>
      </c>
      <c r="D210" s="20">
        <v>25369.8</v>
      </c>
      <c r="E210" s="20">
        <v>49471.1</v>
      </c>
      <c r="F210" s="20">
        <v>49471.11</v>
      </c>
      <c r="G210" s="20">
        <v>49471.11</v>
      </c>
      <c r="I210" s="7"/>
    </row>
    <row r="211" spans="1:16" ht="15" customHeight="1" x14ac:dyDescent="0.25">
      <c r="A211" s="2" t="s">
        <v>659</v>
      </c>
      <c r="B211" s="8" t="s">
        <v>78</v>
      </c>
      <c r="C211" s="23">
        <v>0</v>
      </c>
      <c r="D211" s="23">
        <v>0</v>
      </c>
      <c r="E211" s="23">
        <v>0</v>
      </c>
      <c r="F211" s="23">
        <v>0</v>
      </c>
      <c r="G211" s="23">
        <v>39.5</v>
      </c>
      <c r="I211" s="7"/>
    </row>
    <row r="212" spans="1:16" ht="15" customHeight="1" x14ac:dyDescent="0.25">
      <c r="A212" s="2" t="s">
        <v>659</v>
      </c>
      <c r="B212" s="8" t="s">
        <v>159</v>
      </c>
      <c r="C212" s="23">
        <v>0</v>
      </c>
      <c r="D212" s="23">
        <v>0</v>
      </c>
      <c r="E212" s="23">
        <v>0</v>
      </c>
      <c r="F212" s="23">
        <v>0</v>
      </c>
      <c r="G212" s="23">
        <v>0</v>
      </c>
      <c r="I212" s="7"/>
    </row>
    <row r="213" spans="1:16" ht="15" customHeight="1" x14ac:dyDescent="0.25">
      <c r="A213" s="2" t="s">
        <v>659</v>
      </c>
      <c r="B213" s="8" t="s">
        <v>80</v>
      </c>
      <c r="C213" s="20">
        <v>36788</v>
      </c>
      <c r="D213" s="20">
        <v>-65613</v>
      </c>
      <c r="E213" s="20">
        <v>387179</v>
      </c>
      <c r="F213" s="20">
        <v>517606.609</v>
      </c>
      <c r="G213" s="20">
        <v>283212.00099999999</v>
      </c>
      <c r="I213" s="7"/>
    </row>
    <row r="214" spans="1:16" ht="15" customHeight="1" x14ac:dyDescent="0.25">
      <c r="A214" s="5" t="s">
        <v>659</v>
      </c>
      <c r="B214" s="5" t="s">
        <v>43</v>
      </c>
      <c r="C214" s="22"/>
      <c r="D214" s="22"/>
      <c r="E214" s="22"/>
      <c r="F214" s="22"/>
      <c r="G214" s="22"/>
      <c r="I214" s="7"/>
    </row>
    <row r="215" spans="1:16" ht="15" x14ac:dyDescent="0.25">
      <c r="A215" s="2" t="s">
        <v>659</v>
      </c>
      <c r="B215" s="8" t="s">
        <v>541</v>
      </c>
      <c r="C215" s="23">
        <v>3.6368427597723678</v>
      </c>
      <c r="D215" s="23">
        <v>18.48798055</v>
      </c>
      <c r="E215" s="23">
        <v>7.6795823587240246</v>
      </c>
      <c r="F215" s="23">
        <v>9.6113074551471538</v>
      </c>
      <c r="G215" s="23">
        <v>10.508032237828711</v>
      </c>
      <c r="I215" s="7"/>
      <c r="L215" s="24"/>
      <c r="M215" s="24"/>
      <c r="N215" s="24"/>
      <c r="O215" s="24"/>
      <c r="P215" s="24"/>
    </row>
    <row r="216" spans="1:16" ht="15" customHeight="1" x14ac:dyDescent="0.25">
      <c r="A216" s="2" t="s">
        <v>659</v>
      </c>
      <c r="B216" s="8" t="s">
        <v>160</v>
      </c>
      <c r="C216" s="23">
        <v>1.5693517342134924</v>
      </c>
      <c r="D216" s="23">
        <v>7.5604098329999996</v>
      </c>
      <c r="E216" s="23">
        <v>4.2691580199461372</v>
      </c>
      <c r="F216" s="23">
        <v>8.8650640046835392</v>
      </c>
      <c r="G216" s="23">
        <v>8.7332410761969506</v>
      </c>
      <c r="I216" s="7"/>
      <c r="L216" s="24"/>
      <c r="M216" s="24"/>
      <c r="N216" s="24"/>
      <c r="O216" s="24"/>
      <c r="P216" s="24"/>
    </row>
    <row r="217" spans="1:16" ht="15" customHeight="1" x14ac:dyDescent="0.25">
      <c r="A217" s="2" t="s">
        <v>659</v>
      </c>
      <c r="B217" s="8" t="s">
        <v>161</v>
      </c>
      <c r="C217" s="23">
        <v>1.0148144904570424</v>
      </c>
      <c r="D217" s="23">
        <v>5.0649853680000003</v>
      </c>
      <c r="E217" s="23">
        <v>2.239556414795822</v>
      </c>
      <c r="F217" s="23">
        <v>4.0398743922546387</v>
      </c>
      <c r="G217" s="23">
        <v>5.0890534274655366</v>
      </c>
      <c r="I217" s="7"/>
      <c r="L217" s="24"/>
      <c r="M217" s="24"/>
      <c r="N217" s="24"/>
      <c r="O217" s="24"/>
      <c r="P217" s="24"/>
    </row>
    <row r="218" spans="1:16" ht="15" customHeight="1" x14ac:dyDescent="0.25">
      <c r="A218" s="2" t="s">
        <v>659</v>
      </c>
      <c r="B218" s="8" t="s">
        <v>162</v>
      </c>
      <c r="C218" s="23">
        <v>11.919745748319949</v>
      </c>
      <c r="D218" s="23">
        <v>57.587048600000003</v>
      </c>
      <c r="E218" s="23">
        <v>21.59984134309175</v>
      </c>
      <c r="F218" s="23">
        <v>28.006741775352776</v>
      </c>
      <c r="G218" s="23">
        <v>33.085901541978842</v>
      </c>
      <c r="I218" s="7"/>
      <c r="L218" s="24"/>
      <c r="M218" s="24"/>
      <c r="N218" s="24"/>
      <c r="O218" s="24"/>
      <c r="P218" s="24"/>
    </row>
    <row r="219" spans="1:16" ht="15" customHeight="1" x14ac:dyDescent="0.25">
      <c r="A219" s="2" t="s">
        <v>659</v>
      </c>
      <c r="B219" s="8" t="s">
        <v>163</v>
      </c>
      <c r="C219" s="23">
        <v>92.911521385768694</v>
      </c>
      <c r="D219" s="23">
        <v>89.498532699999998</v>
      </c>
      <c r="E219" s="23">
        <v>86.686168244972365</v>
      </c>
      <c r="F219" s="23">
        <v>77.742607847423301</v>
      </c>
      <c r="G219" s="23">
        <v>65.278865542957831</v>
      </c>
      <c r="I219" s="7"/>
      <c r="L219" s="24"/>
      <c r="M219" s="24"/>
      <c r="N219" s="24"/>
      <c r="O219" s="24"/>
      <c r="P219" s="24"/>
    </row>
    <row r="220" spans="1:16" ht="15" customHeight="1" x14ac:dyDescent="0.25">
      <c r="A220" s="2" t="s">
        <v>659</v>
      </c>
      <c r="B220" s="8" t="s">
        <v>164</v>
      </c>
      <c r="C220" s="23">
        <v>2.4822925995278027</v>
      </c>
      <c r="D220" s="23">
        <v>0.43638590300000002</v>
      </c>
      <c r="E220" s="23">
        <v>0.92986669020923463</v>
      </c>
      <c r="F220" s="23">
        <v>0.73159760628009718</v>
      </c>
      <c r="G220" s="23">
        <v>0.79346742058990838</v>
      </c>
      <c r="I220" s="7"/>
      <c r="L220" s="24"/>
      <c r="M220" s="24"/>
      <c r="N220" s="24"/>
      <c r="O220" s="24"/>
      <c r="P220" s="24"/>
    </row>
    <row r="221" spans="1:16" ht="15" customHeight="1" x14ac:dyDescent="0.25">
      <c r="A221" s="2" t="s">
        <v>659</v>
      </c>
      <c r="B221" s="8" t="s">
        <v>507</v>
      </c>
      <c r="C221" s="23">
        <v>0.96831665996578609</v>
      </c>
      <c r="D221" s="23">
        <v>5.7935025109999998</v>
      </c>
      <c r="E221" s="23">
        <v>1.1448097980437064</v>
      </c>
      <c r="F221" s="23">
        <v>1.5928190412545826</v>
      </c>
      <c r="G221" s="23">
        <v>1.4878241058266128</v>
      </c>
      <c r="I221" s="7"/>
      <c r="L221" s="24"/>
      <c r="M221" s="24"/>
      <c r="N221" s="24"/>
      <c r="O221" s="24"/>
      <c r="P221" s="24"/>
    </row>
    <row r="222" spans="1:16" ht="15" customHeight="1" x14ac:dyDescent="0.25">
      <c r="A222" s="5" t="s">
        <v>659</v>
      </c>
      <c r="B222" s="5" t="s">
        <v>53</v>
      </c>
      <c r="C222" s="22"/>
      <c r="D222" s="22"/>
      <c r="E222" s="22"/>
      <c r="F222" s="22"/>
      <c r="G222" s="22"/>
      <c r="I222" s="7"/>
    </row>
    <row r="223" spans="1:16" ht="15" customHeight="1" x14ac:dyDescent="0.25">
      <c r="A223" s="2" t="s">
        <v>659</v>
      </c>
      <c r="B223" s="8" t="s">
        <v>165</v>
      </c>
      <c r="C223" s="23">
        <v>2.8906473976118026</v>
      </c>
      <c r="D223" s="23">
        <v>2.7997673239999998</v>
      </c>
      <c r="E223" s="23">
        <v>10.307653798229946</v>
      </c>
      <c r="F223" s="23">
        <v>20.271849791494081</v>
      </c>
      <c r="G223" s="23">
        <v>22.845257985864791</v>
      </c>
      <c r="I223" s="7"/>
      <c r="L223" s="24"/>
      <c r="M223" s="24"/>
      <c r="N223" s="24"/>
      <c r="O223" s="24"/>
      <c r="P223" s="24"/>
    </row>
    <row r="224" spans="1:16" ht="15" customHeight="1" x14ac:dyDescent="0.25">
      <c r="A224" s="2" t="s">
        <v>659</v>
      </c>
      <c r="B224" s="8" t="s">
        <v>166</v>
      </c>
      <c r="C224" s="23">
        <v>55.750932153748153</v>
      </c>
      <c r="D224" s="23">
        <v>64.474320820000003</v>
      </c>
      <c r="E224" s="23">
        <v>45.083672453357238</v>
      </c>
      <c r="F224" s="23">
        <v>39.650444754810124</v>
      </c>
      <c r="G224" s="23">
        <v>36.991948441172475</v>
      </c>
      <c r="I224" s="7"/>
      <c r="L224" s="24"/>
      <c r="M224" s="24"/>
      <c r="N224" s="24"/>
      <c r="O224" s="24"/>
      <c r="P224" s="24"/>
    </row>
    <row r="225" spans="1:21" ht="15" customHeight="1" x14ac:dyDescent="0.25">
      <c r="A225" s="2" t="s">
        <v>659</v>
      </c>
      <c r="B225" s="8" t="s">
        <v>167</v>
      </c>
      <c r="C225" s="23">
        <v>1.2928292055141077</v>
      </c>
      <c r="D225" s="23">
        <v>1.0391894239999999</v>
      </c>
      <c r="E225" s="23">
        <v>1.7180408890295118</v>
      </c>
      <c r="F225" s="23">
        <v>2.8438325851486335</v>
      </c>
      <c r="G225" s="23">
        <v>2.7568499863493607</v>
      </c>
      <c r="I225" s="7"/>
      <c r="L225" s="24"/>
      <c r="M225" s="24"/>
      <c r="N225" s="24"/>
      <c r="O225" s="24"/>
      <c r="P225" s="24"/>
    </row>
    <row r="226" spans="1:21" ht="15" customHeight="1" x14ac:dyDescent="0.25">
      <c r="A226" s="2" t="s">
        <v>659</v>
      </c>
      <c r="B226" s="8" t="s">
        <v>168</v>
      </c>
      <c r="C226" s="23">
        <v>0.68237950575403039</v>
      </c>
      <c r="D226" s="23">
        <v>0.69404635100000001</v>
      </c>
      <c r="E226" s="23">
        <v>0.67197171519533194</v>
      </c>
      <c r="F226" s="23">
        <v>0.5332747771638453</v>
      </c>
      <c r="G226" s="23">
        <v>0.45312348430624366</v>
      </c>
      <c r="I226" s="7"/>
      <c r="L226" s="24"/>
      <c r="M226" s="24"/>
      <c r="N226" s="24"/>
      <c r="O226" s="24"/>
      <c r="P226" s="24"/>
    </row>
    <row r="227" spans="1:21" ht="15" customHeight="1" x14ac:dyDescent="0.25">
      <c r="A227" s="5" t="s">
        <v>659</v>
      </c>
      <c r="B227" s="5" t="s">
        <v>116</v>
      </c>
      <c r="C227" s="22"/>
      <c r="D227" s="22"/>
      <c r="E227" s="22"/>
      <c r="F227" s="22"/>
      <c r="G227" s="22"/>
      <c r="I227" s="7"/>
      <c r="L227" s="24"/>
      <c r="M227" s="24"/>
      <c r="N227" s="24"/>
      <c r="O227" s="24"/>
      <c r="P227" s="24"/>
    </row>
    <row r="228" spans="1:21" ht="15" customHeight="1" x14ac:dyDescent="0.25">
      <c r="A228" s="2" t="s">
        <v>659</v>
      </c>
      <c r="B228" s="8" t="s">
        <v>535</v>
      </c>
      <c r="C228" s="23">
        <v>27.90372192281858</v>
      </c>
      <c r="D228" s="23">
        <v>27.39609853</v>
      </c>
      <c r="E228" s="23">
        <v>29.16247668405666</v>
      </c>
      <c r="F228" s="23">
        <v>42.032516503164835</v>
      </c>
      <c r="G228" s="23">
        <v>48.430127661247965</v>
      </c>
      <c r="I228" s="7"/>
      <c r="L228" s="24"/>
      <c r="M228" s="24"/>
      <c r="N228" s="24"/>
      <c r="O228" s="24"/>
      <c r="P228" s="24"/>
    </row>
    <row r="229" spans="1:21" ht="15" customHeight="1" x14ac:dyDescent="0.25">
      <c r="A229" s="2" t="s">
        <v>659</v>
      </c>
      <c r="B229" s="8" t="s">
        <v>542</v>
      </c>
      <c r="C229" s="23">
        <v>26.625200040993622</v>
      </c>
      <c r="D229" s="23">
        <v>31.33658917</v>
      </c>
      <c r="E229" s="23">
        <v>14.907188237172814</v>
      </c>
      <c r="F229" s="23">
        <v>16.572345112127056</v>
      </c>
      <c r="G229" s="23">
        <v>14.158922166897003</v>
      </c>
      <c r="I229" s="7"/>
      <c r="L229" s="24"/>
      <c r="M229" s="24"/>
      <c r="N229" s="24"/>
      <c r="O229" s="24"/>
      <c r="P229" s="24"/>
    </row>
    <row r="230" spans="1:21" ht="15" customHeight="1" x14ac:dyDescent="0.25">
      <c r="A230" s="5" t="s">
        <v>659</v>
      </c>
      <c r="B230" s="5" t="s">
        <v>117</v>
      </c>
      <c r="C230" s="22"/>
      <c r="D230" s="22"/>
      <c r="E230" s="22"/>
      <c r="F230" s="22"/>
      <c r="G230" s="22"/>
      <c r="I230" s="7"/>
      <c r="L230" s="24"/>
      <c r="M230" s="24"/>
      <c r="N230" s="24"/>
      <c r="O230" s="24"/>
      <c r="P230" s="24"/>
    </row>
    <row r="231" spans="1:21" ht="15" customHeight="1" x14ac:dyDescent="0.25">
      <c r="A231" s="2" t="s">
        <v>659</v>
      </c>
      <c r="B231" s="8" t="s">
        <v>169</v>
      </c>
      <c r="C231" s="23">
        <v>1.4975168932671172</v>
      </c>
      <c r="D231" s="23">
        <v>-0.446407675</v>
      </c>
      <c r="E231" s="23">
        <v>6.8363909243400727</v>
      </c>
      <c r="F231" s="23">
        <v>6.5687346613564825</v>
      </c>
      <c r="G231" s="23">
        <v>3.8477638198089217</v>
      </c>
      <c r="I231" s="7"/>
      <c r="L231" s="24"/>
      <c r="M231" s="24"/>
      <c r="N231" s="24"/>
      <c r="O231" s="24"/>
      <c r="P231" s="24"/>
    </row>
    <row r="232" spans="1:21" ht="15" customHeight="1" x14ac:dyDescent="0.25">
      <c r="A232" s="2" t="s">
        <v>659</v>
      </c>
      <c r="B232" s="8" t="s">
        <v>170</v>
      </c>
      <c r="C232" s="23">
        <v>5.7878622920488482E-2</v>
      </c>
      <c r="D232" s="23">
        <v>-9.5938202E-2</v>
      </c>
      <c r="E232" s="23">
        <v>0.56714815351916059</v>
      </c>
      <c r="F232" s="23">
        <v>1.5312175929448453</v>
      </c>
      <c r="G232" s="23">
        <v>1.1609335594314136</v>
      </c>
      <c r="I232" s="7"/>
      <c r="L232" s="24"/>
      <c r="M232" s="24"/>
      <c r="N232" s="24"/>
      <c r="O232" s="24"/>
      <c r="P232" s="24"/>
    </row>
    <row r="233" spans="1:21" ht="15" customHeight="1" x14ac:dyDescent="0.25">
      <c r="A233" s="5" t="s">
        <v>660</v>
      </c>
      <c r="B233" s="5" t="s">
        <v>9</v>
      </c>
      <c r="C233" s="19">
        <v>-546391</v>
      </c>
      <c r="D233" s="19">
        <v>-611549</v>
      </c>
      <c r="E233" s="19">
        <v>-568435</v>
      </c>
      <c r="F233" s="19">
        <v>-459737</v>
      </c>
      <c r="G233" s="19">
        <v>0</v>
      </c>
      <c r="I233" s="7"/>
      <c r="K233" s="3"/>
      <c r="L233" s="3"/>
      <c r="M233" s="3"/>
      <c r="N233" s="3"/>
      <c r="O233" s="3"/>
      <c r="P233" s="3"/>
      <c r="Q233" s="3"/>
      <c r="R233" s="3"/>
      <c r="S233" s="3"/>
      <c r="T233" s="3"/>
      <c r="U233" s="3"/>
    </row>
    <row r="234" spans="1:21" ht="15" customHeight="1" x14ac:dyDescent="0.25">
      <c r="A234" s="2" t="s">
        <v>660</v>
      </c>
      <c r="B234" s="8" t="s">
        <v>76</v>
      </c>
      <c r="C234" s="20">
        <v>979813</v>
      </c>
      <c r="D234" s="20">
        <v>979813</v>
      </c>
      <c r="E234" s="20">
        <v>979814</v>
      </c>
      <c r="F234" s="20">
        <v>979814</v>
      </c>
      <c r="G234" s="20"/>
      <c r="I234" s="7"/>
    </row>
    <row r="235" spans="1:21" ht="15" customHeight="1" x14ac:dyDescent="0.25">
      <c r="A235" s="2" t="s">
        <v>660</v>
      </c>
      <c r="B235" s="8" t="s">
        <v>11</v>
      </c>
      <c r="C235" s="20">
        <v>179549</v>
      </c>
      <c r="D235" s="20">
        <v>179549</v>
      </c>
      <c r="E235" s="20">
        <v>179549</v>
      </c>
      <c r="F235" s="20">
        <v>179549</v>
      </c>
      <c r="G235" s="20"/>
      <c r="I235" s="7"/>
    </row>
    <row r="236" spans="1:21" ht="15" customHeight="1" x14ac:dyDescent="0.25">
      <c r="A236" s="2" t="s">
        <v>660</v>
      </c>
      <c r="B236" s="8" t="s">
        <v>132</v>
      </c>
      <c r="C236" s="20">
        <v>-1757302</v>
      </c>
      <c r="D236" s="20">
        <v>-1821136</v>
      </c>
      <c r="E236" s="20">
        <v>-1804652</v>
      </c>
      <c r="F236" s="20">
        <v>-1669448</v>
      </c>
      <c r="G236" s="20"/>
      <c r="I236" s="7"/>
    </row>
    <row r="237" spans="1:21" ht="15" customHeight="1" x14ac:dyDescent="0.25">
      <c r="A237" s="2" t="s">
        <v>660</v>
      </c>
      <c r="B237" s="8" t="s">
        <v>13</v>
      </c>
      <c r="C237" s="20">
        <v>51549</v>
      </c>
      <c r="D237" s="20">
        <v>50225</v>
      </c>
      <c r="E237" s="20">
        <v>76854</v>
      </c>
      <c r="F237" s="20">
        <v>50348</v>
      </c>
      <c r="G237" s="20"/>
      <c r="I237" s="7"/>
    </row>
    <row r="238" spans="1:21" ht="15" customHeight="1" x14ac:dyDescent="0.25">
      <c r="A238" s="5" t="s">
        <v>660</v>
      </c>
      <c r="B238" s="5" t="s">
        <v>133</v>
      </c>
      <c r="C238" s="19">
        <v>1379249</v>
      </c>
      <c r="D238" s="19">
        <v>1394910</v>
      </c>
      <c r="E238" s="19">
        <v>1380019</v>
      </c>
      <c r="F238" s="19">
        <v>1194348</v>
      </c>
      <c r="G238" s="19"/>
      <c r="I238" s="7"/>
      <c r="P238" s="3"/>
      <c r="Q238" s="3"/>
      <c r="R238" s="3"/>
      <c r="S238" s="3"/>
      <c r="T238" s="3"/>
    </row>
    <row r="239" spans="1:21" ht="15" customHeight="1" x14ac:dyDescent="0.25">
      <c r="A239" s="2" t="s">
        <v>660</v>
      </c>
      <c r="B239" s="8" t="s">
        <v>134</v>
      </c>
      <c r="C239" s="20">
        <v>0</v>
      </c>
      <c r="D239" s="20">
        <v>0</v>
      </c>
      <c r="E239" s="20">
        <v>0</v>
      </c>
      <c r="F239" s="20">
        <v>0</v>
      </c>
      <c r="G239" s="20"/>
      <c r="I239" s="7"/>
      <c r="P239" s="3"/>
      <c r="Q239" s="3"/>
      <c r="R239" s="3"/>
      <c r="S239" s="3"/>
      <c r="T239" s="3"/>
    </row>
    <row r="240" spans="1:21" ht="15" customHeight="1" x14ac:dyDescent="0.25">
      <c r="A240" s="2" t="s">
        <v>660</v>
      </c>
      <c r="B240" s="21" t="s">
        <v>135</v>
      </c>
      <c r="C240" s="20">
        <v>0</v>
      </c>
      <c r="D240" s="20">
        <v>0</v>
      </c>
      <c r="E240" s="20">
        <v>0</v>
      </c>
      <c r="F240" s="20">
        <v>0</v>
      </c>
      <c r="G240" s="20"/>
      <c r="I240" s="7"/>
    </row>
    <row r="241" spans="1:9" ht="15" customHeight="1" x14ac:dyDescent="0.25">
      <c r="A241" s="2" t="s">
        <v>660</v>
      </c>
      <c r="B241" s="21" t="s">
        <v>136</v>
      </c>
      <c r="C241" s="20">
        <v>0</v>
      </c>
      <c r="D241" s="20">
        <v>0</v>
      </c>
      <c r="E241" s="20">
        <v>0</v>
      </c>
      <c r="F241" s="20">
        <v>0</v>
      </c>
      <c r="G241" s="20"/>
      <c r="I241" s="7"/>
    </row>
    <row r="242" spans="1:9" ht="15" customHeight="1" x14ac:dyDescent="0.25">
      <c r="A242" s="2" t="s">
        <v>660</v>
      </c>
      <c r="B242" s="21" t="s">
        <v>137</v>
      </c>
      <c r="C242" s="20">
        <v>0</v>
      </c>
      <c r="D242" s="20">
        <v>0</v>
      </c>
      <c r="E242" s="20">
        <v>0</v>
      </c>
      <c r="F242" s="20">
        <v>0</v>
      </c>
      <c r="G242" s="20"/>
      <c r="I242" s="7"/>
    </row>
    <row r="243" spans="1:9" ht="15" customHeight="1" x14ac:dyDescent="0.25">
      <c r="A243" s="2" t="s">
        <v>660</v>
      </c>
      <c r="B243" s="8" t="s">
        <v>138</v>
      </c>
      <c r="C243" s="20">
        <v>1379249</v>
      </c>
      <c r="D243" s="20">
        <v>1394910</v>
      </c>
      <c r="E243" s="20">
        <v>1380019</v>
      </c>
      <c r="F243" s="20">
        <v>1194348</v>
      </c>
      <c r="G243" s="20"/>
      <c r="I243" s="7"/>
    </row>
    <row r="244" spans="1:9" ht="15" customHeight="1" x14ac:dyDescent="0.25">
      <c r="A244" s="5" t="s">
        <v>660</v>
      </c>
      <c r="B244" s="5" t="s">
        <v>139</v>
      </c>
      <c r="C244" s="19">
        <v>832858</v>
      </c>
      <c r="D244" s="19">
        <v>783361</v>
      </c>
      <c r="E244" s="19">
        <v>811584</v>
      </c>
      <c r="F244" s="19">
        <v>734611</v>
      </c>
      <c r="G244" s="19"/>
      <c r="I244" s="7"/>
    </row>
    <row r="245" spans="1:9" ht="15" customHeight="1" x14ac:dyDescent="0.25">
      <c r="A245" s="2" t="s">
        <v>660</v>
      </c>
      <c r="B245" s="8" t="s">
        <v>140</v>
      </c>
      <c r="C245" s="20">
        <v>105290</v>
      </c>
      <c r="D245" s="20">
        <v>100635</v>
      </c>
      <c r="E245" s="20">
        <v>117650</v>
      </c>
      <c r="F245" s="20">
        <v>117070</v>
      </c>
      <c r="G245" s="20"/>
      <c r="I245" s="7"/>
    </row>
    <row r="246" spans="1:9" ht="15" customHeight="1" x14ac:dyDescent="0.25">
      <c r="A246" s="2" t="s">
        <v>660</v>
      </c>
      <c r="B246" s="21" t="s">
        <v>141</v>
      </c>
      <c r="C246" s="20">
        <v>0</v>
      </c>
      <c r="D246" s="20">
        <v>0</v>
      </c>
      <c r="E246" s="20">
        <v>0</v>
      </c>
      <c r="F246" s="20">
        <v>0</v>
      </c>
      <c r="G246" s="20"/>
      <c r="I246" s="7"/>
    </row>
    <row r="247" spans="1:9" ht="15" customHeight="1" x14ac:dyDescent="0.25">
      <c r="A247" s="2" t="s">
        <v>660</v>
      </c>
      <c r="B247" s="21" t="s">
        <v>506</v>
      </c>
      <c r="C247" s="20">
        <v>64410</v>
      </c>
      <c r="D247" s="20">
        <v>39462</v>
      </c>
      <c r="E247" s="20">
        <v>79607</v>
      </c>
      <c r="F247" s="20">
        <v>36625</v>
      </c>
      <c r="G247" s="20"/>
      <c r="I247" s="7"/>
    </row>
    <row r="248" spans="1:9" ht="15" customHeight="1" x14ac:dyDescent="0.25">
      <c r="A248" s="2" t="s">
        <v>660</v>
      </c>
      <c r="B248" s="21" t="s">
        <v>142</v>
      </c>
      <c r="C248" s="20">
        <v>40880</v>
      </c>
      <c r="D248" s="20">
        <v>61173</v>
      </c>
      <c r="E248" s="20">
        <v>38043</v>
      </c>
      <c r="F248" s="20">
        <v>80445</v>
      </c>
      <c r="G248" s="20"/>
      <c r="I248" s="7"/>
    </row>
    <row r="249" spans="1:9" ht="15" customHeight="1" x14ac:dyDescent="0.25">
      <c r="A249" s="2" t="s">
        <v>660</v>
      </c>
      <c r="B249" s="8" t="s">
        <v>143</v>
      </c>
      <c r="C249" s="20">
        <v>727568</v>
      </c>
      <c r="D249" s="20">
        <v>682726</v>
      </c>
      <c r="E249" s="20">
        <v>693934</v>
      </c>
      <c r="F249" s="20">
        <v>617541</v>
      </c>
      <c r="G249" s="20"/>
      <c r="I249" s="7"/>
    </row>
    <row r="250" spans="1:9" ht="15" customHeight="1" x14ac:dyDescent="0.25">
      <c r="A250" s="2" t="s">
        <v>660</v>
      </c>
      <c r="B250" s="21" t="s">
        <v>144</v>
      </c>
      <c r="C250" s="20">
        <v>108</v>
      </c>
      <c r="D250" s="20">
        <v>108</v>
      </c>
      <c r="E250" s="20">
        <v>105</v>
      </c>
      <c r="F250" s="20">
        <v>100</v>
      </c>
      <c r="G250" s="20"/>
      <c r="I250" s="7"/>
    </row>
    <row r="251" spans="1:9" ht="15" customHeight="1" x14ac:dyDescent="0.25">
      <c r="A251" s="2" t="s">
        <v>660</v>
      </c>
      <c r="B251" s="21" t="s">
        <v>145</v>
      </c>
      <c r="C251" s="20">
        <v>1463</v>
      </c>
      <c r="D251" s="20">
        <v>146</v>
      </c>
      <c r="E251" s="20">
        <v>27471</v>
      </c>
      <c r="F251" s="20">
        <v>108724</v>
      </c>
      <c r="G251" s="20"/>
      <c r="I251" s="7"/>
    </row>
    <row r="252" spans="1:9" ht="15" customHeight="1" x14ac:dyDescent="0.25">
      <c r="A252" s="2" t="s">
        <v>660</v>
      </c>
      <c r="B252" s="21" t="s">
        <v>146</v>
      </c>
      <c r="C252" s="20">
        <v>54266</v>
      </c>
      <c r="D252" s="20">
        <v>54220</v>
      </c>
      <c r="E252" s="20">
        <v>49936</v>
      </c>
      <c r="F252" s="20">
        <v>39175</v>
      </c>
      <c r="G252" s="20"/>
      <c r="I252" s="7"/>
    </row>
    <row r="253" spans="1:9" ht="15" customHeight="1" x14ac:dyDescent="0.25">
      <c r="A253" s="2" t="s">
        <v>660</v>
      </c>
      <c r="B253" s="21" t="s">
        <v>147</v>
      </c>
      <c r="C253" s="20">
        <v>0</v>
      </c>
      <c r="D253" s="20">
        <v>0</v>
      </c>
      <c r="E253" s="20">
        <v>0</v>
      </c>
      <c r="F253" s="20">
        <v>0</v>
      </c>
      <c r="G253" s="20"/>
      <c r="I253" s="7"/>
    </row>
    <row r="254" spans="1:9" ht="15" customHeight="1" x14ac:dyDescent="0.25">
      <c r="A254" s="2" t="s">
        <v>660</v>
      </c>
      <c r="B254" s="21" t="s">
        <v>148</v>
      </c>
      <c r="C254" s="20">
        <v>55837</v>
      </c>
      <c r="D254" s="20">
        <v>54474</v>
      </c>
      <c r="E254" s="20">
        <v>77512</v>
      </c>
      <c r="F254" s="20">
        <v>147999</v>
      </c>
      <c r="G254" s="20"/>
      <c r="I254" s="7"/>
    </row>
    <row r="255" spans="1:9" ht="15" customHeight="1" x14ac:dyDescent="0.25">
      <c r="A255" s="2" t="s">
        <v>660</v>
      </c>
      <c r="B255" s="21" t="s">
        <v>149</v>
      </c>
      <c r="C255" s="20">
        <v>671731</v>
      </c>
      <c r="D255" s="20">
        <v>628252</v>
      </c>
      <c r="E255" s="20">
        <v>616422</v>
      </c>
      <c r="F255" s="20">
        <v>469542</v>
      </c>
      <c r="G255" s="20"/>
      <c r="I255" s="7"/>
    </row>
    <row r="256" spans="1:9" ht="15" customHeight="1" x14ac:dyDescent="0.25">
      <c r="A256" s="5" t="s">
        <v>660</v>
      </c>
      <c r="B256" s="5" t="s">
        <v>29</v>
      </c>
      <c r="C256" s="19"/>
      <c r="D256" s="19"/>
      <c r="E256" s="19"/>
      <c r="F256" s="19"/>
      <c r="G256" s="19"/>
      <c r="I256" s="7"/>
    </row>
    <row r="257" spans="1:16" ht="15" customHeight="1" x14ac:dyDescent="0.25">
      <c r="A257" s="2" t="s">
        <v>660</v>
      </c>
      <c r="B257" s="8" t="s">
        <v>150</v>
      </c>
      <c r="C257" s="20">
        <v>3817</v>
      </c>
      <c r="D257" s="20">
        <v>20853</v>
      </c>
      <c r="E257" s="20">
        <v>32438</v>
      </c>
      <c r="F257" s="20">
        <v>154003</v>
      </c>
      <c r="G257" s="20"/>
      <c r="I257" s="7"/>
    </row>
    <row r="258" spans="1:16" ht="15" customHeight="1" x14ac:dyDescent="0.25">
      <c r="A258" s="2" t="s">
        <v>660</v>
      </c>
      <c r="B258" s="8" t="s">
        <v>151</v>
      </c>
      <c r="C258" s="20">
        <v>0</v>
      </c>
      <c r="D258" s="20">
        <v>0</v>
      </c>
      <c r="E258" s="20">
        <v>0</v>
      </c>
      <c r="F258" s="20">
        <v>0</v>
      </c>
      <c r="G258" s="20"/>
      <c r="I258" s="7"/>
    </row>
    <row r="259" spans="1:16" ht="15" customHeight="1" x14ac:dyDescent="0.25">
      <c r="A259" s="2" t="s">
        <v>660</v>
      </c>
      <c r="B259" s="8" t="s">
        <v>152</v>
      </c>
      <c r="C259" s="20">
        <v>3817</v>
      </c>
      <c r="D259" s="20">
        <v>20853</v>
      </c>
      <c r="E259" s="20">
        <v>32438</v>
      </c>
      <c r="F259" s="20">
        <v>154003</v>
      </c>
      <c r="G259" s="20"/>
      <c r="I259" s="7"/>
    </row>
    <row r="260" spans="1:16" ht="15" customHeight="1" x14ac:dyDescent="0.25">
      <c r="A260" s="2" t="s">
        <v>660</v>
      </c>
      <c r="B260" s="8" t="s">
        <v>153</v>
      </c>
      <c r="C260" s="20">
        <v>0</v>
      </c>
      <c r="D260" s="20">
        <v>0</v>
      </c>
      <c r="E260" s="20">
        <v>0</v>
      </c>
      <c r="F260" s="20">
        <v>0</v>
      </c>
      <c r="G260" s="20"/>
      <c r="I260" s="7"/>
    </row>
    <row r="261" spans="1:16" ht="15" customHeight="1" x14ac:dyDescent="0.25">
      <c r="A261" s="2" t="s">
        <v>660</v>
      </c>
      <c r="B261" s="8" t="s">
        <v>154</v>
      </c>
      <c r="C261" s="20">
        <v>38981</v>
      </c>
      <c r="D261" s="20">
        <v>2555</v>
      </c>
      <c r="E261" s="20">
        <v>55748</v>
      </c>
      <c r="F261" s="20">
        <v>32552</v>
      </c>
      <c r="G261" s="20"/>
      <c r="I261" s="7"/>
    </row>
    <row r="262" spans="1:16" ht="15" customHeight="1" x14ac:dyDescent="0.25">
      <c r="A262" s="2" t="s">
        <v>660</v>
      </c>
      <c r="B262" s="8" t="s">
        <v>155</v>
      </c>
      <c r="C262" s="20">
        <v>42798</v>
      </c>
      <c r="D262" s="20">
        <v>23408</v>
      </c>
      <c r="E262" s="20">
        <v>88186</v>
      </c>
      <c r="F262" s="20">
        <v>186555</v>
      </c>
      <c r="G262" s="20"/>
      <c r="I262" s="7"/>
    </row>
    <row r="263" spans="1:16" ht="15" customHeight="1" x14ac:dyDescent="0.25">
      <c r="A263" s="2" t="s">
        <v>660</v>
      </c>
      <c r="B263" s="8" t="s">
        <v>156</v>
      </c>
      <c r="C263" s="20">
        <v>37727</v>
      </c>
      <c r="D263" s="20">
        <v>40885</v>
      </c>
      <c r="E263" s="20">
        <v>44246</v>
      </c>
      <c r="F263" s="20">
        <v>59656</v>
      </c>
      <c r="G263" s="20"/>
      <c r="I263" s="7"/>
    </row>
    <row r="264" spans="1:16" ht="15" customHeight="1" x14ac:dyDescent="0.25">
      <c r="A264" s="2" t="s">
        <v>660</v>
      </c>
      <c r="B264" s="8" t="s">
        <v>157</v>
      </c>
      <c r="C264" s="20">
        <v>-4185</v>
      </c>
      <c r="D264" s="20">
        <v>-64894</v>
      </c>
      <c r="E264" s="20">
        <v>8346</v>
      </c>
      <c r="F264" s="20">
        <v>107178</v>
      </c>
      <c r="G264" s="20"/>
      <c r="I264" s="7"/>
    </row>
    <row r="265" spans="1:16" ht="15" customHeight="1" x14ac:dyDescent="0.25">
      <c r="A265" s="2" t="s">
        <v>660</v>
      </c>
      <c r="B265" s="8" t="s">
        <v>158</v>
      </c>
      <c r="C265" s="20">
        <v>1347</v>
      </c>
      <c r="D265" s="20">
        <v>-64606</v>
      </c>
      <c r="E265" s="20">
        <v>14581</v>
      </c>
      <c r="F265" s="20">
        <v>107178</v>
      </c>
      <c r="G265" s="20"/>
      <c r="I265" s="7"/>
    </row>
    <row r="266" spans="1:16" ht="15" customHeight="1" x14ac:dyDescent="0.25">
      <c r="A266" s="5" t="s">
        <v>660</v>
      </c>
      <c r="B266" s="5" t="s">
        <v>40</v>
      </c>
      <c r="C266" s="22"/>
      <c r="D266" s="22"/>
      <c r="E266" s="22"/>
      <c r="F266" s="22"/>
      <c r="G266" s="22"/>
      <c r="I266" s="7"/>
    </row>
    <row r="267" spans="1:16" ht="15" customHeight="1" x14ac:dyDescent="0.25">
      <c r="A267" s="2" t="s">
        <v>660</v>
      </c>
      <c r="B267" s="8" t="s">
        <v>77</v>
      </c>
      <c r="C267" s="20">
        <v>97981.3</v>
      </c>
      <c r="D267" s="20">
        <v>97981.3</v>
      </c>
      <c r="E267" s="20">
        <v>97981.4</v>
      </c>
      <c r="F267" s="20">
        <v>97981.4</v>
      </c>
      <c r="G267" s="20"/>
      <c r="I267" s="7"/>
    </row>
    <row r="268" spans="1:16" ht="15" customHeight="1" x14ac:dyDescent="0.25">
      <c r="A268" s="2" t="s">
        <v>660</v>
      </c>
      <c r="B268" s="8" t="s">
        <v>78</v>
      </c>
      <c r="C268" s="23">
        <v>0</v>
      </c>
      <c r="D268" s="23">
        <v>0</v>
      </c>
      <c r="E268" s="23">
        <v>0</v>
      </c>
      <c r="F268" s="23">
        <v>0</v>
      </c>
      <c r="G268" s="23"/>
      <c r="I268" s="7"/>
    </row>
    <row r="269" spans="1:16" ht="15" customHeight="1" x14ac:dyDescent="0.25">
      <c r="A269" s="2" t="s">
        <v>660</v>
      </c>
      <c r="B269" s="8" t="s">
        <v>159</v>
      </c>
      <c r="C269" s="23">
        <v>0</v>
      </c>
      <c r="D269" s="23">
        <v>0</v>
      </c>
      <c r="E269" s="23">
        <v>0</v>
      </c>
      <c r="F269" s="23">
        <v>0</v>
      </c>
      <c r="G269" s="23"/>
      <c r="I269" s="7"/>
    </row>
    <row r="270" spans="1:16" ht="15" customHeight="1" x14ac:dyDescent="0.25">
      <c r="A270" s="2" t="s">
        <v>660</v>
      </c>
      <c r="B270" s="8" t="s">
        <v>80</v>
      </c>
      <c r="C270" s="20">
        <v>-2971</v>
      </c>
      <c r="D270" s="20">
        <v>-2905</v>
      </c>
      <c r="E270" s="20">
        <v>33243</v>
      </c>
      <c r="F270" s="20">
        <v>127860</v>
      </c>
      <c r="G270" s="20"/>
      <c r="I270" s="7"/>
    </row>
    <row r="271" spans="1:16" ht="15" customHeight="1" x14ac:dyDescent="0.25">
      <c r="A271" s="5" t="s">
        <v>660</v>
      </c>
      <c r="B271" s="5" t="s">
        <v>43</v>
      </c>
      <c r="C271" s="22"/>
      <c r="D271" s="22"/>
      <c r="E271" s="22"/>
      <c r="F271" s="22"/>
      <c r="G271" s="22"/>
      <c r="I271" s="7"/>
    </row>
    <row r="272" spans="1:16" ht="15" x14ac:dyDescent="0.25">
      <c r="A272" s="2" t="s">
        <v>660</v>
      </c>
      <c r="B272" s="8" t="s">
        <v>541</v>
      </c>
      <c r="C272" s="23">
        <v>-0.22527343880656922</v>
      </c>
      <c r="D272" s="23">
        <v>9.7625473350000007</v>
      </c>
      <c r="E272" s="23">
        <v>-2.2596077106536763</v>
      </c>
      <c r="F272" s="23">
        <v>-21.011792152288344</v>
      </c>
      <c r="G272" s="23"/>
      <c r="I272" s="7"/>
      <c r="L272" s="24"/>
      <c r="M272" s="24"/>
      <c r="N272" s="24"/>
      <c r="O272" s="24"/>
      <c r="P272" s="24"/>
    </row>
    <row r="273" spans="1:16" ht="15" customHeight="1" x14ac:dyDescent="0.25">
      <c r="A273" s="2" t="s">
        <v>660</v>
      </c>
      <c r="B273" s="8" t="s">
        <v>160</v>
      </c>
      <c r="C273" s="23">
        <v>0.76593501723125013</v>
      </c>
      <c r="D273" s="23">
        <v>10.61141462</v>
      </c>
      <c r="E273" s="23">
        <v>-1.4682417514755426</v>
      </c>
      <c r="F273" s="23">
        <v>-23.312894111198361</v>
      </c>
      <c r="G273" s="23"/>
      <c r="I273" s="7"/>
      <c r="L273" s="24"/>
      <c r="M273" s="24"/>
      <c r="N273" s="24"/>
      <c r="O273" s="24"/>
      <c r="P273" s="24"/>
    </row>
    <row r="274" spans="1:16" ht="15" customHeight="1" x14ac:dyDescent="0.25">
      <c r="A274" s="2" t="s">
        <v>660</v>
      </c>
      <c r="B274" s="8" t="s">
        <v>161</v>
      </c>
      <c r="C274" s="23">
        <v>0.16173225207658448</v>
      </c>
      <c r="D274" s="23">
        <v>-8.2472831810000002</v>
      </c>
      <c r="E274" s="23">
        <v>1.7966100859553662</v>
      </c>
      <c r="F274" s="23">
        <v>14.589762472927848</v>
      </c>
      <c r="G274" s="23"/>
      <c r="I274" s="7"/>
      <c r="L274" s="24"/>
      <c r="M274" s="24"/>
      <c r="N274" s="24"/>
      <c r="O274" s="24"/>
      <c r="P274" s="24"/>
    </row>
    <row r="275" spans="1:16" ht="15" customHeight="1" x14ac:dyDescent="0.25">
      <c r="A275" s="2" t="s">
        <v>660</v>
      </c>
      <c r="B275" s="8" t="s">
        <v>162</v>
      </c>
      <c r="C275" s="23">
        <v>3.1473433338006447</v>
      </c>
      <c r="D275" s="23">
        <v>-275.9996582</v>
      </c>
      <c r="E275" s="23">
        <v>16.534370535005557</v>
      </c>
      <c r="F275" s="23">
        <v>57.45115381522875</v>
      </c>
      <c r="G275" s="23"/>
      <c r="I275" s="7"/>
      <c r="L275" s="24"/>
      <c r="M275" s="24"/>
      <c r="N275" s="24"/>
      <c r="O275" s="24"/>
      <c r="P275" s="24"/>
    </row>
    <row r="276" spans="1:16" ht="15" customHeight="1" x14ac:dyDescent="0.25">
      <c r="A276" s="2" t="s">
        <v>660</v>
      </c>
      <c r="B276" s="8" t="s">
        <v>163</v>
      </c>
      <c r="C276" s="23">
        <v>8.9186410579933639</v>
      </c>
      <c r="D276" s="23">
        <v>89.084928230000003</v>
      </c>
      <c r="E276" s="23">
        <v>36.783616447055088</v>
      </c>
      <c r="F276" s="23">
        <v>82.550990324569156</v>
      </c>
      <c r="G276" s="23"/>
      <c r="I276" s="7"/>
      <c r="L276" s="24"/>
      <c r="M276" s="24"/>
      <c r="N276" s="24"/>
      <c r="O276" s="24"/>
      <c r="P276" s="24"/>
    </row>
    <row r="277" spans="1:16" ht="15" customHeight="1" x14ac:dyDescent="0.25">
      <c r="A277" s="2" t="s">
        <v>660</v>
      </c>
      <c r="B277" s="8" t="s">
        <v>164</v>
      </c>
      <c r="C277" s="23">
        <v>28.008166295471419</v>
      </c>
      <c r="D277" s="23">
        <v>-0.63283595999999998</v>
      </c>
      <c r="E277" s="23">
        <v>3.0344969480831221</v>
      </c>
      <c r="F277" s="23">
        <v>0.55660676631398232</v>
      </c>
      <c r="G277" s="23"/>
      <c r="I277" s="7"/>
      <c r="L277" s="24"/>
      <c r="M277" s="24"/>
      <c r="N277" s="24"/>
      <c r="O277" s="24"/>
      <c r="P277" s="24"/>
    </row>
    <row r="278" spans="1:16" ht="15" customHeight="1" x14ac:dyDescent="0.25">
      <c r="A278" s="2" t="s">
        <v>660</v>
      </c>
      <c r="B278" s="8" t="s">
        <v>507</v>
      </c>
      <c r="C278" s="23">
        <v>1.3747521210679996E-2</v>
      </c>
      <c r="D278" s="23">
        <v>-0.65937071700000005</v>
      </c>
      <c r="E278" s="23">
        <v>0.14881395856764651</v>
      </c>
      <c r="F278" s="23">
        <v>1.0938606715152059</v>
      </c>
      <c r="G278" s="23"/>
      <c r="I278" s="7"/>
      <c r="L278" s="24"/>
      <c r="M278" s="24"/>
      <c r="N278" s="24"/>
      <c r="O278" s="24"/>
      <c r="P278" s="24"/>
    </row>
    <row r="279" spans="1:16" ht="15" customHeight="1" x14ac:dyDescent="0.25">
      <c r="A279" s="5" t="s">
        <v>660</v>
      </c>
      <c r="B279" s="5" t="s">
        <v>53</v>
      </c>
      <c r="C279" s="22"/>
      <c r="D279" s="22"/>
      <c r="E279" s="22"/>
      <c r="F279" s="22"/>
      <c r="G279" s="22"/>
      <c r="I279" s="7"/>
    </row>
    <row r="280" spans="1:16" ht="15" customHeight="1" x14ac:dyDescent="0.25">
      <c r="A280" s="2" t="s">
        <v>660</v>
      </c>
      <c r="B280" s="8" t="s">
        <v>165</v>
      </c>
      <c r="C280" s="23">
        <v>6.7042641122496276</v>
      </c>
      <c r="D280" s="23">
        <v>6.9538820540000001</v>
      </c>
      <c r="E280" s="23">
        <v>9.5507057803012376</v>
      </c>
      <c r="F280" s="23">
        <v>20.146580979593281</v>
      </c>
      <c r="G280" s="23"/>
      <c r="I280" s="7"/>
      <c r="L280" s="24"/>
      <c r="M280" s="24"/>
      <c r="N280" s="24"/>
      <c r="O280" s="24"/>
      <c r="P280" s="24"/>
    </row>
    <row r="281" spans="1:16" ht="15" customHeight="1" x14ac:dyDescent="0.25">
      <c r="A281" s="2" t="s">
        <v>660</v>
      </c>
      <c r="B281" s="8" t="s">
        <v>166</v>
      </c>
      <c r="C281" s="23">
        <v>0</v>
      </c>
      <c r="D281" s="23">
        <v>0</v>
      </c>
      <c r="E281" s="23">
        <v>0</v>
      </c>
      <c r="F281" s="23">
        <v>0</v>
      </c>
      <c r="G281" s="23"/>
      <c r="I281" s="7"/>
      <c r="L281" s="24"/>
      <c r="M281" s="24"/>
      <c r="N281" s="24"/>
      <c r="O281" s="24"/>
      <c r="P281" s="24"/>
    </row>
    <row r="282" spans="1:16" ht="15" customHeight="1" x14ac:dyDescent="0.25">
      <c r="A282" s="2" t="s">
        <v>660</v>
      </c>
      <c r="B282" s="8" t="s">
        <v>167</v>
      </c>
      <c r="C282" s="23">
        <v>0.52751026101885878</v>
      </c>
      <c r="D282" s="23">
        <v>0.48944089600000001</v>
      </c>
      <c r="E282" s="23">
        <v>0.50284380142592244</v>
      </c>
      <c r="F282" s="23">
        <v>0.51705281877643705</v>
      </c>
      <c r="G282" s="23"/>
      <c r="I282" s="7"/>
      <c r="L282" s="24"/>
      <c r="M282" s="24"/>
      <c r="N282" s="24"/>
      <c r="O282" s="24"/>
      <c r="P282" s="24"/>
    </row>
    <row r="283" spans="1:16" ht="15" customHeight="1" x14ac:dyDescent="0.25">
      <c r="A283" s="2" t="s">
        <v>660</v>
      </c>
      <c r="B283" s="8" t="s">
        <v>168</v>
      </c>
      <c r="C283" s="23">
        <v>1.6560434071594436</v>
      </c>
      <c r="D283" s="23">
        <v>1.7806732780000001</v>
      </c>
      <c r="E283" s="23">
        <v>1.700401930052835</v>
      </c>
      <c r="F283" s="23">
        <v>1.6258237352830274</v>
      </c>
      <c r="G283" s="23"/>
      <c r="I283" s="7"/>
      <c r="L283" s="24"/>
      <c r="M283" s="24"/>
      <c r="N283" s="24"/>
      <c r="O283" s="24"/>
      <c r="P283" s="24"/>
    </row>
    <row r="284" spans="1:16" ht="15" customHeight="1" x14ac:dyDescent="0.25">
      <c r="A284" s="5" t="s">
        <v>660</v>
      </c>
      <c r="B284" s="5" t="s">
        <v>116</v>
      </c>
      <c r="C284" s="22"/>
      <c r="D284" s="22"/>
      <c r="E284" s="22"/>
      <c r="F284" s="22"/>
      <c r="G284" s="22"/>
      <c r="I284" s="7"/>
      <c r="L284" s="24"/>
      <c r="M284" s="24"/>
      <c r="N284" s="24"/>
      <c r="O284" s="24"/>
      <c r="P284" s="24"/>
    </row>
    <row r="285" spans="1:16" ht="15" customHeight="1" x14ac:dyDescent="0.25">
      <c r="A285" s="2" t="s">
        <v>660</v>
      </c>
      <c r="B285" s="8" t="s">
        <v>535</v>
      </c>
      <c r="C285" s="23">
        <v>-71.793751155659194</v>
      </c>
      <c r="D285" s="23">
        <v>-84.478803510000006</v>
      </c>
      <c r="E285" s="23">
        <v>-79.509822766343348</v>
      </c>
      <c r="F285" s="23">
        <v>-69.436068885437322</v>
      </c>
      <c r="G285" s="23"/>
      <c r="I285" s="7"/>
      <c r="L285" s="24"/>
      <c r="M285" s="24"/>
      <c r="N285" s="24"/>
      <c r="O285" s="24"/>
      <c r="P285" s="24"/>
    </row>
    <row r="286" spans="1:16" ht="15" customHeight="1" x14ac:dyDescent="0.25">
      <c r="A286" s="2" t="s">
        <v>660</v>
      </c>
      <c r="B286" s="8" t="s">
        <v>542</v>
      </c>
      <c r="C286" s="23">
        <v>-6.102593045815885</v>
      </c>
      <c r="D286" s="23">
        <v>-6.7540847079999997</v>
      </c>
      <c r="E286" s="23">
        <v>-6.5858315966091521</v>
      </c>
      <c r="F286" s="23">
        <v>-5.2059370451942923</v>
      </c>
      <c r="G286" s="23"/>
      <c r="I286" s="7"/>
      <c r="L286" s="24"/>
      <c r="M286" s="24"/>
      <c r="N286" s="24"/>
      <c r="O286" s="24"/>
      <c r="P286" s="24"/>
    </row>
    <row r="287" spans="1:16" ht="15" customHeight="1" x14ac:dyDescent="0.25">
      <c r="A287" s="5" t="s">
        <v>660</v>
      </c>
      <c r="B287" s="5" t="s">
        <v>117</v>
      </c>
      <c r="C287" s="22"/>
      <c r="D287" s="22"/>
      <c r="E287" s="22"/>
      <c r="F287" s="22"/>
      <c r="G287" s="22"/>
      <c r="I287" s="7"/>
      <c r="L287" s="24"/>
      <c r="M287" s="24"/>
      <c r="N287" s="24"/>
      <c r="O287" s="24"/>
      <c r="P287" s="24"/>
    </row>
    <row r="288" spans="1:16" ht="15" customHeight="1" x14ac:dyDescent="0.25">
      <c r="A288" s="2" t="s">
        <v>660</v>
      </c>
      <c r="B288" s="8" t="s">
        <v>169</v>
      </c>
      <c r="C288" s="23">
        <v>-2.2056421677802525</v>
      </c>
      <c r="D288" s="23">
        <v>4.4964864E-2</v>
      </c>
      <c r="E288" s="23">
        <v>2.2798847815650505</v>
      </c>
      <c r="F288" s="23">
        <v>1.1929687062643453</v>
      </c>
      <c r="G288" s="23"/>
      <c r="I288" s="7"/>
      <c r="L288" s="24"/>
      <c r="M288" s="24"/>
      <c r="N288" s="24"/>
      <c r="O288" s="24"/>
      <c r="P288" s="24"/>
    </row>
    <row r="289" spans="1:21" ht="15" customHeight="1" x14ac:dyDescent="0.25">
      <c r="A289" s="2" t="s">
        <v>660</v>
      </c>
      <c r="B289" s="8" t="s">
        <v>170</v>
      </c>
      <c r="C289" s="23">
        <v>-2.1540708022989323E-3</v>
      </c>
      <c r="D289" s="23">
        <v>-2.082572E-3</v>
      </c>
      <c r="E289" s="23">
        <v>2.4088798777408136E-2</v>
      </c>
      <c r="F289" s="23">
        <v>0.10705422540164174</v>
      </c>
      <c r="G289" s="23"/>
      <c r="I289" s="7"/>
      <c r="L289" s="24"/>
      <c r="M289" s="24"/>
      <c r="N289" s="24"/>
      <c r="O289" s="24"/>
      <c r="P289" s="24"/>
    </row>
    <row r="290" spans="1:21" ht="15" customHeight="1" x14ac:dyDescent="0.25">
      <c r="A290" s="5" t="s">
        <v>172</v>
      </c>
      <c r="B290" s="5" t="s">
        <v>9</v>
      </c>
      <c r="C290" s="19">
        <v>59709</v>
      </c>
      <c r="D290" s="19">
        <v>50960</v>
      </c>
      <c r="E290" s="19">
        <v>29921</v>
      </c>
      <c r="F290" s="19">
        <v>45892</v>
      </c>
      <c r="G290" s="19">
        <v>42770</v>
      </c>
      <c r="I290" s="7"/>
      <c r="K290" s="3"/>
      <c r="L290" s="3"/>
      <c r="M290" s="3"/>
      <c r="N290" s="3"/>
      <c r="O290" s="3"/>
      <c r="P290" s="3"/>
      <c r="Q290" s="3"/>
      <c r="R290" s="3"/>
      <c r="S290" s="3"/>
      <c r="T290" s="3"/>
      <c r="U290" s="3"/>
    </row>
    <row r="291" spans="1:21" ht="15" customHeight="1" x14ac:dyDescent="0.25">
      <c r="A291" s="2" t="s">
        <v>172</v>
      </c>
      <c r="B291" s="8" t="s">
        <v>76</v>
      </c>
      <c r="C291" s="20">
        <v>438028</v>
      </c>
      <c r="D291" s="20">
        <v>438028</v>
      </c>
      <c r="E291" s="20">
        <v>438028</v>
      </c>
      <c r="F291" s="20">
        <v>438028</v>
      </c>
      <c r="G291" s="20">
        <v>438028</v>
      </c>
      <c r="I291" s="7"/>
    </row>
    <row r="292" spans="1:21" ht="15" customHeight="1" x14ac:dyDescent="0.25">
      <c r="A292" s="2" t="s">
        <v>172</v>
      </c>
      <c r="B292" s="8" t="s">
        <v>11</v>
      </c>
      <c r="C292" s="20">
        <v>181867</v>
      </c>
      <c r="D292" s="20">
        <v>181867</v>
      </c>
      <c r="E292" s="20">
        <v>181867</v>
      </c>
      <c r="F292" s="20">
        <v>-413134</v>
      </c>
      <c r="G292" s="20">
        <v>-416256</v>
      </c>
      <c r="I292" s="7"/>
    </row>
    <row r="293" spans="1:21" ht="15" customHeight="1" x14ac:dyDescent="0.25">
      <c r="A293" s="2" t="s">
        <v>172</v>
      </c>
      <c r="B293" s="8" t="s">
        <v>132</v>
      </c>
      <c r="C293" s="20">
        <v>-581184</v>
      </c>
      <c r="D293" s="20">
        <v>-589933</v>
      </c>
      <c r="E293" s="20">
        <v>-610972</v>
      </c>
      <c r="F293" s="20">
        <v>0</v>
      </c>
      <c r="G293" s="20">
        <v>0</v>
      </c>
      <c r="I293" s="7"/>
    </row>
    <row r="294" spans="1:21" ht="15" customHeight="1" x14ac:dyDescent="0.25">
      <c r="A294" s="2" t="s">
        <v>172</v>
      </c>
      <c r="B294" s="8" t="s">
        <v>13</v>
      </c>
      <c r="C294" s="20">
        <v>20998</v>
      </c>
      <c r="D294" s="20">
        <v>20998</v>
      </c>
      <c r="E294" s="20">
        <v>20998</v>
      </c>
      <c r="F294" s="20">
        <v>20998</v>
      </c>
      <c r="G294" s="20">
        <v>20998</v>
      </c>
      <c r="I294" s="7"/>
    </row>
    <row r="295" spans="1:21" ht="15" customHeight="1" x14ac:dyDescent="0.25">
      <c r="A295" s="5" t="s">
        <v>172</v>
      </c>
      <c r="B295" s="5" t="s">
        <v>133</v>
      </c>
      <c r="C295" s="19">
        <v>567186</v>
      </c>
      <c r="D295" s="19">
        <v>569498</v>
      </c>
      <c r="E295" s="19">
        <v>521564</v>
      </c>
      <c r="F295" s="19">
        <v>495713</v>
      </c>
      <c r="G295" s="19">
        <v>494285</v>
      </c>
      <c r="I295" s="7"/>
      <c r="P295" s="3"/>
      <c r="Q295" s="3"/>
      <c r="R295" s="3"/>
      <c r="S295" s="3"/>
      <c r="T295" s="3"/>
    </row>
    <row r="296" spans="1:21" ht="15" customHeight="1" x14ac:dyDescent="0.25">
      <c r="A296" s="2" t="s">
        <v>172</v>
      </c>
      <c r="B296" s="8" t="s">
        <v>134</v>
      </c>
      <c r="C296" s="20">
        <v>0</v>
      </c>
      <c r="D296" s="20">
        <v>0</v>
      </c>
      <c r="E296" s="20">
        <v>0</v>
      </c>
      <c r="F296" s="20">
        <v>0</v>
      </c>
      <c r="G296" s="20">
        <v>0</v>
      </c>
      <c r="I296" s="7"/>
      <c r="P296" s="3"/>
      <c r="Q296" s="3"/>
      <c r="R296" s="3"/>
      <c r="S296" s="3"/>
      <c r="T296" s="3"/>
    </row>
    <row r="297" spans="1:21" ht="15" customHeight="1" x14ac:dyDescent="0.25">
      <c r="A297" s="2" t="s">
        <v>172</v>
      </c>
      <c r="B297" s="21" t="s">
        <v>135</v>
      </c>
      <c r="C297" s="20">
        <v>0</v>
      </c>
      <c r="D297" s="20">
        <v>0</v>
      </c>
      <c r="E297" s="20">
        <v>0</v>
      </c>
      <c r="F297" s="20">
        <v>0</v>
      </c>
      <c r="G297" s="20">
        <v>0</v>
      </c>
      <c r="I297" s="7"/>
    </row>
    <row r="298" spans="1:21" ht="15" customHeight="1" x14ac:dyDescent="0.25">
      <c r="A298" s="2" t="s">
        <v>172</v>
      </c>
      <c r="B298" s="21" t="s">
        <v>136</v>
      </c>
      <c r="C298" s="20">
        <v>0</v>
      </c>
      <c r="D298" s="20">
        <v>0</v>
      </c>
      <c r="E298" s="20">
        <v>0</v>
      </c>
      <c r="F298" s="20">
        <v>0</v>
      </c>
      <c r="G298" s="20">
        <v>0</v>
      </c>
      <c r="I298" s="7"/>
    </row>
    <row r="299" spans="1:21" ht="15" customHeight="1" x14ac:dyDescent="0.25">
      <c r="A299" s="2" t="s">
        <v>172</v>
      </c>
      <c r="B299" s="21" t="s">
        <v>137</v>
      </c>
      <c r="C299" s="20">
        <v>0</v>
      </c>
      <c r="D299" s="20">
        <v>0</v>
      </c>
      <c r="E299" s="20">
        <v>0</v>
      </c>
      <c r="F299" s="20">
        <v>0</v>
      </c>
      <c r="G299" s="20">
        <v>0</v>
      </c>
      <c r="I299" s="7"/>
    </row>
    <row r="300" spans="1:21" ht="15" customHeight="1" x14ac:dyDescent="0.25">
      <c r="A300" s="2" t="s">
        <v>172</v>
      </c>
      <c r="B300" s="8" t="s">
        <v>138</v>
      </c>
      <c r="C300" s="20">
        <v>567186</v>
      </c>
      <c r="D300" s="20">
        <v>569498</v>
      </c>
      <c r="E300" s="20">
        <v>521564</v>
      </c>
      <c r="F300" s="20">
        <v>495713</v>
      </c>
      <c r="G300" s="20">
        <v>494285</v>
      </c>
      <c r="I300" s="7"/>
    </row>
    <row r="301" spans="1:21" ht="15" customHeight="1" x14ac:dyDescent="0.25">
      <c r="A301" s="5" t="s">
        <v>172</v>
      </c>
      <c r="B301" s="5" t="s">
        <v>139</v>
      </c>
      <c r="C301" s="19">
        <v>626895</v>
      </c>
      <c r="D301" s="19">
        <v>620458</v>
      </c>
      <c r="E301" s="19">
        <v>551485</v>
      </c>
      <c r="F301" s="19">
        <v>541605</v>
      </c>
      <c r="G301" s="19">
        <v>537055</v>
      </c>
      <c r="I301" s="7"/>
    </row>
    <row r="302" spans="1:21" ht="15" customHeight="1" x14ac:dyDescent="0.25">
      <c r="A302" s="2" t="s">
        <v>172</v>
      </c>
      <c r="B302" s="8" t="s">
        <v>140</v>
      </c>
      <c r="C302" s="20">
        <v>393854</v>
      </c>
      <c r="D302" s="20">
        <v>391230</v>
      </c>
      <c r="E302" s="20">
        <v>388606</v>
      </c>
      <c r="F302" s="20">
        <v>386066</v>
      </c>
      <c r="G302" s="20">
        <v>383478</v>
      </c>
      <c r="I302" s="7"/>
    </row>
    <row r="303" spans="1:21" ht="15" customHeight="1" x14ac:dyDescent="0.25">
      <c r="A303" s="2" t="s">
        <v>172</v>
      </c>
      <c r="B303" s="21" t="s">
        <v>141</v>
      </c>
      <c r="C303" s="20">
        <v>0</v>
      </c>
      <c r="D303" s="20">
        <v>0</v>
      </c>
      <c r="E303" s="20">
        <v>0</v>
      </c>
      <c r="F303" s="20">
        <v>0</v>
      </c>
      <c r="G303" s="20">
        <v>0</v>
      </c>
      <c r="I303" s="7"/>
    </row>
    <row r="304" spans="1:21" ht="15" customHeight="1" x14ac:dyDescent="0.25">
      <c r="A304" s="2" t="s">
        <v>172</v>
      </c>
      <c r="B304" s="21" t="s">
        <v>506</v>
      </c>
      <c r="C304" s="20">
        <v>1</v>
      </c>
      <c r="D304" s="20">
        <v>1</v>
      </c>
      <c r="E304" s="20">
        <v>0</v>
      </c>
      <c r="F304" s="20">
        <v>51165</v>
      </c>
      <c r="G304" s="20">
        <v>48540</v>
      </c>
      <c r="I304" s="7"/>
    </row>
    <row r="305" spans="1:9" ht="15" customHeight="1" x14ac:dyDescent="0.25">
      <c r="A305" s="2" t="s">
        <v>172</v>
      </c>
      <c r="B305" s="21" t="s">
        <v>142</v>
      </c>
      <c r="C305" s="20">
        <v>393853</v>
      </c>
      <c r="D305" s="20">
        <v>391229</v>
      </c>
      <c r="E305" s="20">
        <v>388606</v>
      </c>
      <c r="F305" s="20">
        <v>334901</v>
      </c>
      <c r="G305" s="20">
        <v>334938</v>
      </c>
      <c r="I305" s="7"/>
    </row>
    <row r="306" spans="1:9" ht="15" customHeight="1" x14ac:dyDescent="0.25">
      <c r="A306" s="2" t="s">
        <v>172</v>
      </c>
      <c r="B306" s="8" t="s">
        <v>143</v>
      </c>
      <c r="C306" s="20">
        <v>233041</v>
      </c>
      <c r="D306" s="20">
        <v>229228</v>
      </c>
      <c r="E306" s="20">
        <v>162879</v>
      </c>
      <c r="F306" s="20">
        <v>155539</v>
      </c>
      <c r="G306" s="20">
        <v>153577</v>
      </c>
      <c r="I306" s="7"/>
    </row>
    <row r="307" spans="1:9" ht="15" customHeight="1" x14ac:dyDescent="0.25">
      <c r="A307" s="2" t="s">
        <v>172</v>
      </c>
      <c r="B307" s="21" t="s">
        <v>144</v>
      </c>
      <c r="C307" s="20">
        <v>30</v>
      </c>
      <c r="D307" s="20">
        <v>30</v>
      </c>
      <c r="E307" s="20">
        <v>30</v>
      </c>
      <c r="F307" s="20">
        <v>0</v>
      </c>
      <c r="G307" s="20">
        <v>0</v>
      </c>
      <c r="I307" s="7"/>
    </row>
    <row r="308" spans="1:9" ht="15" customHeight="1" x14ac:dyDescent="0.25">
      <c r="A308" s="2" t="s">
        <v>172</v>
      </c>
      <c r="B308" s="21" t="s">
        <v>145</v>
      </c>
      <c r="C308" s="20">
        <v>358</v>
      </c>
      <c r="D308" s="20">
        <v>302</v>
      </c>
      <c r="E308" s="20">
        <v>2035</v>
      </c>
      <c r="F308" s="20">
        <v>697</v>
      </c>
      <c r="G308" s="20">
        <v>296</v>
      </c>
      <c r="I308" s="7"/>
    </row>
    <row r="309" spans="1:9" ht="15" customHeight="1" x14ac:dyDescent="0.25">
      <c r="A309" s="2" t="s">
        <v>172</v>
      </c>
      <c r="B309" s="21" t="s">
        <v>146</v>
      </c>
      <c r="C309" s="20">
        <v>0</v>
      </c>
      <c r="D309" s="20">
        <v>0</v>
      </c>
      <c r="E309" s="20">
        <v>0</v>
      </c>
      <c r="F309" s="20">
        <v>0</v>
      </c>
      <c r="G309" s="20">
        <v>0</v>
      </c>
      <c r="I309" s="7"/>
    </row>
    <row r="310" spans="1:9" ht="15" customHeight="1" x14ac:dyDescent="0.25">
      <c r="A310" s="2" t="s">
        <v>172</v>
      </c>
      <c r="B310" s="21" t="s">
        <v>147</v>
      </c>
      <c r="C310" s="20">
        <v>54000</v>
      </c>
      <c r="D310" s="20">
        <v>54000</v>
      </c>
      <c r="E310" s="20">
        <v>54000</v>
      </c>
      <c r="F310" s="20">
        <v>54000</v>
      </c>
      <c r="G310" s="20">
        <v>50000</v>
      </c>
      <c r="I310" s="7"/>
    </row>
    <row r="311" spans="1:9" ht="15" customHeight="1" x14ac:dyDescent="0.25">
      <c r="A311" s="2" t="s">
        <v>172</v>
      </c>
      <c r="B311" s="21" t="s">
        <v>148</v>
      </c>
      <c r="C311" s="20">
        <v>54388</v>
      </c>
      <c r="D311" s="20">
        <v>54332</v>
      </c>
      <c r="E311" s="20">
        <v>56065</v>
      </c>
      <c r="F311" s="20">
        <v>54697</v>
      </c>
      <c r="G311" s="20">
        <v>50296</v>
      </c>
      <c r="I311" s="7"/>
    </row>
    <row r="312" spans="1:9" ht="15" customHeight="1" x14ac:dyDescent="0.25">
      <c r="A312" s="2" t="s">
        <v>172</v>
      </c>
      <c r="B312" s="21" t="s">
        <v>149</v>
      </c>
      <c r="C312" s="20">
        <v>178653</v>
      </c>
      <c r="D312" s="20">
        <v>174896</v>
      </c>
      <c r="E312" s="20">
        <v>106814</v>
      </c>
      <c r="F312" s="20">
        <v>100842</v>
      </c>
      <c r="G312" s="20">
        <v>103281</v>
      </c>
      <c r="I312" s="7"/>
    </row>
    <row r="313" spans="1:9" ht="15" customHeight="1" x14ac:dyDescent="0.25">
      <c r="A313" s="5" t="s">
        <v>172</v>
      </c>
      <c r="B313" s="5" t="s">
        <v>29</v>
      </c>
      <c r="C313" s="19"/>
      <c r="D313" s="19"/>
      <c r="E313" s="19"/>
      <c r="F313" s="19"/>
      <c r="G313" s="19"/>
      <c r="I313" s="7"/>
    </row>
    <row r="314" spans="1:9" ht="15" customHeight="1" x14ac:dyDescent="0.25">
      <c r="A314" s="2" t="s">
        <v>172</v>
      </c>
      <c r="B314" s="8" t="s">
        <v>150</v>
      </c>
      <c r="C314" s="20">
        <v>0</v>
      </c>
      <c r="D314" s="20">
        <v>0</v>
      </c>
      <c r="E314" s="20">
        <v>0</v>
      </c>
      <c r="F314" s="20">
        <v>775</v>
      </c>
      <c r="G314" s="20">
        <v>0</v>
      </c>
      <c r="I314" s="7"/>
    </row>
    <row r="315" spans="1:9" ht="15" customHeight="1" x14ac:dyDescent="0.25">
      <c r="A315" s="2" t="s">
        <v>172</v>
      </c>
      <c r="B315" s="8" t="s">
        <v>151</v>
      </c>
      <c r="C315" s="20">
        <v>7849</v>
      </c>
      <c r="D315" s="20">
        <v>10037</v>
      </c>
      <c r="E315" s="20">
        <v>13116</v>
      </c>
      <c r="F315" s="20">
        <v>14789</v>
      </c>
      <c r="G315" s="20">
        <v>16087</v>
      </c>
      <c r="I315" s="7"/>
    </row>
    <row r="316" spans="1:9" ht="15" customHeight="1" x14ac:dyDescent="0.25">
      <c r="A316" s="2" t="s">
        <v>172</v>
      </c>
      <c r="B316" s="8" t="s">
        <v>152</v>
      </c>
      <c r="C316" s="20">
        <v>7849</v>
      </c>
      <c r="D316" s="20">
        <v>10037</v>
      </c>
      <c r="E316" s="20">
        <v>13116</v>
      </c>
      <c r="F316" s="20">
        <v>15564</v>
      </c>
      <c r="G316" s="20">
        <v>16087</v>
      </c>
      <c r="I316" s="7"/>
    </row>
    <row r="317" spans="1:9" ht="15" customHeight="1" x14ac:dyDescent="0.25">
      <c r="A317" s="2" t="s">
        <v>172</v>
      </c>
      <c r="B317" s="8" t="s">
        <v>153</v>
      </c>
      <c r="C317" s="20">
        <v>0</v>
      </c>
      <c r="D317" s="20">
        <v>0</v>
      </c>
      <c r="E317" s="20">
        <v>0</v>
      </c>
      <c r="F317" s="20">
        <v>0</v>
      </c>
      <c r="G317" s="20">
        <v>0</v>
      </c>
      <c r="I317" s="7"/>
    </row>
    <row r="318" spans="1:9" ht="15" customHeight="1" x14ac:dyDescent="0.25">
      <c r="A318" s="2" t="s">
        <v>172</v>
      </c>
      <c r="B318" s="8" t="s">
        <v>154</v>
      </c>
      <c r="C318" s="20">
        <v>0</v>
      </c>
      <c r="D318" s="20">
        <v>0</v>
      </c>
      <c r="E318" s="20">
        <v>0</v>
      </c>
      <c r="F318" s="20">
        <v>18005</v>
      </c>
      <c r="G318" s="20">
        <v>560</v>
      </c>
      <c r="I318" s="7"/>
    </row>
    <row r="319" spans="1:9" ht="15" customHeight="1" x14ac:dyDescent="0.25">
      <c r="A319" s="2" t="s">
        <v>172</v>
      </c>
      <c r="B319" s="8" t="s">
        <v>155</v>
      </c>
      <c r="C319" s="20">
        <v>7849</v>
      </c>
      <c r="D319" s="20">
        <v>10037</v>
      </c>
      <c r="E319" s="20">
        <v>13116</v>
      </c>
      <c r="F319" s="20">
        <v>33569</v>
      </c>
      <c r="G319" s="20">
        <v>16647</v>
      </c>
      <c r="I319" s="7"/>
    </row>
    <row r="320" spans="1:9" ht="15" customHeight="1" x14ac:dyDescent="0.25">
      <c r="A320" s="2" t="s">
        <v>172</v>
      </c>
      <c r="B320" s="8" t="s">
        <v>156</v>
      </c>
      <c r="C320" s="20">
        <v>11781</v>
      </c>
      <c r="D320" s="20">
        <v>11097</v>
      </c>
      <c r="E320" s="20">
        <v>16565</v>
      </c>
      <c r="F320" s="20">
        <v>14323</v>
      </c>
      <c r="G320" s="20">
        <v>19747</v>
      </c>
      <c r="I320" s="7"/>
    </row>
    <row r="321" spans="1:16" ht="15" customHeight="1" x14ac:dyDescent="0.25">
      <c r="A321" s="2" t="s">
        <v>172</v>
      </c>
      <c r="B321" s="8" t="s">
        <v>157</v>
      </c>
      <c r="C321" s="20">
        <v>-12477</v>
      </c>
      <c r="D321" s="20">
        <v>-7896</v>
      </c>
      <c r="E321" s="20">
        <v>-20845</v>
      </c>
      <c r="F321" s="20">
        <v>19243</v>
      </c>
      <c r="G321" s="20">
        <v>-3121</v>
      </c>
      <c r="I321" s="7"/>
    </row>
    <row r="322" spans="1:16" ht="15" customHeight="1" x14ac:dyDescent="0.25">
      <c r="A322" s="2" t="s">
        <v>172</v>
      </c>
      <c r="B322" s="8" t="s">
        <v>158</v>
      </c>
      <c r="C322" s="20">
        <v>-13383</v>
      </c>
      <c r="D322" s="20">
        <v>-8749</v>
      </c>
      <c r="E322" s="20">
        <v>-21039</v>
      </c>
      <c r="F322" s="20">
        <v>15972</v>
      </c>
      <c r="G322" s="20">
        <v>-3121</v>
      </c>
      <c r="I322" s="7"/>
    </row>
    <row r="323" spans="1:16" ht="15" customHeight="1" x14ac:dyDescent="0.25">
      <c r="A323" s="5" t="s">
        <v>172</v>
      </c>
      <c r="B323" s="5" t="s">
        <v>40</v>
      </c>
      <c r="C323" s="22"/>
      <c r="D323" s="22"/>
      <c r="E323" s="22"/>
      <c r="F323" s="22"/>
      <c r="G323" s="22"/>
      <c r="I323" s="7"/>
    </row>
    <row r="324" spans="1:16" ht="15" customHeight="1" x14ac:dyDescent="0.25">
      <c r="A324" s="2" t="s">
        <v>172</v>
      </c>
      <c r="B324" s="8" t="s">
        <v>77</v>
      </c>
      <c r="C324" s="20">
        <v>43802.8</v>
      </c>
      <c r="D324" s="20">
        <v>43802.8</v>
      </c>
      <c r="E324" s="20">
        <v>43802.8</v>
      </c>
      <c r="F324" s="20">
        <v>438028</v>
      </c>
      <c r="G324" s="20">
        <v>438028</v>
      </c>
      <c r="I324" s="7"/>
    </row>
    <row r="325" spans="1:16" ht="15" customHeight="1" x14ac:dyDescent="0.25">
      <c r="A325" s="2" t="s">
        <v>172</v>
      </c>
      <c r="B325" s="8" t="s">
        <v>78</v>
      </c>
      <c r="C325" s="23">
        <v>0</v>
      </c>
      <c r="D325" s="23">
        <v>0</v>
      </c>
      <c r="E325" s="23">
        <v>0</v>
      </c>
      <c r="F325" s="23">
        <v>0</v>
      </c>
      <c r="G325" s="23">
        <v>0</v>
      </c>
      <c r="I325" s="7"/>
    </row>
    <row r="326" spans="1:16" ht="15" customHeight="1" x14ac:dyDescent="0.25">
      <c r="A326" s="2" t="s">
        <v>172</v>
      </c>
      <c r="B326" s="8" t="s">
        <v>159</v>
      </c>
      <c r="C326" s="23">
        <v>0</v>
      </c>
      <c r="D326" s="23">
        <v>0</v>
      </c>
      <c r="E326" s="23">
        <v>0</v>
      </c>
      <c r="F326" s="23">
        <v>0</v>
      </c>
      <c r="G326" s="23">
        <v>0</v>
      </c>
      <c r="I326" s="7"/>
    </row>
    <row r="327" spans="1:16" ht="15" customHeight="1" x14ac:dyDescent="0.25">
      <c r="A327" s="2" t="s">
        <v>172</v>
      </c>
      <c r="B327" s="8" t="s">
        <v>80</v>
      </c>
      <c r="C327" s="20">
        <v>-247</v>
      </c>
      <c r="D327" s="20">
        <v>-271</v>
      </c>
      <c r="E327" s="20">
        <v>1725</v>
      </c>
      <c r="F327" s="20">
        <v>272</v>
      </c>
      <c r="G327" s="20">
        <v>-341</v>
      </c>
      <c r="I327" s="7"/>
    </row>
    <row r="328" spans="1:16" ht="15" customHeight="1" x14ac:dyDescent="0.25">
      <c r="A328" s="5" t="s">
        <v>172</v>
      </c>
      <c r="B328" s="5" t="s">
        <v>43</v>
      </c>
      <c r="C328" s="22"/>
      <c r="D328" s="22"/>
      <c r="E328" s="22"/>
      <c r="F328" s="22"/>
      <c r="G328" s="22"/>
      <c r="I328" s="7"/>
    </row>
    <row r="329" spans="1:16" ht="15" x14ac:dyDescent="0.25">
      <c r="A329" s="2" t="s">
        <v>172</v>
      </c>
      <c r="B329" s="8" t="s">
        <v>541</v>
      </c>
      <c r="C329" s="23">
        <v>-34.571568804732507</v>
      </c>
      <c r="D329" s="23">
        <v>-29.20032041</v>
      </c>
      <c r="E329" s="23">
        <v>-235.78392917180321</v>
      </c>
      <c r="F329" s="23">
        <v>64.160038563509275</v>
      </c>
      <c r="G329" s="23">
        <v>-14.334925592504133</v>
      </c>
      <c r="I329" s="7"/>
      <c r="L329" s="24"/>
      <c r="M329" s="24"/>
      <c r="N329" s="24"/>
      <c r="O329" s="24"/>
      <c r="P329" s="24"/>
    </row>
    <row r="330" spans="1:16" ht="15" customHeight="1" x14ac:dyDescent="0.25">
      <c r="A330" s="2" t="s">
        <v>172</v>
      </c>
      <c r="B330" s="8" t="s">
        <v>160</v>
      </c>
      <c r="C330" s="23">
        <v>-20.896347284328996</v>
      </c>
      <c r="D330" s="23">
        <v>-15.49450549</v>
      </c>
      <c r="E330" s="23">
        <v>-69.666789211590526</v>
      </c>
      <c r="F330" s="23">
        <v>41.931055521659552</v>
      </c>
      <c r="G330" s="23">
        <v>-7.2971709141921908</v>
      </c>
      <c r="I330" s="7"/>
      <c r="L330" s="24"/>
      <c r="M330" s="24"/>
      <c r="N330" s="24"/>
      <c r="O330" s="24"/>
      <c r="P330" s="24"/>
    </row>
    <row r="331" spans="1:16" ht="15" customHeight="1" x14ac:dyDescent="0.25">
      <c r="A331" s="2" t="s">
        <v>172</v>
      </c>
      <c r="B331" s="8" t="s">
        <v>161</v>
      </c>
      <c r="C331" s="23">
        <v>-2.1348072643744169</v>
      </c>
      <c r="D331" s="23">
        <v>-1.4100873869999999</v>
      </c>
      <c r="E331" s="23">
        <v>-3.8149723020571731</v>
      </c>
      <c r="F331" s="23">
        <v>2.9490126568255461</v>
      </c>
      <c r="G331" s="23">
        <v>-0.58113228626490765</v>
      </c>
      <c r="I331" s="7"/>
      <c r="L331" s="24"/>
      <c r="M331" s="24"/>
      <c r="N331" s="24"/>
      <c r="O331" s="24"/>
      <c r="P331" s="24"/>
    </row>
    <row r="332" spans="1:16" ht="15" customHeight="1" x14ac:dyDescent="0.25">
      <c r="A332" s="2" t="s">
        <v>172</v>
      </c>
      <c r="B332" s="8" t="s">
        <v>162</v>
      </c>
      <c r="C332" s="23">
        <v>-170.50579691680468</v>
      </c>
      <c r="D332" s="23">
        <v>-87.167480319999996</v>
      </c>
      <c r="E332" s="23">
        <v>-160.40713632204941</v>
      </c>
      <c r="F332" s="23">
        <v>47.579612142154964</v>
      </c>
      <c r="G332" s="23">
        <v>-18.748122784886167</v>
      </c>
      <c r="I332" s="7"/>
      <c r="L332" s="24"/>
      <c r="M332" s="24"/>
      <c r="N332" s="24"/>
      <c r="O332" s="24"/>
      <c r="P332" s="24"/>
    </row>
    <row r="333" spans="1:16" ht="15" customHeight="1" x14ac:dyDescent="0.25">
      <c r="A333" s="2" t="s">
        <v>172</v>
      </c>
      <c r="B333" s="8" t="s">
        <v>163</v>
      </c>
      <c r="C333" s="23">
        <v>100</v>
      </c>
      <c r="D333" s="23">
        <v>100</v>
      </c>
      <c r="E333" s="23">
        <v>100</v>
      </c>
      <c r="F333" s="23">
        <v>46.364205070154014</v>
      </c>
      <c r="G333" s="23">
        <v>96.636030516008887</v>
      </c>
      <c r="I333" s="7"/>
      <c r="L333" s="24"/>
      <c r="M333" s="24"/>
      <c r="N333" s="24"/>
      <c r="O333" s="24"/>
      <c r="P333" s="24"/>
    </row>
    <row r="334" spans="1:16" ht="15" customHeight="1" x14ac:dyDescent="0.25">
      <c r="A334" s="2" t="s">
        <v>172</v>
      </c>
      <c r="B334" s="8" t="s">
        <v>164</v>
      </c>
      <c r="C334" s="23">
        <v>-0.88029589778076667</v>
      </c>
      <c r="D334" s="23">
        <v>-1.2683735279999999</v>
      </c>
      <c r="E334" s="23">
        <v>-0.78734730738152958</v>
      </c>
      <c r="F334" s="23">
        <v>0.89675682444277482</v>
      </c>
      <c r="G334" s="23">
        <v>-6.3271387375841073</v>
      </c>
      <c r="I334" s="7"/>
      <c r="L334" s="24"/>
      <c r="M334" s="24"/>
      <c r="N334" s="24"/>
      <c r="O334" s="24"/>
      <c r="P334" s="24"/>
    </row>
    <row r="335" spans="1:16" ht="15" customHeight="1" x14ac:dyDescent="0.25">
      <c r="A335" s="2" t="s">
        <v>172</v>
      </c>
      <c r="B335" s="8" t="s">
        <v>507</v>
      </c>
      <c r="C335" s="23">
        <v>-0.3055284137087127</v>
      </c>
      <c r="D335" s="23">
        <v>-0.19973609000000001</v>
      </c>
      <c r="E335" s="23">
        <v>-0.48031176089199779</v>
      </c>
      <c r="F335" s="23">
        <v>3.6463422429616373E-2</v>
      </c>
      <c r="G335" s="23">
        <v>-7.1251152894335522E-3</v>
      </c>
      <c r="I335" s="7"/>
      <c r="L335" s="24"/>
      <c r="M335" s="24"/>
      <c r="N335" s="24"/>
      <c r="O335" s="24"/>
      <c r="P335" s="24"/>
    </row>
    <row r="336" spans="1:16" ht="15" customHeight="1" x14ac:dyDescent="0.25">
      <c r="A336" s="5" t="s">
        <v>172</v>
      </c>
      <c r="B336" s="5" t="s">
        <v>53</v>
      </c>
      <c r="C336" s="22"/>
      <c r="D336" s="22"/>
      <c r="E336" s="22"/>
      <c r="F336" s="22"/>
      <c r="G336" s="22"/>
      <c r="I336" s="7"/>
    </row>
    <row r="337" spans="1:21" ht="15" customHeight="1" x14ac:dyDescent="0.25">
      <c r="A337" s="2" t="s">
        <v>172</v>
      </c>
      <c r="B337" s="8" t="s">
        <v>165</v>
      </c>
      <c r="C337" s="23">
        <v>8.6757750500482533</v>
      </c>
      <c r="D337" s="23">
        <v>8.7567571050000002</v>
      </c>
      <c r="E337" s="23">
        <v>10.166187656962565</v>
      </c>
      <c r="F337" s="23">
        <v>10.099057431153701</v>
      </c>
      <c r="G337" s="23">
        <v>9.3651488208842668</v>
      </c>
      <c r="I337" s="7"/>
      <c r="L337" s="24"/>
      <c r="M337" s="24"/>
      <c r="N337" s="24"/>
      <c r="O337" s="24"/>
      <c r="P337" s="24"/>
    </row>
    <row r="338" spans="1:21" ht="15" customHeight="1" x14ac:dyDescent="0.25">
      <c r="A338" s="2" t="s">
        <v>172</v>
      </c>
      <c r="B338" s="8" t="s">
        <v>166</v>
      </c>
      <c r="C338" s="23">
        <v>0</v>
      </c>
      <c r="D338" s="23">
        <v>0</v>
      </c>
      <c r="E338" s="23">
        <v>0</v>
      </c>
      <c r="F338" s="23">
        <v>0</v>
      </c>
      <c r="G338" s="23">
        <v>0</v>
      </c>
      <c r="I338" s="7"/>
      <c r="L338" s="24"/>
      <c r="M338" s="24"/>
      <c r="N338" s="24"/>
      <c r="O338" s="24"/>
      <c r="P338" s="24"/>
    </row>
    <row r="339" spans="1:21" ht="15" customHeight="1" x14ac:dyDescent="0.25">
      <c r="A339" s="2" t="s">
        <v>172</v>
      </c>
      <c r="B339" s="8" t="s">
        <v>167</v>
      </c>
      <c r="C339" s="23">
        <v>0.41087227117735631</v>
      </c>
      <c r="D339" s="23">
        <v>0.40250887600000002</v>
      </c>
      <c r="E339" s="23">
        <v>0.31228957520074241</v>
      </c>
      <c r="F339" s="23">
        <v>0.31376824896663996</v>
      </c>
      <c r="G339" s="23">
        <v>0.31070536229098594</v>
      </c>
      <c r="I339" s="7"/>
      <c r="L339" s="24"/>
      <c r="M339" s="24"/>
      <c r="N339" s="24"/>
      <c r="O339" s="24"/>
      <c r="P339" s="24"/>
    </row>
    <row r="340" spans="1:21" ht="15" customHeight="1" x14ac:dyDescent="0.25">
      <c r="A340" s="2" t="s">
        <v>172</v>
      </c>
      <c r="B340" s="8" t="s">
        <v>168</v>
      </c>
      <c r="C340" s="23">
        <v>0.90475438470557268</v>
      </c>
      <c r="D340" s="23">
        <v>0.91786712400000003</v>
      </c>
      <c r="E340" s="23">
        <v>0.94574467120592587</v>
      </c>
      <c r="F340" s="23">
        <v>0.91526666112757449</v>
      </c>
      <c r="G340" s="23">
        <v>0.92036197409948706</v>
      </c>
      <c r="I340" s="7"/>
      <c r="L340" s="24"/>
      <c r="M340" s="24"/>
      <c r="N340" s="24"/>
      <c r="O340" s="24"/>
      <c r="P340" s="24"/>
    </row>
    <row r="341" spans="1:21" ht="15" customHeight="1" x14ac:dyDescent="0.25">
      <c r="A341" s="5" t="s">
        <v>172</v>
      </c>
      <c r="B341" s="5" t="s">
        <v>116</v>
      </c>
      <c r="C341" s="22"/>
      <c r="D341" s="22"/>
      <c r="E341" s="22"/>
      <c r="F341" s="22"/>
      <c r="G341" s="22"/>
      <c r="I341" s="7"/>
      <c r="L341" s="24"/>
      <c r="M341" s="24"/>
      <c r="N341" s="24"/>
      <c r="O341" s="24"/>
      <c r="P341" s="24"/>
    </row>
    <row r="342" spans="1:21" ht="15" customHeight="1" x14ac:dyDescent="0.25">
      <c r="A342" s="2" t="s">
        <v>172</v>
      </c>
      <c r="B342" s="8" t="s">
        <v>535</v>
      </c>
      <c r="C342" s="23">
        <v>6.1750372869459795</v>
      </c>
      <c r="D342" s="23">
        <v>4.8290134059999996</v>
      </c>
      <c r="E342" s="23">
        <v>1.6179950497293671</v>
      </c>
      <c r="F342" s="23">
        <v>4.5963386600936103</v>
      </c>
      <c r="G342" s="23">
        <v>4.053960953719824</v>
      </c>
      <c r="I342" s="7"/>
      <c r="L342" s="24"/>
      <c r="M342" s="24"/>
      <c r="N342" s="24"/>
      <c r="O342" s="24"/>
      <c r="P342" s="24"/>
    </row>
    <row r="343" spans="1:21" ht="15" customHeight="1" x14ac:dyDescent="0.25">
      <c r="A343" s="2" t="s">
        <v>172</v>
      </c>
      <c r="B343" s="8" t="s">
        <v>542</v>
      </c>
      <c r="C343" s="23">
        <v>0.88375628955226604</v>
      </c>
      <c r="D343" s="23">
        <v>0.68402019999999997</v>
      </c>
      <c r="E343" s="23">
        <v>0.20370843872994421</v>
      </c>
      <c r="F343" s="23">
        <v>5.6831983343530554E-2</v>
      </c>
      <c r="G343" s="23">
        <v>4.9704585095016754E-2</v>
      </c>
      <c r="I343" s="7"/>
      <c r="L343" s="24"/>
      <c r="M343" s="24"/>
      <c r="N343" s="24"/>
      <c r="O343" s="24"/>
      <c r="P343" s="24"/>
    </row>
    <row r="344" spans="1:21" ht="15" customHeight="1" x14ac:dyDescent="0.25">
      <c r="A344" s="5" t="s">
        <v>172</v>
      </c>
      <c r="B344" s="5" t="s">
        <v>117</v>
      </c>
      <c r="C344" s="22"/>
      <c r="D344" s="22"/>
      <c r="E344" s="22"/>
      <c r="F344" s="22"/>
      <c r="G344" s="22"/>
      <c r="I344" s="7"/>
      <c r="L344" s="24"/>
      <c r="M344" s="24"/>
      <c r="N344" s="24"/>
      <c r="O344" s="24"/>
      <c r="P344" s="24"/>
    </row>
    <row r="345" spans="1:21" ht="15" customHeight="1" x14ac:dyDescent="0.25">
      <c r="A345" s="2" t="s">
        <v>172</v>
      </c>
      <c r="B345" s="8" t="s">
        <v>169</v>
      </c>
      <c r="C345" s="23">
        <v>1.8456250467010386E-2</v>
      </c>
      <c r="D345" s="23">
        <v>3.0974969000000002E-2</v>
      </c>
      <c r="E345" s="23">
        <v>-8.1990588906316844E-2</v>
      </c>
      <c r="F345" s="23">
        <v>1.7029802153769095E-2</v>
      </c>
      <c r="G345" s="23">
        <v>0.10925985261134252</v>
      </c>
      <c r="I345" s="7"/>
      <c r="L345" s="24"/>
      <c r="M345" s="24"/>
      <c r="N345" s="24"/>
      <c r="O345" s="24"/>
      <c r="P345" s="24"/>
    </row>
    <row r="346" spans="1:21" ht="15" customHeight="1" x14ac:dyDescent="0.25">
      <c r="A346" s="2" t="s">
        <v>172</v>
      </c>
      <c r="B346" s="8" t="s">
        <v>170</v>
      </c>
      <c r="C346" s="23">
        <v>-4.3548324535513922E-4</v>
      </c>
      <c r="D346" s="23">
        <v>-4.7585800000000001E-4</v>
      </c>
      <c r="E346" s="23">
        <v>3.3073601705639194E-3</v>
      </c>
      <c r="F346" s="23">
        <v>5.4870459318194194E-4</v>
      </c>
      <c r="G346" s="23">
        <v>-6.8988539000778898E-4</v>
      </c>
      <c r="I346" s="7"/>
      <c r="L346" s="24"/>
      <c r="M346" s="24"/>
      <c r="N346" s="24"/>
      <c r="O346" s="24"/>
      <c r="P346" s="24"/>
    </row>
    <row r="347" spans="1:21" ht="15" customHeight="1" x14ac:dyDescent="0.25">
      <c r="A347" s="5" t="s">
        <v>661</v>
      </c>
      <c r="B347" s="5" t="s">
        <v>9</v>
      </c>
      <c r="C347" s="19">
        <v>6535</v>
      </c>
      <c r="D347" s="19">
        <v>7852</v>
      </c>
      <c r="E347" s="19">
        <v>7852</v>
      </c>
      <c r="F347" s="19">
        <v>0</v>
      </c>
      <c r="G347" s="19">
        <v>0</v>
      </c>
      <c r="I347" s="7"/>
      <c r="K347" s="3"/>
      <c r="L347" s="3"/>
      <c r="M347" s="3"/>
      <c r="N347" s="3"/>
      <c r="O347" s="3"/>
      <c r="P347" s="3"/>
      <c r="Q347" s="3"/>
      <c r="R347" s="3"/>
      <c r="S347" s="3"/>
      <c r="T347" s="3"/>
      <c r="U347" s="3"/>
    </row>
    <row r="348" spans="1:21" ht="15" customHeight="1" x14ac:dyDescent="0.25">
      <c r="A348" s="2" t="s">
        <v>661</v>
      </c>
      <c r="B348" s="8" t="s">
        <v>76</v>
      </c>
      <c r="C348" s="20">
        <v>320000</v>
      </c>
      <c r="D348" s="20">
        <v>320000</v>
      </c>
      <c r="E348" s="20">
        <v>320000</v>
      </c>
      <c r="F348" s="20"/>
      <c r="G348" s="20"/>
      <c r="I348" s="7"/>
    </row>
    <row r="349" spans="1:21" ht="15" customHeight="1" x14ac:dyDescent="0.25">
      <c r="A349" s="2" t="s">
        <v>661</v>
      </c>
      <c r="B349" s="8" t="s">
        <v>11</v>
      </c>
      <c r="C349" s="20">
        <v>48466</v>
      </c>
      <c r="D349" s="20">
        <v>48466</v>
      </c>
      <c r="E349" s="20">
        <v>48466</v>
      </c>
      <c r="F349" s="20"/>
      <c r="G349" s="20"/>
      <c r="I349" s="7"/>
    </row>
    <row r="350" spans="1:21" ht="15" customHeight="1" x14ac:dyDescent="0.25">
      <c r="A350" s="2" t="s">
        <v>661</v>
      </c>
      <c r="B350" s="8" t="s">
        <v>132</v>
      </c>
      <c r="C350" s="20">
        <v>-361931</v>
      </c>
      <c r="D350" s="20">
        <v>-360614</v>
      </c>
      <c r="E350" s="20">
        <v>-360614</v>
      </c>
      <c r="F350" s="20"/>
      <c r="G350" s="20"/>
      <c r="I350" s="7"/>
    </row>
    <row r="351" spans="1:21" ht="15" customHeight="1" x14ac:dyDescent="0.25">
      <c r="A351" s="2" t="s">
        <v>661</v>
      </c>
      <c r="B351" s="8" t="s">
        <v>13</v>
      </c>
      <c r="C351" s="20">
        <v>0</v>
      </c>
      <c r="D351" s="20">
        <v>0</v>
      </c>
      <c r="E351" s="20">
        <v>0</v>
      </c>
      <c r="F351" s="20"/>
      <c r="G351" s="20"/>
      <c r="I351" s="7"/>
    </row>
    <row r="352" spans="1:21" ht="15" customHeight="1" x14ac:dyDescent="0.25">
      <c r="A352" s="5" t="s">
        <v>661</v>
      </c>
      <c r="B352" s="5" t="s">
        <v>133</v>
      </c>
      <c r="C352" s="19">
        <v>340011</v>
      </c>
      <c r="D352" s="19">
        <v>326989</v>
      </c>
      <c r="E352" s="19">
        <v>326988</v>
      </c>
      <c r="F352" s="19"/>
      <c r="G352" s="19"/>
      <c r="I352" s="7"/>
      <c r="P352" s="3"/>
      <c r="Q352" s="3"/>
      <c r="R352" s="3"/>
      <c r="S352" s="3"/>
      <c r="T352" s="3"/>
    </row>
    <row r="353" spans="1:20" ht="15" customHeight="1" x14ac:dyDescent="0.25">
      <c r="A353" s="2" t="s">
        <v>661</v>
      </c>
      <c r="B353" s="8" t="s">
        <v>134</v>
      </c>
      <c r="C353" s="20">
        <v>143989</v>
      </c>
      <c r="D353" s="20">
        <v>29518</v>
      </c>
      <c r="E353" s="20">
        <v>148025</v>
      </c>
      <c r="F353" s="20"/>
      <c r="G353" s="20"/>
      <c r="I353" s="7"/>
      <c r="P353" s="3"/>
      <c r="Q353" s="3"/>
      <c r="R353" s="3"/>
      <c r="S353" s="3"/>
      <c r="T353" s="3"/>
    </row>
    <row r="354" spans="1:20" ht="15" customHeight="1" x14ac:dyDescent="0.25">
      <c r="A354" s="2" t="s">
        <v>661</v>
      </c>
      <c r="B354" s="21" t="s">
        <v>135</v>
      </c>
      <c r="C354" s="20">
        <v>0</v>
      </c>
      <c r="D354" s="20">
        <v>0</v>
      </c>
      <c r="E354" s="20">
        <v>0</v>
      </c>
      <c r="F354" s="20"/>
      <c r="G354" s="20"/>
      <c r="I354" s="7"/>
    </row>
    <row r="355" spans="1:20" ht="15" customHeight="1" x14ac:dyDescent="0.25">
      <c r="A355" s="2" t="s">
        <v>661</v>
      </c>
      <c r="B355" s="21" t="s">
        <v>136</v>
      </c>
      <c r="C355" s="20">
        <v>130203</v>
      </c>
      <c r="D355" s="20">
        <v>19334</v>
      </c>
      <c r="E355" s="20">
        <v>137842</v>
      </c>
      <c r="F355" s="20"/>
      <c r="G355" s="20"/>
      <c r="I355" s="7"/>
    </row>
    <row r="356" spans="1:20" ht="15" customHeight="1" x14ac:dyDescent="0.25">
      <c r="A356" s="2" t="s">
        <v>661</v>
      </c>
      <c r="B356" s="21" t="s">
        <v>137</v>
      </c>
      <c r="C356" s="20">
        <v>13786</v>
      </c>
      <c r="D356" s="20">
        <v>10184</v>
      </c>
      <c r="E356" s="20">
        <v>10183</v>
      </c>
      <c r="F356" s="20"/>
      <c r="G356" s="20"/>
      <c r="I356" s="7"/>
    </row>
    <row r="357" spans="1:20" ht="15" customHeight="1" x14ac:dyDescent="0.25">
      <c r="A357" s="2" t="s">
        <v>661</v>
      </c>
      <c r="B357" s="8" t="s">
        <v>138</v>
      </c>
      <c r="C357" s="20">
        <v>196022</v>
      </c>
      <c r="D357" s="20">
        <v>297471</v>
      </c>
      <c r="E357" s="20">
        <v>178963</v>
      </c>
      <c r="F357" s="20"/>
      <c r="G357" s="20"/>
      <c r="I357" s="7"/>
    </row>
    <row r="358" spans="1:20" ht="15" customHeight="1" x14ac:dyDescent="0.25">
      <c r="A358" s="5" t="s">
        <v>661</v>
      </c>
      <c r="B358" s="5" t="s">
        <v>139</v>
      </c>
      <c r="C358" s="19">
        <v>346546</v>
      </c>
      <c r="D358" s="19">
        <v>334841</v>
      </c>
      <c r="E358" s="19">
        <v>334840</v>
      </c>
      <c r="F358" s="19"/>
      <c r="G358" s="19"/>
      <c r="I358" s="7"/>
    </row>
    <row r="359" spans="1:20" ht="15" customHeight="1" x14ac:dyDescent="0.25">
      <c r="A359" s="2" t="s">
        <v>661</v>
      </c>
      <c r="B359" s="8" t="s">
        <v>140</v>
      </c>
      <c r="C359" s="20">
        <v>232406</v>
      </c>
      <c r="D359" s="20">
        <v>76787</v>
      </c>
      <c r="E359" s="20">
        <v>295859</v>
      </c>
      <c r="F359" s="20"/>
      <c r="G359" s="20"/>
      <c r="I359" s="7"/>
    </row>
    <row r="360" spans="1:20" ht="15" customHeight="1" x14ac:dyDescent="0.25">
      <c r="A360" s="2" t="s">
        <v>661</v>
      </c>
      <c r="B360" s="21" t="s">
        <v>141</v>
      </c>
      <c r="C360" s="20">
        <v>177323</v>
      </c>
      <c r="D360" s="20">
        <v>38198</v>
      </c>
      <c r="E360" s="20">
        <v>249698</v>
      </c>
      <c r="F360" s="20"/>
      <c r="G360" s="20"/>
      <c r="I360" s="7"/>
    </row>
    <row r="361" spans="1:20" ht="15" customHeight="1" x14ac:dyDescent="0.25">
      <c r="A361" s="2" t="s">
        <v>661</v>
      </c>
      <c r="B361" s="21" t="s">
        <v>506</v>
      </c>
      <c r="C361" s="20">
        <v>3340</v>
      </c>
      <c r="D361" s="20">
        <v>4126</v>
      </c>
      <c r="E361" s="20">
        <v>4126</v>
      </c>
      <c r="F361" s="20"/>
      <c r="G361" s="20"/>
      <c r="I361" s="7"/>
    </row>
    <row r="362" spans="1:20" ht="15" customHeight="1" x14ac:dyDescent="0.25">
      <c r="A362" s="2" t="s">
        <v>661</v>
      </c>
      <c r="B362" s="21" t="s">
        <v>142</v>
      </c>
      <c r="C362" s="20">
        <v>51743</v>
      </c>
      <c r="D362" s="20">
        <v>34463</v>
      </c>
      <c r="E362" s="20">
        <v>42035</v>
      </c>
      <c r="F362" s="20"/>
      <c r="G362" s="20"/>
      <c r="I362" s="7"/>
    </row>
    <row r="363" spans="1:20" ht="15" customHeight="1" x14ac:dyDescent="0.25">
      <c r="A363" s="2" t="s">
        <v>661</v>
      </c>
      <c r="B363" s="8" t="s">
        <v>143</v>
      </c>
      <c r="C363" s="20">
        <v>114140</v>
      </c>
      <c r="D363" s="20">
        <v>258054</v>
      </c>
      <c r="E363" s="20">
        <v>38981</v>
      </c>
      <c r="F363" s="20"/>
      <c r="G363" s="20"/>
      <c r="I363" s="7"/>
    </row>
    <row r="364" spans="1:20" ht="15" customHeight="1" x14ac:dyDescent="0.25">
      <c r="A364" s="2" t="s">
        <v>661</v>
      </c>
      <c r="B364" s="21" t="s">
        <v>144</v>
      </c>
      <c r="C364" s="20">
        <v>66</v>
      </c>
      <c r="D364" s="20">
        <v>54</v>
      </c>
      <c r="E364" s="20">
        <v>54</v>
      </c>
      <c r="F364" s="20"/>
      <c r="G364" s="20"/>
      <c r="I364" s="7"/>
    </row>
    <row r="365" spans="1:20" ht="15" customHeight="1" x14ac:dyDescent="0.25">
      <c r="A365" s="2" t="s">
        <v>661</v>
      </c>
      <c r="B365" s="21" t="s">
        <v>145</v>
      </c>
      <c r="C365" s="20">
        <v>3091</v>
      </c>
      <c r="D365" s="20">
        <v>779</v>
      </c>
      <c r="E365" s="20">
        <v>779</v>
      </c>
      <c r="F365" s="20"/>
      <c r="G365" s="20"/>
      <c r="I365" s="7"/>
    </row>
    <row r="366" spans="1:20" ht="15" customHeight="1" x14ac:dyDescent="0.25">
      <c r="A366" s="2" t="s">
        <v>661</v>
      </c>
      <c r="B366" s="21" t="s">
        <v>146</v>
      </c>
      <c r="C366" s="20">
        <v>0</v>
      </c>
      <c r="D366" s="20">
        <v>0</v>
      </c>
      <c r="E366" s="20">
        <v>0</v>
      </c>
      <c r="F366" s="20"/>
      <c r="G366" s="20"/>
      <c r="I366" s="7"/>
    </row>
    <row r="367" spans="1:20" ht="15" customHeight="1" x14ac:dyDescent="0.25">
      <c r="A367" s="2" t="s">
        <v>661</v>
      </c>
      <c r="B367" s="21" t="s">
        <v>147</v>
      </c>
      <c r="C367" s="20">
        <v>0</v>
      </c>
      <c r="D367" s="20">
        <v>0</v>
      </c>
      <c r="E367" s="20">
        <v>0</v>
      </c>
      <c r="F367" s="20"/>
      <c r="G367" s="20"/>
      <c r="I367" s="7"/>
    </row>
    <row r="368" spans="1:20" ht="15" customHeight="1" x14ac:dyDescent="0.25">
      <c r="A368" s="2" t="s">
        <v>661</v>
      </c>
      <c r="B368" s="21" t="s">
        <v>148</v>
      </c>
      <c r="C368" s="20">
        <v>3157</v>
      </c>
      <c r="D368" s="20">
        <v>833</v>
      </c>
      <c r="E368" s="20">
        <v>833</v>
      </c>
      <c r="F368" s="20"/>
      <c r="G368" s="20"/>
      <c r="I368" s="7"/>
    </row>
    <row r="369" spans="1:9" ht="15" customHeight="1" x14ac:dyDescent="0.25">
      <c r="A369" s="2" t="s">
        <v>661</v>
      </c>
      <c r="B369" s="21" t="s">
        <v>149</v>
      </c>
      <c r="C369" s="20">
        <v>110983</v>
      </c>
      <c r="D369" s="20">
        <v>257221</v>
      </c>
      <c r="E369" s="20">
        <v>38148</v>
      </c>
      <c r="F369" s="20"/>
      <c r="G369" s="20"/>
      <c r="I369" s="7"/>
    </row>
    <row r="370" spans="1:9" ht="15" customHeight="1" x14ac:dyDescent="0.25">
      <c r="A370" s="5" t="s">
        <v>661</v>
      </c>
      <c r="B370" s="5" t="s">
        <v>29</v>
      </c>
      <c r="C370" s="19"/>
      <c r="D370" s="19"/>
      <c r="E370" s="19"/>
      <c r="F370" s="19"/>
      <c r="G370" s="19"/>
      <c r="I370" s="7"/>
    </row>
    <row r="371" spans="1:9" ht="15" customHeight="1" x14ac:dyDescent="0.25">
      <c r="A371" s="2" t="s">
        <v>661</v>
      </c>
      <c r="B371" s="8" t="s">
        <v>150</v>
      </c>
      <c r="C371" s="20">
        <v>21303</v>
      </c>
      <c r="D371" s="20">
        <v>20871</v>
      </c>
      <c r="E371" s="20">
        <v>20871</v>
      </c>
      <c r="F371" s="20"/>
      <c r="G371" s="20"/>
      <c r="I371" s="7"/>
    </row>
    <row r="372" spans="1:9" ht="15" customHeight="1" x14ac:dyDescent="0.25">
      <c r="A372" s="2" t="s">
        <v>661</v>
      </c>
      <c r="B372" s="8" t="s">
        <v>151</v>
      </c>
      <c r="C372" s="20">
        <v>0</v>
      </c>
      <c r="D372" s="20">
        <v>0</v>
      </c>
      <c r="E372" s="20">
        <v>0</v>
      </c>
      <c r="F372" s="20"/>
      <c r="G372" s="20"/>
      <c r="I372" s="7"/>
    </row>
    <row r="373" spans="1:9" ht="15" customHeight="1" x14ac:dyDescent="0.25">
      <c r="A373" s="2" t="s">
        <v>661</v>
      </c>
      <c r="B373" s="8" t="s">
        <v>152</v>
      </c>
      <c r="C373" s="20">
        <v>21303</v>
      </c>
      <c r="D373" s="20">
        <v>20871</v>
      </c>
      <c r="E373" s="20">
        <v>20871</v>
      </c>
      <c r="F373" s="20"/>
      <c r="G373" s="20"/>
      <c r="I373" s="7"/>
    </row>
    <row r="374" spans="1:9" ht="15" customHeight="1" x14ac:dyDescent="0.25">
      <c r="A374" s="2" t="s">
        <v>661</v>
      </c>
      <c r="B374" s="8" t="s">
        <v>153</v>
      </c>
      <c r="C374" s="20">
        <v>0</v>
      </c>
      <c r="D374" s="20">
        <v>0</v>
      </c>
      <c r="E374" s="20">
        <v>0</v>
      </c>
      <c r="F374" s="20"/>
      <c r="G374" s="20"/>
      <c r="I374" s="7"/>
    </row>
    <row r="375" spans="1:9" ht="15" customHeight="1" x14ac:dyDescent="0.25">
      <c r="A375" s="2" t="s">
        <v>661</v>
      </c>
      <c r="B375" s="8" t="s">
        <v>154</v>
      </c>
      <c r="C375" s="20">
        <v>90</v>
      </c>
      <c r="D375" s="20">
        <v>127</v>
      </c>
      <c r="E375" s="20">
        <v>127</v>
      </c>
      <c r="F375" s="20"/>
      <c r="G375" s="20"/>
      <c r="I375" s="7"/>
    </row>
    <row r="376" spans="1:9" ht="15" customHeight="1" x14ac:dyDescent="0.25">
      <c r="A376" s="2" t="s">
        <v>661</v>
      </c>
      <c r="B376" s="8" t="s">
        <v>155</v>
      </c>
      <c r="C376" s="20">
        <v>21393</v>
      </c>
      <c r="D376" s="20">
        <v>20998</v>
      </c>
      <c r="E376" s="20">
        <v>20998</v>
      </c>
      <c r="F376" s="20"/>
      <c r="G376" s="20"/>
      <c r="I376" s="7"/>
    </row>
    <row r="377" spans="1:9" ht="15" customHeight="1" x14ac:dyDescent="0.25">
      <c r="A377" s="2" t="s">
        <v>661</v>
      </c>
      <c r="B377" s="8" t="s">
        <v>156</v>
      </c>
      <c r="C377" s="20">
        <v>44090</v>
      </c>
      <c r="D377" s="20">
        <v>48918</v>
      </c>
      <c r="E377" s="20">
        <v>48918</v>
      </c>
      <c r="F377" s="20"/>
      <c r="G377" s="20"/>
      <c r="I377" s="7"/>
    </row>
    <row r="378" spans="1:9" ht="15" customHeight="1" x14ac:dyDescent="0.25">
      <c r="A378" s="2" t="s">
        <v>661</v>
      </c>
      <c r="B378" s="8" t="s">
        <v>157</v>
      </c>
      <c r="C378" s="20">
        <v>-13132</v>
      </c>
      <c r="D378" s="20">
        <v>1493</v>
      </c>
      <c r="E378" s="20">
        <v>1493</v>
      </c>
      <c r="F378" s="20"/>
      <c r="G378" s="20"/>
      <c r="I378" s="7"/>
    </row>
    <row r="379" spans="1:9" ht="15" customHeight="1" x14ac:dyDescent="0.25">
      <c r="A379" s="2" t="s">
        <v>661</v>
      </c>
      <c r="B379" s="8" t="s">
        <v>158</v>
      </c>
      <c r="C379" s="20">
        <v>-13399</v>
      </c>
      <c r="D379" s="20">
        <v>1230</v>
      </c>
      <c r="E379" s="20">
        <v>1230</v>
      </c>
      <c r="F379" s="20"/>
      <c r="G379" s="20"/>
      <c r="I379" s="7"/>
    </row>
    <row r="380" spans="1:9" ht="15" customHeight="1" x14ac:dyDescent="0.25">
      <c r="A380" s="5" t="s">
        <v>661</v>
      </c>
      <c r="B380" s="5" t="s">
        <v>40</v>
      </c>
      <c r="C380" s="22"/>
      <c r="D380" s="22"/>
      <c r="E380" s="22"/>
      <c r="F380" s="22"/>
      <c r="G380" s="22"/>
      <c r="I380" s="7"/>
    </row>
    <row r="381" spans="1:9" ht="15" customHeight="1" x14ac:dyDescent="0.25">
      <c r="A381" s="2" t="s">
        <v>661</v>
      </c>
      <c r="B381" s="8" t="s">
        <v>77</v>
      </c>
      <c r="C381" s="20">
        <v>32000</v>
      </c>
      <c r="D381" s="20">
        <v>32000</v>
      </c>
      <c r="E381" s="20">
        <v>32000</v>
      </c>
      <c r="F381" s="20"/>
      <c r="G381" s="20"/>
      <c r="I381" s="7"/>
    </row>
    <row r="382" spans="1:9" ht="15" customHeight="1" x14ac:dyDescent="0.25">
      <c r="A382" s="2" t="s">
        <v>661</v>
      </c>
      <c r="B382" s="8" t="s">
        <v>78</v>
      </c>
      <c r="C382" s="23">
        <v>0</v>
      </c>
      <c r="D382" s="23">
        <v>0</v>
      </c>
      <c r="E382" s="23">
        <v>0</v>
      </c>
      <c r="F382" s="23"/>
      <c r="G382" s="23"/>
      <c r="I382" s="7"/>
    </row>
    <row r="383" spans="1:9" ht="15" customHeight="1" x14ac:dyDescent="0.25">
      <c r="A383" s="2" t="s">
        <v>661</v>
      </c>
      <c r="B383" s="8" t="s">
        <v>159</v>
      </c>
      <c r="C383" s="23">
        <v>0</v>
      </c>
      <c r="D383" s="23">
        <v>0</v>
      </c>
      <c r="E383" s="23">
        <v>0</v>
      </c>
      <c r="F383" s="23"/>
      <c r="G383" s="23"/>
      <c r="I383" s="7"/>
    </row>
    <row r="384" spans="1:9" ht="15" customHeight="1" x14ac:dyDescent="0.25">
      <c r="A384" s="2" t="s">
        <v>661</v>
      </c>
      <c r="B384" s="8" t="s">
        <v>80</v>
      </c>
      <c r="C384" s="20">
        <v>15220</v>
      </c>
      <c r="D384" s="20">
        <v>383</v>
      </c>
      <c r="E384" s="20">
        <v>383</v>
      </c>
      <c r="F384" s="20"/>
      <c r="G384" s="20"/>
      <c r="I384" s="7"/>
    </row>
    <row r="385" spans="1:16" ht="15" customHeight="1" x14ac:dyDescent="0.25">
      <c r="A385" s="5" t="s">
        <v>661</v>
      </c>
      <c r="B385" s="5" t="s">
        <v>43</v>
      </c>
      <c r="C385" s="22"/>
      <c r="D385" s="22"/>
      <c r="E385" s="22"/>
      <c r="F385" s="22"/>
      <c r="G385" s="22"/>
      <c r="I385" s="7"/>
    </row>
    <row r="386" spans="1:16" ht="15" x14ac:dyDescent="0.25">
      <c r="A386" s="2" t="s">
        <v>661</v>
      </c>
      <c r="B386" s="8" t="s">
        <v>541</v>
      </c>
      <c r="C386" s="23">
        <v>-205.03442999234889</v>
      </c>
      <c r="D386" s="23">
        <v>15.66479878</v>
      </c>
      <c r="E386" s="23">
        <v>15.664798777381559</v>
      </c>
      <c r="F386" s="23"/>
      <c r="G386" s="23"/>
      <c r="I386" s="7"/>
      <c r="L386" s="24"/>
      <c r="M386" s="24"/>
      <c r="N386" s="24"/>
      <c r="O386" s="24"/>
      <c r="P386" s="24"/>
    </row>
    <row r="387" spans="1:16" ht="15" customHeight="1" x14ac:dyDescent="0.25">
      <c r="A387" s="2" t="s">
        <v>661</v>
      </c>
      <c r="B387" s="8" t="s">
        <v>160</v>
      </c>
      <c r="C387" s="23">
        <v>-8.7241901623661349</v>
      </c>
      <c r="D387" s="23">
        <v>3.995183302</v>
      </c>
      <c r="E387" s="23">
        <v>0.95780647561859666</v>
      </c>
      <c r="F387" s="23"/>
      <c r="G387" s="23"/>
      <c r="I387" s="7"/>
      <c r="L387" s="24"/>
      <c r="M387" s="24"/>
      <c r="N387" s="24"/>
      <c r="O387" s="24"/>
      <c r="P387" s="24"/>
    </row>
    <row r="388" spans="1:16" ht="15" customHeight="1" x14ac:dyDescent="0.25">
      <c r="A388" s="2" t="s">
        <v>661</v>
      </c>
      <c r="B388" s="8" t="s">
        <v>161</v>
      </c>
      <c r="C388" s="23">
        <v>-3.8664419730713959</v>
      </c>
      <c r="D388" s="23">
        <v>0.367338528</v>
      </c>
      <c r="E388" s="23">
        <v>0.36733962489547245</v>
      </c>
      <c r="F388" s="23"/>
      <c r="G388" s="23"/>
      <c r="I388" s="7"/>
      <c r="L388" s="24"/>
      <c r="M388" s="24"/>
      <c r="N388" s="24"/>
      <c r="O388" s="24"/>
      <c r="P388" s="24"/>
    </row>
    <row r="389" spans="1:16" ht="15" customHeight="1" x14ac:dyDescent="0.25">
      <c r="A389" s="2" t="s">
        <v>661</v>
      </c>
      <c r="B389" s="8" t="s">
        <v>162</v>
      </c>
      <c r="C389" s="23">
        <v>-62.63263684382742</v>
      </c>
      <c r="D389" s="23">
        <v>5.8577007329999997</v>
      </c>
      <c r="E389" s="23">
        <v>5.8577007334031812</v>
      </c>
      <c r="F389" s="23"/>
      <c r="G389" s="23"/>
      <c r="I389" s="7"/>
      <c r="L389" s="24"/>
      <c r="M389" s="24"/>
      <c r="N389" s="24"/>
      <c r="O389" s="24"/>
      <c r="P389" s="24"/>
    </row>
    <row r="390" spans="1:16" ht="15" customHeight="1" x14ac:dyDescent="0.25">
      <c r="A390" s="2" t="s">
        <v>661</v>
      </c>
      <c r="B390" s="8" t="s">
        <v>163</v>
      </c>
      <c r="C390" s="23">
        <v>99.5793016407236</v>
      </c>
      <c r="D390" s="23">
        <v>99.395180490000001</v>
      </c>
      <c r="E390" s="23">
        <v>99.395180493380323</v>
      </c>
      <c r="F390" s="23"/>
      <c r="G390" s="23"/>
      <c r="I390" s="7"/>
      <c r="L390" s="24"/>
      <c r="M390" s="24"/>
      <c r="N390" s="24"/>
      <c r="O390" s="24"/>
      <c r="P390" s="24"/>
    </row>
    <row r="391" spans="1:16" ht="15" customHeight="1" x14ac:dyDescent="0.25">
      <c r="A391" s="2" t="s">
        <v>661</v>
      </c>
      <c r="B391" s="8" t="s">
        <v>164</v>
      </c>
      <c r="C391" s="23">
        <v>-3.2905440704530187</v>
      </c>
      <c r="D391" s="23">
        <v>39.77073171</v>
      </c>
      <c r="E391" s="23">
        <v>39.770731707317076</v>
      </c>
      <c r="F391" s="23"/>
      <c r="G391" s="23"/>
      <c r="I391" s="7"/>
      <c r="L391" s="24"/>
      <c r="M391" s="24"/>
      <c r="N391" s="24"/>
      <c r="O391" s="24"/>
      <c r="P391" s="24"/>
    </row>
    <row r="392" spans="1:16" ht="15" customHeight="1" x14ac:dyDescent="0.25">
      <c r="A392" s="2" t="s">
        <v>661</v>
      </c>
      <c r="B392" s="8" t="s">
        <v>507</v>
      </c>
      <c r="C392" s="23">
        <v>-0.41871874999999997</v>
      </c>
      <c r="D392" s="23">
        <v>3.8437499999999999E-2</v>
      </c>
      <c r="E392" s="23">
        <v>3.8437499999999999E-2</v>
      </c>
      <c r="F392" s="23"/>
      <c r="G392" s="23"/>
      <c r="I392" s="7"/>
      <c r="L392" s="24"/>
      <c r="M392" s="24"/>
      <c r="N392" s="24"/>
      <c r="O392" s="24"/>
      <c r="P392" s="24"/>
    </row>
    <row r="393" spans="1:16" ht="15" customHeight="1" x14ac:dyDescent="0.25">
      <c r="A393" s="5" t="s">
        <v>661</v>
      </c>
      <c r="B393" s="5" t="s">
        <v>53</v>
      </c>
      <c r="C393" s="22"/>
      <c r="D393" s="22"/>
      <c r="E393" s="22"/>
      <c r="F393" s="22"/>
      <c r="G393" s="22"/>
      <c r="I393" s="7"/>
    </row>
    <row r="394" spans="1:16" ht="15" customHeight="1" x14ac:dyDescent="0.25">
      <c r="A394" s="2" t="s">
        <v>661</v>
      </c>
      <c r="B394" s="8" t="s">
        <v>165</v>
      </c>
      <c r="C394" s="23">
        <v>0.91099017157895346</v>
      </c>
      <c r="D394" s="23">
        <v>0.24877479199999999</v>
      </c>
      <c r="E394" s="23">
        <v>0.24877553458368176</v>
      </c>
      <c r="F394" s="23"/>
      <c r="G394" s="23"/>
      <c r="I394" s="7"/>
      <c r="L394" s="24"/>
      <c r="M394" s="24"/>
      <c r="N394" s="24"/>
      <c r="O394" s="24"/>
      <c r="P394" s="24"/>
    </row>
    <row r="395" spans="1:16" ht="15" customHeight="1" x14ac:dyDescent="0.25">
      <c r="A395" s="2" t="s">
        <v>661</v>
      </c>
      <c r="B395" s="8" t="s">
        <v>166</v>
      </c>
      <c r="C395" s="23">
        <v>51.168676019922316</v>
      </c>
      <c r="D395" s="23">
        <v>11.40780251</v>
      </c>
      <c r="E395" s="23">
        <v>74.572333054593244</v>
      </c>
      <c r="F395" s="23"/>
      <c r="G395" s="23"/>
      <c r="I395" s="7"/>
      <c r="L395" s="24"/>
      <c r="M395" s="24"/>
      <c r="N395" s="24"/>
      <c r="O395" s="24"/>
      <c r="P395" s="24"/>
    </row>
    <row r="396" spans="1:16" ht="15" customHeight="1" x14ac:dyDescent="0.25">
      <c r="A396" s="2" t="s">
        <v>661</v>
      </c>
      <c r="B396" s="8" t="s">
        <v>167</v>
      </c>
      <c r="C396" s="23">
        <v>0.58228158063890789</v>
      </c>
      <c r="D396" s="23">
        <v>0.86749296600000003</v>
      </c>
      <c r="E396" s="23">
        <v>0.21781597313411152</v>
      </c>
      <c r="F396" s="23"/>
      <c r="G396" s="23"/>
      <c r="I396" s="7"/>
      <c r="L396" s="24"/>
      <c r="M396" s="24"/>
      <c r="N396" s="24"/>
      <c r="O396" s="24"/>
      <c r="P396" s="24"/>
    </row>
    <row r="397" spans="1:16" ht="15" customHeight="1" x14ac:dyDescent="0.25">
      <c r="A397" s="2" t="s">
        <v>661</v>
      </c>
      <c r="B397" s="8" t="s">
        <v>168</v>
      </c>
      <c r="C397" s="23">
        <v>0.98114247459211767</v>
      </c>
      <c r="D397" s="23">
        <v>0.976550064</v>
      </c>
      <c r="E397" s="23">
        <v>0.97654999402699794</v>
      </c>
      <c r="F397" s="23"/>
      <c r="G397" s="23"/>
      <c r="I397" s="7"/>
      <c r="L397" s="24"/>
      <c r="M397" s="24"/>
      <c r="N397" s="24"/>
      <c r="O397" s="24"/>
      <c r="P397" s="24"/>
    </row>
    <row r="398" spans="1:16" ht="15" customHeight="1" x14ac:dyDescent="0.25">
      <c r="A398" s="5" t="s">
        <v>661</v>
      </c>
      <c r="B398" s="5" t="s">
        <v>116</v>
      </c>
      <c r="C398" s="22"/>
      <c r="D398" s="22"/>
      <c r="E398" s="22"/>
      <c r="F398" s="22"/>
      <c r="G398" s="22"/>
      <c r="I398" s="7"/>
      <c r="L398" s="24"/>
      <c r="M398" s="24"/>
      <c r="N398" s="24"/>
      <c r="O398" s="24"/>
      <c r="P398" s="24"/>
    </row>
    <row r="399" spans="1:16" ht="15" customHeight="1" x14ac:dyDescent="0.25">
      <c r="A399" s="2" t="s">
        <v>661</v>
      </c>
      <c r="B399" s="8" t="s">
        <v>535</v>
      </c>
      <c r="C399" s="23">
        <v>1.8857525407882358</v>
      </c>
      <c r="D399" s="23">
        <v>2.344993594</v>
      </c>
      <c r="E399" s="23">
        <v>2.3450005973002033</v>
      </c>
      <c r="F399" s="23"/>
      <c r="G399" s="23"/>
      <c r="I399" s="7"/>
      <c r="L399" s="24"/>
      <c r="M399" s="24"/>
      <c r="N399" s="24"/>
      <c r="O399" s="24"/>
      <c r="P399" s="24"/>
    </row>
    <row r="400" spans="1:16" ht="15" customHeight="1" x14ac:dyDescent="0.25">
      <c r="A400" s="2" t="s">
        <v>661</v>
      </c>
      <c r="B400" s="8" t="s">
        <v>542</v>
      </c>
      <c r="C400" s="23">
        <v>0.20421875</v>
      </c>
      <c r="D400" s="23">
        <v>0.24537500000000001</v>
      </c>
      <c r="E400" s="23">
        <v>0.24537500000000001</v>
      </c>
      <c r="F400" s="23"/>
      <c r="G400" s="23"/>
      <c r="I400" s="7"/>
      <c r="L400" s="24"/>
      <c r="M400" s="24"/>
      <c r="N400" s="24"/>
      <c r="O400" s="24"/>
      <c r="P400" s="24"/>
    </row>
    <row r="401" spans="1:21" ht="15" customHeight="1" x14ac:dyDescent="0.25">
      <c r="A401" s="5" t="s">
        <v>661</v>
      </c>
      <c r="B401" s="5" t="s">
        <v>117</v>
      </c>
      <c r="C401" s="22"/>
      <c r="D401" s="22"/>
      <c r="E401" s="22"/>
      <c r="F401" s="22"/>
      <c r="G401" s="22"/>
      <c r="I401" s="7"/>
      <c r="L401" s="24"/>
      <c r="M401" s="24"/>
      <c r="N401" s="24"/>
      <c r="O401" s="24"/>
      <c r="P401" s="24"/>
    </row>
    <row r="402" spans="1:21" ht="15" customHeight="1" x14ac:dyDescent="0.25">
      <c r="A402" s="2" t="s">
        <v>661</v>
      </c>
      <c r="B402" s="8" t="s">
        <v>169</v>
      </c>
      <c r="C402" s="23">
        <v>-1.135905664601836</v>
      </c>
      <c r="D402" s="23">
        <v>0.31138211399999999</v>
      </c>
      <c r="E402" s="23">
        <v>0.31138211382113823</v>
      </c>
      <c r="F402" s="23"/>
      <c r="G402" s="23"/>
      <c r="I402" s="7"/>
      <c r="L402" s="24"/>
      <c r="M402" s="24"/>
      <c r="N402" s="24"/>
      <c r="O402" s="24"/>
      <c r="P402" s="24"/>
    </row>
    <row r="403" spans="1:21" ht="15" customHeight="1" x14ac:dyDescent="0.25">
      <c r="A403" s="2" t="s">
        <v>661</v>
      </c>
      <c r="B403" s="8" t="s">
        <v>170</v>
      </c>
      <c r="C403" s="23">
        <v>7.7644346042791121E-2</v>
      </c>
      <c r="D403" s="23">
        <v>1.2875199999999999E-3</v>
      </c>
      <c r="E403" s="23">
        <v>2.1401071729910651E-3</v>
      </c>
      <c r="F403" s="23"/>
      <c r="G403" s="23"/>
      <c r="I403" s="7"/>
      <c r="L403" s="24"/>
      <c r="M403" s="24"/>
      <c r="N403" s="24"/>
      <c r="O403" s="24"/>
      <c r="P403" s="24"/>
    </row>
    <row r="404" spans="1:21" ht="15" customHeight="1" x14ac:dyDescent="0.25">
      <c r="A404" s="5" t="s">
        <v>662</v>
      </c>
      <c r="B404" s="5" t="s">
        <v>9</v>
      </c>
      <c r="C404" s="19">
        <v>263355</v>
      </c>
      <c r="D404" s="19">
        <v>254696</v>
      </c>
      <c r="E404" s="19">
        <v>0</v>
      </c>
      <c r="F404" s="19">
        <v>0</v>
      </c>
      <c r="G404" s="19">
        <v>0</v>
      </c>
      <c r="I404" s="7"/>
      <c r="K404" s="3"/>
      <c r="L404" s="3"/>
      <c r="M404" s="3"/>
      <c r="N404" s="3"/>
      <c r="O404" s="3"/>
      <c r="P404" s="3"/>
      <c r="Q404" s="3"/>
      <c r="R404" s="3"/>
      <c r="S404" s="3"/>
      <c r="T404" s="3"/>
      <c r="U404" s="3"/>
    </row>
    <row r="405" spans="1:21" ht="15" customHeight="1" x14ac:dyDescent="0.25">
      <c r="A405" s="2" t="s">
        <v>662</v>
      </c>
      <c r="B405" s="8" t="s">
        <v>76</v>
      </c>
      <c r="C405" s="20">
        <v>107444</v>
      </c>
      <c r="D405" s="20">
        <v>107444</v>
      </c>
      <c r="E405" s="20"/>
      <c r="F405" s="20"/>
      <c r="G405" s="20"/>
      <c r="I405" s="7"/>
    </row>
    <row r="406" spans="1:21" ht="15" customHeight="1" x14ac:dyDescent="0.25">
      <c r="A406" s="2" t="s">
        <v>662</v>
      </c>
      <c r="B406" s="8" t="s">
        <v>11</v>
      </c>
      <c r="C406" s="20">
        <v>48541</v>
      </c>
      <c r="D406" s="20">
        <v>48540</v>
      </c>
      <c r="E406" s="20"/>
      <c r="F406" s="20"/>
      <c r="G406" s="20"/>
      <c r="I406" s="7"/>
    </row>
    <row r="407" spans="1:21" ht="15" customHeight="1" x14ac:dyDescent="0.25">
      <c r="A407" s="2" t="s">
        <v>662</v>
      </c>
      <c r="B407" s="8" t="s">
        <v>132</v>
      </c>
      <c r="C407" s="20">
        <v>107370</v>
      </c>
      <c r="D407" s="20">
        <v>98712</v>
      </c>
      <c r="E407" s="20"/>
      <c r="F407" s="20"/>
      <c r="G407" s="20"/>
      <c r="I407" s="7"/>
    </row>
    <row r="408" spans="1:21" ht="15" customHeight="1" x14ac:dyDescent="0.25">
      <c r="A408" s="2" t="s">
        <v>662</v>
      </c>
      <c r="B408" s="8" t="s">
        <v>13</v>
      </c>
      <c r="C408" s="20">
        <v>0</v>
      </c>
      <c r="D408" s="20">
        <v>0</v>
      </c>
      <c r="E408" s="20"/>
      <c r="F408" s="20"/>
      <c r="G408" s="20"/>
      <c r="I408" s="7"/>
    </row>
    <row r="409" spans="1:21" ht="15" customHeight="1" x14ac:dyDescent="0.25">
      <c r="A409" s="5" t="s">
        <v>662</v>
      </c>
      <c r="B409" s="5" t="s">
        <v>133</v>
      </c>
      <c r="C409" s="19">
        <v>88022</v>
      </c>
      <c r="D409" s="19">
        <v>111573</v>
      </c>
      <c r="E409" s="19"/>
      <c r="F409" s="19"/>
      <c r="G409" s="19"/>
      <c r="I409" s="7"/>
      <c r="P409" s="3"/>
      <c r="Q409" s="3"/>
      <c r="R409" s="3"/>
      <c r="S409" s="3"/>
      <c r="T409" s="3"/>
    </row>
    <row r="410" spans="1:21" ht="15" customHeight="1" x14ac:dyDescent="0.25">
      <c r="A410" s="2" t="s">
        <v>662</v>
      </c>
      <c r="B410" s="8" t="s">
        <v>134</v>
      </c>
      <c r="C410" s="20">
        <v>25437</v>
      </c>
      <c r="D410" s="20">
        <v>4251</v>
      </c>
      <c r="E410" s="20"/>
      <c r="F410" s="20"/>
      <c r="G410" s="20"/>
      <c r="I410" s="7"/>
      <c r="P410" s="3"/>
      <c r="Q410" s="3"/>
      <c r="R410" s="3"/>
      <c r="S410" s="3"/>
      <c r="T410" s="3"/>
    </row>
    <row r="411" spans="1:21" ht="15" customHeight="1" x14ac:dyDescent="0.25">
      <c r="A411" s="2" t="s">
        <v>662</v>
      </c>
      <c r="B411" s="21" t="s">
        <v>135</v>
      </c>
      <c r="C411" s="20">
        <v>0</v>
      </c>
      <c r="D411" s="20">
        <v>0</v>
      </c>
      <c r="E411" s="20"/>
      <c r="F411" s="20"/>
      <c r="G411" s="20"/>
      <c r="I411" s="7"/>
    </row>
    <row r="412" spans="1:21" ht="15" customHeight="1" x14ac:dyDescent="0.25">
      <c r="A412" s="2" t="s">
        <v>662</v>
      </c>
      <c r="B412" s="21" t="s">
        <v>136</v>
      </c>
      <c r="C412" s="20">
        <v>0</v>
      </c>
      <c r="D412" s="20">
        <v>0</v>
      </c>
      <c r="E412" s="20"/>
      <c r="F412" s="20"/>
      <c r="G412" s="20"/>
      <c r="I412" s="7"/>
    </row>
    <row r="413" spans="1:21" ht="15" customHeight="1" x14ac:dyDescent="0.25">
      <c r="A413" s="2" t="s">
        <v>662</v>
      </c>
      <c r="B413" s="21" t="s">
        <v>137</v>
      </c>
      <c r="C413" s="20">
        <v>25437</v>
      </c>
      <c r="D413" s="20">
        <v>4251</v>
      </c>
      <c r="E413" s="20"/>
      <c r="F413" s="20"/>
      <c r="G413" s="20"/>
      <c r="I413" s="7"/>
    </row>
    <row r="414" spans="1:21" ht="15" customHeight="1" x14ac:dyDescent="0.25">
      <c r="A414" s="2" t="s">
        <v>662</v>
      </c>
      <c r="B414" s="8" t="s">
        <v>138</v>
      </c>
      <c r="C414" s="20">
        <v>62585</v>
      </c>
      <c r="D414" s="20">
        <v>107322</v>
      </c>
      <c r="E414" s="20"/>
      <c r="F414" s="20"/>
      <c r="G414" s="20"/>
      <c r="I414" s="7"/>
    </row>
    <row r="415" spans="1:21" ht="15" customHeight="1" x14ac:dyDescent="0.25">
      <c r="A415" s="5" t="s">
        <v>662</v>
      </c>
      <c r="B415" s="5" t="s">
        <v>139</v>
      </c>
      <c r="C415" s="19">
        <v>351376</v>
      </c>
      <c r="D415" s="19">
        <v>366268.68</v>
      </c>
      <c r="E415" s="19"/>
      <c r="F415" s="19"/>
      <c r="G415" s="19"/>
      <c r="I415" s="7"/>
    </row>
    <row r="416" spans="1:21" ht="15" customHeight="1" x14ac:dyDescent="0.25">
      <c r="A416" s="2" t="s">
        <v>662</v>
      </c>
      <c r="B416" s="8" t="s">
        <v>140</v>
      </c>
      <c r="C416" s="20">
        <v>100670</v>
      </c>
      <c r="D416" s="20">
        <v>51169</v>
      </c>
      <c r="E416" s="20"/>
      <c r="F416" s="20"/>
      <c r="G416" s="20"/>
      <c r="I416" s="7"/>
    </row>
    <row r="417" spans="1:9" ht="15" customHeight="1" x14ac:dyDescent="0.25">
      <c r="A417" s="2" t="s">
        <v>662</v>
      </c>
      <c r="B417" s="21" t="s">
        <v>141</v>
      </c>
      <c r="C417" s="20">
        <v>0</v>
      </c>
      <c r="D417" s="20">
        <v>0</v>
      </c>
      <c r="E417" s="20"/>
      <c r="F417" s="20"/>
      <c r="G417" s="20"/>
      <c r="I417" s="7"/>
    </row>
    <row r="418" spans="1:9" ht="15" customHeight="1" x14ac:dyDescent="0.25">
      <c r="A418" s="2" t="s">
        <v>662</v>
      </c>
      <c r="B418" s="21" t="s">
        <v>506</v>
      </c>
      <c r="C418" s="20">
        <v>97857</v>
      </c>
      <c r="D418" s="20">
        <v>50006</v>
      </c>
      <c r="E418" s="20"/>
      <c r="F418" s="20"/>
      <c r="G418" s="20"/>
      <c r="I418" s="7"/>
    </row>
    <row r="419" spans="1:9" ht="15" customHeight="1" x14ac:dyDescent="0.25">
      <c r="A419" s="2" t="s">
        <v>662</v>
      </c>
      <c r="B419" s="21" t="s">
        <v>142</v>
      </c>
      <c r="C419" s="20">
        <v>2813</v>
      </c>
      <c r="D419" s="20">
        <v>1163</v>
      </c>
      <c r="E419" s="20"/>
      <c r="F419" s="20"/>
      <c r="G419" s="20"/>
      <c r="I419" s="7"/>
    </row>
    <row r="420" spans="1:9" ht="15" customHeight="1" x14ac:dyDescent="0.25">
      <c r="A420" s="2" t="s">
        <v>662</v>
      </c>
      <c r="B420" s="8" t="s">
        <v>143</v>
      </c>
      <c r="C420" s="20">
        <v>250706</v>
      </c>
      <c r="D420" s="20">
        <v>315099.68</v>
      </c>
      <c r="E420" s="20"/>
      <c r="F420" s="20"/>
      <c r="G420" s="20"/>
      <c r="I420" s="7"/>
    </row>
    <row r="421" spans="1:9" ht="15" customHeight="1" x14ac:dyDescent="0.25">
      <c r="A421" s="2" t="s">
        <v>662</v>
      </c>
      <c r="B421" s="21" t="s">
        <v>144</v>
      </c>
      <c r="C421" s="20">
        <v>12</v>
      </c>
      <c r="D421" s="20">
        <v>49</v>
      </c>
      <c r="E421" s="20"/>
      <c r="F421" s="20"/>
      <c r="G421" s="20"/>
      <c r="I421" s="7"/>
    </row>
    <row r="422" spans="1:9" ht="15" customHeight="1" x14ac:dyDescent="0.25">
      <c r="A422" s="2" t="s">
        <v>662</v>
      </c>
      <c r="B422" s="21" t="s">
        <v>145</v>
      </c>
      <c r="C422" s="20">
        <v>27611</v>
      </c>
      <c r="D422" s="20">
        <v>24442</v>
      </c>
      <c r="E422" s="20"/>
      <c r="F422" s="20"/>
      <c r="G422" s="20"/>
      <c r="I422" s="7"/>
    </row>
    <row r="423" spans="1:9" ht="15" customHeight="1" x14ac:dyDescent="0.25">
      <c r="A423" s="2" t="s">
        <v>662</v>
      </c>
      <c r="B423" s="21" t="s">
        <v>146</v>
      </c>
      <c r="C423" s="20">
        <v>0</v>
      </c>
      <c r="D423" s="20">
        <v>0</v>
      </c>
      <c r="E423" s="20"/>
      <c r="F423" s="20"/>
      <c r="G423" s="20"/>
      <c r="I423" s="7"/>
    </row>
    <row r="424" spans="1:9" ht="15" customHeight="1" x14ac:dyDescent="0.25">
      <c r="A424" s="2" t="s">
        <v>662</v>
      </c>
      <c r="B424" s="21" t="s">
        <v>147</v>
      </c>
      <c r="C424" s="20">
        <v>0</v>
      </c>
      <c r="D424" s="20">
        <v>0</v>
      </c>
      <c r="E424" s="20"/>
      <c r="F424" s="20"/>
      <c r="G424" s="20"/>
      <c r="I424" s="7"/>
    </row>
    <row r="425" spans="1:9" ht="15" customHeight="1" x14ac:dyDescent="0.25">
      <c r="A425" s="2" t="s">
        <v>662</v>
      </c>
      <c r="B425" s="21" t="s">
        <v>148</v>
      </c>
      <c r="C425" s="20">
        <v>27623</v>
      </c>
      <c r="D425" s="20">
        <v>24491</v>
      </c>
      <c r="E425" s="20"/>
      <c r="F425" s="20"/>
      <c r="G425" s="20"/>
      <c r="I425" s="7"/>
    </row>
    <row r="426" spans="1:9" ht="15" customHeight="1" x14ac:dyDescent="0.25">
      <c r="A426" s="2" t="s">
        <v>662</v>
      </c>
      <c r="B426" s="21" t="s">
        <v>149</v>
      </c>
      <c r="C426" s="20">
        <v>223083</v>
      </c>
      <c r="D426" s="20">
        <v>290608.68</v>
      </c>
      <c r="E426" s="20"/>
      <c r="F426" s="20"/>
      <c r="G426" s="20"/>
      <c r="I426" s="7"/>
    </row>
    <row r="427" spans="1:9" ht="15" customHeight="1" x14ac:dyDescent="0.25">
      <c r="A427" s="5" t="s">
        <v>662</v>
      </c>
      <c r="B427" s="5" t="s">
        <v>29</v>
      </c>
      <c r="C427" s="19"/>
      <c r="D427" s="19"/>
      <c r="E427" s="19"/>
      <c r="F427" s="19"/>
      <c r="G427" s="19"/>
      <c r="I427" s="7"/>
    </row>
    <row r="428" spans="1:9" ht="15" customHeight="1" x14ac:dyDescent="0.25">
      <c r="A428" s="2" t="s">
        <v>662</v>
      </c>
      <c r="B428" s="8" t="s">
        <v>150</v>
      </c>
      <c r="C428" s="20">
        <v>0</v>
      </c>
      <c r="D428" s="20">
        <v>0</v>
      </c>
      <c r="E428" s="20"/>
      <c r="F428" s="20"/>
      <c r="G428" s="20"/>
      <c r="I428" s="7"/>
    </row>
    <row r="429" spans="1:9" ht="15" customHeight="1" x14ac:dyDescent="0.25">
      <c r="A429" s="2" t="s">
        <v>662</v>
      </c>
      <c r="B429" s="8" t="s">
        <v>151</v>
      </c>
      <c r="C429" s="20">
        <v>19761</v>
      </c>
      <c r="D429" s="20">
        <v>20705</v>
      </c>
      <c r="E429" s="20"/>
      <c r="F429" s="20"/>
      <c r="G429" s="20"/>
      <c r="I429" s="7"/>
    </row>
    <row r="430" spans="1:9" ht="15" customHeight="1" x14ac:dyDescent="0.25">
      <c r="A430" s="2" t="s">
        <v>662</v>
      </c>
      <c r="B430" s="8" t="s">
        <v>152</v>
      </c>
      <c r="C430" s="20">
        <v>19761</v>
      </c>
      <c r="D430" s="20">
        <v>20705</v>
      </c>
      <c r="E430" s="20"/>
      <c r="F430" s="20"/>
      <c r="G430" s="20"/>
      <c r="I430" s="7"/>
    </row>
    <row r="431" spans="1:9" ht="15" customHeight="1" x14ac:dyDescent="0.25">
      <c r="A431" s="2" t="s">
        <v>662</v>
      </c>
      <c r="B431" s="8" t="s">
        <v>153</v>
      </c>
      <c r="C431" s="20">
        <v>38</v>
      </c>
      <c r="D431" s="20">
        <v>-7974</v>
      </c>
      <c r="E431" s="20"/>
      <c r="F431" s="20"/>
      <c r="G431" s="20"/>
      <c r="I431" s="7"/>
    </row>
    <row r="432" spans="1:9" ht="15" customHeight="1" x14ac:dyDescent="0.25">
      <c r="A432" s="2" t="s">
        <v>662</v>
      </c>
      <c r="B432" s="8" t="s">
        <v>154</v>
      </c>
      <c r="C432" s="20">
        <v>22381</v>
      </c>
      <c r="D432" s="20">
        <v>59743</v>
      </c>
      <c r="E432" s="20"/>
      <c r="F432" s="20"/>
      <c r="G432" s="20"/>
      <c r="I432" s="7"/>
    </row>
    <row r="433" spans="1:16" ht="15" customHeight="1" x14ac:dyDescent="0.25">
      <c r="A433" s="2" t="s">
        <v>662</v>
      </c>
      <c r="B433" s="8" t="s">
        <v>155</v>
      </c>
      <c r="C433" s="20">
        <v>42180</v>
      </c>
      <c r="D433" s="20">
        <v>72474</v>
      </c>
      <c r="E433" s="20"/>
      <c r="F433" s="20"/>
      <c r="G433" s="20"/>
      <c r="I433" s="7"/>
    </row>
    <row r="434" spans="1:16" ht="15" customHeight="1" x14ac:dyDescent="0.25">
      <c r="A434" s="2" t="s">
        <v>662</v>
      </c>
      <c r="B434" s="8" t="s">
        <v>156</v>
      </c>
      <c r="C434" s="20">
        <v>19562</v>
      </c>
      <c r="D434" s="20">
        <v>32557</v>
      </c>
      <c r="E434" s="20"/>
      <c r="F434" s="20"/>
      <c r="G434" s="20"/>
      <c r="I434" s="7"/>
    </row>
    <row r="435" spans="1:16" ht="15" customHeight="1" x14ac:dyDescent="0.25">
      <c r="A435" s="2" t="s">
        <v>662</v>
      </c>
      <c r="B435" s="8" t="s">
        <v>157</v>
      </c>
      <c r="C435" s="20">
        <v>13777</v>
      </c>
      <c r="D435" s="20">
        <v>-4367</v>
      </c>
      <c r="E435" s="20"/>
      <c r="F435" s="20"/>
      <c r="G435" s="20"/>
      <c r="I435" s="7"/>
    </row>
    <row r="436" spans="1:16" ht="15" customHeight="1" x14ac:dyDescent="0.25">
      <c r="A436" s="2" t="s">
        <v>662</v>
      </c>
      <c r="B436" s="8" t="s">
        <v>158</v>
      </c>
      <c r="C436" s="20">
        <v>11676</v>
      </c>
      <c r="D436" s="20">
        <v>-8658</v>
      </c>
      <c r="E436" s="20"/>
      <c r="F436" s="20"/>
      <c r="G436" s="20"/>
      <c r="I436" s="7"/>
    </row>
    <row r="437" spans="1:16" ht="15" customHeight="1" x14ac:dyDescent="0.25">
      <c r="A437" s="5" t="s">
        <v>662</v>
      </c>
      <c r="B437" s="5" t="s">
        <v>40</v>
      </c>
      <c r="C437" s="22"/>
      <c r="D437" s="22"/>
      <c r="E437" s="22"/>
      <c r="F437" s="22"/>
      <c r="G437" s="22"/>
      <c r="I437" s="7"/>
    </row>
    <row r="438" spans="1:16" ht="15" customHeight="1" x14ac:dyDescent="0.25">
      <c r="A438" s="2" t="s">
        <v>662</v>
      </c>
      <c r="B438" s="8" t="s">
        <v>77</v>
      </c>
      <c r="C438" s="20">
        <v>10744.4</v>
      </c>
      <c r="D438" s="20">
        <v>10744.4</v>
      </c>
      <c r="E438" s="20"/>
      <c r="F438" s="20"/>
      <c r="G438" s="20"/>
      <c r="I438" s="7"/>
    </row>
    <row r="439" spans="1:16" ht="15" customHeight="1" x14ac:dyDescent="0.25">
      <c r="A439" s="2" t="s">
        <v>662</v>
      </c>
      <c r="B439" s="8" t="s">
        <v>78</v>
      </c>
      <c r="C439" s="23">
        <v>0</v>
      </c>
      <c r="D439" s="23">
        <v>0</v>
      </c>
      <c r="E439" s="23"/>
      <c r="F439" s="23"/>
      <c r="G439" s="23"/>
      <c r="I439" s="7"/>
    </row>
    <row r="440" spans="1:16" ht="15" customHeight="1" x14ac:dyDescent="0.25">
      <c r="A440" s="2" t="s">
        <v>662</v>
      </c>
      <c r="B440" s="8" t="s">
        <v>159</v>
      </c>
      <c r="C440" s="23">
        <v>0</v>
      </c>
      <c r="D440" s="23">
        <v>0</v>
      </c>
      <c r="E440" s="23"/>
      <c r="F440" s="23"/>
      <c r="G440" s="23"/>
      <c r="I440" s="7"/>
    </row>
    <row r="441" spans="1:16" ht="15" customHeight="1" x14ac:dyDescent="0.25">
      <c r="A441" s="2" t="s">
        <v>662</v>
      </c>
      <c r="B441" s="8" t="s">
        <v>80</v>
      </c>
      <c r="C441" s="20">
        <v>70444</v>
      </c>
      <c r="D441" s="20">
        <v>-73017</v>
      </c>
      <c r="E441" s="20"/>
      <c r="F441" s="20"/>
      <c r="G441" s="20"/>
      <c r="I441" s="7"/>
    </row>
    <row r="442" spans="1:16" ht="15" customHeight="1" x14ac:dyDescent="0.25">
      <c r="A442" s="5" t="s">
        <v>662</v>
      </c>
      <c r="B442" s="5" t="s">
        <v>43</v>
      </c>
      <c r="C442" s="22"/>
      <c r="D442" s="22"/>
      <c r="E442" s="22"/>
      <c r="F442" s="22"/>
      <c r="G442" s="22"/>
      <c r="I442" s="7"/>
    </row>
    <row r="443" spans="1:16" ht="15" x14ac:dyDescent="0.25">
      <c r="A443" s="2" t="s">
        <v>662</v>
      </c>
      <c r="B443" s="8" t="s">
        <v>541</v>
      </c>
      <c r="C443" s="23">
        <v>4.4335592641111807</v>
      </c>
      <c r="D443" s="23">
        <v>-3.3993466720000001</v>
      </c>
      <c r="E443" s="23"/>
      <c r="F443" s="23"/>
      <c r="G443" s="23"/>
      <c r="I443" s="7"/>
      <c r="L443" s="24"/>
      <c r="M443" s="24"/>
      <c r="N443" s="24"/>
      <c r="O443" s="24"/>
      <c r="P443" s="24"/>
    </row>
    <row r="444" spans="1:16" ht="15" customHeight="1" x14ac:dyDescent="0.25">
      <c r="A444" s="2" t="s">
        <v>662</v>
      </c>
      <c r="B444" s="8" t="s">
        <v>160</v>
      </c>
      <c r="C444" s="23">
        <v>4.7705780304787888</v>
      </c>
      <c r="D444" s="23">
        <v>-1.6864475729999999</v>
      </c>
      <c r="E444" s="23"/>
      <c r="F444" s="23"/>
      <c r="G444" s="23"/>
      <c r="I444" s="7"/>
      <c r="L444" s="24"/>
      <c r="M444" s="24"/>
      <c r="N444" s="24"/>
      <c r="O444" s="24"/>
      <c r="P444" s="24"/>
    </row>
    <row r="445" spans="1:16" ht="15" customHeight="1" x14ac:dyDescent="0.25">
      <c r="A445" s="2" t="s">
        <v>662</v>
      </c>
      <c r="B445" s="8" t="s">
        <v>161</v>
      </c>
      <c r="C445" s="23">
        <v>3.3229361140203086</v>
      </c>
      <c r="D445" s="23">
        <v>-2.3638384810000002</v>
      </c>
      <c r="E445" s="23"/>
      <c r="F445" s="23"/>
      <c r="G445" s="23"/>
      <c r="I445" s="7"/>
      <c r="L445" s="24"/>
      <c r="M445" s="24"/>
      <c r="N445" s="24"/>
      <c r="O445" s="24"/>
      <c r="P445" s="24"/>
    </row>
    <row r="446" spans="1:16" ht="15" customHeight="1" x14ac:dyDescent="0.25">
      <c r="A446" s="2" t="s">
        <v>662</v>
      </c>
      <c r="B446" s="8" t="s">
        <v>162</v>
      </c>
      <c r="C446" s="23">
        <v>27.681365576102419</v>
      </c>
      <c r="D446" s="23">
        <v>-11.94635317</v>
      </c>
      <c r="E446" s="23"/>
      <c r="F446" s="23"/>
      <c r="G446" s="23"/>
      <c r="I446" s="7"/>
      <c r="L446" s="24"/>
      <c r="M446" s="24"/>
      <c r="N446" s="24"/>
      <c r="O446" s="24"/>
      <c r="P446" s="24"/>
    </row>
    <row r="447" spans="1:16" ht="15" customHeight="1" x14ac:dyDescent="0.25">
      <c r="A447" s="2" t="s">
        <v>662</v>
      </c>
      <c r="B447" s="8" t="s">
        <v>163</v>
      </c>
      <c r="C447" s="23">
        <v>46.849217638691321</v>
      </c>
      <c r="D447" s="23">
        <v>28.568866079999999</v>
      </c>
      <c r="E447" s="23"/>
      <c r="F447" s="23"/>
      <c r="G447" s="23"/>
      <c r="I447" s="7"/>
      <c r="L447" s="24"/>
      <c r="M447" s="24"/>
      <c r="N447" s="24"/>
      <c r="O447" s="24"/>
      <c r="P447" s="24"/>
    </row>
    <row r="448" spans="1:16" ht="15" customHeight="1" x14ac:dyDescent="0.25">
      <c r="A448" s="2" t="s">
        <v>662</v>
      </c>
      <c r="B448" s="8" t="s">
        <v>164</v>
      </c>
      <c r="C448" s="23">
        <v>1.6754025351147652</v>
      </c>
      <c r="D448" s="23">
        <v>-3.76033726</v>
      </c>
      <c r="E448" s="23"/>
      <c r="F448" s="23"/>
      <c r="G448" s="23"/>
      <c r="I448" s="7"/>
      <c r="L448" s="24"/>
      <c r="M448" s="24"/>
      <c r="N448" s="24"/>
      <c r="O448" s="24"/>
      <c r="P448" s="24"/>
    </row>
    <row r="449" spans="1:21" ht="15" customHeight="1" x14ac:dyDescent="0.25">
      <c r="A449" s="2" t="s">
        <v>662</v>
      </c>
      <c r="B449" s="8" t="s">
        <v>507</v>
      </c>
      <c r="C449" s="23">
        <v>1.0867056327016864</v>
      </c>
      <c r="D449" s="23">
        <v>-0.80581512200000005</v>
      </c>
      <c r="E449" s="23"/>
      <c r="F449" s="23"/>
      <c r="G449" s="23"/>
      <c r="I449" s="7"/>
      <c r="L449" s="24"/>
      <c r="M449" s="24"/>
      <c r="N449" s="24"/>
      <c r="O449" s="24"/>
      <c r="P449" s="24"/>
    </row>
    <row r="450" spans="1:21" ht="15" customHeight="1" x14ac:dyDescent="0.25">
      <c r="A450" s="5" t="s">
        <v>662</v>
      </c>
      <c r="B450" s="5" t="s">
        <v>53</v>
      </c>
      <c r="C450" s="22"/>
      <c r="D450" s="22"/>
      <c r="E450" s="22"/>
      <c r="F450" s="22"/>
      <c r="G450" s="22"/>
      <c r="I450" s="7"/>
    </row>
    <row r="451" spans="1:21" ht="15" customHeight="1" x14ac:dyDescent="0.25">
      <c r="A451" s="2" t="s">
        <v>662</v>
      </c>
      <c r="B451" s="8" t="s">
        <v>165</v>
      </c>
      <c r="C451" s="23">
        <v>7.8613792632393791</v>
      </c>
      <c r="D451" s="23">
        <v>6.6866214169999996</v>
      </c>
      <c r="E451" s="23"/>
      <c r="F451" s="23"/>
      <c r="G451" s="23"/>
      <c r="I451" s="7"/>
      <c r="L451" s="24"/>
      <c r="M451" s="24"/>
      <c r="N451" s="24"/>
      <c r="O451" s="24"/>
      <c r="P451" s="24"/>
      <c r="R451" s="95"/>
    </row>
    <row r="452" spans="1:21" ht="15" customHeight="1" x14ac:dyDescent="0.25">
      <c r="A452" s="2" t="s">
        <v>662</v>
      </c>
      <c r="B452" s="8" t="s">
        <v>166</v>
      </c>
      <c r="C452" s="23">
        <v>0</v>
      </c>
      <c r="D452" s="23">
        <v>0</v>
      </c>
      <c r="E452" s="23"/>
      <c r="F452" s="23"/>
      <c r="G452" s="23"/>
      <c r="I452" s="7"/>
      <c r="L452" s="24"/>
      <c r="M452" s="24"/>
      <c r="N452" s="24"/>
      <c r="O452" s="24"/>
      <c r="P452" s="24"/>
      <c r="R452" s="95"/>
    </row>
    <row r="453" spans="1:21" ht="15" customHeight="1" x14ac:dyDescent="0.25">
      <c r="A453" s="2" t="s">
        <v>662</v>
      </c>
      <c r="B453" s="8" t="s">
        <v>167</v>
      </c>
      <c r="C453" s="23">
        <v>4.0058480466565474</v>
      </c>
      <c r="D453" s="23">
        <v>2.936021319</v>
      </c>
      <c r="E453" s="23"/>
      <c r="F453" s="23"/>
      <c r="G453" s="23"/>
      <c r="I453" s="7"/>
      <c r="L453" s="24"/>
      <c r="M453" s="24"/>
      <c r="N453" s="24"/>
      <c r="O453" s="24"/>
      <c r="P453" s="24"/>
      <c r="R453" s="95"/>
    </row>
    <row r="454" spans="1:21" ht="15" customHeight="1" x14ac:dyDescent="0.25">
      <c r="A454" s="2" t="s">
        <v>662</v>
      </c>
      <c r="B454" s="8" t="s">
        <v>168</v>
      </c>
      <c r="C454" s="23">
        <v>0.25050657984609082</v>
      </c>
      <c r="D454" s="23">
        <v>0.30462064100000003</v>
      </c>
      <c r="E454" s="23"/>
      <c r="F454" s="23"/>
      <c r="G454" s="23"/>
      <c r="I454" s="7"/>
      <c r="L454" s="24"/>
      <c r="M454" s="24"/>
      <c r="N454" s="24"/>
      <c r="O454" s="24"/>
      <c r="P454" s="24"/>
      <c r="R454" s="95"/>
    </row>
    <row r="455" spans="1:21" ht="15" customHeight="1" x14ac:dyDescent="0.25">
      <c r="A455" s="5" t="s">
        <v>662</v>
      </c>
      <c r="B455" s="5" t="s">
        <v>116</v>
      </c>
      <c r="C455" s="22"/>
      <c r="D455" s="22"/>
      <c r="E455" s="22"/>
      <c r="F455" s="22"/>
      <c r="G455" s="22"/>
      <c r="I455" s="7"/>
      <c r="L455" s="24"/>
      <c r="M455" s="24"/>
      <c r="N455" s="24"/>
      <c r="O455" s="24"/>
      <c r="P455" s="24"/>
    </row>
    <row r="456" spans="1:21" ht="15" customHeight="1" x14ac:dyDescent="0.25">
      <c r="A456" s="2" t="s">
        <v>662</v>
      </c>
      <c r="B456" s="8" t="s">
        <v>535</v>
      </c>
      <c r="C456" s="23">
        <v>74.949626610810071</v>
      </c>
      <c r="D456" s="23">
        <v>69.538023289999998</v>
      </c>
      <c r="E456" s="23"/>
      <c r="F456" s="23"/>
      <c r="G456" s="23"/>
      <c r="I456" s="7"/>
      <c r="L456" s="24"/>
      <c r="M456" s="24"/>
      <c r="N456" s="24"/>
      <c r="O456" s="24"/>
      <c r="P456" s="24"/>
    </row>
    <row r="457" spans="1:21" ht="15" customHeight="1" x14ac:dyDescent="0.25">
      <c r="A457" s="2" t="s">
        <v>662</v>
      </c>
      <c r="B457" s="8" t="s">
        <v>542</v>
      </c>
      <c r="C457" s="23">
        <v>24.510908007892482</v>
      </c>
      <c r="D457" s="23">
        <v>23.70499981</v>
      </c>
      <c r="E457" s="23"/>
      <c r="F457" s="23"/>
      <c r="G457" s="23"/>
      <c r="I457" s="7"/>
      <c r="L457" s="24"/>
      <c r="M457" s="24"/>
      <c r="N457" s="24"/>
      <c r="O457" s="24"/>
      <c r="P457" s="24"/>
    </row>
    <row r="458" spans="1:21" ht="15" customHeight="1" x14ac:dyDescent="0.25">
      <c r="A458" s="5" t="s">
        <v>662</v>
      </c>
      <c r="B458" s="5" t="s">
        <v>117</v>
      </c>
      <c r="C458" s="22"/>
      <c r="D458" s="22"/>
      <c r="E458" s="22"/>
      <c r="F458" s="22"/>
      <c r="G458" s="22"/>
      <c r="I458" s="7"/>
      <c r="L458" s="24"/>
      <c r="M458" s="24"/>
      <c r="N458" s="24"/>
      <c r="O458" s="24"/>
      <c r="P458" s="24"/>
    </row>
    <row r="459" spans="1:21" ht="15" customHeight="1" x14ac:dyDescent="0.25">
      <c r="A459" s="2" t="s">
        <v>662</v>
      </c>
      <c r="B459" s="8" t="s">
        <v>169</v>
      </c>
      <c r="C459" s="23">
        <v>6.0332305584104144</v>
      </c>
      <c r="D459" s="23">
        <v>8.4334719329999999</v>
      </c>
      <c r="E459" s="23"/>
      <c r="F459" s="23"/>
      <c r="G459" s="23"/>
      <c r="I459" s="7"/>
      <c r="L459" s="24"/>
      <c r="M459" s="24"/>
      <c r="N459" s="24"/>
      <c r="O459" s="24"/>
      <c r="P459" s="24"/>
    </row>
    <row r="460" spans="1:21" ht="15" customHeight="1" x14ac:dyDescent="0.25">
      <c r="A460" s="2" t="s">
        <v>662</v>
      </c>
      <c r="B460" s="8" t="s">
        <v>170</v>
      </c>
      <c r="C460" s="23">
        <v>1.1255732204202284</v>
      </c>
      <c r="D460" s="23">
        <v>-0.68035444700000003</v>
      </c>
      <c r="E460" s="23"/>
      <c r="F460" s="23"/>
      <c r="G460" s="23"/>
      <c r="I460" s="7"/>
      <c r="L460" s="24"/>
      <c r="M460" s="24"/>
      <c r="N460" s="24"/>
      <c r="O460" s="24"/>
      <c r="P460" s="24"/>
      <c r="R460" s="95"/>
    </row>
    <row r="461" spans="1:21" ht="15" customHeight="1" x14ac:dyDescent="0.25">
      <c r="A461" s="5" t="s">
        <v>173</v>
      </c>
      <c r="B461" s="5" t="s">
        <v>9</v>
      </c>
      <c r="C461" s="19">
        <v>1033279</v>
      </c>
      <c r="D461" s="19">
        <v>1059472</v>
      </c>
      <c r="E461" s="19">
        <v>1126617</v>
      </c>
      <c r="F461" s="19">
        <v>1304224</v>
      </c>
      <c r="G461" s="19">
        <v>1299778</v>
      </c>
      <c r="I461" s="7"/>
      <c r="K461" s="3"/>
      <c r="L461" s="3"/>
      <c r="M461" s="3"/>
      <c r="N461" s="3"/>
      <c r="O461" s="3"/>
      <c r="P461" s="3"/>
      <c r="Q461" s="3"/>
      <c r="R461" s="3"/>
      <c r="S461" s="3"/>
      <c r="T461" s="3"/>
      <c r="U461" s="3"/>
    </row>
    <row r="462" spans="1:21" ht="15" customHeight="1" x14ac:dyDescent="0.25">
      <c r="A462" s="2" t="s">
        <v>173</v>
      </c>
      <c r="B462" s="8" t="s">
        <v>76</v>
      </c>
      <c r="C462" s="20">
        <v>1000000</v>
      </c>
      <c r="D462" s="20">
        <v>1000000</v>
      </c>
      <c r="E462" s="20">
        <v>1000000</v>
      </c>
      <c r="F462" s="20">
        <v>1000000</v>
      </c>
      <c r="G462" s="20">
        <v>1000000</v>
      </c>
      <c r="I462" s="7"/>
    </row>
    <row r="463" spans="1:21" ht="15" customHeight="1" x14ac:dyDescent="0.25">
      <c r="A463" s="2" t="s">
        <v>173</v>
      </c>
      <c r="B463" s="8" t="s">
        <v>11</v>
      </c>
      <c r="C463" s="20">
        <v>33279</v>
      </c>
      <c r="D463" s="20">
        <v>59472</v>
      </c>
      <c r="E463" s="20">
        <v>126617</v>
      </c>
      <c r="F463" s="20">
        <v>304224</v>
      </c>
      <c r="G463" s="20">
        <v>299778</v>
      </c>
      <c r="I463" s="7"/>
    </row>
    <row r="464" spans="1:21" ht="15" customHeight="1" x14ac:dyDescent="0.25">
      <c r="A464" s="2" t="s">
        <v>173</v>
      </c>
      <c r="B464" s="8" t="s">
        <v>132</v>
      </c>
      <c r="C464" s="20">
        <v>0</v>
      </c>
      <c r="D464" s="20">
        <v>0</v>
      </c>
      <c r="E464" s="20">
        <v>0</v>
      </c>
      <c r="F464" s="20">
        <v>0</v>
      </c>
      <c r="G464" s="20">
        <v>0</v>
      </c>
      <c r="I464" s="7"/>
    </row>
    <row r="465" spans="1:20" ht="15" customHeight="1" x14ac:dyDescent="0.25">
      <c r="A465" s="2" t="s">
        <v>173</v>
      </c>
      <c r="B465" s="8" t="s">
        <v>13</v>
      </c>
      <c r="C465" s="20">
        <v>0</v>
      </c>
      <c r="D465" s="20">
        <v>0</v>
      </c>
      <c r="E465" s="20">
        <v>0</v>
      </c>
      <c r="F465" s="20">
        <v>0</v>
      </c>
      <c r="G465" s="20">
        <v>0</v>
      </c>
      <c r="I465" s="7"/>
    </row>
    <row r="466" spans="1:20" ht="15" customHeight="1" x14ac:dyDescent="0.25">
      <c r="A466" s="5" t="s">
        <v>173</v>
      </c>
      <c r="B466" s="5" t="s">
        <v>133</v>
      </c>
      <c r="C466" s="19">
        <v>706063</v>
      </c>
      <c r="D466" s="19">
        <v>1701781</v>
      </c>
      <c r="E466" s="19">
        <v>1760063</v>
      </c>
      <c r="F466" s="19">
        <v>2066171</v>
      </c>
      <c r="G466" s="19">
        <v>2240981</v>
      </c>
      <c r="I466" s="7"/>
      <c r="P466" s="3"/>
      <c r="Q466" s="3"/>
      <c r="R466" s="3"/>
      <c r="S466" s="3"/>
      <c r="T466" s="3"/>
    </row>
    <row r="467" spans="1:20" ht="15" customHeight="1" x14ac:dyDescent="0.25">
      <c r="A467" s="2" t="s">
        <v>173</v>
      </c>
      <c r="B467" s="8" t="s">
        <v>134</v>
      </c>
      <c r="C467" s="20">
        <v>259951</v>
      </c>
      <c r="D467" s="20">
        <v>891516</v>
      </c>
      <c r="E467" s="20">
        <v>688679</v>
      </c>
      <c r="F467" s="20">
        <v>859183</v>
      </c>
      <c r="G467" s="20">
        <v>1135906</v>
      </c>
      <c r="I467" s="7"/>
      <c r="P467" s="3"/>
      <c r="Q467" s="3"/>
      <c r="R467" s="3"/>
      <c r="S467" s="3"/>
      <c r="T467" s="3"/>
    </row>
    <row r="468" spans="1:20" ht="15" customHeight="1" x14ac:dyDescent="0.25">
      <c r="A468" s="2" t="s">
        <v>173</v>
      </c>
      <c r="B468" s="21" t="s">
        <v>135</v>
      </c>
      <c r="C468" s="20">
        <v>2198</v>
      </c>
      <c r="D468" s="20">
        <v>373333</v>
      </c>
      <c r="E468" s="20">
        <v>180000</v>
      </c>
      <c r="F468" s="20">
        <v>356667</v>
      </c>
      <c r="G468" s="20">
        <v>541667</v>
      </c>
      <c r="I468" s="7"/>
    </row>
    <row r="469" spans="1:20" ht="15" customHeight="1" x14ac:dyDescent="0.25">
      <c r="A469" s="2" t="s">
        <v>173</v>
      </c>
      <c r="B469" s="21" t="s">
        <v>136</v>
      </c>
      <c r="C469" s="20">
        <v>257753</v>
      </c>
      <c r="D469" s="20">
        <v>510334</v>
      </c>
      <c r="E469" s="20">
        <v>492819</v>
      </c>
      <c r="F469" s="20">
        <v>476907</v>
      </c>
      <c r="G469" s="20">
        <v>584905</v>
      </c>
      <c r="I469" s="7"/>
    </row>
    <row r="470" spans="1:20" ht="15" customHeight="1" x14ac:dyDescent="0.25">
      <c r="A470" s="2" t="s">
        <v>173</v>
      </c>
      <c r="B470" s="21" t="s">
        <v>137</v>
      </c>
      <c r="C470" s="20">
        <v>0</v>
      </c>
      <c r="D470" s="20">
        <v>7849</v>
      </c>
      <c r="E470" s="20">
        <v>15860</v>
      </c>
      <c r="F470" s="20">
        <v>25609</v>
      </c>
      <c r="G470" s="20">
        <v>9334</v>
      </c>
      <c r="I470" s="7"/>
    </row>
    <row r="471" spans="1:20" ht="15" customHeight="1" x14ac:dyDescent="0.25">
      <c r="A471" s="2" t="s">
        <v>173</v>
      </c>
      <c r="B471" s="8" t="s">
        <v>138</v>
      </c>
      <c r="C471" s="20">
        <v>446112</v>
      </c>
      <c r="D471" s="20">
        <v>810265</v>
      </c>
      <c r="E471" s="20">
        <v>1071384</v>
      </c>
      <c r="F471" s="20">
        <v>1206988</v>
      </c>
      <c r="G471" s="20">
        <v>1105075</v>
      </c>
      <c r="I471" s="7"/>
    </row>
    <row r="472" spans="1:20" ht="15" customHeight="1" x14ac:dyDescent="0.25">
      <c r="A472" s="5" t="s">
        <v>173</v>
      </c>
      <c r="B472" s="5" t="s">
        <v>139</v>
      </c>
      <c r="C472" s="19">
        <v>1739342</v>
      </c>
      <c r="D472" s="19">
        <v>2761253</v>
      </c>
      <c r="E472" s="19">
        <v>2886680</v>
      </c>
      <c r="F472" s="19">
        <v>3370395</v>
      </c>
      <c r="G472" s="19">
        <v>3540759</v>
      </c>
      <c r="I472" s="7"/>
    </row>
    <row r="473" spans="1:20" ht="15" customHeight="1" x14ac:dyDescent="0.25">
      <c r="A473" s="2" t="s">
        <v>173</v>
      </c>
      <c r="B473" s="8" t="s">
        <v>140</v>
      </c>
      <c r="C473" s="20">
        <v>974393</v>
      </c>
      <c r="D473" s="20">
        <v>1616260</v>
      </c>
      <c r="E473" s="20">
        <v>1638915</v>
      </c>
      <c r="F473" s="20">
        <v>1638991</v>
      </c>
      <c r="G473" s="20">
        <v>2073341</v>
      </c>
      <c r="I473" s="7"/>
    </row>
    <row r="474" spans="1:20" ht="15" customHeight="1" x14ac:dyDescent="0.25">
      <c r="A474" s="2" t="s">
        <v>173</v>
      </c>
      <c r="B474" s="21" t="s">
        <v>141</v>
      </c>
      <c r="C474" s="20">
        <v>703252</v>
      </c>
      <c r="D474" s="20">
        <v>1290780</v>
      </c>
      <c r="E474" s="20">
        <v>1180970</v>
      </c>
      <c r="F474" s="20">
        <v>1119262</v>
      </c>
      <c r="G474" s="20">
        <v>1392353</v>
      </c>
      <c r="I474" s="7"/>
    </row>
    <row r="475" spans="1:20" ht="15" customHeight="1" x14ac:dyDescent="0.25">
      <c r="A475" s="2" t="s">
        <v>173</v>
      </c>
      <c r="B475" s="21" t="s">
        <v>506</v>
      </c>
      <c r="C475" s="20">
        <v>9491</v>
      </c>
      <c r="D475" s="20">
        <v>3744</v>
      </c>
      <c r="E475" s="20">
        <v>15569</v>
      </c>
      <c r="F475" s="20">
        <v>9189</v>
      </c>
      <c r="G475" s="20">
        <v>6710</v>
      </c>
      <c r="I475" s="7"/>
    </row>
    <row r="476" spans="1:20" ht="15" customHeight="1" x14ac:dyDescent="0.25">
      <c r="A476" s="2" t="s">
        <v>173</v>
      </c>
      <c r="B476" s="21" t="s">
        <v>142</v>
      </c>
      <c r="C476" s="20">
        <v>261650</v>
      </c>
      <c r="D476" s="20">
        <v>321736</v>
      </c>
      <c r="E476" s="20">
        <v>442376</v>
      </c>
      <c r="F476" s="20">
        <v>510540</v>
      </c>
      <c r="G476" s="20">
        <v>674278</v>
      </c>
      <c r="I476" s="7"/>
    </row>
    <row r="477" spans="1:20" ht="15" customHeight="1" x14ac:dyDescent="0.25">
      <c r="A477" s="2" t="s">
        <v>173</v>
      </c>
      <c r="B477" s="8" t="s">
        <v>143</v>
      </c>
      <c r="C477" s="20">
        <v>764949</v>
      </c>
      <c r="D477" s="20">
        <v>1144993</v>
      </c>
      <c r="E477" s="20">
        <v>1247765</v>
      </c>
      <c r="F477" s="20">
        <v>1731404</v>
      </c>
      <c r="G477" s="20">
        <v>1467418</v>
      </c>
      <c r="I477" s="7"/>
    </row>
    <row r="478" spans="1:20" ht="15" customHeight="1" x14ac:dyDescent="0.25">
      <c r="A478" s="2" t="s">
        <v>173</v>
      </c>
      <c r="B478" s="21" t="s">
        <v>144</v>
      </c>
      <c r="C478" s="20">
        <v>0</v>
      </c>
      <c r="D478" s="20">
        <v>0</v>
      </c>
      <c r="E478" s="20">
        <v>0</v>
      </c>
      <c r="F478" s="20">
        <v>0</v>
      </c>
      <c r="G478" s="20">
        <v>0</v>
      </c>
      <c r="I478" s="7"/>
    </row>
    <row r="479" spans="1:20" ht="15" customHeight="1" x14ac:dyDescent="0.25">
      <c r="A479" s="2" t="s">
        <v>173</v>
      </c>
      <c r="B479" s="21" t="s">
        <v>145</v>
      </c>
      <c r="C479" s="20">
        <v>54069</v>
      </c>
      <c r="D479" s="20">
        <v>265830</v>
      </c>
      <c r="E479" s="20">
        <v>91068</v>
      </c>
      <c r="F479" s="20">
        <v>379749</v>
      </c>
      <c r="G479" s="20">
        <v>56978</v>
      </c>
      <c r="I479" s="7"/>
    </row>
    <row r="480" spans="1:20" ht="15" customHeight="1" x14ac:dyDescent="0.25">
      <c r="A480" s="2" t="s">
        <v>173</v>
      </c>
      <c r="B480" s="21" t="s">
        <v>146</v>
      </c>
      <c r="C480" s="20">
        <v>0</v>
      </c>
      <c r="D480" s="20">
        <v>0</v>
      </c>
      <c r="E480" s="20">
        <v>0</v>
      </c>
      <c r="F480" s="20">
        <v>0</v>
      </c>
      <c r="G480" s="20">
        <v>0</v>
      </c>
      <c r="I480" s="7"/>
    </row>
    <row r="481" spans="1:9" ht="15" customHeight="1" x14ac:dyDescent="0.25">
      <c r="A481" s="2" t="s">
        <v>173</v>
      </c>
      <c r="B481" s="21" t="s">
        <v>147</v>
      </c>
      <c r="C481" s="20">
        <v>708257</v>
      </c>
      <c r="D481" s="20">
        <v>865141</v>
      </c>
      <c r="E481" s="20">
        <v>1143989</v>
      </c>
      <c r="F481" s="20">
        <v>1320577</v>
      </c>
      <c r="G481" s="20">
        <v>1384405</v>
      </c>
      <c r="I481" s="7"/>
    </row>
    <row r="482" spans="1:9" ht="15" customHeight="1" x14ac:dyDescent="0.25">
      <c r="A482" s="2" t="s">
        <v>173</v>
      </c>
      <c r="B482" s="21" t="s">
        <v>148</v>
      </c>
      <c r="C482" s="20">
        <v>762326</v>
      </c>
      <c r="D482" s="20">
        <v>1130971</v>
      </c>
      <c r="E482" s="20">
        <v>1235057</v>
      </c>
      <c r="F482" s="20">
        <v>1700326</v>
      </c>
      <c r="G482" s="20">
        <v>1441383</v>
      </c>
      <c r="I482" s="7"/>
    </row>
    <row r="483" spans="1:9" ht="15" customHeight="1" x14ac:dyDescent="0.25">
      <c r="A483" s="2" t="s">
        <v>173</v>
      </c>
      <c r="B483" s="21" t="s">
        <v>149</v>
      </c>
      <c r="C483" s="20">
        <v>2623</v>
      </c>
      <c r="D483" s="20">
        <v>14022</v>
      </c>
      <c r="E483" s="20">
        <v>12708</v>
      </c>
      <c r="F483" s="20">
        <v>31078</v>
      </c>
      <c r="G483" s="20">
        <v>26035</v>
      </c>
      <c r="I483" s="7"/>
    </row>
    <row r="484" spans="1:9" ht="15" customHeight="1" x14ac:dyDescent="0.25">
      <c r="A484" s="5" t="s">
        <v>173</v>
      </c>
      <c r="B484" s="5" t="s">
        <v>29</v>
      </c>
      <c r="C484" s="19"/>
      <c r="D484" s="19"/>
      <c r="E484" s="19"/>
      <c r="F484" s="19"/>
      <c r="G484" s="19"/>
      <c r="I484" s="7"/>
    </row>
    <row r="485" spans="1:9" ht="15" customHeight="1" x14ac:dyDescent="0.25">
      <c r="A485" s="2" t="s">
        <v>173</v>
      </c>
      <c r="B485" s="8" t="s">
        <v>150</v>
      </c>
      <c r="C485" s="20">
        <v>109384</v>
      </c>
      <c r="D485" s="20">
        <v>202358</v>
      </c>
      <c r="E485" s="20">
        <v>339917</v>
      </c>
      <c r="F485" s="20">
        <v>302888</v>
      </c>
      <c r="G485" s="20">
        <v>254122</v>
      </c>
      <c r="I485" s="7"/>
    </row>
    <row r="486" spans="1:9" ht="15" customHeight="1" x14ac:dyDescent="0.25">
      <c r="A486" s="2" t="s">
        <v>173</v>
      </c>
      <c r="B486" s="8" t="s">
        <v>151</v>
      </c>
      <c r="C486" s="20">
        <v>0</v>
      </c>
      <c r="D486" s="20">
        <v>0</v>
      </c>
      <c r="E486" s="20">
        <v>0</v>
      </c>
      <c r="F486" s="20">
        <v>0</v>
      </c>
      <c r="G486" s="20">
        <v>0</v>
      </c>
      <c r="I486" s="7"/>
    </row>
    <row r="487" spans="1:9" ht="15" customHeight="1" x14ac:dyDescent="0.25">
      <c r="A487" s="2" t="s">
        <v>173</v>
      </c>
      <c r="B487" s="8" t="s">
        <v>152</v>
      </c>
      <c r="C487" s="20">
        <v>109384</v>
      </c>
      <c r="D487" s="20">
        <v>202358</v>
      </c>
      <c r="E487" s="20">
        <v>339917</v>
      </c>
      <c r="F487" s="20">
        <v>302888</v>
      </c>
      <c r="G487" s="20">
        <v>254122</v>
      </c>
      <c r="I487" s="7"/>
    </row>
    <row r="488" spans="1:9" ht="15" customHeight="1" x14ac:dyDescent="0.25">
      <c r="A488" s="2" t="s">
        <v>173</v>
      </c>
      <c r="B488" s="8" t="s">
        <v>153</v>
      </c>
      <c r="C488" s="20">
        <v>41156</v>
      </c>
      <c r="D488" s="20">
        <v>101723</v>
      </c>
      <c r="E488" s="20">
        <v>156316</v>
      </c>
      <c r="F488" s="20">
        <v>221934</v>
      </c>
      <c r="G488" s="20">
        <v>160352</v>
      </c>
      <c r="I488" s="7"/>
    </row>
    <row r="489" spans="1:9" ht="15" customHeight="1" x14ac:dyDescent="0.25">
      <c r="A489" s="2" t="s">
        <v>173</v>
      </c>
      <c r="B489" s="8" t="s">
        <v>154</v>
      </c>
      <c r="C489" s="20">
        <v>5487</v>
      </c>
      <c r="D489" s="20">
        <v>6922</v>
      </c>
      <c r="E489" s="20">
        <v>16179</v>
      </c>
      <c r="F489" s="20">
        <v>18559</v>
      </c>
      <c r="G489" s="20">
        <v>12338</v>
      </c>
      <c r="I489" s="7"/>
    </row>
    <row r="490" spans="1:9" ht="15" customHeight="1" x14ac:dyDescent="0.25">
      <c r="A490" s="2" t="s">
        <v>173</v>
      </c>
      <c r="B490" s="8" t="s">
        <v>155</v>
      </c>
      <c r="C490" s="20">
        <v>156027</v>
      </c>
      <c r="D490" s="20">
        <v>311003</v>
      </c>
      <c r="E490" s="20">
        <v>512412</v>
      </c>
      <c r="F490" s="20">
        <v>543381</v>
      </c>
      <c r="G490" s="20">
        <v>426812</v>
      </c>
      <c r="I490" s="7"/>
    </row>
    <row r="491" spans="1:9" ht="15" customHeight="1" x14ac:dyDescent="0.25">
      <c r="A491" s="2" t="s">
        <v>173</v>
      </c>
      <c r="B491" s="8" t="s">
        <v>156</v>
      </c>
      <c r="C491" s="20">
        <v>50805</v>
      </c>
      <c r="D491" s="20">
        <v>56661</v>
      </c>
      <c r="E491" s="20">
        <v>81317</v>
      </c>
      <c r="F491" s="20">
        <v>85913</v>
      </c>
      <c r="G491" s="20">
        <v>111987</v>
      </c>
      <c r="I491" s="7"/>
    </row>
    <row r="492" spans="1:9" ht="15" customHeight="1" x14ac:dyDescent="0.25">
      <c r="A492" s="2" t="s">
        <v>173</v>
      </c>
      <c r="B492" s="8" t="s">
        <v>157</v>
      </c>
      <c r="C492" s="20">
        <v>96874</v>
      </c>
      <c r="D492" s="20">
        <v>162474</v>
      </c>
      <c r="E492" s="20">
        <v>233612</v>
      </c>
      <c r="F492" s="20">
        <v>238834</v>
      </c>
      <c r="G492" s="20">
        <v>153608</v>
      </c>
      <c r="I492" s="7"/>
    </row>
    <row r="493" spans="1:9" ht="15" customHeight="1" x14ac:dyDescent="0.25">
      <c r="A493" s="2" t="s">
        <v>173</v>
      </c>
      <c r="B493" s="8" t="s">
        <v>158</v>
      </c>
      <c r="C493" s="20">
        <v>69457</v>
      </c>
      <c r="D493" s="20">
        <v>126192</v>
      </c>
      <c r="E493" s="20">
        <v>187145</v>
      </c>
      <c r="F493" s="20">
        <v>177849</v>
      </c>
      <c r="G493" s="20">
        <v>114971</v>
      </c>
      <c r="I493" s="7"/>
    </row>
    <row r="494" spans="1:9" ht="15" customHeight="1" x14ac:dyDescent="0.25">
      <c r="A494" s="5" t="s">
        <v>173</v>
      </c>
      <c r="B494" s="5" t="s">
        <v>40</v>
      </c>
      <c r="C494" s="22"/>
      <c r="D494" s="22"/>
      <c r="E494" s="22"/>
      <c r="F494" s="22"/>
      <c r="G494" s="22"/>
      <c r="I494" s="7"/>
    </row>
    <row r="495" spans="1:9" ht="15" customHeight="1" x14ac:dyDescent="0.25">
      <c r="A495" s="2" t="s">
        <v>173</v>
      </c>
      <c r="B495" s="8" t="s">
        <v>77</v>
      </c>
      <c r="C495" s="20">
        <v>100000</v>
      </c>
      <c r="D495" s="20">
        <v>100000</v>
      </c>
      <c r="E495" s="20">
        <v>100000</v>
      </c>
      <c r="F495" s="20">
        <v>100000</v>
      </c>
      <c r="G495" s="20">
        <v>100000</v>
      </c>
      <c r="I495" s="7"/>
    </row>
    <row r="496" spans="1:9" ht="15" customHeight="1" x14ac:dyDescent="0.25">
      <c r="A496" s="2" t="s">
        <v>173</v>
      </c>
      <c r="B496" s="8" t="s">
        <v>78</v>
      </c>
      <c r="C496" s="23">
        <v>0</v>
      </c>
      <c r="D496" s="23">
        <v>0</v>
      </c>
      <c r="E496" s="23">
        <v>0</v>
      </c>
      <c r="F496" s="23">
        <v>0</v>
      </c>
      <c r="G496" s="23">
        <v>0</v>
      </c>
      <c r="I496" s="7"/>
    </row>
    <row r="497" spans="1:16" ht="15" customHeight="1" x14ac:dyDescent="0.25">
      <c r="A497" s="2" t="s">
        <v>173</v>
      </c>
      <c r="B497" s="8" t="s">
        <v>159</v>
      </c>
      <c r="C497" s="23">
        <v>0</v>
      </c>
      <c r="D497" s="23">
        <v>0</v>
      </c>
      <c r="E497" s="23">
        <v>0</v>
      </c>
      <c r="F497" s="23">
        <v>0</v>
      </c>
      <c r="G497" s="23">
        <v>0</v>
      </c>
      <c r="I497" s="7"/>
    </row>
    <row r="498" spans="1:16" ht="15" customHeight="1" x14ac:dyDescent="0.25">
      <c r="A498" s="2" t="s">
        <v>173</v>
      </c>
      <c r="B498" s="8" t="s">
        <v>80</v>
      </c>
      <c r="C498" s="20">
        <v>-378619</v>
      </c>
      <c r="D498" s="20">
        <v>-450254</v>
      </c>
      <c r="E498" s="20">
        <v>51152</v>
      </c>
      <c r="F498" s="20">
        <v>36657</v>
      </c>
      <c r="G498" s="20">
        <v>-325024</v>
      </c>
      <c r="I498" s="7"/>
    </row>
    <row r="499" spans="1:16" ht="15" customHeight="1" x14ac:dyDescent="0.25">
      <c r="A499" s="5" t="s">
        <v>173</v>
      </c>
      <c r="B499" s="5" t="s">
        <v>43</v>
      </c>
      <c r="C499" s="22"/>
      <c r="D499" s="22"/>
      <c r="E499" s="22"/>
      <c r="F499" s="22"/>
      <c r="G499" s="22"/>
      <c r="I499" s="7"/>
    </row>
    <row r="500" spans="1:16" ht="15" x14ac:dyDescent="0.25">
      <c r="A500" s="2" t="s">
        <v>173</v>
      </c>
      <c r="B500" s="8" t="s">
        <v>541</v>
      </c>
      <c r="C500" s="23">
        <v>6.7219986083139212</v>
      </c>
      <c r="D500" s="23">
        <v>11.910838610000001</v>
      </c>
      <c r="E500" s="23">
        <v>16.611235229008617</v>
      </c>
      <c r="F500" s="23">
        <v>13.636384547439704</v>
      </c>
      <c r="G500" s="23">
        <v>8.8454336048155913</v>
      </c>
      <c r="I500" s="7"/>
      <c r="L500" s="24"/>
      <c r="M500" s="24"/>
      <c r="N500" s="24"/>
      <c r="O500" s="24"/>
      <c r="P500" s="24"/>
    </row>
    <row r="501" spans="1:16" ht="15" customHeight="1" x14ac:dyDescent="0.25">
      <c r="A501" s="2" t="s">
        <v>173</v>
      </c>
      <c r="B501" s="8" t="s">
        <v>160</v>
      </c>
      <c r="C501" s="23">
        <v>7.4908562282037998</v>
      </c>
      <c r="D501" s="23">
        <v>8.3277805909999998</v>
      </c>
      <c r="E501" s="23">
        <v>12.869085813002398</v>
      </c>
      <c r="F501" s="23">
        <v>11.039716521209371</v>
      </c>
      <c r="G501" s="23">
        <v>6.3065652194619659</v>
      </c>
      <c r="I501" s="7"/>
      <c r="L501" s="24"/>
      <c r="M501" s="24"/>
      <c r="N501" s="24"/>
      <c r="O501" s="24"/>
      <c r="P501" s="24"/>
    </row>
    <row r="502" spans="1:16" ht="15" customHeight="1" x14ac:dyDescent="0.25">
      <c r="A502" s="2" t="s">
        <v>173</v>
      </c>
      <c r="B502" s="8" t="s">
        <v>161</v>
      </c>
      <c r="C502" s="23">
        <v>3.9932917160627408</v>
      </c>
      <c r="D502" s="23">
        <v>4.5700991540000002</v>
      </c>
      <c r="E502" s="23">
        <v>6.4830531960591404</v>
      </c>
      <c r="F502" s="23">
        <v>5.2767999003084212</v>
      </c>
      <c r="G502" s="23">
        <v>3.2470721672952041</v>
      </c>
      <c r="I502" s="7"/>
      <c r="L502" s="24"/>
      <c r="M502" s="24"/>
      <c r="N502" s="24"/>
      <c r="O502" s="24"/>
      <c r="P502" s="24"/>
    </row>
    <row r="503" spans="1:16" ht="15" customHeight="1" x14ac:dyDescent="0.25">
      <c r="A503" s="2" t="s">
        <v>173</v>
      </c>
      <c r="B503" s="8" t="s">
        <v>162</v>
      </c>
      <c r="C503" s="23">
        <v>44.516013254116274</v>
      </c>
      <c r="D503" s="23">
        <v>40.575814379999997</v>
      </c>
      <c r="E503" s="23">
        <v>36.522368718921491</v>
      </c>
      <c r="F503" s="23">
        <v>32.730073373930999</v>
      </c>
      <c r="G503" s="23">
        <v>26.937152657376082</v>
      </c>
      <c r="I503" s="7"/>
      <c r="L503" s="24"/>
      <c r="M503" s="24"/>
      <c r="N503" s="24"/>
      <c r="O503" s="24"/>
      <c r="P503" s="24"/>
    </row>
    <row r="504" spans="1:16" ht="15" customHeight="1" x14ac:dyDescent="0.25">
      <c r="A504" s="2" t="s">
        <v>173</v>
      </c>
      <c r="B504" s="8" t="s">
        <v>163</v>
      </c>
      <c r="C504" s="23">
        <v>70.10581501919539</v>
      </c>
      <c r="D504" s="23">
        <v>65.066253380000006</v>
      </c>
      <c r="E504" s="23">
        <v>66.336658782386053</v>
      </c>
      <c r="F504" s="23">
        <v>55.741367475123347</v>
      </c>
      <c r="G504" s="23">
        <v>59.539563086323724</v>
      </c>
      <c r="I504" s="7"/>
      <c r="L504" s="24"/>
      <c r="M504" s="24"/>
      <c r="N504" s="24"/>
      <c r="O504" s="24"/>
      <c r="P504" s="24"/>
    </row>
    <row r="505" spans="1:16" ht="15" customHeight="1" x14ac:dyDescent="0.25">
      <c r="A505" s="2" t="s">
        <v>173</v>
      </c>
      <c r="B505" s="8" t="s">
        <v>164</v>
      </c>
      <c r="C505" s="23">
        <v>0.73145975207682457</v>
      </c>
      <c r="D505" s="23">
        <v>0.44900627599999998</v>
      </c>
      <c r="E505" s="23">
        <v>0.43451334526703894</v>
      </c>
      <c r="F505" s="23">
        <v>0.48306709624456701</v>
      </c>
      <c r="G505" s="23">
        <v>0.97404562889772206</v>
      </c>
      <c r="I505" s="7"/>
      <c r="L505" s="24"/>
      <c r="M505" s="24"/>
      <c r="N505" s="24"/>
      <c r="O505" s="24"/>
      <c r="P505" s="24"/>
    </row>
    <row r="506" spans="1:16" ht="15" customHeight="1" x14ac:dyDescent="0.25">
      <c r="A506" s="2" t="s">
        <v>173</v>
      </c>
      <c r="B506" s="8" t="s">
        <v>507</v>
      </c>
      <c r="C506" s="23">
        <v>0.69457000000000002</v>
      </c>
      <c r="D506" s="23">
        <v>1.2619199999999999</v>
      </c>
      <c r="E506" s="23">
        <v>1.8714500000000001</v>
      </c>
      <c r="F506" s="23">
        <v>1.7784899999999999</v>
      </c>
      <c r="G506" s="23">
        <v>1.14971</v>
      </c>
      <c r="I506" s="7"/>
      <c r="L506" s="24"/>
      <c r="M506" s="24"/>
      <c r="N506" s="24"/>
      <c r="O506" s="24"/>
      <c r="P506" s="24"/>
    </row>
    <row r="507" spans="1:16" ht="15" customHeight="1" x14ac:dyDescent="0.25">
      <c r="A507" s="5" t="s">
        <v>173</v>
      </c>
      <c r="B507" s="5" t="s">
        <v>53</v>
      </c>
      <c r="C507" s="22"/>
      <c r="D507" s="22"/>
      <c r="E507" s="22"/>
      <c r="F507" s="22"/>
      <c r="G507" s="22"/>
      <c r="I507" s="7"/>
    </row>
    <row r="508" spans="1:16" ht="15" customHeight="1" x14ac:dyDescent="0.25">
      <c r="A508" s="2" t="s">
        <v>173</v>
      </c>
      <c r="B508" s="8" t="s">
        <v>165</v>
      </c>
      <c r="C508" s="23">
        <v>43.828413273525278</v>
      </c>
      <c r="D508" s="23">
        <v>40.958615530000003</v>
      </c>
      <c r="E508" s="23">
        <v>42.784686906757933</v>
      </c>
      <c r="F508" s="23">
        <v>50.448864302255373</v>
      </c>
      <c r="G508" s="23">
        <v>40.708305761561292</v>
      </c>
      <c r="I508" s="7"/>
      <c r="L508" s="24"/>
      <c r="M508" s="24"/>
      <c r="N508" s="24"/>
      <c r="O508" s="24"/>
      <c r="P508" s="24"/>
    </row>
    <row r="509" spans="1:16" ht="15" customHeight="1" x14ac:dyDescent="0.25">
      <c r="A509" s="2" t="s">
        <v>173</v>
      </c>
      <c r="B509" s="8" t="s">
        <v>166</v>
      </c>
      <c r="C509" s="23">
        <v>40.432071438509503</v>
      </c>
      <c r="D509" s="23">
        <v>46.746169219999999</v>
      </c>
      <c r="E509" s="23">
        <v>40.911011958374324</v>
      </c>
      <c r="F509" s="23">
        <v>33.20862984902363</v>
      </c>
      <c r="G509" s="23">
        <v>39.323574408763768</v>
      </c>
      <c r="I509" s="7"/>
      <c r="L509" s="24"/>
      <c r="M509" s="24"/>
      <c r="N509" s="24"/>
      <c r="O509" s="24"/>
      <c r="P509" s="24"/>
    </row>
    <row r="510" spans="1:16" ht="15" customHeight="1" x14ac:dyDescent="0.25">
      <c r="A510" s="2" t="s">
        <v>173</v>
      </c>
      <c r="B510" s="8" t="s">
        <v>167</v>
      </c>
      <c r="C510" s="23">
        <v>1.7147016892618894</v>
      </c>
      <c r="D510" s="23">
        <v>1.413109291</v>
      </c>
      <c r="E510" s="23">
        <v>1.1646291152378605</v>
      </c>
      <c r="F510" s="23">
        <v>1.4344831928735</v>
      </c>
      <c r="G510" s="23">
        <v>1.3278899622197589</v>
      </c>
      <c r="I510" s="7"/>
      <c r="L510" s="24"/>
      <c r="M510" s="24"/>
      <c r="N510" s="24"/>
      <c r="O510" s="24"/>
      <c r="P510" s="24"/>
    </row>
    <row r="511" spans="1:16" ht="15" customHeight="1" x14ac:dyDescent="0.25">
      <c r="A511" s="2" t="s">
        <v>173</v>
      </c>
      <c r="B511" s="8" t="s">
        <v>168</v>
      </c>
      <c r="C511" s="23">
        <v>0.40593684278307546</v>
      </c>
      <c r="D511" s="23">
        <v>0.616307524</v>
      </c>
      <c r="E511" s="23">
        <v>0.60971877728047441</v>
      </c>
      <c r="F511" s="23">
        <v>0.61303526737963943</v>
      </c>
      <c r="G511" s="23">
        <v>0.63290978007822618</v>
      </c>
      <c r="I511" s="7"/>
      <c r="L511" s="24"/>
      <c r="M511" s="24"/>
      <c r="N511" s="24"/>
      <c r="O511" s="24"/>
      <c r="P511" s="24"/>
    </row>
    <row r="512" spans="1:16" ht="15" customHeight="1" x14ac:dyDescent="0.25">
      <c r="A512" s="5" t="s">
        <v>173</v>
      </c>
      <c r="B512" s="5" t="s">
        <v>116</v>
      </c>
      <c r="C512" s="22"/>
      <c r="D512" s="22"/>
      <c r="E512" s="22"/>
      <c r="F512" s="22"/>
      <c r="G512" s="22"/>
      <c r="I512" s="7"/>
      <c r="L512" s="24"/>
      <c r="M512" s="24"/>
      <c r="N512" s="24"/>
      <c r="O512" s="24"/>
      <c r="P512" s="24"/>
    </row>
    <row r="513" spans="1:21" ht="15" customHeight="1" x14ac:dyDescent="0.25">
      <c r="A513" s="2" t="s">
        <v>173</v>
      </c>
      <c r="B513" s="8" t="s">
        <v>535</v>
      </c>
      <c r="C513" s="23">
        <v>59.406315721692458</v>
      </c>
      <c r="D513" s="23">
        <v>38.36924758</v>
      </c>
      <c r="E513" s="23">
        <v>39.028122271952554</v>
      </c>
      <c r="F513" s="23">
        <v>38.696473262036051</v>
      </c>
      <c r="G513" s="23">
        <v>36.709021992177384</v>
      </c>
      <c r="I513" s="7"/>
      <c r="L513" s="24"/>
      <c r="M513" s="24"/>
      <c r="N513" s="24"/>
      <c r="O513" s="24"/>
      <c r="P513" s="24"/>
    </row>
    <row r="514" spans="1:21" ht="15" customHeight="1" x14ac:dyDescent="0.25">
      <c r="A514" s="2" t="s">
        <v>173</v>
      </c>
      <c r="B514" s="8" t="s">
        <v>542</v>
      </c>
      <c r="C514" s="23">
        <v>10.332789999999999</v>
      </c>
      <c r="D514" s="23">
        <v>10.594720000000001</v>
      </c>
      <c r="E514" s="23">
        <v>11.266170000000001</v>
      </c>
      <c r="F514" s="23">
        <v>13.04224</v>
      </c>
      <c r="G514" s="23">
        <v>12.997780000000001</v>
      </c>
      <c r="I514" s="7"/>
      <c r="L514" s="24"/>
      <c r="M514" s="24"/>
      <c r="N514" s="24"/>
      <c r="O514" s="24"/>
      <c r="P514" s="24"/>
    </row>
    <row r="515" spans="1:21" ht="15" customHeight="1" x14ac:dyDescent="0.25">
      <c r="A515" s="5" t="s">
        <v>173</v>
      </c>
      <c r="B515" s="5" t="s">
        <v>117</v>
      </c>
      <c r="C515" s="22"/>
      <c r="D515" s="22"/>
      <c r="E515" s="22"/>
      <c r="F515" s="22"/>
      <c r="G515" s="22"/>
      <c r="I515" s="7"/>
      <c r="L515" s="24"/>
      <c r="M515" s="24"/>
      <c r="N515" s="24"/>
      <c r="O515" s="24"/>
      <c r="P515" s="24"/>
    </row>
    <row r="516" spans="1:21" ht="15" customHeight="1" x14ac:dyDescent="0.25">
      <c r="A516" s="2" t="s">
        <v>173</v>
      </c>
      <c r="B516" s="8" t="s">
        <v>169</v>
      </c>
      <c r="C516" s="23">
        <v>-5.4511280360510819</v>
      </c>
      <c r="D516" s="23">
        <v>-3.568007481</v>
      </c>
      <c r="E516" s="23">
        <v>0.27332816799807635</v>
      </c>
      <c r="F516" s="23">
        <v>0.20611305095895957</v>
      </c>
      <c r="G516" s="23">
        <v>-2.8270085499821693</v>
      </c>
      <c r="I516" s="7"/>
      <c r="L516" s="24"/>
      <c r="M516" s="24"/>
      <c r="N516" s="24"/>
      <c r="O516" s="24"/>
      <c r="P516" s="24"/>
    </row>
    <row r="517" spans="1:21" ht="15" customHeight="1" x14ac:dyDescent="0.25">
      <c r="A517" s="2" t="s">
        <v>173</v>
      </c>
      <c r="B517" s="8" t="s">
        <v>170</v>
      </c>
      <c r="C517" s="23">
        <v>-0.84870839609784088</v>
      </c>
      <c r="D517" s="23">
        <v>-0.55568733699999995</v>
      </c>
      <c r="E517" s="23">
        <v>4.77438528109436E-2</v>
      </c>
      <c r="F517" s="23">
        <v>3.0370641630239902E-2</v>
      </c>
      <c r="G517" s="23">
        <v>-0.29411940366038503</v>
      </c>
      <c r="I517" s="7"/>
      <c r="L517" s="24"/>
      <c r="M517" s="24"/>
      <c r="N517" s="24"/>
      <c r="O517" s="24"/>
      <c r="P517" s="24"/>
    </row>
    <row r="518" spans="1:21" ht="15" customHeight="1" x14ac:dyDescent="0.25">
      <c r="A518" s="5" t="s">
        <v>663</v>
      </c>
      <c r="B518" s="5" t="s">
        <v>9</v>
      </c>
      <c r="C518" s="19">
        <v>0</v>
      </c>
      <c r="D518" s="19">
        <v>0</v>
      </c>
      <c r="E518" s="19">
        <v>255664</v>
      </c>
      <c r="F518" s="19">
        <v>0</v>
      </c>
      <c r="G518" s="19">
        <v>0</v>
      </c>
      <c r="I518" s="7"/>
      <c r="K518" s="3"/>
      <c r="L518" s="3"/>
      <c r="M518" s="3"/>
      <c r="N518" s="3"/>
      <c r="O518" s="3"/>
      <c r="P518" s="3"/>
      <c r="Q518" s="3"/>
      <c r="R518" s="3"/>
      <c r="S518" s="3"/>
      <c r="T518" s="3"/>
      <c r="U518" s="3"/>
    </row>
    <row r="519" spans="1:21" ht="15" customHeight="1" x14ac:dyDescent="0.25">
      <c r="A519" s="2" t="s">
        <v>663</v>
      </c>
      <c r="B519" s="8" t="s">
        <v>76</v>
      </c>
      <c r="C519" s="20"/>
      <c r="D519" s="20"/>
      <c r="E519" s="20">
        <v>150000</v>
      </c>
      <c r="F519" s="20"/>
      <c r="G519" s="20"/>
      <c r="I519" s="7"/>
    </row>
    <row r="520" spans="1:21" ht="15" customHeight="1" x14ac:dyDescent="0.25">
      <c r="A520" s="2" t="s">
        <v>663</v>
      </c>
      <c r="B520" s="8" t="s">
        <v>11</v>
      </c>
      <c r="C520" s="20"/>
      <c r="D520" s="20"/>
      <c r="E520" s="20">
        <v>0</v>
      </c>
      <c r="F520" s="20"/>
      <c r="G520" s="20"/>
      <c r="I520" s="7"/>
    </row>
    <row r="521" spans="1:21" ht="15" customHeight="1" x14ac:dyDescent="0.25">
      <c r="A521" s="2" t="s">
        <v>663</v>
      </c>
      <c r="B521" s="8" t="s">
        <v>132</v>
      </c>
      <c r="C521" s="20"/>
      <c r="D521" s="20"/>
      <c r="E521" s="20">
        <v>5664</v>
      </c>
      <c r="F521" s="20"/>
      <c r="G521" s="20"/>
      <c r="I521" s="7"/>
    </row>
    <row r="522" spans="1:21" ht="15" customHeight="1" x14ac:dyDescent="0.25">
      <c r="A522" s="2" t="s">
        <v>663</v>
      </c>
      <c r="B522" s="8" t="s">
        <v>13</v>
      </c>
      <c r="C522" s="20"/>
      <c r="D522" s="20"/>
      <c r="E522" s="20">
        <v>100000</v>
      </c>
      <c r="F522" s="20"/>
      <c r="G522" s="20"/>
      <c r="I522" s="7"/>
    </row>
    <row r="523" spans="1:21" ht="15" customHeight="1" x14ac:dyDescent="0.25">
      <c r="A523" s="5" t="s">
        <v>663</v>
      </c>
      <c r="B523" s="5" t="s">
        <v>133</v>
      </c>
      <c r="C523" s="19"/>
      <c r="D523" s="19"/>
      <c r="E523" s="19">
        <v>332076</v>
      </c>
      <c r="F523" s="19"/>
      <c r="G523" s="19"/>
      <c r="I523" s="7"/>
      <c r="P523" s="3"/>
      <c r="Q523" s="3"/>
      <c r="R523" s="3"/>
      <c r="S523" s="3"/>
      <c r="T523" s="3"/>
    </row>
    <row r="524" spans="1:21" ht="15" customHeight="1" x14ac:dyDescent="0.25">
      <c r="A524" s="2" t="s">
        <v>663</v>
      </c>
      <c r="B524" s="8" t="s">
        <v>134</v>
      </c>
      <c r="C524" s="20"/>
      <c r="D524" s="20"/>
      <c r="E524" s="20">
        <v>268159</v>
      </c>
      <c r="F524" s="20"/>
      <c r="G524" s="20"/>
      <c r="I524" s="7"/>
      <c r="P524" s="3"/>
      <c r="Q524" s="3"/>
      <c r="R524" s="3"/>
      <c r="S524" s="3"/>
      <c r="T524" s="3"/>
    </row>
    <row r="525" spans="1:21" ht="15" customHeight="1" x14ac:dyDescent="0.25">
      <c r="A525" s="2" t="s">
        <v>663</v>
      </c>
      <c r="B525" s="21" t="s">
        <v>135</v>
      </c>
      <c r="C525" s="20"/>
      <c r="D525" s="20"/>
      <c r="E525" s="20">
        <v>0</v>
      </c>
      <c r="F525" s="20"/>
      <c r="G525" s="20"/>
      <c r="I525" s="7"/>
    </row>
    <row r="526" spans="1:21" ht="15" customHeight="1" x14ac:dyDescent="0.25">
      <c r="A526" s="2" t="s">
        <v>663</v>
      </c>
      <c r="B526" s="21" t="s">
        <v>136</v>
      </c>
      <c r="C526" s="20"/>
      <c r="D526" s="20"/>
      <c r="E526" s="20">
        <v>0</v>
      </c>
      <c r="F526" s="20"/>
      <c r="G526" s="20"/>
      <c r="I526" s="7"/>
    </row>
    <row r="527" spans="1:21" ht="15" customHeight="1" x14ac:dyDescent="0.25">
      <c r="A527" s="2" t="s">
        <v>663</v>
      </c>
      <c r="B527" s="21" t="s">
        <v>137</v>
      </c>
      <c r="C527" s="20"/>
      <c r="D527" s="20"/>
      <c r="E527" s="20">
        <v>268159</v>
      </c>
      <c r="F527" s="20"/>
      <c r="G527" s="20"/>
      <c r="I527" s="7"/>
    </row>
    <row r="528" spans="1:21" ht="15" customHeight="1" x14ac:dyDescent="0.25">
      <c r="A528" s="2" t="s">
        <v>663</v>
      </c>
      <c r="B528" s="8" t="s">
        <v>138</v>
      </c>
      <c r="C528" s="20"/>
      <c r="D528" s="20"/>
      <c r="E528" s="20">
        <v>63917</v>
      </c>
      <c r="F528" s="20"/>
      <c r="G528" s="20"/>
      <c r="I528" s="7"/>
    </row>
    <row r="529" spans="1:9" ht="15" customHeight="1" x14ac:dyDescent="0.25">
      <c r="A529" s="5" t="s">
        <v>663</v>
      </c>
      <c r="B529" s="5" t="s">
        <v>139</v>
      </c>
      <c r="C529" s="19"/>
      <c r="D529" s="19"/>
      <c r="E529" s="19">
        <v>587740</v>
      </c>
      <c r="F529" s="19"/>
      <c r="G529" s="19"/>
      <c r="I529" s="7"/>
    </row>
    <row r="530" spans="1:9" ht="15" customHeight="1" x14ac:dyDescent="0.25">
      <c r="A530" s="2" t="s">
        <v>663</v>
      </c>
      <c r="B530" s="8" t="s">
        <v>140</v>
      </c>
      <c r="C530" s="20"/>
      <c r="D530" s="20"/>
      <c r="E530" s="20">
        <v>544439</v>
      </c>
      <c r="F530" s="20"/>
      <c r="G530" s="20"/>
      <c r="I530" s="7"/>
    </row>
    <row r="531" spans="1:9" ht="15" customHeight="1" x14ac:dyDescent="0.25">
      <c r="A531" s="2" t="s">
        <v>663</v>
      </c>
      <c r="B531" s="21" t="s">
        <v>141</v>
      </c>
      <c r="C531" s="20"/>
      <c r="D531" s="20"/>
      <c r="E531" s="20">
        <v>124282</v>
      </c>
      <c r="F531" s="20"/>
      <c r="G531" s="20"/>
      <c r="I531" s="7"/>
    </row>
    <row r="532" spans="1:9" ht="15" customHeight="1" x14ac:dyDescent="0.25">
      <c r="A532" s="2" t="s">
        <v>663</v>
      </c>
      <c r="B532" s="21" t="s">
        <v>506</v>
      </c>
      <c r="C532" s="20"/>
      <c r="D532" s="20"/>
      <c r="E532" s="20">
        <v>420144</v>
      </c>
      <c r="F532" s="20"/>
      <c r="G532" s="20"/>
      <c r="I532" s="7"/>
    </row>
    <row r="533" spans="1:9" ht="15" customHeight="1" x14ac:dyDescent="0.25">
      <c r="A533" s="2" t="s">
        <v>663</v>
      </c>
      <c r="B533" s="21" t="s">
        <v>142</v>
      </c>
      <c r="C533" s="20"/>
      <c r="D533" s="20"/>
      <c r="E533" s="20">
        <v>13</v>
      </c>
      <c r="F533" s="20"/>
      <c r="G533" s="20"/>
      <c r="I533" s="7"/>
    </row>
    <row r="534" spans="1:9" ht="15" customHeight="1" x14ac:dyDescent="0.25">
      <c r="A534" s="2" t="s">
        <v>663</v>
      </c>
      <c r="B534" s="8" t="s">
        <v>143</v>
      </c>
      <c r="C534" s="20"/>
      <c r="D534" s="20"/>
      <c r="E534" s="20">
        <v>43301</v>
      </c>
      <c r="F534" s="20"/>
      <c r="G534" s="20"/>
      <c r="I534" s="7"/>
    </row>
    <row r="535" spans="1:9" ht="15" customHeight="1" x14ac:dyDescent="0.25">
      <c r="A535" s="2" t="s">
        <v>663</v>
      </c>
      <c r="B535" s="21" t="s">
        <v>144</v>
      </c>
      <c r="C535" s="20"/>
      <c r="D535" s="20"/>
      <c r="E535" s="20">
        <v>1325</v>
      </c>
      <c r="F535" s="20"/>
      <c r="G535" s="20"/>
      <c r="I535" s="7"/>
    </row>
    <row r="536" spans="1:9" ht="15" customHeight="1" x14ac:dyDescent="0.25">
      <c r="A536" s="2" t="s">
        <v>663</v>
      </c>
      <c r="B536" s="21" t="s">
        <v>145</v>
      </c>
      <c r="C536" s="20"/>
      <c r="D536" s="20"/>
      <c r="E536" s="20">
        <v>0</v>
      </c>
      <c r="F536" s="20"/>
      <c r="G536" s="20"/>
      <c r="I536" s="7"/>
    </row>
    <row r="537" spans="1:9" ht="15" customHeight="1" x14ac:dyDescent="0.25">
      <c r="A537" s="2" t="s">
        <v>663</v>
      </c>
      <c r="B537" s="21" t="s">
        <v>146</v>
      </c>
      <c r="C537" s="20"/>
      <c r="D537" s="20"/>
      <c r="E537" s="20">
        <v>0</v>
      </c>
      <c r="F537" s="20"/>
      <c r="G537" s="20"/>
      <c r="I537" s="7"/>
    </row>
    <row r="538" spans="1:9" ht="15" customHeight="1" x14ac:dyDescent="0.25">
      <c r="A538" s="2" t="s">
        <v>663</v>
      </c>
      <c r="B538" s="21" t="s">
        <v>147</v>
      </c>
      <c r="C538" s="20"/>
      <c r="D538" s="20"/>
      <c r="E538" s="20">
        <v>0</v>
      </c>
      <c r="F538" s="20"/>
      <c r="G538" s="20"/>
      <c r="I538" s="7"/>
    </row>
    <row r="539" spans="1:9" ht="15" customHeight="1" x14ac:dyDescent="0.25">
      <c r="A539" s="2" t="s">
        <v>663</v>
      </c>
      <c r="B539" s="21" t="s">
        <v>148</v>
      </c>
      <c r="C539" s="20"/>
      <c r="D539" s="20"/>
      <c r="E539" s="20">
        <v>1325</v>
      </c>
      <c r="F539" s="20"/>
      <c r="G539" s="20"/>
      <c r="I539" s="7"/>
    </row>
    <row r="540" spans="1:9" ht="15" customHeight="1" x14ac:dyDescent="0.25">
      <c r="A540" s="2" t="s">
        <v>663</v>
      </c>
      <c r="B540" s="21" t="s">
        <v>149</v>
      </c>
      <c r="C540" s="20"/>
      <c r="D540" s="20"/>
      <c r="E540" s="20">
        <v>41976</v>
      </c>
      <c r="F540" s="20"/>
      <c r="G540" s="20"/>
      <c r="I540" s="7"/>
    </row>
    <row r="541" spans="1:9" ht="15" customHeight="1" x14ac:dyDescent="0.25">
      <c r="A541" s="5" t="s">
        <v>663</v>
      </c>
      <c r="B541" s="5" t="s">
        <v>29</v>
      </c>
      <c r="C541" s="19"/>
      <c r="D541" s="19"/>
      <c r="E541" s="19"/>
      <c r="F541" s="19"/>
      <c r="G541" s="19"/>
      <c r="I541" s="7"/>
    </row>
    <row r="542" spans="1:9" ht="15" customHeight="1" x14ac:dyDescent="0.25">
      <c r="A542" s="2" t="s">
        <v>663</v>
      </c>
      <c r="B542" s="8" t="s">
        <v>150</v>
      </c>
      <c r="C542" s="20"/>
      <c r="D542" s="20"/>
      <c r="E542" s="20">
        <v>11755</v>
      </c>
      <c r="F542" s="20"/>
      <c r="G542" s="20"/>
      <c r="I542" s="7"/>
    </row>
    <row r="543" spans="1:9" ht="15" customHeight="1" x14ac:dyDescent="0.25">
      <c r="A543" s="2" t="s">
        <v>663</v>
      </c>
      <c r="B543" s="8" t="s">
        <v>151</v>
      </c>
      <c r="C543" s="20"/>
      <c r="D543" s="20"/>
      <c r="E543" s="20">
        <v>48347</v>
      </c>
      <c r="F543" s="20"/>
      <c r="G543" s="20"/>
      <c r="I543" s="7"/>
    </row>
    <row r="544" spans="1:9" ht="15" customHeight="1" x14ac:dyDescent="0.25">
      <c r="A544" s="2" t="s">
        <v>663</v>
      </c>
      <c r="B544" s="8" t="s">
        <v>152</v>
      </c>
      <c r="C544" s="20"/>
      <c r="D544" s="20"/>
      <c r="E544" s="20">
        <v>60102</v>
      </c>
      <c r="F544" s="20"/>
      <c r="G544" s="20"/>
      <c r="I544" s="7"/>
    </row>
    <row r="545" spans="1:9" ht="15" customHeight="1" x14ac:dyDescent="0.25">
      <c r="A545" s="2" t="s">
        <v>663</v>
      </c>
      <c r="B545" s="8" t="s">
        <v>153</v>
      </c>
      <c r="C545" s="20"/>
      <c r="D545" s="20"/>
      <c r="E545" s="20">
        <v>0</v>
      </c>
      <c r="F545" s="20"/>
      <c r="G545" s="20"/>
      <c r="I545" s="7"/>
    </row>
    <row r="546" spans="1:9" ht="15" customHeight="1" x14ac:dyDescent="0.25">
      <c r="A546" s="2" t="s">
        <v>663</v>
      </c>
      <c r="B546" s="8" t="s">
        <v>154</v>
      </c>
      <c r="C546" s="20"/>
      <c r="D546" s="20"/>
      <c r="E546" s="20">
        <v>7893</v>
      </c>
      <c r="F546" s="20"/>
      <c r="G546" s="20"/>
      <c r="I546" s="7"/>
    </row>
    <row r="547" spans="1:9" ht="15" customHeight="1" x14ac:dyDescent="0.25">
      <c r="A547" s="2" t="s">
        <v>663</v>
      </c>
      <c r="B547" s="8" t="s">
        <v>155</v>
      </c>
      <c r="C547" s="20"/>
      <c r="D547" s="20"/>
      <c r="E547" s="20">
        <v>67995</v>
      </c>
      <c r="F547" s="20"/>
      <c r="G547" s="20"/>
      <c r="I547" s="7"/>
    </row>
    <row r="548" spans="1:9" ht="15" customHeight="1" x14ac:dyDescent="0.25">
      <c r="A548" s="2" t="s">
        <v>663</v>
      </c>
      <c r="B548" s="8" t="s">
        <v>156</v>
      </c>
      <c r="C548" s="20"/>
      <c r="D548" s="20"/>
      <c r="E548" s="20">
        <v>4037</v>
      </c>
      <c r="F548" s="20"/>
      <c r="G548" s="20"/>
      <c r="I548" s="7"/>
    </row>
    <row r="549" spans="1:9" ht="15" customHeight="1" x14ac:dyDescent="0.25">
      <c r="A549" s="2" t="s">
        <v>663</v>
      </c>
      <c r="B549" s="8" t="s">
        <v>157</v>
      </c>
      <c r="C549" s="20"/>
      <c r="D549" s="20"/>
      <c r="E549" s="20">
        <v>22859</v>
      </c>
      <c r="F549" s="20"/>
      <c r="G549" s="20"/>
      <c r="I549" s="7"/>
    </row>
    <row r="550" spans="1:9" ht="15" customHeight="1" x14ac:dyDescent="0.25">
      <c r="A550" s="2" t="s">
        <v>663</v>
      </c>
      <c r="B550" s="8" t="s">
        <v>158</v>
      </c>
      <c r="C550" s="20"/>
      <c r="D550" s="20"/>
      <c r="E550" s="20">
        <v>5664</v>
      </c>
      <c r="F550" s="20"/>
      <c r="G550" s="20"/>
      <c r="I550" s="7"/>
    </row>
    <row r="551" spans="1:9" ht="15" customHeight="1" x14ac:dyDescent="0.25">
      <c r="A551" s="5" t="s">
        <v>663</v>
      </c>
      <c r="B551" s="5" t="s">
        <v>40</v>
      </c>
      <c r="C551" s="22"/>
      <c r="D551" s="22"/>
      <c r="E551" s="22"/>
      <c r="F551" s="22"/>
      <c r="G551" s="22"/>
      <c r="I551" s="7"/>
    </row>
    <row r="552" spans="1:9" ht="15" customHeight="1" x14ac:dyDescent="0.25">
      <c r="A552" s="2" t="s">
        <v>663</v>
      </c>
      <c r="B552" s="8" t="s">
        <v>77</v>
      </c>
      <c r="C552" s="20"/>
      <c r="D552" s="20"/>
      <c r="E552" s="20">
        <v>15000</v>
      </c>
      <c r="F552" s="20"/>
      <c r="G552" s="20"/>
      <c r="I552" s="7"/>
    </row>
    <row r="553" spans="1:9" ht="15" customHeight="1" x14ac:dyDescent="0.25">
      <c r="A553" s="2" t="s">
        <v>663</v>
      </c>
      <c r="B553" s="8" t="s">
        <v>78</v>
      </c>
      <c r="C553" s="23"/>
      <c r="D553" s="23"/>
      <c r="E553" s="23">
        <v>0</v>
      </c>
      <c r="F553" s="23"/>
      <c r="G553" s="23"/>
      <c r="I553" s="7"/>
    </row>
    <row r="554" spans="1:9" ht="15" customHeight="1" x14ac:dyDescent="0.25">
      <c r="A554" s="2" t="s">
        <v>663</v>
      </c>
      <c r="B554" s="8" t="s">
        <v>159</v>
      </c>
      <c r="C554" s="23"/>
      <c r="D554" s="23"/>
      <c r="E554" s="23">
        <v>0</v>
      </c>
      <c r="F554" s="23"/>
      <c r="G554" s="23"/>
      <c r="I554" s="7"/>
    </row>
    <row r="555" spans="1:9" ht="15" customHeight="1" x14ac:dyDescent="0.25">
      <c r="A555" s="2" t="s">
        <v>663</v>
      </c>
      <c r="B555" s="8" t="s">
        <v>80</v>
      </c>
      <c r="C555" s="20"/>
      <c r="D555" s="20"/>
      <c r="E555" s="20">
        <v>-52498</v>
      </c>
      <c r="F555" s="20"/>
      <c r="G555" s="20"/>
      <c r="I555" s="7"/>
    </row>
    <row r="556" spans="1:9" ht="15" customHeight="1" x14ac:dyDescent="0.25">
      <c r="A556" s="5" t="s">
        <v>663</v>
      </c>
      <c r="B556" s="5" t="s">
        <v>43</v>
      </c>
      <c r="C556" s="22"/>
      <c r="D556" s="22"/>
      <c r="E556" s="22"/>
      <c r="F556" s="22"/>
      <c r="G556" s="22"/>
      <c r="I556" s="7"/>
    </row>
    <row r="557" spans="1:9" ht="15" x14ac:dyDescent="0.25">
      <c r="A557" s="2" t="s">
        <v>663</v>
      </c>
      <c r="B557" s="8" t="s">
        <v>541</v>
      </c>
      <c r="C557" s="23"/>
      <c r="D557" s="23"/>
      <c r="E557" s="23">
        <v>3.6386062288004934</v>
      </c>
      <c r="F557" s="23"/>
      <c r="G557" s="23"/>
      <c r="I557" s="7"/>
    </row>
    <row r="558" spans="1:9" ht="15" customHeight="1" x14ac:dyDescent="0.25">
      <c r="A558" s="2" t="s">
        <v>663</v>
      </c>
      <c r="B558" s="8" t="s">
        <v>160</v>
      </c>
      <c r="C558" s="23"/>
      <c r="D558" s="23"/>
      <c r="E558" s="23">
        <v>4.3638786383950308</v>
      </c>
      <c r="F558" s="23"/>
      <c r="G558" s="23"/>
      <c r="I558" s="7"/>
    </row>
    <row r="559" spans="1:9" ht="15" customHeight="1" x14ac:dyDescent="0.25">
      <c r="A559" s="2" t="s">
        <v>663</v>
      </c>
      <c r="B559" s="8" t="s">
        <v>161</v>
      </c>
      <c r="C559" s="23"/>
      <c r="D559" s="23"/>
      <c r="E559" s="23">
        <v>0.96369142818252973</v>
      </c>
      <c r="F559" s="23"/>
      <c r="G559" s="23"/>
      <c r="I559" s="7"/>
    </row>
    <row r="560" spans="1:9" ht="15" customHeight="1" x14ac:dyDescent="0.25">
      <c r="A560" s="2" t="s">
        <v>663</v>
      </c>
      <c r="B560" s="8" t="s">
        <v>162</v>
      </c>
      <c r="C560" s="23"/>
      <c r="D560" s="23"/>
      <c r="E560" s="23">
        <v>8.3300242664901827</v>
      </c>
      <c r="F560" s="23"/>
      <c r="G560" s="23"/>
      <c r="I560" s="7"/>
    </row>
    <row r="561" spans="1:9" ht="15" customHeight="1" x14ac:dyDescent="0.25">
      <c r="A561" s="2" t="s">
        <v>663</v>
      </c>
      <c r="B561" s="8" t="s">
        <v>163</v>
      </c>
      <c r="C561" s="23"/>
      <c r="D561" s="23"/>
      <c r="E561" s="23">
        <v>88.391793514228993</v>
      </c>
      <c r="F561" s="23"/>
      <c r="G561" s="23"/>
      <c r="I561" s="7"/>
    </row>
    <row r="562" spans="1:9" ht="15" customHeight="1" x14ac:dyDescent="0.25">
      <c r="A562" s="2" t="s">
        <v>663</v>
      </c>
      <c r="B562" s="8" t="s">
        <v>164</v>
      </c>
      <c r="C562" s="23"/>
      <c r="D562" s="23"/>
      <c r="E562" s="23">
        <v>0.71274717514124297</v>
      </c>
      <c r="F562" s="23"/>
      <c r="G562" s="23"/>
      <c r="I562" s="7"/>
    </row>
    <row r="563" spans="1:9" ht="15" customHeight="1" x14ac:dyDescent="0.25">
      <c r="A563" s="2" t="s">
        <v>663</v>
      </c>
      <c r="B563" s="8" t="s">
        <v>507</v>
      </c>
      <c r="C563" s="23"/>
      <c r="D563" s="23"/>
      <c r="E563" s="23">
        <v>0.37759999999999999</v>
      </c>
      <c r="F563" s="23"/>
      <c r="G563" s="23"/>
      <c r="I563" s="7"/>
    </row>
    <row r="564" spans="1:9" ht="15" customHeight="1" x14ac:dyDescent="0.25">
      <c r="A564" s="5" t="s">
        <v>663</v>
      </c>
      <c r="B564" s="5" t="s">
        <v>53</v>
      </c>
      <c r="C564" s="22"/>
      <c r="D564" s="22"/>
      <c r="E564" s="22"/>
      <c r="F564" s="22"/>
      <c r="G564" s="22"/>
      <c r="I564" s="7"/>
    </row>
    <row r="565" spans="1:9" ht="15" customHeight="1" x14ac:dyDescent="0.25">
      <c r="A565" s="2" t="s">
        <v>663</v>
      </c>
      <c r="B565" s="8" t="s">
        <v>165</v>
      </c>
      <c r="C565" s="23"/>
      <c r="D565" s="23"/>
      <c r="E565" s="23">
        <v>0.22543982032871679</v>
      </c>
      <c r="F565" s="23"/>
      <c r="G565" s="23"/>
      <c r="I565" s="7"/>
    </row>
    <row r="566" spans="1:9" ht="15" customHeight="1" x14ac:dyDescent="0.25">
      <c r="A566" s="2" t="s">
        <v>663</v>
      </c>
      <c r="B566" s="8" t="s">
        <v>166</v>
      </c>
      <c r="C566" s="23"/>
      <c r="D566" s="23"/>
      <c r="E566" s="23">
        <v>21.145744717051759</v>
      </c>
      <c r="F566" s="23"/>
      <c r="G566" s="23"/>
      <c r="I566" s="7"/>
    </row>
    <row r="567" spans="1:9" ht="15" customHeight="1" x14ac:dyDescent="0.25">
      <c r="A567" s="2" t="s">
        <v>663</v>
      </c>
      <c r="B567" s="8" t="s">
        <v>167</v>
      </c>
      <c r="C567" s="23"/>
      <c r="D567" s="23"/>
      <c r="E567" s="23">
        <v>0.6774567016599653</v>
      </c>
      <c r="F567" s="23"/>
      <c r="G567" s="23"/>
      <c r="I567" s="7"/>
    </row>
    <row r="568" spans="1:9" ht="15" customHeight="1" x14ac:dyDescent="0.25">
      <c r="A568" s="2" t="s">
        <v>663</v>
      </c>
      <c r="B568" s="8" t="s">
        <v>168</v>
      </c>
      <c r="C568" s="23"/>
      <c r="D568" s="23"/>
      <c r="E568" s="23">
        <v>0.5650049341545581</v>
      </c>
      <c r="F568" s="23"/>
      <c r="G568" s="23"/>
      <c r="I568" s="7"/>
    </row>
    <row r="569" spans="1:9" ht="15" customHeight="1" x14ac:dyDescent="0.25">
      <c r="A569" s="5" t="s">
        <v>663</v>
      </c>
      <c r="B569" s="5" t="s">
        <v>116</v>
      </c>
      <c r="C569" s="22"/>
      <c r="D569" s="22"/>
      <c r="E569" s="22"/>
      <c r="F569" s="22"/>
      <c r="G569" s="22"/>
      <c r="I569" s="7"/>
    </row>
    <row r="570" spans="1:9" ht="15" customHeight="1" x14ac:dyDescent="0.25">
      <c r="A570" s="2" t="s">
        <v>663</v>
      </c>
      <c r="B570" s="8" t="s">
        <v>535</v>
      </c>
      <c r="C570" s="23"/>
      <c r="D570" s="23"/>
      <c r="E570" s="23">
        <v>26.485180521999524</v>
      </c>
      <c r="F570" s="23"/>
      <c r="G570" s="23"/>
      <c r="I570" s="7"/>
    </row>
    <row r="571" spans="1:9" ht="15" customHeight="1" x14ac:dyDescent="0.25">
      <c r="A571" s="2" t="s">
        <v>663</v>
      </c>
      <c r="B571" s="8" t="s">
        <v>542</v>
      </c>
      <c r="C571" s="23"/>
      <c r="D571" s="23"/>
      <c r="E571" s="23">
        <v>10.377599999999999</v>
      </c>
      <c r="F571" s="23"/>
      <c r="G571" s="23"/>
      <c r="I571" s="7"/>
    </row>
    <row r="572" spans="1:9" ht="15" customHeight="1" x14ac:dyDescent="0.25">
      <c r="A572" s="5" t="s">
        <v>663</v>
      </c>
      <c r="B572" s="5" t="s">
        <v>117</v>
      </c>
      <c r="C572" s="22"/>
      <c r="D572" s="22"/>
      <c r="E572" s="22"/>
      <c r="F572" s="22"/>
      <c r="G572" s="22"/>
      <c r="I572" s="7"/>
    </row>
    <row r="573" spans="1:9" ht="15" customHeight="1" x14ac:dyDescent="0.25">
      <c r="A573" s="2" t="s">
        <v>663</v>
      </c>
      <c r="B573" s="8" t="s">
        <v>169</v>
      </c>
      <c r="C573" s="23"/>
      <c r="D573" s="23"/>
      <c r="E573" s="23">
        <v>-9.2687146892655363</v>
      </c>
      <c r="F573" s="23"/>
      <c r="G573" s="23"/>
      <c r="I573" s="7"/>
    </row>
    <row r="574" spans="1:9" ht="15" customHeight="1" x14ac:dyDescent="0.25">
      <c r="A574" s="100" t="s">
        <v>663</v>
      </c>
      <c r="B574" s="64" t="s">
        <v>170</v>
      </c>
      <c r="C574" s="102"/>
      <c r="D574" s="102"/>
      <c r="E574" s="102">
        <v>-0.82134643365614779</v>
      </c>
      <c r="F574" s="102"/>
      <c r="G574" s="102"/>
      <c r="I574" s="7"/>
    </row>
    <row r="575" spans="1:9" ht="15" x14ac:dyDescent="0.25">
      <c r="A575"/>
    </row>
    <row r="576" spans="1:9" x14ac:dyDescent="0.2">
      <c r="A576" s="2" t="s">
        <v>687</v>
      </c>
    </row>
  </sheetData>
  <hyperlinks>
    <hyperlink ref="G1" location="Contents!A1" display="Back" xr:uid="{00000000-0004-0000-05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70"/>
  <sheetViews>
    <sheetView zoomScale="90" zoomScaleNormal="90" workbookViewId="0">
      <pane xSplit="4" ySplit="4" topLeftCell="E245" activePane="bottomRight" state="frozen"/>
      <selection activeCell="E18" sqref="E18"/>
      <selection pane="topRight" activeCell="E18" sqref="E18"/>
      <selection pane="bottomLeft" activeCell="E18" sqref="E18"/>
      <selection pane="bottomRight" activeCell="D268" sqref="D268"/>
    </sheetView>
  </sheetViews>
  <sheetFormatPr defaultRowHeight="14.25" x14ac:dyDescent="0.2"/>
  <cols>
    <col min="1" max="2" width="16.140625" style="2" hidden="1" customWidth="1"/>
    <col min="3" max="3" width="35.42578125" style="2" customWidth="1"/>
    <col min="4" max="4" width="52.42578125" style="2" customWidth="1"/>
    <col min="5" max="9" width="15.85546875" style="2" customWidth="1"/>
    <col min="10" max="10" width="9.140625" style="2"/>
    <col min="11" max="14" width="9.85546875" style="2" bestFit="1" customWidth="1"/>
    <col min="15" max="16384" width="9.140625" style="2"/>
  </cols>
  <sheetData>
    <row r="1" spans="1:15" x14ac:dyDescent="0.2">
      <c r="I1" s="38" t="s">
        <v>203</v>
      </c>
    </row>
    <row r="2" spans="1:15" ht="15.75" x14ac:dyDescent="0.25">
      <c r="A2" s="41"/>
      <c r="B2" s="41"/>
      <c r="C2" s="40" t="s">
        <v>192</v>
      </c>
      <c r="D2" s="41"/>
      <c r="E2" s="41"/>
      <c r="F2" s="41"/>
      <c r="G2" s="41"/>
      <c r="H2" s="41"/>
      <c r="I2" s="41"/>
    </row>
    <row r="3" spans="1:15" x14ac:dyDescent="0.2">
      <c r="I3" s="18" t="s">
        <v>88</v>
      </c>
    </row>
    <row r="4" spans="1:15" x14ac:dyDescent="0.2">
      <c r="A4" s="43" t="s">
        <v>1</v>
      </c>
      <c r="B4" s="43" t="s">
        <v>209</v>
      </c>
      <c r="C4" s="43" t="s">
        <v>215</v>
      </c>
      <c r="D4" s="43" t="s">
        <v>3</v>
      </c>
      <c r="E4" s="51" t="s">
        <v>5</v>
      </c>
      <c r="F4" s="51" t="s">
        <v>6</v>
      </c>
      <c r="G4" s="51" t="s">
        <v>7</v>
      </c>
      <c r="H4" s="51" t="s">
        <v>8</v>
      </c>
      <c r="I4" s="51">
        <v>2025</v>
      </c>
    </row>
    <row r="5" spans="1:15" x14ac:dyDescent="0.2">
      <c r="A5" s="5" t="s">
        <v>216</v>
      </c>
      <c r="B5" s="5" t="s">
        <v>216</v>
      </c>
      <c r="C5" s="5" t="s">
        <v>654</v>
      </c>
      <c r="D5" s="5" t="s">
        <v>9</v>
      </c>
      <c r="E5" s="96">
        <v>3227440</v>
      </c>
      <c r="F5" s="96">
        <v>3076384</v>
      </c>
      <c r="G5" s="96">
        <v>3243122</v>
      </c>
      <c r="H5" s="96">
        <v>2897853.5490000006</v>
      </c>
      <c r="I5" s="96">
        <v>2922799.0810000002</v>
      </c>
      <c r="J5" s="93"/>
      <c r="K5" s="93"/>
      <c r="L5" s="93"/>
      <c r="M5" s="93"/>
      <c r="N5" s="93"/>
      <c r="O5" s="93"/>
    </row>
    <row r="6" spans="1:15" x14ac:dyDescent="0.2">
      <c r="A6" s="5" t="s">
        <v>216</v>
      </c>
      <c r="B6" s="5" t="s">
        <v>216</v>
      </c>
      <c r="C6" s="2" t="s">
        <v>654</v>
      </c>
      <c r="D6" s="8" t="s">
        <v>76</v>
      </c>
      <c r="E6" s="52">
        <v>6852905</v>
      </c>
      <c r="F6" s="52">
        <v>6852905</v>
      </c>
      <c r="G6" s="52">
        <v>6852905</v>
      </c>
      <c r="H6" s="52">
        <v>5446154.9170000004</v>
      </c>
      <c r="I6" s="52">
        <v>5446154.8770000003</v>
      </c>
    </row>
    <row r="7" spans="1:15" x14ac:dyDescent="0.2">
      <c r="A7" s="5" t="s">
        <v>216</v>
      </c>
      <c r="B7" s="5" t="s">
        <v>216</v>
      </c>
      <c r="C7" s="2" t="s">
        <v>654</v>
      </c>
      <c r="D7" s="8" t="s">
        <v>11</v>
      </c>
      <c r="E7" s="52">
        <v>-964719</v>
      </c>
      <c r="F7" s="52">
        <v>-968107</v>
      </c>
      <c r="G7" s="52">
        <v>-955374</v>
      </c>
      <c r="H7" s="52">
        <v>-1489488.858</v>
      </c>
      <c r="I7" s="52">
        <v>-1551538.638</v>
      </c>
    </row>
    <row r="8" spans="1:15" x14ac:dyDescent="0.2">
      <c r="A8" s="5" t="s">
        <v>216</v>
      </c>
      <c r="B8" s="5" t="s">
        <v>216</v>
      </c>
      <c r="C8" s="2" t="s">
        <v>654</v>
      </c>
      <c r="D8" s="8" t="s">
        <v>217</v>
      </c>
      <c r="E8" s="52">
        <v>-2704984</v>
      </c>
      <c r="F8" s="52">
        <v>-2826111</v>
      </c>
      <c r="G8" s="52">
        <v>-2701326</v>
      </c>
      <c r="H8" s="52">
        <v>-1060226.828</v>
      </c>
      <c r="I8" s="52">
        <v>-1016989.678</v>
      </c>
    </row>
    <row r="9" spans="1:15" x14ac:dyDescent="0.2">
      <c r="A9" s="5" t="s">
        <v>216</v>
      </c>
      <c r="B9" s="5" t="s">
        <v>216</v>
      </c>
      <c r="C9" s="2" t="s">
        <v>654</v>
      </c>
      <c r="D9" s="8" t="s">
        <v>13</v>
      </c>
      <c r="E9" s="52">
        <v>44238</v>
      </c>
      <c r="F9" s="52">
        <v>17697</v>
      </c>
      <c r="G9" s="52">
        <v>46917</v>
      </c>
      <c r="H9" s="52">
        <v>1414.318</v>
      </c>
      <c r="I9" s="52">
        <v>45172.52</v>
      </c>
    </row>
    <row r="10" spans="1:15" x14ac:dyDescent="0.2">
      <c r="A10" s="5" t="s">
        <v>216</v>
      </c>
      <c r="B10" s="5" t="s">
        <v>216</v>
      </c>
      <c r="C10" s="5" t="s">
        <v>654</v>
      </c>
      <c r="D10" s="5" t="s">
        <v>218</v>
      </c>
      <c r="E10" s="96">
        <v>2702613</v>
      </c>
      <c r="F10" s="96">
        <v>2497220</v>
      </c>
      <c r="G10" s="96">
        <v>2182812</v>
      </c>
      <c r="H10" s="96">
        <v>3999376.9890000001</v>
      </c>
      <c r="I10" s="96">
        <v>4331245.4879999999</v>
      </c>
    </row>
    <row r="11" spans="1:15" x14ac:dyDescent="0.2">
      <c r="A11" s="5" t="s">
        <v>216</v>
      </c>
      <c r="B11" s="5" t="s">
        <v>216</v>
      </c>
      <c r="C11" s="2" t="s">
        <v>654</v>
      </c>
      <c r="D11" s="8" t="s">
        <v>219</v>
      </c>
      <c r="E11" s="52">
        <v>2417575</v>
      </c>
      <c r="F11" s="52">
        <v>2239923</v>
      </c>
      <c r="G11" s="52">
        <v>1958090</v>
      </c>
      <c r="H11" s="52">
        <v>3735297.227</v>
      </c>
      <c r="I11" s="52">
        <v>3905744.4819999998</v>
      </c>
    </row>
    <row r="12" spans="1:15" x14ac:dyDescent="0.2">
      <c r="A12" s="5" t="s">
        <v>216</v>
      </c>
      <c r="B12" s="5" t="s">
        <v>216</v>
      </c>
      <c r="C12" s="2" t="s">
        <v>654</v>
      </c>
      <c r="D12" s="8" t="s">
        <v>220</v>
      </c>
      <c r="E12" s="52">
        <v>285038</v>
      </c>
      <c r="F12" s="52">
        <v>257297</v>
      </c>
      <c r="G12" s="52">
        <v>224722</v>
      </c>
      <c r="H12" s="52">
        <v>264079.76199999999</v>
      </c>
      <c r="I12" s="52">
        <v>425501.00599999999</v>
      </c>
    </row>
    <row r="13" spans="1:15" x14ac:dyDescent="0.2">
      <c r="A13" s="5" t="s">
        <v>216</v>
      </c>
      <c r="B13" s="5" t="s">
        <v>216</v>
      </c>
      <c r="C13" s="5" t="s">
        <v>654</v>
      </c>
      <c r="D13" s="5" t="s">
        <v>221</v>
      </c>
      <c r="E13" s="96">
        <v>5930053</v>
      </c>
      <c r="F13" s="96">
        <v>5573603</v>
      </c>
      <c r="G13" s="96">
        <v>5425935</v>
      </c>
      <c r="H13" s="96">
        <v>6897230.8689999999</v>
      </c>
      <c r="I13" s="96">
        <v>7254044.3969999999</v>
      </c>
    </row>
    <row r="14" spans="1:15" x14ac:dyDescent="0.2">
      <c r="A14" s="5" t="s">
        <v>216</v>
      </c>
      <c r="B14" s="5" t="s">
        <v>216</v>
      </c>
      <c r="C14" s="2" t="s">
        <v>654</v>
      </c>
      <c r="D14" s="8" t="s">
        <v>222</v>
      </c>
      <c r="E14" s="52">
        <v>3411984</v>
      </c>
      <c r="F14" s="52">
        <v>3110600</v>
      </c>
      <c r="G14" s="52">
        <v>2339367</v>
      </c>
      <c r="H14" s="52">
        <v>2523687.943</v>
      </c>
      <c r="I14" s="52">
        <v>2354998.6359999999</v>
      </c>
    </row>
    <row r="15" spans="1:15" x14ac:dyDescent="0.2">
      <c r="A15" s="5" t="s">
        <v>216</v>
      </c>
      <c r="B15" s="5" t="s">
        <v>216</v>
      </c>
      <c r="C15" s="2" t="s">
        <v>654</v>
      </c>
      <c r="D15" s="21" t="s">
        <v>223</v>
      </c>
      <c r="E15" s="52">
        <v>195267</v>
      </c>
      <c r="F15" s="52">
        <v>211793</v>
      </c>
      <c r="G15" s="52">
        <v>195062</v>
      </c>
      <c r="H15" s="52">
        <v>325079.84700000001</v>
      </c>
      <c r="I15" s="52">
        <v>339668.70699999999</v>
      </c>
    </row>
    <row r="16" spans="1:15" x14ac:dyDescent="0.2">
      <c r="A16" s="5" t="s">
        <v>216</v>
      </c>
      <c r="B16" s="5" t="s">
        <v>216</v>
      </c>
      <c r="C16" s="2" t="s">
        <v>654</v>
      </c>
      <c r="D16" s="21" t="s">
        <v>224</v>
      </c>
      <c r="E16" s="52">
        <v>3216717</v>
      </c>
      <c r="F16" s="52">
        <v>2898807</v>
      </c>
      <c r="G16" s="52">
        <v>2144305</v>
      </c>
      <c r="H16" s="52">
        <v>2198608.0959999999</v>
      </c>
      <c r="I16" s="52">
        <v>2015329.929</v>
      </c>
    </row>
    <row r="17" spans="1:9" x14ac:dyDescent="0.2">
      <c r="A17" s="5" t="s">
        <v>216</v>
      </c>
      <c r="B17" s="5" t="s">
        <v>216</v>
      </c>
      <c r="C17" s="2" t="s">
        <v>654</v>
      </c>
      <c r="D17" s="8" t="s">
        <v>225</v>
      </c>
      <c r="E17" s="52">
        <v>2518069</v>
      </c>
      <c r="F17" s="52">
        <v>2463003</v>
      </c>
      <c r="G17" s="52">
        <v>3086568</v>
      </c>
      <c r="H17" s="52">
        <v>4373542.926</v>
      </c>
      <c r="I17" s="52">
        <v>4899045.7609999999</v>
      </c>
    </row>
    <row r="18" spans="1:9" x14ac:dyDescent="0.2">
      <c r="A18" s="5" t="s">
        <v>216</v>
      </c>
      <c r="B18" s="5" t="s">
        <v>216</v>
      </c>
      <c r="C18" s="2" t="s">
        <v>654</v>
      </c>
      <c r="D18" s="21" t="s">
        <v>509</v>
      </c>
      <c r="E18" s="52">
        <v>451731</v>
      </c>
      <c r="F18" s="52">
        <v>451694</v>
      </c>
      <c r="G18" s="52">
        <v>416196</v>
      </c>
      <c r="H18" s="52">
        <v>393518.348</v>
      </c>
      <c r="I18" s="52">
        <v>393043.09600000002</v>
      </c>
    </row>
    <row r="19" spans="1:9" x14ac:dyDescent="0.2">
      <c r="A19" s="5" t="s">
        <v>216</v>
      </c>
      <c r="B19" s="5" t="s">
        <v>216</v>
      </c>
      <c r="C19" s="2" t="s">
        <v>654</v>
      </c>
      <c r="D19" s="21" t="s">
        <v>226</v>
      </c>
      <c r="E19" s="52">
        <v>1135245</v>
      </c>
      <c r="F19" s="52">
        <v>1017782</v>
      </c>
      <c r="G19" s="52">
        <v>1722236</v>
      </c>
      <c r="H19" s="52">
        <v>3225542.3250000002</v>
      </c>
      <c r="I19" s="52">
        <v>3458672.2859999998</v>
      </c>
    </row>
    <row r="20" spans="1:9" x14ac:dyDescent="0.2">
      <c r="A20" s="5" t="s">
        <v>216</v>
      </c>
      <c r="B20" s="5" t="s">
        <v>216</v>
      </c>
      <c r="C20" s="2" t="s">
        <v>654</v>
      </c>
      <c r="D20" s="21" t="s">
        <v>227</v>
      </c>
      <c r="E20" s="52">
        <v>931093</v>
      </c>
      <c r="F20" s="52">
        <v>993527</v>
      </c>
      <c r="G20" s="52">
        <v>948136</v>
      </c>
      <c r="H20" s="52">
        <v>754482.25300000003</v>
      </c>
      <c r="I20" s="52">
        <v>1047330.379</v>
      </c>
    </row>
    <row r="21" spans="1:9" x14ac:dyDescent="0.2">
      <c r="A21" s="5" t="s">
        <v>216</v>
      </c>
      <c r="B21" s="5" t="s">
        <v>216</v>
      </c>
      <c r="C21" s="5" t="s">
        <v>654</v>
      </c>
      <c r="D21" s="5" t="s">
        <v>29</v>
      </c>
      <c r="E21" s="96"/>
      <c r="F21" s="96"/>
      <c r="G21" s="96"/>
      <c r="H21" s="96"/>
      <c r="I21" s="96"/>
    </row>
    <row r="22" spans="1:9" x14ac:dyDescent="0.2">
      <c r="A22" s="5" t="s">
        <v>216</v>
      </c>
      <c r="B22" s="5" t="s">
        <v>216</v>
      </c>
      <c r="C22" s="2" t="s">
        <v>654</v>
      </c>
      <c r="D22" s="8" t="s">
        <v>228</v>
      </c>
      <c r="E22" s="52">
        <v>409343</v>
      </c>
      <c r="F22" s="52">
        <v>473790</v>
      </c>
      <c r="G22" s="52">
        <v>681886</v>
      </c>
      <c r="H22" s="52">
        <v>773730.35699999996</v>
      </c>
      <c r="I22" s="52">
        <v>903740.03500000003</v>
      </c>
    </row>
    <row r="23" spans="1:9" x14ac:dyDescent="0.2">
      <c r="A23" s="5" t="s">
        <v>216</v>
      </c>
      <c r="B23" s="5" t="s">
        <v>216</v>
      </c>
      <c r="C23" s="2" t="s">
        <v>654</v>
      </c>
      <c r="D23" s="8" t="s">
        <v>229</v>
      </c>
      <c r="E23" s="52">
        <v>331521</v>
      </c>
      <c r="F23" s="52">
        <v>396198</v>
      </c>
      <c r="G23" s="52">
        <v>341465</v>
      </c>
      <c r="H23" s="52">
        <v>342027.158</v>
      </c>
      <c r="I23" s="52">
        <v>376587.59299999999</v>
      </c>
    </row>
    <row r="24" spans="1:9" x14ac:dyDescent="0.2">
      <c r="A24" s="5" t="s">
        <v>216</v>
      </c>
      <c r="B24" s="5" t="s">
        <v>216</v>
      </c>
      <c r="C24" s="2" t="s">
        <v>654</v>
      </c>
      <c r="D24" s="8" t="s">
        <v>230</v>
      </c>
      <c r="E24" s="52">
        <v>77822</v>
      </c>
      <c r="F24" s="52">
        <v>74356</v>
      </c>
      <c r="G24" s="52">
        <v>129293</v>
      </c>
      <c r="H24" s="52">
        <v>157720.17199999999</v>
      </c>
      <c r="I24" s="52">
        <v>127841.621</v>
      </c>
    </row>
    <row r="25" spans="1:9" x14ac:dyDescent="0.2">
      <c r="A25" s="5" t="s">
        <v>216</v>
      </c>
      <c r="B25" s="5" t="s">
        <v>216</v>
      </c>
      <c r="C25" s="2" t="s">
        <v>654</v>
      </c>
      <c r="D25" s="8" t="s">
        <v>231</v>
      </c>
      <c r="E25" s="52">
        <v>88427</v>
      </c>
      <c r="F25" s="52">
        <v>77283</v>
      </c>
      <c r="G25" s="52">
        <v>208134</v>
      </c>
      <c r="H25" s="52">
        <v>336401.87599999999</v>
      </c>
      <c r="I25" s="52">
        <v>467007.17599999998</v>
      </c>
    </row>
    <row r="26" spans="1:9" x14ac:dyDescent="0.2">
      <c r="A26" s="5" t="s">
        <v>216</v>
      </c>
      <c r="B26" s="5" t="s">
        <v>216</v>
      </c>
      <c r="C26" s="2" t="s">
        <v>654</v>
      </c>
      <c r="D26" s="8" t="s">
        <v>232</v>
      </c>
      <c r="E26" s="52">
        <v>102465</v>
      </c>
      <c r="F26" s="52">
        <v>-10254</v>
      </c>
      <c r="G26" s="52">
        <v>258878</v>
      </c>
      <c r="H26" s="52">
        <v>253021.495</v>
      </c>
      <c r="I26" s="52">
        <v>187986.88699999999</v>
      </c>
    </row>
    <row r="27" spans="1:9" x14ac:dyDescent="0.2">
      <c r="A27" s="5" t="s">
        <v>216</v>
      </c>
      <c r="B27" s="5" t="s">
        <v>216</v>
      </c>
      <c r="C27" s="2" t="s">
        <v>654</v>
      </c>
      <c r="D27" s="8" t="s">
        <v>233</v>
      </c>
      <c r="E27" s="52">
        <v>54083</v>
      </c>
      <c r="F27" s="52">
        <v>-118566</v>
      </c>
      <c r="G27" s="52">
        <v>148939</v>
      </c>
      <c r="H27" s="52">
        <v>210646.70699999999</v>
      </c>
      <c r="I27" s="52">
        <v>134613.55600000001</v>
      </c>
    </row>
    <row r="28" spans="1:9" x14ac:dyDescent="0.2">
      <c r="A28" s="5" t="s">
        <v>216</v>
      </c>
      <c r="B28" s="5" t="s">
        <v>216</v>
      </c>
      <c r="C28" s="5" t="s">
        <v>654</v>
      </c>
      <c r="D28" s="5" t="s">
        <v>40</v>
      </c>
      <c r="E28" s="96"/>
      <c r="F28" s="96"/>
      <c r="G28" s="96"/>
      <c r="H28" s="96"/>
      <c r="I28" s="96"/>
    </row>
    <row r="29" spans="1:9" x14ac:dyDescent="0.2">
      <c r="A29" s="5" t="s">
        <v>216</v>
      </c>
      <c r="B29" s="5" t="s">
        <v>216</v>
      </c>
      <c r="C29" s="2" t="s">
        <v>654</v>
      </c>
      <c r="D29" s="8" t="s">
        <v>77</v>
      </c>
      <c r="E29" s="52">
        <v>685290.5</v>
      </c>
      <c r="F29" s="52">
        <v>685291</v>
      </c>
      <c r="G29" s="52">
        <v>685291</v>
      </c>
      <c r="H29" s="52">
        <v>544615.59199999995</v>
      </c>
      <c r="I29" s="52">
        <v>544615.59199999995</v>
      </c>
    </row>
    <row r="30" spans="1:9" x14ac:dyDescent="0.2">
      <c r="A30" s="5" t="s">
        <v>216</v>
      </c>
      <c r="B30" s="5" t="s">
        <v>216</v>
      </c>
      <c r="C30" s="2" t="s">
        <v>654</v>
      </c>
      <c r="D30" s="8" t="s">
        <v>78</v>
      </c>
      <c r="E30" s="97">
        <v>0</v>
      </c>
      <c r="F30" s="97">
        <v>0</v>
      </c>
      <c r="G30" s="97">
        <v>0</v>
      </c>
      <c r="H30" s="97">
        <v>0</v>
      </c>
      <c r="I30" s="97">
        <v>0</v>
      </c>
    </row>
    <row r="31" spans="1:9" x14ac:dyDescent="0.2">
      <c r="A31" s="5" t="s">
        <v>216</v>
      </c>
      <c r="B31" s="5" t="s">
        <v>216</v>
      </c>
      <c r="C31" s="2" t="s">
        <v>654</v>
      </c>
      <c r="D31" s="8" t="s">
        <v>79</v>
      </c>
      <c r="E31" s="97">
        <v>0</v>
      </c>
      <c r="F31" s="97">
        <v>0</v>
      </c>
      <c r="G31" s="97">
        <v>0</v>
      </c>
      <c r="H31" s="97">
        <v>0</v>
      </c>
      <c r="I31" s="97">
        <v>0</v>
      </c>
    </row>
    <row r="32" spans="1:9" x14ac:dyDescent="0.2">
      <c r="A32" s="5" t="s">
        <v>216</v>
      </c>
      <c r="B32" s="5" t="s">
        <v>216</v>
      </c>
      <c r="C32" s="2" t="s">
        <v>654</v>
      </c>
      <c r="D32" s="8" t="s">
        <v>80</v>
      </c>
      <c r="E32" s="52">
        <v>971695</v>
      </c>
      <c r="F32" s="52">
        <v>-750916</v>
      </c>
      <c r="G32" s="52">
        <v>125899</v>
      </c>
      <c r="H32" s="52">
        <v>91824.577000000005</v>
      </c>
      <c r="I32" s="52">
        <v>342872.98300000001</v>
      </c>
    </row>
    <row r="33" spans="1:9" x14ac:dyDescent="0.2">
      <c r="A33" s="5" t="s">
        <v>216</v>
      </c>
      <c r="B33" s="5" t="s">
        <v>216</v>
      </c>
      <c r="C33" s="5" t="s">
        <v>654</v>
      </c>
      <c r="D33" s="5" t="s">
        <v>43</v>
      </c>
      <c r="E33" s="22"/>
      <c r="F33" s="22"/>
      <c r="G33" s="22"/>
      <c r="H33" s="22"/>
      <c r="I33" s="22"/>
    </row>
    <row r="34" spans="1:9" x14ac:dyDescent="0.2">
      <c r="A34" s="5" t="s">
        <v>216</v>
      </c>
      <c r="B34" s="5" t="s">
        <v>216</v>
      </c>
      <c r="C34" s="2" t="s">
        <v>654</v>
      </c>
      <c r="D34" s="8" t="s">
        <v>543</v>
      </c>
      <c r="E34" s="23">
        <v>1.6990125037619352</v>
      </c>
      <c r="F34" s="23">
        <v>-3.8763691740933282</v>
      </c>
      <c r="G34" s="23">
        <v>4.6598700646548012</v>
      </c>
      <c r="H34" s="23">
        <v>7.2726092350045235</v>
      </c>
      <c r="I34" s="23">
        <v>4.6779369437436884</v>
      </c>
    </row>
    <row r="35" spans="1:9" x14ac:dyDescent="0.2">
      <c r="A35" s="5" t="s">
        <v>216</v>
      </c>
      <c r="B35" s="5" t="s">
        <v>216</v>
      </c>
      <c r="C35" s="2" t="s">
        <v>654</v>
      </c>
      <c r="D35" s="8" t="s">
        <v>234</v>
      </c>
      <c r="E35" s="23">
        <v>2.9171712961618548</v>
      </c>
      <c r="F35" s="23">
        <v>-0.30758801084687193</v>
      </c>
      <c r="G35" s="23">
        <v>7.4650972001343776</v>
      </c>
      <c r="H35" s="23">
        <v>8.0021127464255617</v>
      </c>
      <c r="I35" s="23">
        <v>5.6143981056726817</v>
      </c>
    </row>
    <row r="36" spans="1:9" x14ac:dyDescent="0.2">
      <c r="A36" s="5" t="s">
        <v>216</v>
      </c>
      <c r="B36" s="5" t="s">
        <v>216</v>
      </c>
      <c r="C36" s="2" t="s">
        <v>654</v>
      </c>
      <c r="D36" s="8" t="s">
        <v>235</v>
      </c>
      <c r="E36" s="23">
        <v>0.91201545753469659</v>
      </c>
      <c r="F36" s="23">
        <v>-2.1272774540992603</v>
      </c>
      <c r="G36" s="23">
        <v>2.7449462627178542</v>
      </c>
      <c r="H36" s="23">
        <v>3.0540764982474884</v>
      </c>
      <c r="I36" s="23">
        <v>1.8557035032163727</v>
      </c>
    </row>
    <row r="37" spans="1:9" x14ac:dyDescent="0.2">
      <c r="A37" s="5" t="s">
        <v>216</v>
      </c>
      <c r="B37" s="5" t="s">
        <v>216</v>
      </c>
      <c r="C37" s="2" t="s">
        <v>654</v>
      </c>
      <c r="D37" s="8" t="s">
        <v>236</v>
      </c>
      <c r="E37" s="23">
        <v>13.212147270137757</v>
      </c>
      <c r="F37" s="23">
        <v>-25.025011080858608</v>
      </c>
      <c r="G37" s="23">
        <v>21.842214094438074</v>
      </c>
      <c r="H37" s="23">
        <v>27.224821295204784</v>
      </c>
      <c r="I37" s="23">
        <v>14.895163519009092</v>
      </c>
    </row>
    <row r="38" spans="1:9" x14ac:dyDescent="0.2">
      <c r="A38" s="5" t="s">
        <v>216</v>
      </c>
      <c r="B38" s="5" t="s">
        <v>216</v>
      </c>
      <c r="C38" s="2" t="s">
        <v>654</v>
      </c>
      <c r="D38" s="8" t="s">
        <v>237</v>
      </c>
      <c r="E38" s="23">
        <v>612.98559621322784</v>
      </c>
      <c r="F38" s="23">
        <v>-334.15819037498102</v>
      </c>
      <c r="G38" s="23">
        <v>229.2650011078361</v>
      </c>
      <c r="H38" s="23">
        <v>162.37004739884208</v>
      </c>
      <c r="I38" s="23">
        <v>279.7545835576916</v>
      </c>
    </row>
    <row r="39" spans="1:9" x14ac:dyDescent="0.2">
      <c r="A39" s="5" t="s">
        <v>216</v>
      </c>
      <c r="B39" s="5" t="s">
        <v>216</v>
      </c>
      <c r="C39" s="2" t="s">
        <v>654</v>
      </c>
      <c r="D39" s="8" t="s">
        <v>238</v>
      </c>
      <c r="E39" s="23">
        <v>7.8919815756967299E-2</v>
      </c>
      <c r="F39" s="23">
        <v>-0.17301555105787175</v>
      </c>
      <c r="G39" s="23">
        <v>0.21733686857116175</v>
      </c>
      <c r="H39" s="23">
        <v>0.386780529412386</v>
      </c>
      <c r="I39" s="23">
        <v>0.24717168949507418</v>
      </c>
    </row>
    <row r="40" spans="1:9" x14ac:dyDescent="0.2">
      <c r="A40" s="5" t="s">
        <v>216</v>
      </c>
      <c r="B40" s="5" t="s">
        <v>216</v>
      </c>
      <c r="C40" s="5" t="s">
        <v>654</v>
      </c>
      <c r="D40" s="5" t="s">
        <v>53</v>
      </c>
      <c r="E40" s="22"/>
      <c r="F40" s="22"/>
      <c r="G40" s="22"/>
      <c r="H40" s="22"/>
      <c r="I40" s="22"/>
    </row>
    <row r="41" spans="1:9" x14ac:dyDescent="0.2">
      <c r="A41" s="5" t="s">
        <v>216</v>
      </c>
      <c r="B41" s="5" t="s">
        <v>216</v>
      </c>
      <c r="C41" s="2" t="s">
        <v>654</v>
      </c>
      <c r="D41" s="8" t="s">
        <v>239</v>
      </c>
      <c r="E41" s="23">
        <v>1.4113249847471123</v>
      </c>
      <c r="F41" s="23">
        <v>1.3887084511387222</v>
      </c>
      <c r="G41" s="23">
        <v>1.1947188331486296</v>
      </c>
      <c r="H41" s="23">
        <v>0.67563243020071451</v>
      </c>
      <c r="I41" s="23">
        <v>0.60295768114203019</v>
      </c>
    </row>
    <row r="42" spans="1:9" x14ac:dyDescent="0.2">
      <c r="A42" s="5" t="s">
        <v>216</v>
      </c>
      <c r="B42" s="5" t="s">
        <v>216</v>
      </c>
      <c r="C42" s="2" t="s">
        <v>654</v>
      </c>
      <c r="D42" s="8" t="s">
        <v>240</v>
      </c>
      <c r="E42" s="23">
        <v>0.45574854052737807</v>
      </c>
      <c r="F42" s="23">
        <v>0.44804411078435258</v>
      </c>
      <c r="G42" s="23">
        <v>0.40229232381147212</v>
      </c>
      <c r="H42" s="23">
        <v>0.57985256184122091</v>
      </c>
      <c r="I42" s="23">
        <v>0.59708009090642455</v>
      </c>
    </row>
    <row r="43" spans="1:9" x14ac:dyDescent="0.2">
      <c r="A43" s="5" t="s">
        <v>216</v>
      </c>
      <c r="B43" s="5" t="s">
        <v>216</v>
      </c>
      <c r="C43" s="2" t="s">
        <v>654</v>
      </c>
      <c r="D43" s="8" t="s">
        <v>241</v>
      </c>
      <c r="E43" s="23">
        <v>19.143926706894526</v>
      </c>
      <c r="F43" s="23">
        <v>18.260755206282184</v>
      </c>
      <c r="G43" s="23">
        <v>31.740815177476325</v>
      </c>
      <c r="H43" s="23">
        <v>46.76575840744124</v>
      </c>
      <c r="I43" s="23">
        <v>47.679226879702817</v>
      </c>
    </row>
    <row r="44" spans="1:9" x14ac:dyDescent="0.2">
      <c r="A44" s="5" t="s">
        <v>216</v>
      </c>
      <c r="B44" s="5" t="s">
        <v>216</v>
      </c>
      <c r="C44" s="5" t="s">
        <v>654</v>
      </c>
      <c r="D44" s="5" t="s">
        <v>116</v>
      </c>
      <c r="E44" s="22"/>
      <c r="F44" s="22"/>
      <c r="G44" s="22"/>
      <c r="H44" s="22"/>
      <c r="I44" s="22"/>
    </row>
    <row r="45" spans="1:9" x14ac:dyDescent="0.2">
      <c r="A45" s="5" t="s">
        <v>216</v>
      </c>
      <c r="B45" s="5" t="s">
        <v>216</v>
      </c>
      <c r="C45" s="2" t="s">
        <v>654</v>
      </c>
      <c r="D45" s="8" t="s">
        <v>535</v>
      </c>
      <c r="E45" s="23">
        <v>53.679149242005089</v>
      </c>
      <c r="F45" s="23">
        <v>54.878092321968396</v>
      </c>
      <c r="G45" s="23">
        <v>58.906068723639336</v>
      </c>
      <c r="H45" s="23">
        <v>41.994233425159251</v>
      </c>
      <c r="I45" s="23">
        <v>39.669271423126084</v>
      </c>
    </row>
    <row r="46" spans="1:9" x14ac:dyDescent="0.2">
      <c r="A46" s="5" t="s">
        <v>216</v>
      </c>
      <c r="B46" s="5" t="s">
        <v>216</v>
      </c>
      <c r="C46" s="2" t="s">
        <v>654</v>
      </c>
      <c r="D46" s="8" t="s">
        <v>542</v>
      </c>
      <c r="E46" s="23">
        <v>4.6450403150196884</v>
      </c>
      <c r="F46" s="23">
        <v>4.4633403911622942</v>
      </c>
      <c r="G46" s="23">
        <v>4.6640113470044113</v>
      </c>
      <c r="H46" s="23">
        <v>5.3183185967250086</v>
      </c>
      <c r="I46" s="23">
        <v>5.283775571743087</v>
      </c>
    </row>
    <row r="47" spans="1:9" x14ac:dyDescent="0.2">
      <c r="A47" s="5" t="s">
        <v>216</v>
      </c>
      <c r="B47" s="5" t="s">
        <v>216</v>
      </c>
      <c r="C47" s="5" t="s">
        <v>654</v>
      </c>
      <c r="D47" s="5" t="s">
        <v>117</v>
      </c>
      <c r="E47" s="22"/>
      <c r="F47" s="22"/>
      <c r="G47" s="22"/>
      <c r="H47" s="22"/>
      <c r="I47" s="22"/>
    </row>
    <row r="48" spans="1:9" x14ac:dyDescent="0.2">
      <c r="A48" s="5" t="s">
        <v>216</v>
      </c>
      <c r="B48" s="5" t="s">
        <v>216</v>
      </c>
      <c r="C48" s="2" t="s">
        <v>654</v>
      </c>
      <c r="D48" s="8" t="s">
        <v>242</v>
      </c>
      <c r="E48" s="23">
        <v>17.966736312704548</v>
      </c>
      <c r="F48" s="23">
        <v>6.3333164650911726</v>
      </c>
      <c r="G48" s="23">
        <v>0.84530579633272684</v>
      </c>
      <c r="H48" s="23">
        <v>0.43591745775546353</v>
      </c>
      <c r="I48" s="23">
        <v>2.5470910448276101</v>
      </c>
    </row>
    <row r="49" spans="1:15" x14ac:dyDescent="0.2">
      <c r="A49" s="5" t="s">
        <v>216</v>
      </c>
      <c r="B49" s="5" t="s">
        <v>216</v>
      </c>
      <c r="C49" s="5" t="s">
        <v>243</v>
      </c>
      <c r="D49" s="5" t="s">
        <v>9</v>
      </c>
      <c r="E49" s="96">
        <v>839496</v>
      </c>
      <c r="F49" s="96">
        <v>643255</v>
      </c>
      <c r="G49" s="96">
        <v>594627</v>
      </c>
      <c r="H49" s="96">
        <v>570987.61400000006</v>
      </c>
      <c r="I49" s="96">
        <v>502584.01200000005</v>
      </c>
      <c r="K49" s="93"/>
      <c r="L49" s="93"/>
      <c r="M49" s="93"/>
      <c r="N49" s="93"/>
      <c r="O49" s="93"/>
    </row>
    <row r="50" spans="1:15" x14ac:dyDescent="0.2">
      <c r="A50" s="5" t="s">
        <v>216</v>
      </c>
      <c r="B50" s="5" t="s">
        <v>216</v>
      </c>
      <c r="C50" s="2" t="s">
        <v>243</v>
      </c>
      <c r="D50" s="8" t="s">
        <v>76</v>
      </c>
      <c r="E50" s="52">
        <v>1356000</v>
      </c>
      <c r="F50" s="52">
        <v>1356000</v>
      </c>
      <c r="G50" s="52">
        <v>1356000</v>
      </c>
      <c r="H50" s="52">
        <v>1356000</v>
      </c>
      <c r="I50" s="52">
        <v>1356000</v>
      </c>
    </row>
    <row r="51" spans="1:15" x14ac:dyDescent="0.2">
      <c r="A51" s="5" t="s">
        <v>216</v>
      </c>
      <c r="B51" s="5" t="s">
        <v>216</v>
      </c>
      <c r="C51" s="2" t="s">
        <v>243</v>
      </c>
      <c r="D51" s="8" t="s">
        <v>11</v>
      </c>
      <c r="E51" s="52">
        <v>158402</v>
      </c>
      <c r="F51" s="52">
        <v>158584</v>
      </c>
      <c r="G51" s="52">
        <v>158584</v>
      </c>
      <c r="H51" s="52">
        <v>158042.87100000001</v>
      </c>
      <c r="I51" s="52">
        <v>158042.87100000001</v>
      </c>
    </row>
    <row r="52" spans="1:15" x14ac:dyDescent="0.2">
      <c r="A52" s="5" t="s">
        <v>216</v>
      </c>
      <c r="B52" s="5" t="s">
        <v>216</v>
      </c>
      <c r="C52" s="2" t="s">
        <v>243</v>
      </c>
      <c r="D52" s="8" t="s">
        <v>217</v>
      </c>
      <c r="E52" s="52">
        <v>-694661</v>
      </c>
      <c r="F52" s="52">
        <v>-890095</v>
      </c>
      <c r="G52" s="52">
        <v>-937786</v>
      </c>
      <c r="H52" s="52">
        <v>-959992.57499999995</v>
      </c>
      <c r="I52" s="52">
        <v>-1027549.311</v>
      </c>
    </row>
    <row r="53" spans="1:15" x14ac:dyDescent="0.2">
      <c r="A53" s="5" t="s">
        <v>216</v>
      </c>
      <c r="B53" s="5" t="s">
        <v>216</v>
      </c>
      <c r="C53" s="2" t="s">
        <v>243</v>
      </c>
      <c r="D53" s="8" t="s">
        <v>13</v>
      </c>
      <c r="E53" s="52">
        <v>19755</v>
      </c>
      <c r="F53" s="52">
        <v>18766</v>
      </c>
      <c r="G53" s="52">
        <v>17829</v>
      </c>
      <c r="H53" s="52">
        <v>16937.317999999999</v>
      </c>
      <c r="I53" s="52">
        <v>16090.451999999999</v>
      </c>
    </row>
    <row r="54" spans="1:15" x14ac:dyDescent="0.2">
      <c r="A54" s="5" t="s">
        <v>216</v>
      </c>
      <c r="B54" s="5" t="s">
        <v>216</v>
      </c>
      <c r="C54" s="5" t="s">
        <v>243</v>
      </c>
      <c r="D54" s="5" t="s">
        <v>218</v>
      </c>
      <c r="E54" s="96">
        <v>217086</v>
      </c>
      <c r="F54" s="96">
        <v>196635</v>
      </c>
      <c r="G54" s="96">
        <v>171826</v>
      </c>
      <c r="H54" s="96">
        <v>155068.644</v>
      </c>
      <c r="I54" s="96">
        <v>158214.35200000001</v>
      </c>
    </row>
    <row r="55" spans="1:15" x14ac:dyDescent="0.2">
      <c r="A55" s="5" t="s">
        <v>216</v>
      </c>
      <c r="B55" s="5" t="s">
        <v>216</v>
      </c>
      <c r="C55" s="2" t="s">
        <v>243</v>
      </c>
      <c r="D55" s="8" t="s">
        <v>219</v>
      </c>
      <c r="E55" s="52">
        <v>151359</v>
      </c>
      <c r="F55" s="52">
        <v>136171</v>
      </c>
      <c r="G55" s="52">
        <v>117509</v>
      </c>
      <c r="H55" s="52">
        <v>119769.852</v>
      </c>
      <c r="I55" s="52">
        <v>130992.255</v>
      </c>
    </row>
    <row r="56" spans="1:15" x14ac:dyDescent="0.2">
      <c r="A56" s="5" t="s">
        <v>216</v>
      </c>
      <c r="B56" s="5" t="s">
        <v>216</v>
      </c>
      <c r="C56" s="2" t="s">
        <v>243</v>
      </c>
      <c r="D56" s="8" t="s">
        <v>220</v>
      </c>
      <c r="E56" s="52">
        <v>65727</v>
      </c>
      <c r="F56" s="52">
        <v>60464</v>
      </c>
      <c r="G56" s="52">
        <v>54317</v>
      </c>
      <c r="H56" s="52">
        <v>35298.792000000001</v>
      </c>
      <c r="I56" s="52">
        <v>27222.097000000002</v>
      </c>
    </row>
    <row r="57" spans="1:15" x14ac:dyDescent="0.2">
      <c r="A57" s="5" t="s">
        <v>216</v>
      </c>
      <c r="B57" s="5" t="s">
        <v>216</v>
      </c>
      <c r="C57" s="5" t="s">
        <v>243</v>
      </c>
      <c r="D57" s="5" t="s">
        <v>221</v>
      </c>
      <c r="E57" s="96">
        <v>1056582</v>
      </c>
      <c r="F57" s="96">
        <v>839890</v>
      </c>
      <c r="G57" s="96">
        <v>766453</v>
      </c>
      <c r="H57" s="96">
        <v>726056.25800000003</v>
      </c>
      <c r="I57" s="96">
        <v>660798.36399999994</v>
      </c>
    </row>
    <row r="58" spans="1:15" x14ac:dyDescent="0.2">
      <c r="A58" s="5" t="s">
        <v>216</v>
      </c>
      <c r="B58" s="5" t="s">
        <v>216</v>
      </c>
      <c r="C58" s="2" t="s">
        <v>243</v>
      </c>
      <c r="D58" s="8" t="s">
        <v>222</v>
      </c>
      <c r="E58" s="52">
        <v>464560</v>
      </c>
      <c r="F58" s="52">
        <v>379964</v>
      </c>
      <c r="G58" s="52">
        <v>378852</v>
      </c>
      <c r="H58" s="52">
        <v>384362.89799999999</v>
      </c>
      <c r="I58" s="52">
        <v>314947.72200000001</v>
      </c>
    </row>
    <row r="59" spans="1:15" x14ac:dyDescent="0.2">
      <c r="A59" s="5" t="s">
        <v>216</v>
      </c>
      <c r="B59" s="5" t="s">
        <v>216</v>
      </c>
      <c r="C59" s="2" t="s">
        <v>243</v>
      </c>
      <c r="D59" s="21" t="s">
        <v>223</v>
      </c>
      <c r="E59" s="52">
        <v>38278</v>
      </c>
      <c r="F59" s="52">
        <v>116324</v>
      </c>
      <c r="G59" s="52">
        <v>46944</v>
      </c>
      <c r="H59" s="52">
        <v>124969.042</v>
      </c>
      <c r="I59" s="52">
        <v>23839.924999999999</v>
      </c>
    </row>
    <row r="60" spans="1:15" x14ac:dyDescent="0.2">
      <c r="A60" s="5" t="s">
        <v>216</v>
      </c>
      <c r="B60" s="5" t="s">
        <v>216</v>
      </c>
      <c r="C60" s="2" t="s">
        <v>243</v>
      </c>
      <c r="D60" s="21" t="s">
        <v>224</v>
      </c>
      <c r="E60" s="52">
        <v>426282</v>
      </c>
      <c r="F60" s="52">
        <v>263640</v>
      </c>
      <c r="G60" s="52">
        <v>331908</v>
      </c>
      <c r="H60" s="52">
        <v>259393.856</v>
      </c>
      <c r="I60" s="52">
        <v>291107.79700000002</v>
      </c>
    </row>
    <row r="61" spans="1:15" x14ac:dyDescent="0.2">
      <c r="A61" s="5" t="s">
        <v>216</v>
      </c>
      <c r="B61" s="5" t="s">
        <v>216</v>
      </c>
      <c r="C61" s="2" t="s">
        <v>243</v>
      </c>
      <c r="D61" s="8" t="s">
        <v>225</v>
      </c>
      <c r="E61" s="52">
        <v>592022</v>
      </c>
      <c r="F61" s="52">
        <v>459926</v>
      </c>
      <c r="G61" s="52">
        <v>387601</v>
      </c>
      <c r="H61" s="52">
        <v>341693.36</v>
      </c>
      <c r="I61" s="52">
        <v>345850.64199999999</v>
      </c>
    </row>
    <row r="62" spans="1:15" x14ac:dyDescent="0.2">
      <c r="A62" s="5" t="s">
        <v>216</v>
      </c>
      <c r="B62" s="5" t="s">
        <v>216</v>
      </c>
      <c r="C62" s="2" t="s">
        <v>243</v>
      </c>
      <c r="D62" s="21" t="s">
        <v>509</v>
      </c>
      <c r="E62" s="52">
        <v>205553</v>
      </c>
      <c r="F62" s="52">
        <v>197160</v>
      </c>
      <c r="G62" s="52">
        <v>157409</v>
      </c>
      <c r="H62" s="52">
        <v>144410.53400000001</v>
      </c>
      <c r="I62" s="52">
        <v>126725.685</v>
      </c>
    </row>
    <row r="63" spans="1:15" x14ac:dyDescent="0.2">
      <c r="A63" s="5" t="s">
        <v>216</v>
      </c>
      <c r="B63" s="5" t="s">
        <v>216</v>
      </c>
      <c r="C63" s="2" t="s">
        <v>243</v>
      </c>
      <c r="D63" s="21" t="s">
        <v>226</v>
      </c>
      <c r="E63" s="52">
        <v>169171</v>
      </c>
      <c r="F63" s="52">
        <v>132389</v>
      </c>
      <c r="G63" s="52">
        <v>25087</v>
      </c>
      <c r="H63" s="52">
        <v>24546.125</v>
      </c>
      <c r="I63" s="52">
        <v>24546.125</v>
      </c>
    </row>
    <row r="64" spans="1:15" x14ac:dyDescent="0.2">
      <c r="A64" s="5" t="s">
        <v>216</v>
      </c>
      <c r="B64" s="5" t="s">
        <v>216</v>
      </c>
      <c r="C64" s="2" t="s">
        <v>243</v>
      </c>
      <c r="D64" s="21" t="s">
        <v>227</v>
      </c>
      <c r="E64" s="52">
        <v>217298</v>
      </c>
      <c r="F64" s="52">
        <v>130377</v>
      </c>
      <c r="G64" s="52">
        <v>205105</v>
      </c>
      <c r="H64" s="52">
        <v>172736.701</v>
      </c>
      <c r="I64" s="52">
        <v>194578.83199999999</v>
      </c>
    </row>
    <row r="65" spans="1:9" x14ac:dyDescent="0.2">
      <c r="A65" s="5" t="s">
        <v>216</v>
      </c>
      <c r="B65" s="5" t="s">
        <v>216</v>
      </c>
      <c r="C65" s="5" t="s">
        <v>243</v>
      </c>
      <c r="D65" s="5" t="s">
        <v>29</v>
      </c>
      <c r="E65" s="96"/>
      <c r="F65" s="96"/>
      <c r="G65" s="96"/>
      <c r="H65" s="96"/>
      <c r="I65" s="96"/>
    </row>
    <row r="66" spans="1:9" x14ac:dyDescent="0.2">
      <c r="A66" s="5" t="s">
        <v>216</v>
      </c>
      <c r="B66" s="5" t="s">
        <v>216</v>
      </c>
      <c r="C66" s="2" t="s">
        <v>243</v>
      </c>
      <c r="D66" s="8" t="s">
        <v>228</v>
      </c>
      <c r="E66" s="52">
        <v>112325</v>
      </c>
      <c r="F66" s="52">
        <v>97167</v>
      </c>
      <c r="G66" s="52">
        <v>110651</v>
      </c>
      <c r="H66" s="52">
        <v>136492.67600000001</v>
      </c>
      <c r="I66" s="52">
        <v>108377.57</v>
      </c>
    </row>
    <row r="67" spans="1:9" x14ac:dyDescent="0.2">
      <c r="A67" s="5" t="s">
        <v>216</v>
      </c>
      <c r="B67" s="5" t="s">
        <v>216</v>
      </c>
      <c r="C67" s="2" t="s">
        <v>243</v>
      </c>
      <c r="D67" s="8" t="s">
        <v>229</v>
      </c>
      <c r="E67" s="52">
        <v>183607</v>
      </c>
      <c r="F67" s="52">
        <v>233271</v>
      </c>
      <c r="G67" s="52">
        <v>146740</v>
      </c>
      <c r="H67" s="52">
        <v>151673.049</v>
      </c>
      <c r="I67" s="52">
        <v>159085.43400000001</v>
      </c>
    </row>
    <row r="68" spans="1:9" x14ac:dyDescent="0.2">
      <c r="A68" s="5" t="s">
        <v>216</v>
      </c>
      <c r="B68" s="5" t="s">
        <v>216</v>
      </c>
      <c r="C68" s="2" t="s">
        <v>243</v>
      </c>
      <c r="D68" s="8" t="s">
        <v>230</v>
      </c>
      <c r="E68" s="52">
        <v>-71282</v>
      </c>
      <c r="F68" s="52">
        <v>-72528</v>
      </c>
      <c r="G68" s="52">
        <v>-43958</v>
      </c>
      <c r="H68" s="52">
        <v>-3973.7530000000002</v>
      </c>
      <c r="I68" s="52">
        <v>-9697.0810000000001</v>
      </c>
    </row>
    <row r="69" spans="1:9" x14ac:dyDescent="0.2">
      <c r="A69" s="5" t="s">
        <v>216</v>
      </c>
      <c r="B69" s="5" t="s">
        <v>216</v>
      </c>
      <c r="C69" s="2" t="s">
        <v>243</v>
      </c>
      <c r="D69" s="8" t="s">
        <v>231</v>
      </c>
      <c r="E69" s="52">
        <v>6265</v>
      </c>
      <c r="F69" s="52">
        <v>4730</v>
      </c>
      <c r="G69" s="52">
        <v>4862</v>
      </c>
      <c r="H69" s="52">
        <v>6551.8760000000002</v>
      </c>
      <c r="I69" s="52">
        <v>5200.6570000000002</v>
      </c>
    </row>
    <row r="70" spans="1:9" x14ac:dyDescent="0.2">
      <c r="A70" s="5" t="s">
        <v>216</v>
      </c>
      <c r="B70" s="5" t="s">
        <v>216</v>
      </c>
      <c r="C70" s="2" t="s">
        <v>243</v>
      </c>
      <c r="D70" s="8" t="s">
        <v>232</v>
      </c>
      <c r="E70" s="52">
        <v>-77431</v>
      </c>
      <c r="F70" s="52">
        <v>-134866</v>
      </c>
      <c r="G70" s="52">
        <v>-46965</v>
      </c>
      <c r="H70" s="52">
        <v>-25706.002</v>
      </c>
      <c r="I70" s="52">
        <v>-65605.601999999999</v>
      </c>
    </row>
    <row r="71" spans="1:9" x14ac:dyDescent="0.2">
      <c r="A71" s="5" t="s">
        <v>216</v>
      </c>
      <c r="B71" s="5" t="s">
        <v>216</v>
      </c>
      <c r="C71" s="2" t="s">
        <v>243</v>
      </c>
      <c r="D71" s="8" t="s">
        <v>233</v>
      </c>
      <c r="E71" s="52">
        <v>-81482</v>
      </c>
      <c r="F71" s="52">
        <v>-196422</v>
      </c>
      <c r="G71" s="52">
        <v>-48629</v>
      </c>
      <c r="H71" s="52">
        <v>-23097.907999999999</v>
      </c>
      <c r="I71" s="52">
        <v>-68403.601999999999</v>
      </c>
    </row>
    <row r="72" spans="1:9" x14ac:dyDescent="0.2">
      <c r="A72" s="5" t="s">
        <v>216</v>
      </c>
      <c r="B72" s="5" t="s">
        <v>216</v>
      </c>
      <c r="C72" s="5" t="s">
        <v>243</v>
      </c>
      <c r="D72" s="5" t="s">
        <v>40</v>
      </c>
      <c r="E72" s="96"/>
      <c r="F72" s="96"/>
      <c r="G72" s="96"/>
      <c r="H72" s="96"/>
      <c r="I72" s="96"/>
    </row>
    <row r="73" spans="1:9" x14ac:dyDescent="0.2">
      <c r="A73" s="5" t="s">
        <v>216</v>
      </c>
      <c r="B73" s="5" t="s">
        <v>216</v>
      </c>
      <c r="C73" s="2" t="s">
        <v>243</v>
      </c>
      <c r="D73" s="8" t="s">
        <v>77</v>
      </c>
      <c r="E73" s="52">
        <v>135600</v>
      </c>
      <c r="F73" s="52">
        <v>135600</v>
      </c>
      <c r="G73" s="52">
        <v>135600</v>
      </c>
      <c r="H73" s="52">
        <v>135600</v>
      </c>
      <c r="I73" s="52">
        <v>135600</v>
      </c>
    </row>
    <row r="74" spans="1:9" x14ac:dyDescent="0.2">
      <c r="A74" s="5" t="s">
        <v>216</v>
      </c>
      <c r="B74" s="5" t="s">
        <v>216</v>
      </c>
      <c r="C74" s="2" t="s">
        <v>243</v>
      </c>
      <c r="D74" s="8" t="s">
        <v>78</v>
      </c>
      <c r="E74" s="97">
        <v>0</v>
      </c>
      <c r="F74" s="97">
        <v>0</v>
      </c>
      <c r="G74" s="97">
        <v>0</v>
      </c>
      <c r="H74" s="97">
        <v>0</v>
      </c>
      <c r="I74" s="97">
        <v>0</v>
      </c>
    </row>
    <row r="75" spans="1:9" x14ac:dyDescent="0.2">
      <c r="A75" s="5" t="s">
        <v>216</v>
      </c>
      <c r="B75" s="5" t="s">
        <v>216</v>
      </c>
      <c r="C75" s="2" t="s">
        <v>243</v>
      </c>
      <c r="D75" s="8" t="s">
        <v>79</v>
      </c>
      <c r="E75" s="97">
        <v>0</v>
      </c>
      <c r="F75" s="97">
        <v>0</v>
      </c>
      <c r="G75" s="97">
        <v>0</v>
      </c>
      <c r="H75" s="97">
        <v>0</v>
      </c>
      <c r="I75" s="97">
        <v>0</v>
      </c>
    </row>
    <row r="76" spans="1:9" x14ac:dyDescent="0.2">
      <c r="A76" s="5" t="s">
        <v>216</v>
      </c>
      <c r="B76" s="5" t="s">
        <v>216</v>
      </c>
      <c r="C76" s="2" t="s">
        <v>243</v>
      </c>
      <c r="D76" s="8" t="s">
        <v>80</v>
      </c>
      <c r="E76" s="52">
        <v>-158402</v>
      </c>
      <c r="F76" s="52">
        <v>19112</v>
      </c>
      <c r="G76" s="52">
        <v>-16042</v>
      </c>
      <c r="H76" s="52">
        <v>-9504.4590000000007</v>
      </c>
      <c r="I76" s="52">
        <v>-84354.892000000007</v>
      </c>
    </row>
    <row r="77" spans="1:9" x14ac:dyDescent="0.2">
      <c r="A77" s="5" t="s">
        <v>216</v>
      </c>
      <c r="B77" s="5" t="s">
        <v>216</v>
      </c>
      <c r="C77" s="5" t="s">
        <v>243</v>
      </c>
      <c r="D77" s="5" t="s">
        <v>43</v>
      </c>
      <c r="E77" s="22"/>
      <c r="F77" s="22"/>
      <c r="G77" s="22"/>
      <c r="H77" s="22"/>
      <c r="I77" s="22"/>
    </row>
    <row r="78" spans="1:9" x14ac:dyDescent="0.2">
      <c r="A78" s="5" t="s">
        <v>216</v>
      </c>
      <c r="B78" s="5" t="s">
        <v>216</v>
      </c>
      <c r="C78" s="2" t="s">
        <v>243</v>
      </c>
      <c r="D78" s="8" t="s">
        <v>543</v>
      </c>
      <c r="E78" s="23">
        <v>-9.9399688438177431</v>
      </c>
      <c r="F78" s="23">
        <v>-31.45323616588923</v>
      </c>
      <c r="G78" s="23">
        <v>-8.4308544759170463</v>
      </c>
      <c r="H78" s="23">
        <v>-4.1689189892608596</v>
      </c>
      <c r="I78" s="23">
        <v>-14.060535970918094</v>
      </c>
    </row>
    <row r="79" spans="1:9" x14ac:dyDescent="0.2">
      <c r="A79" s="5" t="s">
        <v>216</v>
      </c>
      <c r="B79" s="5" t="s">
        <v>216</v>
      </c>
      <c r="C79" s="2" t="s">
        <v>243</v>
      </c>
      <c r="D79" s="8" t="s">
        <v>234</v>
      </c>
      <c r="E79" s="23">
        <v>-8.5538038693228078</v>
      </c>
      <c r="F79" s="23">
        <v>-19.1647518398679</v>
      </c>
      <c r="G79" s="23">
        <v>-7.237142187923765</v>
      </c>
      <c r="H79" s="23">
        <v>-4.2399106669068214</v>
      </c>
      <c r="I79" s="23">
        <v>-12.382945550369257</v>
      </c>
    </row>
    <row r="80" spans="1:9" x14ac:dyDescent="0.2">
      <c r="A80" s="5" t="s">
        <v>216</v>
      </c>
      <c r="B80" s="5" t="s">
        <v>216</v>
      </c>
      <c r="C80" s="2" t="s">
        <v>243</v>
      </c>
      <c r="D80" s="8" t="s">
        <v>235</v>
      </c>
      <c r="E80" s="23">
        <v>-7.7118482048719361</v>
      </c>
      <c r="F80" s="23">
        <v>-23.386633963971473</v>
      </c>
      <c r="G80" s="23">
        <v>-6.3446812785650257</v>
      </c>
      <c r="H80" s="23">
        <v>-3.1812835087498139</v>
      </c>
      <c r="I80" s="23">
        <v>-10.35166031373528</v>
      </c>
    </row>
    <row r="81" spans="1:15" x14ac:dyDescent="0.2">
      <c r="A81" s="5" t="s">
        <v>216</v>
      </c>
      <c r="B81" s="5" t="s">
        <v>216</v>
      </c>
      <c r="C81" s="2" t="s">
        <v>243</v>
      </c>
      <c r="D81" s="8" t="s">
        <v>236</v>
      </c>
      <c r="E81" s="23">
        <v>-72.541286445582017</v>
      </c>
      <c r="F81" s="23">
        <v>-202.1488777053938</v>
      </c>
      <c r="G81" s="23">
        <v>-43.948089036700978</v>
      </c>
      <c r="H81" s="23">
        <v>-16.922452307990504</v>
      </c>
      <c r="I81" s="23">
        <v>-63.116013765578984</v>
      </c>
    </row>
    <row r="82" spans="1:15" x14ac:dyDescent="0.2">
      <c r="A82" s="5" t="s">
        <v>216</v>
      </c>
      <c r="B82" s="5" t="s">
        <v>216</v>
      </c>
      <c r="C82" s="2" t="s">
        <v>243</v>
      </c>
      <c r="D82" s="8" t="s">
        <v>237</v>
      </c>
      <c r="E82" s="23">
        <v>-225.33442968999287</v>
      </c>
      <c r="F82" s="23">
        <v>-118.76011852032867</v>
      </c>
      <c r="G82" s="23">
        <v>-301.75409734931833</v>
      </c>
      <c r="H82" s="23">
        <v>-656.65275400698624</v>
      </c>
      <c r="I82" s="23">
        <v>-232.56879659641316</v>
      </c>
    </row>
    <row r="83" spans="1:15" x14ac:dyDescent="0.2">
      <c r="A83" s="5" t="s">
        <v>216</v>
      </c>
      <c r="B83" s="5" t="s">
        <v>216</v>
      </c>
      <c r="C83" s="2" t="s">
        <v>243</v>
      </c>
      <c r="D83" s="8" t="s">
        <v>238</v>
      </c>
      <c r="E83" s="23">
        <v>-0.60089970501474921</v>
      </c>
      <c r="F83" s="23">
        <v>-1.4485398230088495</v>
      </c>
      <c r="G83" s="23">
        <v>-0.35862094395280236</v>
      </c>
      <c r="H83" s="23">
        <v>-0.17033855457227137</v>
      </c>
      <c r="I83" s="23">
        <v>-0.50445134218289089</v>
      </c>
    </row>
    <row r="84" spans="1:15" x14ac:dyDescent="0.2">
      <c r="A84" s="5" t="s">
        <v>216</v>
      </c>
      <c r="B84" s="5" t="s">
        <v>216</v>
      </c>
      <c r="C84" s="5" t="s">
        <v>243</v>
      </c>
      <c r="D84" s="5" t="s">
        <v>53</v>
      </c>
      <c r="E84" s="22"/>
      <c r="F84" s="22"/>
      <c r="G84" s="22"/>
      <c r="H84" s="22"/>
      <c r="I84" s="22"/>
    </row>
    <row r="85" spans="1:15" x14ac:dyDescent="0.2">
      <c r="A85" s="5" t="s">
        <v>216</v>
      </c>
      <c r="B85" s="5" t="s">
        <v>216</v>
      </c>
      <c r="C85" s="2" t="s">
        <v>243</v>
      </c>
      <c r="D85" s="8" t="s">
        <v>239</v>
      </c>
      <c r="E85" s="23">
        <v>3.0692591785093719</v>
      </c>
      <c r="F85" s="23">
        <v>2.7903444933208981</v>
      </c>
      <c r="G85" s="23">
        <v>3.2240253937996237</v>
      </c>
      <c r="H85" s="23">
        <v>3.2091790344702105</v>
      </c>
      <c r="I85" s="23">
        <v>2.4043232326979944</v>
      </c>
    </row>
    <row r="86" spans="1:15" x14ac:dyDescent="0.2">
      <c r="A86" s="5" t="s">
        <v>216</v>
      </c>
      <c r="B86" s="5" t="s">
        <v>216</v>
      </c>
      <c r="C86" s="2" t="s">
        <v>243</v>
      </c>
      <c r="D86" s="8" t="s">
        <v>240</v>
      </c>
      <c r="E86" s="23">
        <v>0.20546062681363111</v>
      </c>
      <c r="F86" s="23">
        <v>0.23411994427841742</v>
      </c>
      <c r="G86" s="23">
        <v>0.22418334848973126</v>
      </c>
      <c r="H86" s="23">
        <v>0.21357662342468234</v>
      </c>
      <c r="I86" s="23">
        <v>0.23942909156476058</v>
      </c>
    </row>
    <row r="87" spans="1:15" x14ac:dyDescent="0.2">
      <c r="A87" s="5" t="s">
        <v>216</v>
      </c>
      <c r="B87" s="5" t="s">
        <v>216</v>
      </c>
      <c r="C87" s="2" t="s">
        <v>243</v>
      </c>
      <c r="D87" s="8" t="s">
        <v>241</v>
      </c>
      <c r="E87" s="23">
        <v>16.011156729908326</v>
      </c>
      <c r="F87" s="23">
        <v>15.762659395873269</v>
      </c>
      <c r="G87" s="23">
        <v>3.2731295982923938</v>
      </c>
      <c r="H87" s="23">
        <v>3.3807469778739927</v>
      </c>
      <c r="I87" s="23">
        <v>3.714616490787801</v>
      </c>
    </row>
    <row r="88" spans="1:15" x14ac:dyDescent="0.2">
      <c r="A88" s="5" t="s">
        <v>216</v>
      </c>
      <c r="B88" s="5" t="s">
        <v>216</v>
      </c>
      <c r="C88" s="5" t="s">
        <v>243</v>
      </c>
      <c r="D88" s="5" t="s">
        <v>116</v>
      </c>
      <c r="E88" s="22"/>
      <c r="F88" s="22"/>
      <c r="G88" s="22"/>
      <c r="H88" s="22"/>
      <c r="I88" s="22"/>
    </row>
    <row r="89" spans="1:15" x14ac:dyDescent="0.2">
      <c r="A89" s="5" t="s">
        <v>216</v>
      </c>
      <c r="B89" s="5" t="s">
        <v>216</v>
      </c>
      <c r="C89" s="2" t="s">
        <v>243</v>
      </c>
      <c r="D89" s="8" t="s">
        <v>535</v>
      </c>
      <c r="E89" s="23">
        <v>77.584229146436343</v>
      </c>
      <c r="F89" s="23">
        <v>74.353665360940127</v>
      </c>
      <c r="G89" s="23">
        <v>75.255495118422132</v>
      </c>
      <c r="H89" s="23">
        <v>76.309554513887264</v>
      </c>
      <c r="I89" s="23">
        <v>73.622089052266475</v>
      </c>
    </row>
    <row r="90" spans="1:15" x14ac:dyDescent="0.2">
      <c r="A90" s="5" t="s">
        <v>216</v>
      </c>
      <c r="B90" s="5" t="s">
        <v>216</v>
      </c>
      <c r="C90" s="2" t="s">
        <v>243</v>
      </c>
      <c r="D90" s="8" t="s">
        <v>542</v>
      </c>
      <c r="E90" s="23">
        <v>6.0452876106194688</v>
      </c>
      <c r="F90" s="23">
        <v>4.6053761061946901</v>
      </c>
      <c r="G90" s="23">
        <v>4.253672566371681</v>
      </c>
      <c r="H90" s="23">
        <v>4.0859166371681415</v>
      </c>
      <c r="I90" s="23">
        <v>3.5877106194690267</v>
      </c>
    </row>
    <row r="91" spans="1:15" x14ac:dyDescent="0.2">
      <c r="A91" s="5" t="s">
        <v>216</v>
      </c>
      <c r="B91" s="5" t="s">
        <v>216</v>
      </c>
      <c r="C91" s="5" t="s">
        <v>243</v>
      </c>
      <c r="D91" s="5" t="s">
        <v>117</v>
      </c>
      <c r="E91" s="22"/>
      <c r="F91" s="22"/>
      <c r="G91" s="22"/>
      <c r="H91" s="22"/>
      <c r="I91" s="22"/>
    </row>
    <row r="92" spans="1:15" x14ac:dyDescent="0.2">
      <c r="A92" s="5" t="s">
        <v>216</v>
      </c>
      <c r="B92" s="5" t="s">
        <v>216</v>
      </c>
      <c r="C92" s="2" t="s">
        <v>243</v>
      </c>
      <c r="D92" s="8" t="s">
        <v>242</v>
      </c>
      <c r="E92" s="23">
        <v>1.9440121744679806</v>
      </c>
      <c r="F92" s="23">
        <v>-9.7300709696469839E-2</v>
      </c>
      <c r="G92" s="23">
        <v>0.329885459293837</v>
      </c>
      <c r="H92" s="23">
        <v>0.41148570684410035</v>
      </c>
      <c r="I92" s="23">
        <v>1.2331937139801497</v>
      </c>
    </row>
    <row r="93" spans="1:15" x14ac:dyDescent="0.2">
      <c r="A93" s="5" t="s">
        <v>216</v>
      </c>
      <c r="B93" s="5" t="s">
        <v>216</v>
      </c>
      <c r="C93" s="5" t="s">
        <v>655</v>
      </c>
      <c r="D93" s="5" t="s">
        <v>9</v>
      </c>
      <c r="E93" s="96">
        <v>749951</v>
      </c>
      <c r="F93" s="96">
        <v>721837</v>
      </c>
      <c r="G93" s="96">
        <v>723913</v>
      </c>
      <c r="H93" s="96">
        <v>786867</v>
      </c>
      <c r="I93" s="96">
        <v>875469</v>
      </c>
      <c r="K93" s="93"/>
      <c r="L93" s="93"/>
      <c r="M93" s="93"/>
      <c r="N93" s="93"/>
      <c r="O93" s="93"/>
    </row>
    <row r="94" spans="1:15" x14ac:dyDescent="0.2">
      <c r="A94" s="5" t="s">
        <v>216</v>
      </c>
      <c r="B94" s="5" t="s">
        <v>216</v>
      </c>
      <c r="C94" s="2" t="s">
        <v>655</v>
      </c>
      <c r="D94" s="8" t="s">
        <v>76</v>
      </c>
      <c r="E94" s="52">
        <v>650000</v>
      </c>
      <c r="F94" s="52">
        <v>650000</v>
      </c>
      <c r="G94" s="52">
        <v>650000</v>
      </c>
      <c r="H94" s="52">
        <v>650000</v>
      </c>
      <c r="I94" s="52">
        <v>650000</v>
      </c>
    </row>
    <row r="95" spans="1:15" x14ac:dyDescent="0.2">
      <c r="A95" s="5" t="s">
        <v>216</v>
      </c>
      <c r="B95" s="5" t="s">
        <v>216</v>
      </c>
      <c r="C95" s="2" t="s">
        <v>655</v>
      </c>
      <c r="D95" s="8" t="s">
        <v>11</v>
      </c>
      <c r="E95" s="52">
        <v>0</v>
      </c>
      <c r="F95" s="52">
        <v>0</v>
      </c>
      <c r="G95" s="52">
        <v>0</v>
      </c>
      <c r="H95" s="52">
        <v>0</v>
      </c>
      <c r="I95" s="52">
        <v>0</v>
      </c>
    </row>
    <row r="96" spans="1:15" x14ac:dyDescent="0.2">
      <c r="A96" s="5" t="s">
        <v>216</v>
      </c>
      <c r="B96" s="5" t="s">
        <v>216</v>
      </c>
      <c r="C96" s="2" t="s">
        <v>655</v>
      </c>
      <c r="D96" s="8" t="s">
        <v>217</v>
      </c>
      <c r="E96" s="52">
        <v>114708</v>
      </c>
      <c r="F96" s="52">
        <v>120840</v>
      </c>
      <c r="G96" s="52">
        <v>127706</v>
      </c>
      <c r="H96" s="52">
        <v>152390</v>
      </c>
      <c r="I96" s="52">
        <v>208985</v>
      </c>
    </row>
    <row r="97" spans="1:9" x14ac:dyDescent="0.2">
      <c r="A97" s="5" t="s">
        <v>216</v>
      </c>
      <c r="B97" s="5" t="s">
        <v>216</v>
      </c>
      <c r="C97" s="2" t="s">
        <v>655</v>
      </c>
      <c r="D97" s="8" t="s">
        <v>13</v>
      </c>
      <c r="E97" s="52">
        <v>-14757</v>
      </c>
      <c r="F97" s="52">
        <v>-49003</v>
      </c>
      <c r="G97" s="52">
        <v>-53793</v>
      </c>
      <c r="H97" s="52">
        <v>-15523</v>
      </c>
      <c r="I97" s="52">
        <v>16484</v>
      </c>
    </row>
    <row r="98" spans="1:9" x14ac:dyDescent="0.2">
      <c r="A98" s="5" t="s">
        <v>216</v>
      </c>
      <c r="B98" s="5" t="s">
        <v>216</v>
      </c>
      <c r="C98" s="5" t="s">
        <v>655</v>
      </c>
      <c r="D98" s="5" t="s">
        <v>218</v>
      </c>
      <c r="E98" s="96">
        <v>1522087</v>
      </c>
      <c r="F98" s="96">
        <v>1330437</v>
      </c>
      <c r="G98" s="96">
        <v>1127398</v>
      </c>
      <c r="H98" s="96">
        <v>3169071</v>
      </c>
      <c r="I98" s="96">
        <v>3238348</v>
      </c>
    </row>
    <row r="99" spans="1:9" x14ac:dyDescent="0.2">
      <c r="A99" s="5" t="s">
        <v>216</v>
      </c>
      <c r="B99" s="5" t="s">
        <v>216</v>
      </c>
      <c r="C99" s="2" t="s">
        <v>655</v>
      </c>
      <c r="D99" s="8" t="s">
        <v>219</v>
      </c>
      <c r="E99" s="52">
        <v>1506767</v>
      </c>
      <c r="F99" s="52">
        <v>1321869</v>
      </c>
      <c r="G99" s="52">
        <v>1105435</v>
      </c>
      <c r="H99" s="52">
        <v>3150995</v>
      </c>
      <c r="I99" s="52">
        <v>3231785</v>
      </c>
    </row>
    <row r="100" spans="1:9" x14ac:dyDescent="0.2">
      <c r="A100" s="5" t="s">
        <v>216</v>
      </c>
      <c r="B100" s="5" t="s">
        <v>216</v>
      </c>
      <c r="C100" s="2" t="s">
        <v>655</v>
      </c>
      <c r="D100" s="8" t="s">
        <v>220</v>
      </c>
      <c r="E100" s="52">
        <v>15320</v>
      </c>
      <c r="F100" s="52">
        <v>8568</v>
      </c>
      <c r="G100" s="52">
        <v>21963</v>
      </c>
      <c r="H100" s="52">
        <v>18076</v>
      </c>
      <c r="I100" s="52">
        <v>6563</v>
      </c>
    </row>
    <row r="101" spans="1:9" x14ac:dyDescent="0.2">
      <c r="A101" s="5" t="s">
        <v>216</v>
      </c>
      <c r="B101" s="5" t="s">
        <v>216</v>
      </c>
      <c r="C101" s="5" t="s">
        <v>655</v>
      </c>
      <c r="D101" s="5" t="s">
        <v>221</v>
      </c>
      <c r="E101" s="96">
        <v>2272038</v>
      </c>
      <c r="F101" s="96">
        <v>2052274</v>
      </c>
      <c r="G101" s="96">
        <v>1851311</v>
      </c>
      <c r="H101" s="96">
        <v>3955938</v>
      </c>
      <c r="I101" s="96">
        <v>4113817</v>
      </c>
    </row>
    <row r="102" spans="1:9" x14ac:dyDescent="0.2">
      <c r="A102" s="5" t="s">
        <v>216</v>
      </c>
      <c r="B102" s="5" t="s">
        <v>216</v>
      </c>
      <c r="C102" s="2" t="s">
        <v>655</v>
      </c>
      <c r="D102" s="8" t="s">
        <v>222</v>
      </c>
      <c r="E102" s="52">
        <v>1546185</v>
      </c>
      <c r="F102" s="52">
        <v>1337879</v>
      </c>
      <c r="G102" s="52">
        <v>422819</v>
      </c>
      <c r="H102" s="52">
        <v>731040</v>
      </c>
      <c r="I102" s="52">
        <v>740366</v>
      </c>
    </row>
    <row r="103" spans="1:9" x14ac:dyDescent="0.2">
      <c r="A103" s="5" t="s">
        <v>216</v>
      </c>
      <c r="B103" s="5" t="s">
        <v>216</v>
      </c>
      <c r="C103" s="2" t="s">
        <v>655</v>
      </c>
      <c r="D103" s="21" t="s">
        <v>223</v>
      </c>
      <c r="E103" s="52">
        <v>138951</v>
      </c>
      <c r="F103" s="52">
        <v>75657</v>
      </c>
      <c r="G103" s="52">
        <v>122124</v>
      </c>
      <c r="H103" s="52">
        <v>139855</v>
      </c>
      <c r="I103" s="52">
        <v>254841</v>
      </c>
    </row>
    <row r="104" spans="1:9" x14ac:dyDescent="0.2">
      <c r="A104" s="5" t="s">
        <v>216</v>
      </c>
      <c r="B104" s="5" t="s">
        <v>216</v>
      </c>
      <c r="C104" s="2" t="s">
        <v>655</v>
      </c>
      <c r="D104" s="21" t="s">
        <v>224</v>
      </c>
      <c r="E104" s="52">
        <v>1407234</v>
      </c>
      <c r="F104" s="52">
        <v>1262222</v>
      </c>
      <c r="G104" s="52">
        <v>300695</v>
      </c>
      <c r="H104" s="52">
        <v>591185</v>
      </c>
      <c r="I104" s="52">
        <v>485525</v>
      </c>
    </row>
    <row r="105" spans="1:9" x14ac:dyDescent="0.2">
      <c r="A105" s="5" t="s">
        <v>216</v>
      </c>
      <c r="B105" s="5" t="s">
        <v>216</v>
      </c>
      <c r="C105" s="2" t="s">
        <v>655</v>
      </c>
      <c r="D105" s="8" t="s">
        <v>225</v>
      </c>
      <c r="E105" s="52">
        <v>725853</v>
      </c>
      <c r="F105" s="52">
        <v>714395</v>
      </c>
      <c r="G105" s="52">
        <v>1428492</v>
      </c>
      <c r="H105" s="52">
        <v>3224898</v>
      </c>
      <c r="I105" s="52">
        <v>3373451</v>
      </c>
    </row>
    <row r="106" spans="1:9" x14ac:dyDescent="0.2">
      <c r="A106" s="5" t="s">
        <v>216</v>
      </c>
      <c r="B106" s="5" t="s">
        <v>216</v>
      </c>
      <c r="C106" s="2" t="s">
        <v>655</v>
      </c>
      <c r="D106" s="21" t="s">
        <v>509</v>
      </c>
      <c r="E106" s="52">
        <v>17430</v>
      </c>
      <c r="F106" s="52">
        <v>11050</v>
      </c>
      <c r="G106" s="52">
        <v>21557</v>
      </c>
      <c r="H106" s="52">
        <v>24782</v>
      </c>
      <c r="I106" s="52">
        <v>25406</v>
      </c>
    </row>
    <row r="107" spans="1:9" x14ac:dyDescent="0.2">
      <c r="A107" s="5" t="s">
        <v>216</v>
      </c>
      <c r="B107" s="5" t="s">
        <v>216</v>
      </c>
      <c r="C107" s="2" t="s">
        <v>655</v>
      </c>
      <c r="D107" s="21" t="s">
        <v>226</v>
      </c>
      <c r="E107" s="52">
        <v>365965</v>
      </c>
      <c r="F107" s="52">
        <v>330831</v>
      </c>
      <c r="G107" s="52">
        <v>1121307</v>
      </c>
      <c r="H107" s="52">
        <v>3009186</v>
      </c>
      <c r="I107" s="52">
        <v>3058451</v>
      </c>
    </row>
    <row r="108" spans="1:9" x14ac:dyDescent="0.2">
      <c r="A108" s="5" t="s">
        <v>216</v>
      </c>
      <c r="B108" s="5" t="s">
        <v>216</v>
      </c>
      <c r="C108" s="2" t="s">
        <v>655</v>
      </c>
      <c r="D108" s="21" t="s">
        <v>227</v>
      </c>
      <c r="E108" s="52">
        <v>342458</v>
      </c>
      <c r="F108" s="52">
        <v>372514</v>
      </c>
      <c r="G108" s="52">
        <v>285628</v>
      </c>
      <c r="H108" s="52">
        <v>190930</v>
      </c>
      <c r="I108" s="52">
        <v>289594</v>
      </c>
    </row>
    <row r="109" spans="1:9" x14ac:dyDescent="0.2">
      <c r="A109" s="5" t="s">
        <v>216</v>
      </c>
      <c r="B109" s="5" t="s">
        <v>216</v>
      </c>
      <c r="C109" s="5" t="s">
        <v>655</v>
      </c>
      <c r="D109" s="5" t="s">
        <v>29</v>
      </c>
      <c r="E109" s="96"/>
      <c r="F109" s="96"/>
      <c r="G109" s="96"/>
      <c r="H109" s="96"/>
      <c r="I109" s="96"/>
    </row>
    <row r="110" spans="1:9" x14ac:dyDescent="0.2">
      <c r="A110" s="5" t="s">
        <v>216</v>
      </c>
      <c r="B110" s="5" t="s">
        <v>216</v>
      </c>
      <c r="C110" s="2" t="s">
        <v>655</v>
      </c>
      <c r="D110" s="8" t="s">
        <v>228</v>
      </c>
      <c r="E110" s="52">
        <v>145036</v>
      </c>
      <c r="F110" s="52">
        <v>134082</v>
      </c>
      <c r="G110" s="52">
        <v>279322</v>
      </c>
      <c r="H110" s="52">
        <v>444987</v>
      </c>
      <c r="I110" s="52">
        <v>601985</v>
      </c>
    </row>
    <row r="111" spans="1:9" x14ac:dyDescent="0.2">
      <c r="A111" s="5" t="s">
        <v>216</v>
      </c>
      <c r="B111" s="5" t="s">
        <v>216</v>
      </c>
      <c r="C111" s="2" t="s">
        <v>655</v>
      </c>
      <c r="D111" s="8" t="s">
        <v>229</v>
      </c>
      <c r="E111" s="52">
        <v>62905</v>
      </c>
      <c r="F111" s="52">
        <v>68245</v>
      </c>
      <c r="G111" s="52">
        <v>86436</v>
      </c>
      <c r="H111" s="52">
        <v>96878</v>
      </c>
      <c r="I111" s="52">
        <v>98610</v>
      </c>
    </row>
    <row r="112" spans="1:9" x14ac:dyDescent="0.2">
      <c r="A112" s="5" t="s">
        <v>216</v>
      </c>
      <c r="B112" s="5" t="s">
        <v>216</v>
      </c>
      <c r="C112" s="2" t="s">
        <v>655</v>
      </c>
      <c r="D112" s="8" t="s">
        <v>230</v>
      </c>
      <c r="E112" s="52">
        <v>82131</v>
      </c>
      <c r="F112" s="52">
        <v>-1771</v>
      </c>
      <c r="G112" s="52">
        <v>1669</v>
      </c>
      <c r="H112" s="52">
        <v>23710</v>
      </c>
      <c r="I112" s="52">
        <v>26072</v>
      </c>
    </row>
    <row r="113" spans="1:9" x14ac:dyDescent="0.2">
      <c r="A113" s="5" t="s">
        <v>216</v>
      </c>
      <c r="B113" s="5" t="s">
        <v>216</v>
      </c>
      <c r="C113" s="2" t="s">
        <v>655</v>
      </c>
      <c r="D113" s="8" t="s">
        <v>231</v>
      </c>
      <c r="E113" s="52">
        <v>65125</v>
      </c>
      <c r="F113" s="52">
        <v>67608</v>
      </c>
      <c r="G113" s="52">
        <v>191217</v>
      </c>
      <c r="H113" s="52">
        <v>329846</v>
      </c>
      <c r="I113" s="52">
        <v>461799</v>
      </c>
    </row>
    <row r="114" spans="1:9" x14ac:dyDescent="0.2">
      <c r="A114" s="5" t="s">
        <v>216</v>
      </c>
      <c r="B114" s="5" t="s">
        <v>216</v>
      </c>
      <c r="C114" s="2" t="s">
        <v>655</v>
      </c>
      <c r="D114" s="8" t="s">
        <v>232</v>
      </c>
      <c r="E114" s="52">
        <v>28846</v>
      </c>
      <c r="F114" s="52">
        <v>13312</v>
      </c>
      <c r="G114" s="52">
        <v>26003</v>
      </c>
      <c r="H114" s="52">
        <v>41973</v>
      </c>
      <c r="I114" s="52">
        <v>67648</v>
      </c>
    </row>
    <row r="115" spans="1:9" x14ac:dyDescent="0.2">
      <c r="A115" s="5" t="s">
        <v>216</v>
      </c>
      <c r="B115" s="5" t="s">
        <v>216</v>
      </c>
      <c r="C115" s="2" t="s">
        <v>655</v>
      </c>
      <c r="D115" s="8" t="s">
        <v>233</v>
      </c>
      <c r="E115" s="52">
        <v>20535</v>
      </c>
      <c r="F115" s="52">
        <v>8189</v>
      </c>
      <c r="G115" s="52">
        <v>12994</v>
      </c>
      <c r="H115" s="52">
        <v>31696</v>
      </c>
      <c r="I115" s="52">
        <v>56265</v>
      </c>
    </row>
    <row r="116" spans="1:9" x14ac:dyDescent="0.2">
      <c r="A116" s="5" t="s">
        <v>216</v>
      </c>
      <c r="B116" s="5" t="s">
        <v>216</v>
      </c>
      <c r="C116" s="5" t="s">
        <v>655</v>
      </c>
      <c r="D116" s="5" t="s">
        <v>40</v>
      </c>
      <c r="E116" s="96"/>
      <c r="F116" s="96"/>
      <c r="G116" s="96"/>
      <c r="H116" s="96"/>
      <c r="I116" s="96"/>
    </row>
    <row r="117" spans="1:9" x14ac:dyDescent="0.2">
      <c r="A117" s="5" t="s">
        <v>216</v>
      </c>
      <c r="B117" s="5" t="s">
        <v>216</v>
      </c>
      <c r="C117" s="2" t="s">
        <v>655</v>
      </c>
      <c r="D117" s="8" t="s">
        <v>77</v>
      </c>
      <c r="E117" s="52">
        <v>65000</v>
      </c>
      <c r="F117" s="52">
        <v>65000</v>
      </c>
      <c r="G117" s="52">
        <v>65000</v>
      </c>
      <c r="H117" s="52">
        <v>65000</v>
      </c>
      <c r="I117" s="52">
        <v>65000</v>
      </c>
    </row>
    <row r="118" spans="1:9" x14ac:dyDescent="0.2">
      <c r="A118" s="5" t="s">
        <v>216</v>
      </c>
      <c r="B118" s="5" t="s">
        <v>216</v>
      </c>
      <c r="C118" s="2" t="s">
        <v>655</v>
      </c>
      <c r="D118" s="8" t="s">
        <v>78</v>
      </c>
      <c r="E118" s="97">
        <v>0</v>
      </c>
      <c r="F118" s="97">
        <v>0</v>
      </c>
      <c r="G118" s="97">
        <v>0</v>
      </c>
      <c r="H118" s="97">
        <v>0</v>
      </c>
      <c r="I118" s="97">
        <v>0</v>
      </c>
    </row>
    <row r="119" spans="1:9" x14ac:dyDescent="0.2">
      <c r="A119" s="5" t="s">
        <v>216</v>
      </c>
      <c r="B119" s="5" t="s">
        <v>216</v>
      </c>
      <c r="C119" s="2" t="s">
        <v>655</v>
      </c>
      <c r="D119" s="8" t="s">
        <v>79</v>
      </c>
      <c r="E119" s="97">
        <v>0</v>
      </c>
      <c r="F119" s="97">
        <v>0</v>
      </c>
      <c r="G119" s="97">
        <v>0</v>
      </c>
      <c r="H119" s="97">
        <v>0</v>
      </c>
      <c r="I119" s="97">
        <v>0</v>
      </c>
    </row>
    <row r="120" spans="1:9" x14ac:dyDescent="0.2">
      <c r="A120" s="5" t="s">
        <v>216</v>
      </c>
      <c r="B120" s="5" t="s">
        <v>216</v>
      </c>
      <c r="C120" s="2" t="s">
        <v>655</v>
      </c>
      <c r="D120" s="8" t="s">
        <v>80</v>
      </c>
      <c r="E120" s="52">
        <v>968331</v>
      </c>
      <c r="F120" s="52">
        <v>-982856</v>
      </c>
      <c r="G120" s="52">
        <v>-36045</v>
      </c>
      <c r="H120" s="52">
        <v>-14898</v>
      </c>
      <c r="I120" s="52">
        <v>245326</v>
      </c>
    </row>
    <row r="121" spans="1:9" x14ac:dyDescent="0.2">
      <c r="A121" s="5" t="s">
        <v>216</v>
      </c>
      <c r="B121" s="5" t="s">
        <v>216</v>
      </c>
      <c r="C121" s="5" t="s">
        <v>655</v>
      </c>
      <c r="D121" s="5" t="s">
        <v>43</v>
      </c>
      <c r="E121" s="22"/>
      <c r="F121" s="22"/>
      <c r="G121" s="22"/>
      <c r="H121" s="22"/>
      <c r="I121" s="22"/>
    </row>
    <row r="122" spans="1:9" x14ac:dyDescent="0.2">
      <c r="A122" s="5" t="s">
        <v>216</v>
      </c>
      <c r="B122" s="5" t="s">
        <v>216</v>
      </c>
      <c r="C122" s="2" t="s">
        <v>655</v>
      </c>
      <c r="D122" s="8" t="s">
        <v>543</v>
      </c>
      <c r="E122" s="23">
        <v>2.6853387175235515</v>
      </c>
      <c r="F122" s="23">
        <v>1.0623475688858908</v>
      </c>
      <c r="G122" s="23">
        <v>1.6708113348746185</v>
      </c>
      <c r="H122" s="23">
        <v>3.9501987811413404</v>
      </c>
      <c r="I122" s="23">
        <v>6.5501725874142158</v>
      </c>
    </row>
    <row r="123" spans="1:9" x14ac:dyDescent="0.2">
      <c r="A123" s="5" t="s">
        <v>216</v>
      </c>
      <c r="B123" s="5" t="s">
        <v>216</v>
      </c>
      <c r="C123" s="2" t="s">
        <v>655</v>
      </c>
      <c r="D123" s="8" t="s">
        <v>234</v>
      </c>
      <c r="E123" s="23">
        <v>3.769383656247264</v>
      </c>
      <c r="F123" s="23">
        <v>1.8225505028032394</v>
      </c>
      <c r="G123" s="23">
        <v>3.486236318101132</v>
      </c>
      <c r="H123" s="23">
        <v>5.2144064859250907</v>
      </c>
      <c r="I123" s="23">
        <v>7.6695630090518261</v>
      </c>
    </row>
    <row r="124" spans="1:9" x14ac:dyDescent="0.2">
      <c r="A124" s="5" t="s">
        <v>216</v>
      </c>
      <c r="B124" s="5" t="s">
        <v>216</v>
      </c>
      <c r="C124" s="2" t="s">
        <v>655</v>
      </c>
      <c r="D124" s="8" t="s">
        <v>235</v>
      </c>
      <c r="E124" s="23">
        <v>0.90381410874289958</v>
      </c>
      <c r="F124" s="23">
        <v>0.39902079351977365</v>
      </c>
      <c r="G124" s="23">
        <v>0.70188099136233728</v>
      </c>
      <c r="H124" s="23">
        <v>0.80122590394490512</v>
      </c>
      <c r="I124" s="23">
        <v>1.367707897555968</v>
      </c>
    </row>
    <row r="125" spans="1:9" x14ac:dyDescent="0.2">
      <c r="A125" s="5" t="s">
        <v>216</v>
      </c>
      <c r="B125" s="5" t="s">
        <v>216</v>
      </c>
      <c r="C125" s="2" t="s">
        <v>655</v>
      </c>
      <c r="D125" s="8" t="s">
        <v>236</v>
      </c>
      <c r="E125" s="23">
        <v>14.158553738382194</v>
      </c>
      <c r="F125" s="23">
        <v>6.1074566310168406</v>
      </c>
      <c r="G125" s="23">
        <v>4.6519787199003302</v>
      </c>
      <c r="H125" s="23">
        <v>7.122904714070299</v>
      </c>
      <c r="I125" s="23">
        <v>9.3465784031163572</v>
      </c>
    </row>
    <row r="126" spans="1:9" x14ac:dyDescent="0.2">
      <c r="A126" s="5" t="s">
        <v>216</v>
      </c>
      <c r="B126" s="5" t="s">
        <v>216</v>
      </c>
      <c r="C126" s="2" t="s">
        <v>655</v>
      </c>
      <c r="D126" s="8" t="s">
        <v>237</v>
      </c>
      <c r="E126" s="23">
        <v>306.33065497930363</v>
      </c>
      <c r="F126" s="23">
        <v>833.37403834412021</v>
      </c>
      <c r="G126" s="23">
        <v>665.19932276435281</v>
      </c>
      <c r="H126" s="23">
        <v>305.64740030287732</v>
      </c>
      <c r="I126" s="23">
        <v>175.25993068515064</v>
      </c>
    </row>
    <row r="127" spans="1:9" x14ac:dyDescent="0.2">
      <c r="A127" s="5" t="s">
        <v>216</v>
      </c>
      <c r="B127" s="5" t="s">
        <v>216</v>
      </c>
      <c r="C127" s="2" t="s">
        <v>655</v>
      </c>
      <c r="D127" s="8" t="s">
        <v>238</v>
      </c>
      <c r="E127" s="23">
        <v>0.31592307692307692</v>
      </c>
      <c r="F127" s="23">
        <v>0.12598461538461539</v>
      </c>
      <c r="G127" s="23">
        <v>0.19990769230769231</v>
      </c>
      <c r="H127" s="23">
        <v>0.48763076923076926</v>
      </c>
      <c r="I127" s="23">
        <v>0.86561538461538456</v>
      </c>
    </row>
    <row r="128" spans="1:9" x14ac:dyDescent="0.2">
      <c r="A128" s="5" t="s">
        <v>216</v>
      </c>
      <c r="B128" s="5" t="s">
        <v>216</v>
      </c>
      <c r="C128" s="5" t="s">
        <v>655</v>
      </c>
      <c r="D128" s="5" t="s">
        <v>53</v>
      </c>
      <c r="E128" s="22"/>
      <c r="F128" s="22"/>
      <c r="G128" s="22"/>
      <c r="H128" s="22"/>
      <c r="I128" s="22"/>
    </row>
    <row r="129" spans="1:15" x14ac:dyDescent="0.2">
      <c r="A129" s="5" t="s">
        <v>216</v>
      </c>
      <c r="B129" s="5" t="s">
        <v>216</v>
      </c>
      <c r="C129" s="2" t="s">
        <v>655</v>
      </c>
      <c r="D129" s="8" t="s">
        <v>239</v>
      </c>
      <c r="E129" s="23">
        <v>1.0261606472666311</v>
      </c>
      <c r="F129" s="23">
        <v>1.0121116388991647</v>
      </c>
      <c r="G129" s="23">
        <v>0.38249105555731455</v>
      </c>
      <c r="H129" s="23">
        <v>0.23200290701825932</v>
      </c>
      <c r="I129" s="23">
        <v>0.229088878127722</v>
      </c>
    </row>
    <row r="130" spans="1:15" x14ac:dyDescent="0.2">
      <c r="A130" s="5" t="s">
        <v>216</v>
      </c>
      <c r="B130" s="5" t="s">
        <v>216</v>
      </c>
      <c r="C130" s="2" t="s">
        <v>655</v>
      </c>
      <c r="D130" s="8" t="s">
        <v>240</v>
      </c>
      <c r="E130" s="23">
        <v>0.66992145377850199</v>
      </c>
      <c r="F130" s="23">
        <v>0.64827454813538543</v>
      </c>
      <c r="G130" s="23">
        <v>0.60897277658913063</v>
      </c>
      <c r="H130" s="23">
        <v>0.80109218091891232</v>
      </c>
      <c r="I130" s="23">
        <v>0.7871881515390694</v>
      </c>
    </row>
    <row r="131" spans="1:15" x14ac:dyDescent="0.2">
      <c r="A131" s="5" t="s">
        <v>216</v>
      </c>
      <c r="B131" s="5" t="s">
        <v>216</v>
      </c>
      <c r="C131" s="2" t="s">
        <v>655</v>
      </c>
      <c r="D131" s="8" t="s">
        <v>241</v>
      </c>
      <c r="E131" s="23">
        <v>16.107345035602396</v>
      </c>
      <c r="F131" s="23">
        <v>16.120215916588137</v>
      </c>
      <c r="G131" s="23">
        <v>60.568267568225977</v>
      </c>
      <c r="H131" s="23">
        <v>76.067572343145926</v>
      </c>
      <c r="I131" s="23">
        <v>74.345820438779853</v>
      </c>
    </row>
    <row r="132" spans="1:15" x14ac:dyDescent="0.2">
      <c r="A132" s="5" t="s">
        <v>216</v>
      </c>
      <c r="B132" s="5" t="s">
        <v>216</v>
      </c>
      <c r="C132" s="5" t="s">
        <v>655</v>
      </c>
      <c r="D132" s="5" t="s">
        <v>116</v>
      </c>
      <c r="E132" s="22"/>
      <c r="F132" s="22"/>
      <c r="G132" s="22"/>
      <c r="H132" s="22"/>
      <c r="I132" s="22"/>
    </row>
    <row r="133" spans="1:15" x14ac:dyDescent="0.2">
      <c r="A133" s="5" t="s">
        <v>216</v>
      </c>
      <c r="B133" s="5" t="s">
        <v>216</v>
      </c>
      <c r="C133" s="2" t="s">
        <v>655</v>
      </c>
      <c r="D133" s="8" t="s">
        <v>535</v>
      </c>
      <c r="E133" s="23">
        <v>33.657359604020705</v>
      </c>
      <c r="F133" s="23">
        <v>37.560286784318272</v>
      </c>
      <c r="G133" s="23">
        <v>42.008392971251183</v>
      </c>
      <c r="H133" s="23">
        <v>20.283179362265031</v>
      </c>
      <c r="I133" s="23">
        <v>20.880486419303534</v>
      </c>
    </row>
    <row r="134" spans="1:15" x14ac:dyDescent="0.2">
      <c r="A134" s="5" t="s">
        <v>216</v>
      </c>
      <c r="B134" s="5" t="s">
        <v>216</v>
      </c>
      <c r="C134" s="2" t="s">
        <v>655</v>
      </c>
      <c r="D134" s="8" t="s">
        <v>542</v>
      </c>
      <c r="E134" s="23">
        <v>11.764738461538462</v>
      </c>
      <c r="F134" s="23">
        <v>11.859076923076923</v>
      </c>
      <c r="G134" s="23">
        <v>11.964707692307693</v>
      </c>
      <c r="H134" s="23">
        <v>12.344461538461539</v>
      </c>
      <c r="I134" s="23">
        <v>13.215153846153846</v>
      </c>
    </row>
    <row r="135" spans="1:15" x14ac:dyDescent="0.2">
      <c r="A135" s="5" t="s">
        <v>216</v>
      </c>
      <c r="B135" s="5" t="s">
        <v>216</v>
      </c>
      <c r="C135" s="5" t="s">
        <v>655</v>
      </c>
      <c r="D135" s="5" t="s">
        <v>117</v>
      </c>
      <c r="E135" s="22"/>
      <c r="F135" s="22"/>
      <c r="G135" s="22"/>
      <c r="H135" s="22"/>
      <c r="I135" s="22"/>
    </row>
    <row r="136" spans="1:15" x14ac:dyDescent="0.2">
      <c r="A136" s="5" t="s">
        <v>216</v>
      </c>
      <c r="B136" s="5" t="s">
        <v>216</v>
      </c>
      <c r="C136" s="2" t="s">
        <v>655</v>
      </c>
      <c r="D136" s="8" t="s">
        <v>242</v>
      </c>
      <c r="E136" s="23">
        <v>47.155149744338935</v>
      </c>
      <c r="F136" s="23">
        <v>-120.02149224569544</v>
      </c>
      <c r="G136" s="23">
        <v>-2.7739726027397262</v>
      </c>
      <c r="H136" s="23">
        <v>-0.47002776375567895</v>
      </c>
      <c r="I136" s="23">
        <v>4.3601883942059896</v>
      </c>
    </row>
    <row r="137" spans="1:15" x14ac:dyDescent="0.2">
      <c r="A137" s="5" t="s">
        <v>216</v>
      </c>
      <c r="B137" s="5" t="s">
        <v>216</v>
      </c>
      <c r="C137" s="5" t="s">
        <v>656</v>
      </c>
      <c r="D137" s="5" t="s">
        <v>9</v>
      </c>
      <c r="E137" s="96">
        <v>514124</v>
      </c>
      <c r="F137" s="96">
        <v>530280</v>
      </c>
      <c r="G137" s="96">
        <v>580265</v>
      </c>
      <c r="H137" s="96">
        <v>0</v>
      </c>
      <c r="I137" s="96">
        <v>0</v>
      </c>
      <c r="K137" s="93"/>
      <c r="L137" s="93"/>
      <c r="M137" s="93"/>
      <c r="N137" s="93"/>
      <c r="O137" s="93"/>
    </row>
    <row r="138" spans="1:15" x14ac:dyDescent="0.2">
      <c r="A138" s="5" t="s">
        <v>216</v>
      </c>
      <c r="B138" s="5" t="s">
        <v>216</v>
      </c>
      <c r="C138" s="2" t="s">
        <v>656</v>
      </c>
      <c r="D138" s="8" t="s">
        <v>76</v>
      </c>
      <c r="E138" s="52">
        <v>1483900</v>
      </c>
      <c r="F138" s="52">
        <v>1483900</v>
      </c>
      <c r="G138" s="52">
        <v>1483900</v>
      </c>
      <c r="H138" s="52"/>
      <c r="I138" s="52"/>
    </row>
    <row r="139" spans="1:15" x14ac:dyDescent="0.2">
      <c r="A139" s="5" t="s">
        <v>216</v>
      </c>
      <c r="B139" s="5" t="s">
        <v>216</v>
      </c>
      <c r="C139" s="2" t="s">
        <v>656</v>
      </c>
      <c r="D139" s="8" t="s">
        <v>11</v>
      </c>
      <c r="E139" s="52">
        <v>457058</v>
      </c>
      <c r="F139" s="52">
        <v>458551</v>
      </c>
      <c r="G139" s="52">
        <v>461558</v>
      </c>
      <c r="H139" s="52"/>
      <c r="I139" s="52"/>
    </row>
    <row r="140" spans="1:15" x14ac:dyDescent="0.2">
      <c r="A140" s="5" t="s">
        <v>216</v>
      </c>
      <c r="B140" s="5" t="s">
        <v>216</v>
      </c>
      <c r="C140" s="2" t="s">
        <v>656</v>
      </c>
      <c r="D140" s="8" t="s">
        <v>217</v>
      </c>
      <c r="E140" s="52">
        <v>-1466074</v>
      </c>
      <c r="F140" s="52">
        <v>-1460105</v>
      </c>
      <c r="G140" s="52">
        <v>-1448074</v>
      </c>
      <c r="H140" s="52"/>
      <c r="I140" s="52"/>
    </row>
    <row r="141" spans="1:15" x14ac:dyDescent="0.2">
      <c r="A141" s="5" t="s">
        <v>216</v>
      </c>
      <c r="B141" s="5" t="s">
        <v>216</v>
      </c>
      <c r="C141" s="2" t="s">
        <v>656</v>
      </c>
      <c r="D141" s="8" t="s">
        <v>13</v>
      </c>
      <c r="E141" s="52">
        <v>39240</v>
      </c>
      <c r="F141" s="52">
        <v>47934</v>
      </c>
      <c r="G141" s="52">
        <v>82881</v>
      </c>
      <c r="H141" s="52"/>
      <c r="I141" s="52"/>
    </row>
    <row r="142" spans="1:15" x14ac:dyDescent="0.2">
      <c r="A142" s="5" t="s">
        <v>216</v>
      </c>
      <c r="B142" s="5" t="s">
        <v>216</v>
      </c>
      <c r="C142" s="5" t="s">
        <v>656</v>
      </c>
      <c r="D142" s="5" t="s">
        <v>218</v>
      </c>
      <c r="E142" s="96">
        <v>393213</v>
      </c>
      <c r="F142" s="96">
        <v>362579</v>
      </c>
      <c r="G142" s="96">
        <v>333521</v>
      </c>
      <c r="H142" s="96"/>
      <c r="I142" s="96"/>
    </row>
    <row r="143" spans="1:15" x14ac:dyDescent="0.2">
      <c r="A143" s="5" t="s">
        <v>216</v>
      </c>
      <c r="B143" s="5" t="s">
        <v>216</v>
      </c>
      <c r="C143" s="2" t="s">
        <v>656</v>
      </c>
      <c r="D143" s="8" t="s">
        <v>219</v>
      </c>
      <c r="E143" s="52">
        <v>356672</v>
      </c>
      <c r="F143" s="52">
        <v>345346</v>
      </c>
      <c r="G143" s="52">
        <v>333511</v>
      </c>
      <c r="H143" s="52"/>
      <c r="I143" s="52"/>
    </row>
    <row r="144" spans="1:15" x14ac:dyDescent="0.2">
      <c r="A144" s="5" t="s">
        <v>216</v>
      </c>
      <c r="B144" s="5" t="s">
        <v>216</v>
      </c>
      <c r="C144" s="2" t="s">
        <v>656</v>
      </c>
      <c r="D144" s="8" t="s">
        <v>220</v>
      </c>
      <c r="E144" s="52">
        <v>36541</v>
      </c>
      <c r="F144" s="52">
        <v>17233</v>
      </c>
      <c r="G144" s="52">
        <v>10</v>
      </c>
      <c r="H144" s="52"/>
      <c r="I144" s="52"/>
    </row>
    <row r="145" spans="1:9" x14ac:dyDescent="0.2">
      <c r="A145" s="5" t="s">
        <v>216</v>
      </c>
      <c r="B145" s="5" t="s">
        <v>216</v>
      </c>
      <c r="C145" s="5" t="s">
        <v>656</v>
      </c>
      <c r="D145" s="5" t="s">
        <v>221</v>
      </c>
      <c r="E145" s="96">
        <v>907337</v>
      </c>
      <c r="F145" s="96">
        <v>892858</v>
      </c>
      <c r="G145" s="96">
        <v>913787</v>
      </c>
      <c r="H145" s="96"/>
      <c r="I145" s="96"/>
    </row>
    <row r="146" spans="1:9" x14ac:dyDescent="0.2">
      <c r="A146" s="5" t="s">
        <v>216</v>
      </c>
      <c r="B146" s="5" t="s">
        <v>216</v>
      </c>
      <c r="C146" s="2" t="s">
        <v>656</v>
      </c>
      <c r="D146" s="8" t="s">
        <v>222</v>
      </c>
      <c r="E146" s="52">
        <v>364488</v>
      </c>
      <c r="F146" s="52">
        <v>379407</v>
      </c>
      <c r="G146" s="52">
        <v>380848</v>
      </c>
      <c r="H146" s="52"/>
      <c r="I146" s="52"/>
    </row>
    <row r="147" spans="1:9" x14ac:dyDescent="0.2">
      <c r="A147" s="5" t="s">
        <v>216</v>
      </c>
      <c r="B147" s="5" t="s">
        <v>216</v>
      </c>
      <c r="C147" s="2" t="s">
        <v>656</v>
      </c>
      <c r="D147" s="21" t="s">
        <v>223</v>
      </c>
      <c r="E147" s="52">
        <v>1089</v>
      </c>
      <c r="F147" s="52">
        <v>346</v>
      </c>
      <c r="G147" s="52">
        <v>10873</v>
      </c>
      <c r="H147" s="52"/>
      <c r="I147" s="52"/>
    </row>
    <row r="148" spans="1:9" x14ac:dyDescent="0.2">
      <c r="A148" s="5" t="s">
        <v>216</v>
      </c>
      <c r="B148" s="5" t="s">
        <v>216</v>
      </c>
      <c r="C148" s="2" t="s">
        <v>656</v>
      </c>
      <c r="D148" s="21" t="s">
        <v>224</v>
      </c>
      <c r="E148" s="52">
        <v>363399</v>
      </c>
      <c r="F148" s="52">
        <v>379061</v>
      </c>
      <c r="G148" s="52">
        <v>369975</v>
      </c>
      <c r="H148" s="52"/>
      <c r="I148" s="52"/>
    </row>
    <row r="149" spans="1:9" x14ac:dyDescent="0.2">
      <c r="A149" s="5" t="s">
        <v>216</v>
      </c>
      <c r="B149" s="5" t="s">
        <v>216</v>
      </c>
      <c r="C149" s="2" t="s">
        <v>656</v>
      </c>
      <c r="D149" s="8" t="s">
        <v>225</v>
      </c>
      <c r="E149" s="52">
        <v>542849</v>
      </c>
      <c r="F149" s="52">
        <v>513451</v>
      </c>
      <c r="G149" s="52">
        <v>532939</v>
      </c>
      <c r="H149" s="52"/>
      <c r="I149" s="52"/>
    </row>
    <row r="150" spans="1:9" x14ac:dyDescent="0.2">
      <c r="A150" s="5" t="s">
        <v>216</v>
      </c>
      <c r="B150" s="5" t="s">
        <v>216</v>
      </c>
      <c r="C150" s="2" t="s">
        <v>656</v>
      </c>
      <c r="D150" s="21" t="s">
        <v>509</v>
      </c>
      <c r="E150" s="52">
        <v>4664</v>
      </c>
      <c r="F150" s="52">
        <v>4611</v>
      </c>
      <c r="G150" s="52">
        <v>3191</v>
      </c>
      <c r="H150" s="52"/>
      <c r="I150" s="52"/>
    </row>
    <row r="151" spans="1:9" x14ac:dyDescent="0.2">
      <c r="A151" s="5" t="s">
        <v>216</v>
      </c>
      <c r="B151" s="5" t="s">
        <v>216</v>
      </c>
      <c r="C151" s="2" t="s">
        <v>656</v>
      </c>
      <c r="D151" s="21" t="s">
        <v>226</v>
      </c>
      <c r="E151" s="52">
        <v>247714</v>
      </c>
      <c r="F151" s="52">
        <v>249995</v>
      </c>
      <c r="G151" s="52">
        <v>317731</v>
      </c>
      <c r="H151" s="52"/>
      <c r="I151" s="52"/>
    </row>
    <row r="152" spans="1:9" x14ac:dyDescent="0.2">
      <c r="A152" s="5" t="s">
        <v>216</v>
      </c>
      <c r="B152" s="5" t="s">
        <v>216</v>
      </c>
      <c r="C152" s="2" t="s">
        <v>656</v>
      </c>
      <c r="D152" s="21" t="s">
        <v>227</v>
      </c>
      <c r="E152" s="52">
        <v>290471</v>
      </c>
      <c r="F152" s="52">
        <v>258845</v>
      </c>
      <c r="G152" s="52">
        <v>212017</v>
      </c>
      <c r="H152" s="52"/>
      <c r="I152" s="52"/>
    </row>
    <row r="153" spans="1:9" x14ac:dyDescent="0.2">
      <c r="A153" s="5" t="s">
        <v>216</v>
      </c>
      <c r="B153" s="5" t="s">
        <v>216</v>
      </c>
      <c r="C153" s="5" t="s">
        <v>656</v>
      </c>
      <c r="D153" s="5" t="s">
        <v>29</v>
      </c>
      <c r="E153" s="96"/>
      <c r="F153" s="96"/>
      <c r="G153" s="96"/>
      <c r="H153" s="96"/>
      <c r="I153" s="96"/>
    </row>
    <row r="154" spans="1:9" x14ac:dyDescent="0.2">
      <c r="A154" s="5" t="s">
        <v>216</v>
      </c>
      <c r="B154" s="5" t="s">
        <v>216</v>
      </c>
      <c r="C154" s="2" t="s">
        <v>656</v>
      </c>
      <c r="D154" s="8" t="s">
        <v>228</v>
      </c>
      <c r="E154" s="52">
        <v>10611</v>
      </c>
      <c r="F154" s="52">
        <v>77836</v>
      </c>
      <c r="G154" s="52">
        <v>34857</v>
      </c>
      <c r="H154" s="52"/>
      <c r="I154" s="52"/>
    </row>
    <row r="155" spans="1:9" x14ac:dyDescent="0.2">
      <c r="A155" s="5" t="s">
        <v>216</v>
      </c>
      <c r="B155" s="5" t="s">
        <v>216</v>
      </c>
      <c r="C155" s="2" t="s">
        <v>656</v>
      </c>
      <c r="D155" s="8" t="s">
        <v>229</v>
      </c>
      <c r="E155" s="52">
        <v>26828</v>
      </c>
      <c r="F155" s="52">
        <v>34318</v>
      </c>
      <c r="G155" s="52">
        <v>35249</v>
      </c>
      <c r="H155" s="52"/>
      <c r="I155" s="52"/>
    </row>
    <row r="156" spans="1:9" x14ac:dyDescent="0.2">
      <c r="A156" s="5" t="s">
        <v>216</v>
      </c>
      <c r="B156" s="5" t="s">
        <v>216</v>
      </c>
      <c r="C156" s="2" t="s">
        <v>656</v>
      </c>
      <c r="D156" s="8" t="s">
        <v>230</v>
      </c>
      <c r="E156" s="52">
        <v>-16217</v>
      </c>
      <c r="F156" s="52">
        <v>43518</v>
      </c>
      <c r="G156" s="52">
        <v>-392</v>
      </c>
      <c r="H156" s="52"/>
      <c r="I156" s="52"/>
    </row>
    <row r="157" spans="1:9" x14ac:dyDescent="0.2">
      <c r="A157" s="5" t="s">
        <v>216</v>
      </c>
      <c r="B157" s="5" t="s">
        <v>216</v>
      </c>
      <c r="C157" s="2" t="s">
        <v>656</v>
      </c>
      <c r="D157" s="8" t="s">
        <v>231</v>
      </c>
      <c r="E157" s="52">
        <v>7186</v>
      </c>
      <c r="F157" s="52">
        <v>6</v>
      </c>
      <c r="G157" s="52">
        <v>14</v>
      </c>
      <c r="H157" s="52"/>
      <c r="I157" s="52"/>
    </row>
    <row r="158" spans="1:9" x14ac:dyDescent="0.2">
      <c r="A158" s="5" t="s">
        <v>216</v>
      </c>
      <c r="B158" s="5" t="s">
        <v>216</v>
      </c>
      <c r="C158" s="2" t="s">
        <v>656</v>
      </c>
      <c r="D158" s="8" t="s">
        <v>232</v>
      </c>
      <c r="E158" s="52">
        <v>30775</v>
      </c>
      <c r="F158" s="52">
        <v>41691</v>
      </c>
      <c r="G158" s="52">
        <v>59489</v>
      </c>
      <c r="H158" s="52"/>
      <c r="I158" s="52"/>
    </row>
    <row r="159" spans="1:9" x14ac:dyDescent="0.2">
      <c r="A159" s="5" t="s">
        <v>216</v>
      </c>
      <c r="B159" s="5" t="s">
        <v>216</v>
      </c>
      <c r="C159" s="2" t="s">
        <v>656</v>
      </c>
      <c r="D159" s="8" t="s">
        <v>233</v>
      </c>
      <c r="E159" s="52">
        <v>6084</v>
      </c>
      <c r="F159" s="52">
        <v>7461</v>
      </c>
      <c r="G159" s="52">
        <v>15039</v>
      </c>
      <c r="H159" s="52"/>
      <c r="I159" s="52"/>
    </row>
    <row r="160" spans="1:9" x14ac:dyDescent="0.2">
      <c r="A160" s="5" t="s">
        <v>216</v>
      </c>
      <c r="B160" s="5" t="s">
        <v>216</v>
      </c>
      <c r="C160" s="5" t="s">
        <v>656</v>
      </c>
      <c r="D160" s="5" t="s">
        <v>40</v>
      </c>
      <c r="E160" s="96"/>
      <c r="F160" s="96"/>
      <c r="G160" s="96"/>
      <c r="H160" s="96"/>
      <c r="I160" s="96"/>
    </row>
    <row r="161" spans="1:9" x14ac:dyDescent="0.2">
      <c r="A161" s="5" t="s">
        <v>216</v>
      </c>
      <c r="B161" s="5" t="s">
        <v>216</v>
      </c>
      <c r="C161" s="2" t="s">
        <v>656</v>
      </c>
      <c r="D161" s="8" t="s">
        <v>77</v>
      </c>
      <c r="E161" s="52">
        <v>148390</v>
      </c>
      <c r="F161" s="52">
        <v>148390</v>
      </c>
      <c r="G161" s="52">
        <v>148390</v>
      </c>
      <c r="H161" s="52"/>
      <c r="I161" s="52"/>
    </row>
    <row r="162" spans="1:9" x14ac:dyDescent="0.2">
      <c r="A162" s="5" t="s">
        <v>216</v>
      </c>
      <c r="B162" s="5" t="s">
        <v>216</v>
      </c>
      <c r="C162" s="2" t="s">
        <v>656</v>
      </c>
      <c r="D162" s="8" t="s">
        <v>78</v>
      </c>
      <c r="E162" s="97">
        <v>0</v>
      </c>
      <c r="F162" s="97">
        <v>0</v>
      </c>
      <c r="G162" s="97">
        <v>0</v>
      </c>
      <c r="H162" s="97"/>
      <c r="I162" s="97"/>
    </row>
    <row r="163" spans="1:9" x14ac:dyDescent="0.2">
      <c r="A163" s="5" t="s">
        <v>216</v>
      </c>
      <c r="B163" s="5" t="s">
        <v>216</v>
      </c>
      <c r="C163" s="2" t="s">
        <v>656</v>
      </c>
      <c r="D163" s="8" t="s">
        <v>79</v>
      </c>
      <c r="E163" s="97">
        <v>0</v>
      </c>
      <c r="F163" s="97">
        <v>0</v>
      </c>
      <c r="G163" s="97">
        <v>0</v>
      </c>
      <c r="H163" s="97"/>
      <c r="I163" s="97"/>
    </row>
    <row r="164" spans="1:9" x14ac:dyDescent="0.2">
      <c r="A164" s="5" t="s">
        <v>216</v>
      </c>
      <c r="B164" s="5" t="s">
        <v>216</v>
      </c>
      <c r="C164" s="2" t="s">
        <v>656</v>
      </c>
      <c r="D164" s="8" t="s">
        <v>80</v>
      </c>
      <c r="E164" s="52">
        <v>18881</v>
      </c>
      <c r="F164" s="52">
        <v>153375</v>
      </c>
      <c r="G164" s="52">
        <v>54945</v>
      </c>
      <c r="H164" s="52"/>
      <c r="I164" s="52"/>
    </row>
    <row r="165" spans="1:9" x14ac:dyDescent="0.2">
      <c r="A165" s="5" t="s">
        <v>216</v>
      </c>
      <c r="B165" s="5" t="s">
        <v>216</v>
      </c>
      <c r="C165" s="5" t="s">
        <v>656</v>
      </c>
      <c r="D165" s="5" t="s">
        <v>43</v>
      </c>
      <c r="E165" s="22"/>
      <c r="F165" s="22"/>
      <c r="G165" s="22"/>
      <c r="H165" s="22"/>
      <c r="I165" s="22"/>
    </row>
    <row r="166" spans="1:9" x14ac:dyDescent="0.2">
      <c r="A166" s="5" t="s">
        <v>216</v>
      </c>
      <c r="B166" s="5" t="s">
        <v>216</v>
      </c>
      <c r="C166" s="2" t="s">
        <v>656</v>
      </c>
      <c r="D166" s="8" t="s">
        <v>543</v>
      </c>
      <c r="E166" s="23">
        <v>1.2811549767943329</v>
      </c>
      <c r="F166" s="23">
        <v>1.5468149419711161</v>
      </c>
      <c r="G166" s="23">
        <v>3.0236195776301611</v>
      </c>
      <c r="H166" s="23"/>
      <c r="I166" s="23"/>
    </row>
    <row r="167" spans="1:9" x14ac:dyDescent="0.2">
      <c r="A167" s="5" t="s">
        <v>216</v>
      </c>
      <c r="B167" s="5" t="s">
        <v>216</v>
      </c>
      <c r="C167" s="2" t="s">
        <v>656</v>
      </c>
      <c r="D167" s="8" t="s">
        <v>234</v>
      </c>
      <c r="E167" s="23">
        <v>5.5886973023526103</v>
      </c>
      <c r="F167" s="23">
        <v>7.6146276246000086</v>
      </c>
      <c r="G167" s="23">
        <v>10.251845673438156</v>
      </c>
      <c r="H167" s="23"/>
      <c r="I167" s="23"/>
    </row>
    <row r="168" spans="1:9" x14ac:dyDescent="0.2">
      <c r="A168" s="5" t="s">
        <v>216</v>
      </c>
      <c r="B168" s="5" t="s">
        <v>216</v>
      </c>
      <c r="C168" s="2" t="s">
        <v>656</v>
      </c>
      <c r="D168" s="8" t="s">
        <v>235</v>
      </c>
      <c r="E168" s="23">
        <v>0.67053366059137898</v>
      </c>
      <c r="F168" s="23">
        <v>0.83563119779405015</v>
      </c>
      <c r="G168" s="23">
        <v>1.6457883511146472</v>
      </c>
      <c r="H168" s="23"/>
      <c r="I168" s="23"/>
    </row>
    <row r="169" spans="1:9" x14ac:dyDescent="0.2">
      <c r="A169" s="5" t="s">
        <v>216</v>
      </c>
      <c r="B169" s="5" t="s">
        <v>216</v>
      </c>
      <c r="C169" s="2" t="s">
        <v>656</v>
      </c>
      <c r="D169" s="8" t="s">
        <v>236</v>
      </c>
      <c r="E169" s="23">
        <v>57.336726039016114</v>
      </c>
      <c r="F169" s="23">
        <v>9.5855388252222617</v>
      </c>
      <c r="G169" s="23">
        <v>43.144848954298993</v>
      </c>
      <c r="H169" s="23"/>
      <c r="I169" s="23"/>
    </row>
    <row r="170" spans="1:9" x14ac:dyDescent="0.2">
      <c r="A170" s="5" t="s">
        <v>216</v>
      </c>
      <c r="B170" s="5" t="s">
        <v>216</v>
      </c>
      <c r="C170" s="2" t="s">
        <v>656</v>
      </c>
      <c r="D170" s="8" t="s">
        <v>237</v>
      </c>
      <c r="E170" s="23">
        <v>440.95989480604862</v>
      </c>
      <c r="F170" s="23">
        <v>459.9651521243801</v>
      </c>
      <c r="G170" s="23">
        <v>234.38393510206797</v>
      </c>
      <c r="H170" s="23"/>
      <c r="I170" s="23"/>
    </row>
    <row r="171" spans="1:9" x14ac:dyDescent="0.2">
      <c r="A171" s="5" t="s">
        <v>216</v>
      </c>
      <c r="B171" s="5" t="s">
        <v>216</v>
      </c>
      <c r="C171" s="2" t="s">
        <v>656</v>
      </c>
      <c r="D171" s="8" t="s">
        <v>238</v>
      </c>
      <c r="E171" s="23">
        <v>4.100006738998585E-2</v>
      </c>
      <c r="F171" s="23">
        <v>5.0279668441269625E-2</v>
      </c>
      <c r="G171" s="23">
        <v>0.10134779971696206</v>
      </c>
      <c r="H171" s="23"/>
      <c r="I171" s="23"/>
    </row>
    <row r="172" spans="1:9" x14ac:dyDescent="0.2">
      <c r="A172" s="5" t="s">
        <v>216</v>
      </c>
      <c r="B172" s="5" t="s">
        <v>216</v>
      </c>
      <c r="C172" s="5" t="s">
        <v>656</v>
      </c>
      <c r="D172" s="5" t="s">
        <v>53</v>
      </c>
      <c r="E172" s="22"/>
      <c r="F172" s="22"/>
      <c r="G172" s="22"/>
      <c r="H172" s="22"/>
      <c r="I172" s="22"/>
    </row>
    <row r="173" spans="1:9" x14ac:dyDescent="0.2">
      <c r="A173" s="5" t="s">
        <v>216</v>
      </c>
      <c r="B173" s="5" t="s">
        <v>216</v>
      </c>
      <c r="C173" s="2" t="s">
        <v>656</v>
      </c>
      <c r="D173" s="8" t="s">
        <v>239</v>
      </c>
      <c r="E173" s="23">
        <v>1.0219136910102278</v>
      </c>
      <c r="F173" s="23">
        <v>1.0986286217300909</v>
      </c>
      <c r="G173" s="23">
        <v>1.1419353484592711</v>
      </c>
      <c r="H173" s="23"/>
      <c r="I173" s="23"/>
    </row>
    <row r="174" spans="1:9" x14ac:dyDescent="0.2">
      <c r="A174" s="5" t="s">
        <v>216</v>
      </c>
      <c r="B174" s="5" t="s">
        <v>216</v>
      </c>
      <c r="C174" s="2" t="s">
        <v>656</v>
      </c>
      <c r="D174" s="8" t="s">
        <v>240</v>
      </c>
      <c r="E174" s="23">
        <v>0.43337040151564415</v>
      </c>
      <c r="F174" s="23">
        <v>0.40608809015543346</v>
      </c>
      <c r="G174" s="23">
        <v>0.36498768312527974</v>
      </c>
      <c r="H174" s="23"/>
      <c r="I174" s="23"/>
    </row>
    <row r="175" spans="1:9" x14ac:dyDescent="0.2">
      <c r="A175" s="5" t="s">
        <v>216</v>
      </c>
      <c r="B175" s="5" t="s">
        <v>216</v>
      </c>
      <c r="C175" s="2" t="s">
        <v>656</v>
      </c>
      <c r="D175" s="8" t="s">
        <v>241</v>
      </c>
      <c r="E175" s="23">
        <v>27.301212228752934</v>
      </c>
      <c r="F175" s="23">
        <v>27.999413120563403</v>
      </c>
      <c r="G175" s="23">
        <v>34.770794506816138</v>
      </c>
      <c r="H175" s="23"/>
      <c r="I175" s="23"/>
    </row>
    <row r="176" spans="1:9" x14ac:dyDescent="0.2">
      <c r="A176" s="5" t="s">
        <v>216</v>
      </c>
      <c r="B176" s="5" t="s">
        <v>216</v>
      </c>
      <c r="C176" s="5" t="s">
        <v>656</v>
      </c>
      <c r="D176" s="5" t="s">
        <v>116</v>
      </c>
      <c r="E176" s="22"/>
      <c r="F176" s="22"/>
      <c r="G176" s="22"/>
      <c r="H176" s="22"/>
      <c r="I176" s="22"/>
    </row>
    <row r="177" spans="1:15" x14ac:dyDescent="0.2">
      <c r="A177" s="5" t="s">
        <v>216</v>
      </c>
      <c r="B177" s="5" t="s">
        <v>216</v>
      </c>
      <c r="C177" s="2" t="s">
        <v>656</v>
      </c>
      <c r="D177" s="8" t="s">
        <v>535</v>
      </c>
      <c r="E177" s="23">
        <v>52.338216120361011</v>
      </c>
      <c r="F177" s="23">
        <v>54.022700138207867</v>
      </c>
      <c r="G177" s="23">
        <v>54.431065445229578</v>
      </c>
      <c r="H177" s="23"/>
      <c r="I177" s="23"/>
    </row>
    <row r="178" spans="1:15" x14ac:dyDescent="0.2">
      <c r="A178" s="5" t="s">
        <v>216</v>
      </c>
      <c r="B178" s="5" t="s">
        <v>216</v>
      </c>
      <c r="C178" s="2" t="s">
        <v>656</v>
      </c>
      <c r="D178" s="8" t="s">
        <v>542</v>
      </c>
      <c r="E178" s="23">
        <v>3.2002426039490532</v>
      </c>
      <c r="F178" s="23">
        <v>3.2505290113889078</v>
      </c>
      <c r="G178" s="23">
        <v>3.3518700721072849</v>
      </c>
      <c r="H178" s="23"/>
      <c r="I178" s="23"/>
    </row>
    <row r="179" spans="1:15" x14ac:dyDescent="0.2">
      <c r="A179" s="5" t="s">
        <v>216</v>
      </c>
      <c r="B179" s="5" t="s">
        <v>216</v>
      </c>
      <c r="C179" s="5" t="s">
        <v>656</v>
      </c>
      <c r="D179" s="5" t="s">
        <v>117</v>
      </c>
      <c r="E179" s="22"/>
      <c r="F179" s="22"/>
      <c r="G179" s="22"/>
      <c r="H179" s="22"/>
      <c r="I179" s="22"/>
    </row>
    <row r="180" spans="1:15" x14ac:dyDescent="0.2">
      <c r="A180" s="5" t="s">
        <v>216</v>
      </c>
      <c r="B180" s="5" t="s">
        <v>216</v>
      </c>
      <c r="C180" s="2" t="s">
        <v>656</v>
      </c>
      <c r="D180" s="8" t="s">
        <v>242</v>
      </c>
      <c r="E180" s="23">
        <v>3.1033859303090074</v>
      </c>
      <c r="F180" s="23">
        <v>20.556895858464014</v>
      </c>
      <c r="G180" s="23">
        <v>3.6535008976660683</v>
      </c>
      <c r="H180" s="23"/>
      <c r="I180" s="23"/>
    </row>
    <row r="181" spans="1:15" x14ac:dyDescent="0.2">
      <c r="A181" s="5" t="s">
        <v>216</v>
      </c>
      <c r="B181" s="5" t="s">
        <v>216</v>
      </c>
      <c r="C181" s="5" t="s">
        <v>244</v>
      </c>
      <c r="D181" s="5" t="s">
        <v>9</v>
      </c>
      <c r="E181" s="96">
        <v>382788</v>
      </c>
      <c r="F181" s="96">
        <v>472999</v>
      </c>
      <c r="G181" s="96">
        <v>556530</v>
      </c>
      <c r="H181" s="96">
        <v>700499.58299999987</v>
      </c>
      <c r="I181" s="96">
        <v>761189.80100000009</v>
      </c>
      <c r="K181" s="93"/>
      <c r="L181" s="93"/>
      <c r="M181" s="93"/>
      <c r="N181" s="93"/>
      <c r="O181" s="93"/>
    </row>
    <row r="182" spans="1:15" x14ac:dyDescent="0.2">
      <c r="A182" s="5" t="s">
        <v>216</v>
      </c>
      <c r="B182" s="5" t="s">
        <v>216</v>
      </c>
      <c r="C182" s="2" t="s">
        <v>244</v>
      </c>
      <c r="D182" s="8" t="s">
        <v>76</v>
      </c>
      <c r="E182" s="52">
        <v>2848669</v>
      </c>
      <c r="F182" s="52">
        <v>2848669</v>
      </c>
      <c r="G182" s="52">
        <v>2848669</v>
      </c>
      <c r="H182" s="52">
        <v>2848669</v>
      </c>
      <c r="I182" s="52">
        <v>2848668.96</v>
      </c>
    </row>
    <row r="183" spans="1:15" x14ac:dyDescent="0.2">
      <c r="A183" s="5" t="s">
        <v>216</v>
      </c>
      <c r="B183" s="5" t="s">
        <v>216</v>
      </c>
      <c r="C183" s="2" t="s">
        <v>244</v>
      </c>
      <c r="D183" s="8" t="s">
        <v>11</v>
      </c>
      <c r="E183" s="52">
        <v>-1771456</v>
      </c>
      <c r="F183" s="52">
        <v>-1776519</v>
      </c>
      <c r="G183" s="52">
        <v>-1782748</v>
      </c>
      <c r="H183" s="52">
        <v>-1793099.6</v>
      </c>
      <c r="I183" s="52">
        <v>-1859151.4</v>
      </c>
    </row>
    <row r="184" spans="1:15" x14ac:dyDescent="0.2">
      <c r="A184" s="5" t="s">
        <v>216</v>
      </c>
      <c r="B184" s="5" t="s">
        <v>216</v>
      </c>
      <c r="C184" s="2" t="s">
        <v>244</v>
      </c>
      <c r="D184" s="8" t="s">
        <v>217</v>
      </c>
      <c r="E184" s="52">
        <v>-694425</v>
      </c>
      <c r="F184" s="52">
        <v>-599151</v>
      </c>
      <c r="G184" s="52">
        <v>-509391</v>
      </c>
      <c r="H184" s="52">
        <v>-355069.81699999998</v>
      </c>
      <c r="I184" s="52">
        <v>-228327.75899999999</v>
      </c>
    </row>
    <row r="185" spans="1:15" x14ac:dyDescent="0.2">
      <c r="A185" s="5" t="s">
        <v>216</v>
      </c>
      <c r="B185" s="5" t="s">
        <v>216</v>
      </c>
      <c r="C185" s="2" t="s">
        <v>244</v>
      </c>
      <c r="D185" s="8" t="s">
        <v>13</v>
      </c>
      <c r="E185" s="52">
        <v>0</v>
      </c>
      <c r="F185" s="52">
        <v>0</v>
      </c>
      <c r="G185" s="52">
        <v>0</v>
      </c>
      <c r="H185" s="52"/>
      <c r="I185" s="52"/>
    </row>
    <row r="186" spans="1:15" x14ac:dyDescent="0.2">
      <c r="A186" s="5" t="s">
        <v>216</v>
      </c>
      <c r="B186" s="5" t="s">
        <v>216</v>
      </c>
      <c r="C186" s="5" t="s">
        <v>244</v>
      </c>
      <c r="D186" s="5" t="s">
        <v>218</v>
      </c>
      <c r="E186" s="96">
        <v>559622</v>
      </c>
      <c r="F186" s="96">
        <v>584433</v>
      </c>
      <c r="G186" s="96">
        <v>531766</v>
      </c>
      <c r="H186" s="96">
        <v>598094</v>
      </c>
      <c r="I186" s="96">
        <v>806688.91099999996</v>
      </c>
    </row>
    <row r="187" spans="1:15" x14ac:dyDescent="0.2">
      <c r="A187" s="5" t="s">
        <v>216</v>
      </c>
      <c r="B187" s="5" t="s">
        <v>216</v>
      </c>
      <c r="C187" s="2" t="s">
        <v>244</v>
      </c>
      <c r="D187" s="8" t="s">
        <v>219</v>
      </c>
      <c r="E187" s="52">
        <v>392172</v>
      </c>
      <c r="F187" s="52">
        <v>413401</v>
      </c>
      <c r="G187" s="52">
        <v>391947</v>
      </c>
      <c r="H187" s="52">
        <v>412000</v>
      </c>
      <c r="I187" s="52">
        <v>435470.42700000003</v>
      </c>
    </row>
    <row r="188" spans="1:15" x14ac:dyDescent="0.2">
      <c r="A188" s="5" t="s">
        <v>216</v>
      </c>
      <c r="B188" s="5" t="s">
        <v>216</v>
      </c>
      <c r="C188" s="2" t="s">
        <v>244</v>
      </c>
      <c r="D188" s="8" t="s">
        <v>220</v>
      </c>
      <c r="E188" s="52">
        <v>167450</v>
      </c>
      <c r="F188" s="52">
        <v>171032</v>
      </c>
      <c r="G188" s="52">
        <v>139819</v>
      </c>
      <c r="H188" s="52">
        <v>186094</v>
      </c>
      <c r="I188" s="52">
        <v>371218.484</v>
      </c>
    </row>
    <row r="189" spans="1:15" x14ac:dyDescent="0.2">
      <c r="A189" s="5" t="s">
        <v>216</v>
      </c>
      <c r="B189" s="5" t="s">
        <v>216</v>
      </c>
      <c r="C189" s="5" t="s">
        <v>244</v>
      </c>
      <c r="D189" s="5" t="s">
        <v>221</v>
      </c>
      <c r="E189" s="96">
        <v>942410</v>
      </c>
      <c r="F189" s="96">
        <v>1057432</v>
      </c>
      <c r="G189" s="96">
        <v>1088295</v>
      </c>
      <c r="H189" s="96">
        <v>1298593.92</v>
      </c>
      <c r="I189" s="96">
        <v>1567878.5390000001</v>
      </c>
    </row>
    <row r="190" spans="1:15" x14ac:dyDescent="0.2">
      <c r="A190" s="5" t="s">
        <v>216</v>
      </c>
      <c r="B190" s="5" t="s">
        <v>216</v>
      </c>
      <c r="C190" s="2" t="s">
        <v>244</v>
      </c>
      <c r="D190" s="8" t="s">
        <v>222</v>
      </c>
      <c r="E190" s="52">
        <v>463520</v>
      </c>
      <c r="F190" s="52">
        <v>482880</v>
      </c>
      <c r="G190" s="52">
        <v>537612</v>
      </c>
      <c r="H190" s="52">
        <v>758507</v>
      </c>
      <c r="I190" s="52">
        <v>653587.17099999997</v>
      </c>
    </row>
    <row r="191" spans="1:15" x14ac:dyDescent="0.2">
      <c r="A191" s="5" t="s">
        <v>216</v>
      </c>
      <c r="B191" s="5" t="s">
        <v>216</v>
      </c>
      <c r="C191" s="2" t="s">
        <v>244</v>
      </c>
      <c r="D191" s="21" t="s">
        <v>223</v>
      </c>
      <c r="E191" s="52">
        <v>9677</v>
      </c>
      <c r="F191" s="52">
        <v>11847</v>
      </c>
      <c r="G191" s="52">
        <v>13359</v>
      </c>
      <c r="H191" s="52">
        <v>47288</v>
      </c>
      <c r="I191" s="52">
        <v>30401.179</v>
      </c>
    </row>
    <row r="192" spans="1:15" x14ac:dyDescent="0.2">
      <c r="A192" s="5" t="s">
        <v>216</v>
      </c>
      <c r="B192" s="5" t="s">
        <v>216</v>
      </c>
      <c r="C192" s="2" t="s">
        <v>244</v>
      </c>
      <c r="D192" s="21" t="s">
        <v>224</v>
      </c>
      <c r="E192" s="52">
        <v>453843</v>
      </c>
      <c r="F192" s="52">
        <v>471033</v>
      </c>
      <c r="G192" s="52">
        <v>524253</v>
      </c>
      <c r="H192" s="52">
        <v>711219</v>
      </c>
      <c r="I192" s="52">
        <v>623185.99199999997</v>
      </c>
    </row>
    <row r="193" spans="1:9" x14ac:dyDescent="0.2">
      <c r="A193" s="5" t="s">
        <v>216</v>
      </c>
      <c r="B193" s="5" t="s">
        <v>216</v>
      </c>
      <c r="C193" s="2" t="s">
        <v>244</v>
      </c>
      <c r="D193" s="8" t="s">
        <v>225</v>
      </c>
      <c r="E193" s="52">
        <v>478890</v>
      </c>
      <c r="F193" s="52">
        <v>574552</v>
      </c>
      <c r="G193" s="52">
        <v>550683</v>
      </c>
      <c r="H193" s="52">
        <v>540086.92000000004</v>
      </c>
      <c r="I193" s="52">
        <v>914291.36800000002</v>
      </c>
    </row>
    <row r="194" spans="1:9" x14ac:dyDescent="0.2">
      <c r="A194" s="5" t="s">
        <v>216</v>
      </c>
      <c r="B194" s="5" t="s">
        <v>216</v>
      </c>
      <c r="C194" s="2" t="s">
        <v>244</v>
      </c>
      <c r="D194" s="21" t="s">
        <v>509</v>
      </c>
      <c r="E194" s="52">
        <v>66033</v>
      </c>
      <c r="F194" s="52">
        <v>81017</v>
      </c>
      <c r="G194" s="52">
        <v>75978</v>
      </c>
      <c r="H194" s="52">
        <v>70101</v>
      </c>
      <c r="I194" s="52">
        <v>65700.475999999995</v>
      </c>
    </row>
    <row r="195" spans="1:9" x14ac:dyDescent="0.2">
      <c r="A195" s="5" t="s">
        <v>216</v>
      </c>
      <c r="B195" s="5" t="s">
        <v>216</v>
      </c>
      <c r="C195" s="2" t="s">
        <v>244</v>
      </c>
      <c r="D195" s="21" t="s">
        <v>226</v>
      </c>
      <c r="E195" s="52">
        <v>352395</v>
      </c>
      <c r="F195" s="52">
        <v>304567</v>
      </c>
      <c r="G195" s="52">
        <v>255341</v>
      </c>
      <c r="H195" s="52">
        <v>191272.92</v>
      </c>
      <c r="I195" s="52">
        <v>375675.16100000002</v>
      </c>
    </row>
    <row r="196" spans="1:9" x14ac:dyDescent="0.2">
      <c r="A196" s="5" t="s">
        <v>216</v>
      </c>
      <c r="B196" s="5" t="s">
        <v>216</v>
      </c>
      <c r="C196" s="2" t="s">
        <v>244</v>
      </c>
      <c r="D196" s="21" t="s">
        <v>227</v>
      </c>
      <c r="E196" s="52">
        <v>60462</v>
      </c>
      <c r="F196" s="52">
        <v>188968</v>
      </c>
      <c r="G196" s="52">
        <v>219364</v>
      </c>
      <c r="H196" s="52">
        <v>278713</v>
      </c>
      <c r="I196" s="52">
        <v>472915.73100000003</v>
      </c>
    </row>
    <row r="197" spans="1:9" x14ac:dyDescent="0.2">
      <c r="A197" s="5" t="s">
        <v>216</v>
      </c>
      <c r="B197" s="5" t="s">
        <v>216</v>
      </c>
      <c r="C197" s="5" t="s">
        <v>244</v>
      </c>
      <c r="D197" s="5" t="s">
        <v>29</v>
      </c>
      <c r="E197" s="96"/>
      <c r="F197" s="96"/>
      <c r="G197" s="96"/>
      <c r="H197" s="96"/>
      <c r="I197" s="96"/>
    </row>
    <row r="198" spans="1:9" x14ac:dyDescent="0.2">
      <c r="A198" s="5" t="s">
        <v>216</v>
      </c>
      <c r="B198" s="5" t="s">
        <v>216</v>
      </c>
      <c r="C198" s="2" t="s">
        <v>244</v>
      </c>
      <c r="D198" s="8" t="s">
        <v>228</v>
      </c>
      <c r="E198" s="52">
        <v>65598</v>
      </c>
      <c r="F198" s="52">
        <v>115335</v>
      </c>
      <c r="G198" s="52">
        <v>130796</v>
      </c>
      <c r="H198" s="52">
        <v>131795</v>
      </c>
      <c r="I198" s="52">
        <v>139055.26</v>
      </c>
    </row>
    <row r="199" spans="1:9" x14ac:dyDescent="0.2">
      <c r="A199" s="5" t="s">
        <v>216</v>
      </c>
      <c r="B199" s="5" t="s">
        <v>216</v>
      </c>
      <c r="C199" s="2" t="s">
        <v>244</v>
      </c>
      <c r="D199" s="8" t="s">
        <v>229</v>
      </c>
      <c r="E199" s="52">
        <v>23877</v>
      </c>
      <c r="F199" s="52">
        <v>27282</v>
      </c>
      <c r="G199" s="52">
        <v>34951</v>
      </c>
      <c r="H199" s="52">
        <v>37294</v>
      </c>
      <c r="I199" s="52">
        <v>36494.160000000003</v>
      </c>
    </row>
    <row r="200" spans="1:9" x14ac:dyDescent="0.2">
      <c r="A200" s="5" t="s">
        <v>216</v>
      </c>
      <c r="B200" s="5" t="s">
        <v>216</v>
      </c>
      <c r="C200" s="2" t="s">
        <v>244</v>
      </c>
      <c r="D200" s="8" t="s">
        <v>230</v>
      </c>
      <c r="E200" s="52">
        <v>41721</v>
      </c>
      <c r="F200" s="52">
        <v>88849</v>
      </c>
      <c r="G200" s="52">
        <v>83803</v>
      </c>
      <c r="H200" s="52">
        <v>53983</v>
      </c>
      <c r="I200" s="52">
        <v>48176.129000000001</v>
      </c>
    </row>
    <row r="201" spans="1:9" x14ac:dyDescent="0.2">
      <c r="A201" s="5" t="s">
        <v>216</v>
      </c>
      <c r="B201" s="5" t="s">
        <v>216</v>
      </c>
      <c r="C201" s="2" t="s">
        <v>244</v>
      </c>
      <c r="D201" s="8" t="s">
        <v>231</v>
      </c>
      <c r="E201" s="52">
        <v>9851</v>
      </c>
      <c r="F201" s="52">
        <v>4939</v>
      </c>
      <c r="G201" s="52">
        <v>12041</v>
      </c>
      <c r="H201" s="52">
        <v>4</v>
      </c>
      <c r="I201" s="52">
        <v>7.5190000000000001</v>
      </c>
    </row>
    <row r="202" spans="1:9" x14ac:dyDescent="0.2">
      <c r="A202" s="5" t="s">
        <v>216</v>
      </c>
      <c r="B202" s="5" t="s">
        <v>216</v>
      </c>
      <c r="C202" s="2" t="s">
        <v>244</v>
      </c>
      <c r="D202" s="8" t="s">
        <v>232</v>
      </c>
      <c r="E202" s="52">
        <v>91081</v>
      </c>
      <c r="F202" s="52">
        <v>121543</v>
      </c>
      <c r="G202" s="52">
        <v>98488</v>
      </c>
      <c r="H202" s="52">
        <v>148480</v>
      </c>
      <c r="I202" s="52">
        <v>150729.71</v>
      </c>
    </row>
    <row r="203" spans="1:9" x14ac:dyDescent="0.2">
      <c r="A203" s="5" t="s">
        <v>216</v>
      </c>
      <c r="B203" s="5" t="s">
        <v>216</v>
      </c>
      <c r="C203" s="2" t="s">
        <v>244</v>
      </c>
      <c r="D203" s="8" t="s">
        <v>233</v>
      </c>
      <c r="E203" s="52">
        <v>83858</v>
      </c>
      <c r="F203" s="52">
        <v>95274</v>
      </c>
      <c r="G203" s="52">
        <v>89760</v>
      </c>
      <c r="H203" s="52">
        <v>124620</v>
      </c>
      <c r="I203" s="52">
        <v>126742.058</v>
      </c>
    </row>
    <row r="204" spans="1:9" x14ac:dyDescent="0.2">
      <c r="A204" s="5" t="s">
        <v>216</v>
      </c>
      <c r="B204" s="5" t="s">
        <v>216</v>
      </c>
      <c r="C204" s="5" t="s">
        <v>244</v>
      </c>
      <c r="D204" s="5" t="s">
        <v>40</v>
      </c>
      <c r="E204" s="96"/>
      <c r="F204" s="96"/>
      <c r="G204" s="96"/>
      <c r="H204" s="96"/>
      <c r="I204" s="96"/>
    </row>
    <row r="205" spans="1:9" x14ac:dyDescent="0.2">
      <c r="A205" s="5" t="s">
        <v>216</v>
      </c>
      <c r="B205" s="5" t="s">
        <v>216</v>
      </c>
      <c r="C205" s="2" t="s">
        <v>244</v>
      </c>
      <c r="D205" s="8" t="s">
        <v>77</v>
      </c>
      <c r="E205" s="52">
        <v>284866.90000000002</v>
      </c>
      <c r="F205" s="52">
        <v>284867</v>
      </c>
      <c r="G205" s="52">
        <v>284867</v>
      </c>
      <c r="H205" s="52">
        <v>284867</v>
      </c>
      <c r="I205" s="52">
        <v>284867</v>
      </c>
    </row>
    <row r="206" spans="1:9" x14ac:dyDescent="0.2">
      <c r="A206" s="5" t="s">
        <v>216</v>
      </c>
      <c r="B206" s="5" t="s">
        <v>216</v>
      </c>
      <c r="C206" s="2" t="s">
        <v>244</v>
      </c>
      <c r="D206" s="8" t="s">
        <v>78</v>
      </c>
      <c r="E206" s="97">
        <v>0</v>
      </c>
      <c r="F206" s="97">
        <v>0</v>
      </c>
      <c r="G206" s="97">
        <v>0</v>
      </c>
      <c r="H206" s="97">
        <v>0</v>
      </c>
      <c r="I206" s="97">
        <v>0</v>
      </c>
    </row>
    <row r="207" spans="1:9" x14ac:dyDescent="0.2">
      <c r="A207" s="5" t="s">
        <v>216</v>
      </c>
      <c r="B207" s="5" t="s">
        <v>216</v>
      </c>
      <c r="C207" s="2" t="s">
        <v>244</v>
      </c>
      <c r="D207" s="8" t="s">
        <v>79</v>
      </c>
      <c r="E207" s="97">
        <v>0</v>
      </c>
      <c r="F207" s="97">
        <v>0</v>
      </c>
      <c r="G207" s="97">
        <v>0</v>
      </c>
      <c r="H207" s="97">
        <v>0</v>
      </c>
      <c r="I207" s="97">
        <v>0</v>
      </c>
    </row>
    <row r="208" spans="1:9" x14ac:dyDescent="0.2">
      <c r="A208" s="5" t="s">
        <v>216</v>
      </c>
      <c r="B208" s="5" t="s">
        <v>216</v>
      </c>
      <c r="C208" s="2" t="s">
        <v>244</v>
      </c>
      <c r="D208" s="8" t="s">
        <v>80</v>
      </c>
      <c r="E208" s="52">
        <v>158596</v>
      </c>
      <c r="F208" s="52">
        <v>115867</v>
      </c>
      <c r="G208" s="52">
        <v>60093</v>
      </c>
      <c r="H208" s="52">
        <v>105022</v>
      </c>
      <c r="I208" s="52">
        <v>81190.789000000004</v>
      </c>
    </row>
    <row r="209" spans="1:9" x14ac:dyDescent="0.2">
      <c r="A209" s="5" t="s">
        <v>216</v>
      </c>
      <c r="B209" s="5" t="s">
        <v>216</v>
      </c>
      <c r="C209" s="5" t="s">
        <v>244</v>
      </c>
      <c r="D209" s="5" t="s">
        <v>43</v>
      </c>
      <c r="E209" s="22"/>
      <c r="F209" s="22"/>
      <c r="G209" s="22"/>
      <c r="H209" s="22"/>
      <c r="I209" s="22"/>
    </row>
    <row r="210" spans="1:9" x14ac:dyDescent="0.2">
      <c r="A210" s="5" t="s">
        <v>216</v>
      </c>
      <c r="B210" s="5" t="s">
        <v>216</v>
      </c>
      <c r="C210" s="2" t="s">
        <v>244</v>
      </c>
      <c r="D210" s="8" t="s">
        <v>543</v>
      </c>
      <c r="E210" s="23">
        <v>21.907165323886851</v>
      </c>
      <c r="F210" s="23">
        <v>20.14253729923319</v>
      </c>
      <c r="G210" s="23">
        <v>16.128510592420895</v>
      </c>
      <c r="H210" s="23">
        <v>17.790160483221872</v>
      </c>
      <c r="I210" s="23">
        <v>16.650519730229544</v>
      </c>
    </row>
    <row r="211" spans="1:9" x14ac:dyDescent="0.2">
      <c r="A211" s="5" t="s">
        <v>216</v>
      </c>
      <c r="B211" s="5" t="s">
        <v>216</v>
      </c>
      <c r="C211" s="2" t="s">
        <v>244</v>
      </c>
      <c r="D211" s="8" t="s">
        <v>234</v>
      </c>
      <c r="E211" s="23">
        <v>16.553018875468435</v>
      </c>
      <c r="F211" s="23">
        <v>18.872228200195334</v>
      </c>
      <c r="G211" s="23">
        <v>14.143502961163097</v>
      </c>
      <c r="H211" s="23">
        <v>16.747238690741302</v>
      </c>
      <c r="I211" s="23">
        <v>13.310546648574343</v>
      </c>
    </row>
    <row r="212" spans="1:9" x14ac:dyDescent="0.2">
      <c r="A212" s="5" t="s">
        <v>216</v>
      </c>
      <c r="B212" s="5" t="s">
        <v>216</v>
      </c>
      <c r="C212" s="2" t="s">
        <v>244</v>
      </c>
      <c r="D212" s="8" t="s">
        <v>235</v>
      </c>
      <c r="E212" s="23">
        <v>8.8982502307912696</v>
      </c>
      <c r="F212" s="23">
        <v>9.0099410647682312</v>
      </c>
      <c r="G212" s="23">
        <v>8.2477637037751705</v>
      </c>
      <c r="H212" s="23">
        <v>9.5965334567406568</v>
      </c>
      <c r="I212" s="23">
        <v>8.0836655931802373</v>
      </c>
    </row>
    <row r="213" spans="1:9" x14ac:dyDescent="0.2">
      <c r="A213" s="5" t="s">
        <v>216</v>
      </c>
      <c r="B213" s="5" t="s">
        <v>216</v>
      </c>
      <c r="C213" s="2" t="s">
        <v>244</v>
      </c>
      <c r="D213" s="8" t="s">
        <v>236</v>
      </c>
      <c r="E213" s="23">
        <v>127.83621451873533</v>
      </c>
      <c r="F213" s="23">
        <v>82.606320717908702</v>
      </c>
      <c r="G213" s="23">
        <v>68.62595186397138</v>
      </c>
      <c r="H213" s="23">
        <v>94.555939147919119</v>
      </c>
      <c r="I213" s="23">
        <v>91.145101594862354</v>
      </c>
    </row>
    <row r="214" spans="1:9" x14ac:dyDescent="0.2">
      <c r="A214" s="5" t="s">
        <v>216</v>
      </c>
      <c r="B214" s="5" t="s">
        <v>216</v>
      </c>
      <c r="C214" s="2" t="s">
        <v>244</v>
      </c>
      <c r="D214" s="8" t="s">
        <v>237</v>
      </c>
      <c r="E214" s="23">
        <v>28.473133153664527</v>
      </c>
      <c r="F214" s="23">
        <v>28.63530449020719</v>
      </c>
      <c r="G214" s="23">
        <v>38.938279857397504</v>
      </c>
      <c r="H214" s="23">
        <v>29.926175573744182</v>
      </c>
      <c r="I214" s="23">
        <v>28.794040885780788</v>
      </c>
    </row>
    <row r="215" spans="1:9" x14ac:dyDescent="0.2">
      <c r="A215" s="5" t="s">
        <v>216</v>
      </c>
      <c r="B215" s="5" t="s">
        <v>216</v>
      </c>
      <c r="C215" s="2" t="s">
        <v>244</v>
      </c>
      <c r="D215" s="8" t="s">
        <v>238</v>
      </c>
      <c r="E215" s="23">
        <v>0.29437607528287774</v>
      </c>
      <c r="F215" s="23">
        <v>0.33445081388858661</v>
      </c>
      <c r="G215" s="23">
        <v>0.31509441248021008</v>
      </c>
      <c r="H215" s="23">
        <v>0.43746730930574618</v>
      </c>
      <c r="I215" s="23">
        <v>0.4449166031867503</v>
      </c>
    </row>
    <row r="216" spans="1:9" x14ac:dyDescent="0.2">
      <c r="A216" s="5" t="s">
        <v>216</v>
      </c>
      <c r="B216" s="5" t="s">
        <v>216</v>
      </c>
      <c r="C216" s="5" t="s">
        <v>244</v>
      </c>
      <c r="D216" s="5" t="s">
        <v>53</v>
      </c>
      <c r="E216" s="22"/>
      <c r="F216" s="22"/>
      <c r="G216" s="22"/>
      <c r="H216" s="22"/>
      <c r="I216" s="22"/>
    </row>
    <row r="217" spans="1:9" x14ac:dyDescent="0.2">
      <c r="A217" s="5" t="s">
        <v>216</v>
      </c>
      <c r="B217" s="5" t="s">
        <v>216</v>
      </c>
      <c r="C217" s="2" t="s">
        <v>244</v>
      </c>
      <c r="D217" s="8" t="s">
        <v>239</v>
      </c>
      <c r="E217" s="23">
        <v>1.181930377487429</v>
      </c>
      <c r="F217" s="23">
        <v>1.1680668406704386</v>
      </c>
      <c r="G217" s="23">
        <v>1.3716446356267558</v>
      </c>
      <c r="H217" s="23">
        <v>1.8410364077669903</v>
      </c>
      <c r="I217" s="23">
        <v>1.5008761341215027</v>
      </c>
    </row>
    <row r="218" spans="1:9" x14ac:dyDescent="0.2">
      <c r="A218" s="5" t="s">
        <v>216</v>
      </c>
      <c r="B218" s="5" t="s">
        <v>216</v>
      </c>
      <c r="C218" s="2" t="s">
        <v>244</v>
      </c>
      <c r="D218" s="8" t="s">
        <v>240</v>
      </c>
      <c r="E218" s="23">
        <v>0.59382009953205084</v>
      </c>
      <c r="F218" s="23">
        <v>0.55269085860840228</v>
      </c>
      <c r="G218" s="23">
        <v>0.4886230296013489</v>
      </c>
      <c r="H218" s="23">
        <v>0.4605704607026036</v>
      </c>
      <c r="I218" s="23">
        <v>0.51450982390160771</v>
      </c>
    </row>
    <row r="219" spans="1:9" x14ac:dyDescent="0.2">
      <c r="A219" s="5" t="s">
        <v>216</v>
      </c>
      <c r="B219" s="5" t="s">
        <v>216</v>
      </c>
      <c r="C219" s="2" t="s">
        <v>244</v>
      </c>
      <c r="D219" s="8" t="s">
        <v>241</v>
      </c>
      <c r="E219" s="23">
        <v>37.392960601012298</v>
      </c>
      <c r="F219" s="23">
        <v>28.802514015085602</v>
      </c>
      <c r="G219" s="23">
        <v>23.462480301756418</v>
      </c>
      <c r="H219" s="23">
        <v>14.729232676524468</v>
      </c>
      <c r="I219" s="23">
        <v>23.960731118853587</v>
      </c>
    </row>
    <row r="220" spans="1:9" x14ac:dyDescent="0.2">
      <c r="A220" s="5" t="s">
        <v>216</v>
      </c>
      <c r="B220" s="5" t="s">
        <v>216</v>
      </c>
      <c r="C220" s="5" t="s">
        <v>244</v>
      </c>
      <c r="D220" s="5" t="s">
        <v>116</v>
      </c>
      <c r="E220" s="22"/>
      <c r="F220" s="22"/>
      <c r="G220" s="22"/>
      <c r="H220" s="22"/>
      <c r="I220" s="22"/>
    </row>
    <row r="221" spans="1:9" x14ac:dyDescent="0.2">
      <c r="A221" s="5" t="s">
        <v>216</v>
      </c>
      <c r="B221" s="5" t="s">
        <v>216</v>
      </c>
      <c r="C221" s="2" t="s">
        <v>244</v>
      </c>
      <c r="D221" s="8" t="s">
        <v>535</v>
      </c>
      <c r="E221" s="23">
        <v>40.617990046794922</v>
      </c>
      <c r="F221" s="23">
        <v>44.730914139159779</v>
      </c>
      <c r="G221" s="23">
        <v>51.137788926715643</v>
      </c>
      <c r="H221" s="23">
        <v>53.942927978593957</v>
      </c>
      <c r="I221" s="23">
        <v>48.549028643857213</v>
      </c>
    </row>
    <row r="222" spans="1:9" x14ac:dyDescent="0.2">
      <c r="A222" s="5" t="s">
        <v>216</v>
      </c>
      <c r="B222" s="5" t="s">
        <v>216</v>
      </c>
      <c r="C222" s="2" t="s">
        <v>244</v>
      </c>
      <c r="D222" s="8" t="s">
        <v>542</v>
      </c>
      <c r="E222" s="23">
        <v>1.3437433411884638</v>
      </c>
      <c r="F222" s="23">
        <v>1.6604204769243192</v>
      </c>
      <c r="G222" s="23">
        <v>1.9536485447594842</v>
      </c>
      <c r="H222" s="23">
        <v>2.4590408260697099</v>
      </c>
      <c r="I222" s="23">
        <v>2.6720883815956218</v>
      </c>
    </row>
    <row r="223" spans="1:9" x14ac:dyDescent="0.2">
      <c r="A223" s="5" t="s">
        <v>216</v>
      </c>
      <c r="B223" s="5" t="s">
        <v>216</v>
      </c>
      <c r="C223" s="5" t="s">
        <v>244</v>
      </c>
      <c r="D223" s="5" t="s">
        <v>117</v>
      </c>
      <c r="E223" s="22"/>
      <c r="F223" s="22"/>
      <c r="G223" s="22"/>
      <c r="H223" s="22"/>
      <c r="I223" s="22"/>
    </row>
    <row r="224" spans="1:9" x14ac:dyDescent="0.2">
      <c r="A224" s="5" t="s">
        <v>216</v>
      </c>
      <c r="B224" s="5" t="s">
        <v>216</v>
      </c>
      <c r="C224" s="2" t="s">
        <v>244</v>
      </c>
      <c r="D224" s="8" t="s">
        <v>242</v>
      </c>
      <c r="E224" s="23">
        <v>1.8912447232225906</v>
      </c>
      <c r="F224" s="23">
        <v>1.2161450133299745</v>
      </c>
      <c r="G224" s="23">
        <v>0.66948529411764701</v>
      </c>
      <c r="H224" s="23">
        <v>0.84273792328679187</v>
      </c>
      <c r="I224" s="23">
        <v>0.64059863222356705</v>
      </c>
    </row>
    <row r="225" spans="1:15" x14ac:dyDescent="0.2">
      <c r="A225" s="5" t="s">
        <v>216</v>
      </c>
      <c r="B225" s="5" t="s">
        <v>216</v>
      </c>
      <c r="C225" s="5" t="s">
        <v>245</v>
      </c>
      <c r="D225" s="5" t="s">
        <v>9</v>
      </c>
      <c r="E225" s="96">
        <v>741081</v>
      </c>
      <c r="F225" s="96">
        <v>708013</v>
      </c>
      <c r="G225" s="96">
        <v>787787</v>
      </c>
      <c r="H225" s="96">
        <v>839499.35200000007</v>
      </c>
      <c r="I225" s="96">
        <v>783556.26799999992</v>
      </c>
      <c r="K225" s="93"/>
      <c r="L225" s="93"/>
      <c r="M225" s="93"/>
      <c r="N225" s="93"/>
      <c r="O225" s="93"/>
    </row>
    <row r="226" spans="1:15" x14ac:dyDescent="0.2">
      <c r="A226" s="5" t="s">
        <v>216</v>
      </c>
      <c r="B226" s="5" t="s">
        <v>216</v>
      </c>
      <c r="C226" s="2" t="s">
        <v>245</v>
      </c>
      <c r="D226" s="8" t="s">
        <v>76</v>
      </c>
      <c r="E226" s="52">
        <v>514336</v>
      </c>
      <c r="F226" s="52">
        <v>514336</v>
      </c>
      <c r="G226" s="52">
        <v>514336</v>
      </c>
      <c r="H226" s="52">
        <v>591485.91700000002</v>
      </c>
      <c r="I226" s="52">
        <v>591485.91700000002</v>
      </c>
    </row>
    <row r="227" spans="1:15" x14ac:dyDescent="0.2">
      <c r="A227" s="5" t="s">
        <v>216</v>
      </c>
      <c r="B227" s="5" t="s">
        <v>216</v>
      </c>
      <c r="C227" s="2" t="s">
        <v>245</v>
      </c>
      <c r="D227" s="8" t="s">
        <v>11</v>
      </c>
      <c r="E227" s="52">
        <v>191277</v>
      </c>
      <c r="F227" s="52">
        <v>191277</v>
      </c>
      <c r="G227" s="52">
        <v>207232</v>
      </c>
      <c r="H227" s="52">
        <v>145567.87100000001</v>
      </c>
      <c r="I227" s="52">
        <v>149569.891</v>
      </c>
    </row>
    <row r="228" spans="1:15" x14ac:dyDescent="0.2">
      <c r="A228" s="5" t="s">
        <v>216</v>
      </c>
      <c r="B228" s="5" t="s">
        <v>216</v>
      </c>
      <c r="C228" s="2" t="s">
        <v>245</v>
      </c>
      <c r="D228" s="8" t="s">
        <v>217</v>
      </c>
      <c r="E228" s="52">
        <v>35468</v>
      </c>
      <c r="F228" s="52">
        <v>2400</v>
      </c>
      <c r="G228" s="52">
        <v>66219</v>
      </c>
      <c r="H228" s="52">
        <v>102445.564</v>
      </c>
      <c r="I228" s="52">
        <v>29902.392</v>
      </c>
    </row>
    <row r="229" spans="1:15" x14ac:dyDescent="0.2">
      <c r="A229" s="5" t="s">
        <v>216</v>
      </c>
      <c r="B229" s="5" t="s">
        <v>216</v>
      </c>
      <c r="C229" s="2" t="s">
        <v>245</v>
      </c>
      <c r="D229" s="8" t="s">
        <v>13</v>
      </c>
      <c r="E229" s="52">
        <v>0</v>
      </c>
      <c r="F229" s="52">
        <v>0</v>
      </c>
      <c r="G229" s="52">
        <v>0</v>
      </c>
      <c r="H229" s="52">
        <v>0</v>
      </c>
      <c r="I229" s="52">
        <v>12598.067999999999</v>
      </c>
    </row>
    <row r="230" spans="1:15" x14ac:dyDescent="0.2">
      <c r="A230" s="5" t="s">
        <v>216</v>
      </c>
      <c r="B230" s="5" t="s">
        <v>216</v>
      </c>
      <c r="C230" s="5" t="s">
        <v>245</v>
      </c>
      <c r="D230" s="5" t="s">
        <v>218</v>
      </c>
      <c r="E230" s="96">
        <v>10605</v>
      </c>
      <c r="F230" s="96">
        <v>23136</v>
      </c>
      <c r="G230" s="96">
        <v>18301</v>
      </c>
      <c r="H230" s="96">
        <v>77143.345000000001</v>
      </c>
      <c r="I230" s="96">
        <v>127994.22500000001</v>
      </c>
    </row>
    <row r="231" spans="1:15" x14ac:dyDescent="0.2">
      <c r="A231" s="5" t="s">
        <v>216</v>
      </c>
      <c r="B231" s="5" t="s">
        <v>216</v>
      </c>
      <c r="C231" s="2" t="s">
        <v>245</v>
      </c>
      <c r="D231" s="8" t="s">
        <v>219</v>
      </c>
      <c r="E231" s="52">
        <v>10605</v>
      </c>
      <c r="F231" s="52">
        <v>23136</v>
      </c>
      <c r="G231" s="52">
        <v>9688</v>
      </c>
      <c r="H231" s="52">
        <v>52532.375</v>
      </c>
      <c r="I231" s="52">
        <v>107496.8</v>
      </c>
    </row>
    <row r="232" spans="1:15" x14ac:dyDescent="0.2">
      <c r="A232" s="5" t="s">
        <v>216</v>
      </c>
      <c r="B232" s="5" t="s">
        <v>216</v>
      </c>
      <c r="C232" s="2" t="s">
        <v>245</v>
      </c>
      <c r="D232" s="8" t="s">
        <v>220</v>
      </c>
      <c r="E232" s="52">
        <v>0</v>
      </c>
      <c r="F232" s="52">
        <v>0</v>
      </c>
      <c r="G232" s="52">
        <v>8613</v>
      </c>
      <c r="H232" s="52">
        <v>24610.97</v>
      </c>
      <c r="I232" s="52">
        <v>20497.424999999999</v>
      </c>
    </row>
    <row r="233" spans="1:15" x14ac:dyDescent="0.2">
      <c r="A233" s="5" t="s">
        <v>216</v>
      </c>
      <c r="B233" s="5" t="s">
        <v>216</v>
      </c>
      <c r="C233" s="5" t="s">
        <v>245</v>
      </c>
      <c r="D233" s="5" t="s">
        <v>221</v>
      </c>
      <c r="E233" s="96">
        <v>751686</v>
      </c>
      <c r="F233" s="96">
        <v>731149</v>
      </c>
      <c r="G233" s="96">
        <v>806089</v>
      </c>
      <c r="H233" s="96">
        <v>916642.69099999999</v>
      </c>
      <c r="I233" s="96">
        <v>911550.49399999995</v>
      </c>
    </row>
    <row r="234" spans="1:15" x14ac:dyDescent="0.2">
      <c r="A234" s="5" t="s">
        <v>216</v>
      </c>
      <c r="B234" s="5" t="s">
        <v>216</v>
      </c>
      <c r="C234" s="2" t="s">
        <v>245</v>
      </c>
      <c r="D234" s="8" t="s">
        <v>222</v>
      </c>
      <c r="E234" s="52">
        <v>573231</v>
      </c>
      <c r="F234" s="52">
        <v>530470</v>
      </c>
      <c r="G234" s="52">
        <v>619236</v>
      </c>
      <c r="H234" s="52">
        <v>649778.04500000004</v>
      </c>
      <c r="I234" s="52">
        <v>646097.74300000002</v>
      </c>
    </row>
    <row r="235" spans="1:15" x14ac:dyDescent="0.2">
      <c r="A235" s="5" t="s">
        <v>216</v>
      </c>
      <c r="B235" s="5" t="s">
        <v>216</v>
      </c>
      <c r="C235" s="2" t="s">
        <v>245</v>
      </c>
      <c r="D235" s="21" t="s">
        <v>223</v>
      </c>
      <c r="E235" s="52">
        <v>7272</v>
      </c>
      <c r="F235" s="52">
        <v>7619</v>
      </c>
      <c r="G235" s="52">
        <v>1762</v>
      </c>
      <c r="H235" s="52">
        <v>12967.805</v>
      </c>
      <c r="I235" s="52">
        <v>30586.602999999999</v>
      </c>
    </row>
    <row r="236" spans="1:15" x14ac:dyDescent="0.2">
      <c r="A236" s="5" t="s">
        <v>216</v>
      </c>
      <c r="B236" s="5" t="s">
        <v>216</v>
      </c>
      <c r="C236" s="2" t="s">
        <v>245</v>
      </c>
      <c r="D236" s="21" t="s">
        <v>224</v>
      </c>
      <c r="E236" s="52">
        <v>565959</v>
      </c>
      <c r="F236" s="52">
        <v>522851</v>
      </c>
      <c r="G236" s="52">
        <v>617474</v>
      </c>
      <c r="H236" s="52">
        <v>636810.23999999999</v>
      </c>
      <c r="I236" s="52">
        <v>615511.14</v>
      </c>
    </row>
    <row r="237" spans="1:15" x14ac:dyDescent="0.2">
      <c r="A237" s="5" t="s">
        <v>216</v>
      </c>
      <c r="B237" s="5" t="s">
        <v>216</v>
      </c>
      <c r="C237" s="2" t="s">
        <v>245</v>
      </c>
      <c r="D237" s="8" t="s">
        <v>225</v>
      </c>
      <c r="E237" s="52">
        <v>178455</v>
      </c>
      <c r="F237" s="52">
        <v>200679</v>
      </c>
      <c r="G237" s="52">
        <v>186853</v>
      </c>
      <c r="H237" s="52">
        <v>266864.64600000001</v>
      </c>
      <c r="I237" s="52">
        <v>265452.75099999999</v>
      </c>
    </row>
    <row r="238" spans="1:15" x14ac:dyDescent="0.2">
      <c r="A238" s="5" t="s">
        <v>216</v>
      </c>
      <c r="B238" s="5" t="s">
        <v>216</v>
      </c>
      <c r="C238" s="2" t="s">
        <v>245</v>
      </c>
      <c r="D238" s="21" t="s">
        <v>509</v>
      </c>
      <c r="E238" s="52">
        <v>158051</v>
      </c>
      <c r="F238" s="52">
        <v>157856</v>
      </c>
      <c r="G238" s="52">
        <v>158061</v>
      </c>
      <c r="H238" s="52">
        <v>154224.81400000001</v>
      </c>
      <c r="I238" s="52">
        <v>175210.935</v>
      </c>
    </row>
    <row r="239" spans="1:15" x14ac:dyDescent="0.2">
      <c r="A239" s="5" t="s">
        <v>216</v>
      </c>
      <c r="B239" s="5" t="s">
        <v>216</v>
      </c>
      <c r="C239" s="2" t="s">
        <v>245</v>
      </c>
      <c r="D239" s="21" t="s">
        <v>226</v>
      </c>
      <c r="E239" s="52">
        <v>0</v>
      </c>
      <c r="F239" s="52">
        <v>0</v>
      </c>
      <c r="G239" s="52">
        <v>2770</v>
      </c>
      <c r="H239" s="52">
        <v>537.28</v>
      </c>
      <c r="I239" s="52">
        <v>0</v>
      </c>
    </row>
    <row r="240" spans="1:15" x14ac:dyDescent="0.2">
      <c r="A240" s="5" t="s">
        <v>216</v>
      </c>
      <c r="B240" s="5" t="s">
        <v>216</v>
      </c>
      <c r="C240" s="2" t="s">
        <v>245</v>
      </c>
      <c r="D240" s="21" t="s">
        <v>227</v>
      </c>
      <c r="E240" s="52">
        <v>20404</v>
      </c>
      <c r="F240" s="52">
        <v>42823</v>
      </c>
      <c r="G240" s="52">
        <v>26022</v>
      </c>
      <c r="H240" s="52">
        <v>112102.552</v>
      </c>
      <c r="I240" s="52">
        <v>90241.816000000006</v>
      </c>
    </row>
    <row r="241" spans="1:9" x14ac:dyDescent="0.2">
      <c r="A241" s="5" t="s">
        <v>216</v>
      </c>
      <c r="B241" s="5" t="s">
        <v>216</v>
      </c>
      <c r="C241" s="5" t="s">
        <v>245</v>
      </c>
      <c r="D241" s="5" t="s">
        <v>29</v>
      </c>
      <c r="E241" s="96"/>
      <c r="F241" s="96"/>
      <c r="G241" s="96"/>
      <c r="H241" s="96"/>
      <c r="I241" s="96"/>
    </row>
    <row r="242" spans="1:9" x14ac:dyDescent="0.2">
      <c r="A242" s="5" t="s">
        <v>216</v>
      </c>
      <c r="B242" s="5" t="s">
        <v>216</v>
      </c>
      <c r="C242" s="2" t="s">
        <v>245</v>
      </c>
      <c r="D242" s="8" t="s">
        <v>228</v>
      </c>
      <c r="E242" s="52">
        <v>75773</v>
      </c>
      <c r="F242" s="52">
        <v>49370</v>
      </c>
      <c r="G242" s="52">
        <v>126260</v>
      </c>
      <c r="H242" s="52">
        <v>60455.680999999997</v>
      </c>
      <c r="I242" s="52">
        <v>54322.205000000002</v>
      </c>
    </row>
    <row r="243" spans="1:9" x14ac:dyDescent="0.2">
      <c r="A243" s="5" t="s">
        <v>216</v>
      </c>
      <c r="B243" s="5" t="s">
        <v>216</v>
      </c>
      <c r="C243" s="2" t="s">
        <v>245</v>
      </c>
      <c r="D243" s="8" t="s">
        <v>229</v>
      </c>
      <c r="E243" s="52">
        <v>34304</v>
      </c>
      <c r="F243" s="52">
        <v>33082</v>
      </c>
      <c r="G243" s="52">
        <v>38089</v>
      </c>
      <c r="H243" s="52">
        <v>56182.108999999997</v>
      </c>
      <c r="I243" s="52">
        <v>82397.998999999996</v>
      </c>
    </row>
    <row r="244" spans="1:9" x14ac:dyDescent="0.2">
      <c r="A244" s="5" t="s">
        <v>216</v>
      </c>
      <c r="B244" s="5" t="s">
        <v>216</v>
      </c>
      <c r="C244" s="2" t="s">
        <v>245</v>
      </c>
      <c r="D244" s="8" t="s">
        <v>230</v>
      </c>
      <c r="E244" s="52">
        <v>41469</v>
      </c>
      <c r="F244" s="52">
        <v>16288</v>
      </c>
      <c r="G244" s="52">
        <v>88171</v>
      </c>
      <c r="H244" s="52">
        <v>84000.925000000003</v>
      </c>
      <c r="I244" s="52">
        <v>63290.572999999997</v>
      </c>
    </row>
    <row r="245" spans="1:9" x14ac:dyDescent="0.2">
      <c r="A245" s="5" t="s">
        <v>216</v>
      </c>
      <c r="B245" s="5" t="s">
        <v>216</v>
      </c>
      <c r="C245" s="2" t="s">
        <v>245</v>
      </c>
      <c r="D245" s="8" t="s">
        <v>231</v>
      </c>
      <c r="E245" s="52">
        <v>0</v>
      </c>
      <c r="F245" s="52">
        <v>0</v>
      </c>
      <c r="G245" s="52">
        <v>0</v>
      </c>
      <c r="H245" s="52">
        <v>0</v>
      </c>
      <c r="I245" s="52">
        <v>0</v>
      </c>
    </row>
    <row r="246" spans="1:9" x14ac:dyDescent="0.2">
      <c r="A246" s="5" t="s">
        <v>216</v>
      </c>
      <c r="B246" s="5" t="s">
        <v>216</v>
      </c>
      <c r="C246" s="2" t="s">
        <v>245</v>
      </c>
      <c r="D246" s="8" t="s">
        <v>232</v>
      </c>
      <c r="E246" s="52">
        <v>29194</v>
      </c>
      <c r="F246" s="52">
        <v>-51934</v>
      </c>
      <c r="G246" s="52">
        <v>121863</v>
      </c>
      <c r="H246" s="52">
        <v>88274.497000000003</v>
      </c>
      <c r="I246" s="52">
        <v>35214.779000000002</v>
      </c>
    </row>
    <row r="247" spans="1:9" x14ac:dyDescent="0.2">
      <c r="A247" s="5" t="s">
        <v>216</v>
      </c>
      <c r="B247" s="5" t="s">
        <v>216</v>
      </c>
      <c r="C247" s="2" t="s">
        <v>245</v>
      </c>
      <c r="D247" s="8" t="s">
        <v>233</v>
      </c>
      <c r="E247" s="52">
        <v>25088</v>
      </c>
      <c r="F247" s="52">
        <v>-33068</v>
      </c>
      <c r="G247" s="52">
        <v>79775</v>
      </c>
      <c r="H247" s="52">
        <v>77428.615000000005</v>
      </c>
      <c r="I247" s="52">
        <v>20010.099999999999</v>
      </c>
    </row>
    <row r="248" spans="1:9" x14ac:dyDescent="0.2">
      <c r="A248" s="5" t="s">
        <v>216</v>
      </c>
      <c r="B248" s="5" t="s">
        <v>216</v>
      </c>
      <c r="C248" s="5" t="s">
        <v>245</v>
      </c>
      <c r="D248" s="5" t="s">
        <v>40</v>
      </c>
      <c r="E248" s="96"/>
      <c r="F248" s="96"/>
      <c r="G248" s="96"/>
      <c r="H248" s="96"/>
      <c r="I248" s="96"/>
    </row>
    <row r="249" spans="1:9" x14ac:dyDescent="0.2">
      <c r="A249" s="5" t="s">
        <v>216</v>
      </c>
      <c r="B249" s="5" t="s">
        <v>216</v>
      </c>
      <c r="C249" s="2" t="s">
        <v>245</v>
      </c>
      <c r="D249" s="8" t="s">
        <v>77</v>
      </c>
      <c r="E249" s="52">
        <v>51433.599999999999</v>
      </c>
      <c r="F249" s="52">
        <v>51434</v>
      </c>
      <c r="G249" s="52">
        <v>51434</v>
      </c>
      <c r="H249" s="52">
        <v>59148.591999999997</v>
      </c>
      <c r="I249" s="52">
        <v>59148.591999999997</v>
      </c>
    </row>
    <row r="250" spans="1:9" x14ac:dyDescent="0.2">
      <c r="A250" s="5" t="s">
        <v>216</v>
      </c>
      <c r="B250" s="5" t="s">
        <v>216</v>
      </c>
      <c r="C250" s="2" t="s">
        <v>245</v>
      </c>
      <c r="D250" s="8" t="s">
        <v>78</v>
      </c>
      <c r="E250" s="97">
        <v>0</v>
      </c>
      <c r="F250" s="97">
        <v>0</v>
      </c>
      <c r="G250" s="97">
        <v>0</v>
      </c>
      <c r="H250" s="97">
        <v>0</v>
      </c>
      <c r="I250" s="97">
        <v>0</v>
      </c>
    </row>
    <row r="251" spans="1:9" x14ac:dyDescent="0.2">
      <c r="A251" s="5" t="s">
        <v>216</v>
      </c>
      <c r="B251" s="5" t="s">
        <v>216</v>
      </c>
      <c r="C251" s="2" t="s">
        <v>245</v>
      </c>
      <c r="D251" s="8" t="s">
        <v>79</v>
      </c>
      <c r="E251" s="97">
        <v>0</v>
      </c>
      <c r="F251" s="97">
        <v>0</v>
      </c>
      <c r="G251" s="97">
        <v>0</v>
      </c>
      <c r="H251" s="97">
        <v>0</v>
      </c>
      <c r="I251" s="97">
        <v>0</v>
      </c>
    </row>
    <row r="252" spans="1:9" x14ac:dyDescent="0.2">
      <c r="A252" s="5" t="s">
        <v>216</v>
      </c>
      <c r="B252" s="5" t="s">
        <v>216</v>
      </c>
      <c r="C252" s="2" t="s">
        <v>245</v>
      </c>
      <c r="D252" s="8" t="s">
        <v>80</v>
      </c>
      <c r="E252" s="52">
        <v>-15711</v>
      </c>
      <c r="F252" s="52">
        <v>-56414</v>
      </c>
      <c r="G252" s="52">
        <v>62948</v>
      </c>
      <c r="H252" s="52">
        <v>11205.036</v>
      </c>
      <c r="I252" s="52">
        <v>100711.086</v>
      </c>
    </row>
    <row r="253" spans="1:9" x14ac:dyDescent="0.2">
      <c r="A253" s="5" t="s">
        <v>216</v>
      </c>
      <c r="B253" s="5" t="s">
        <v>216</v>
      </c>
      <c r="C253" s="5" t="s">
        <v>245</v>
      </c>
      <c r="D253" s="5" t="s">
        <v>43</v>
      </c>
      <c r="E253" s="22"/>
      <c r="F253" s="22"/>
      <c r="G253" s="22"/>
      <c r="H253" s="22"/>
      <c r="I253" s="22"/>
    </row>
    <row r="254" spans="1:9" x14ac:dyDescent="0.2">
      <c r="A254" s="5" t="s">
        <v>216</v>
      </c>
      <c r="B254" s="5" t="s">
        <v>216</v>
      </c>
      <c r="C254" s="2" t="s">
        <v>245</v>
      </c>
      <c r="D254" s="8" t="s">
        <v>543</v>
      </c>
      <c r="E254" s="23">
        <v>3.3853249509837657</v>
      </c>
      <c r="F254" s="23">
        <v>-4.6705357105024907</v>
      </c>
      <c r="G254" s="23">
        <v>10.126468195083188</v>
      </c>
      <c r="H254" s="23">
        <v>9.2231893706095445</v>
      </c>
      <c r="I254" s="23">
        <v>2.5954844244473954</v>
      </c>
    </row>
    <row r="255" spans="1:9" x14ac:dyDescent="0.2">
      <c r="A255" s="5" t="s">
        <v>216</v>
      </c>
      <c r="B255" s="5" t="s">
        <v>216</v>
      </c>
      <c r="C255" s="2" t="s">
        <v>245</v>
      </c>
      <c r="D255" s="8" t="s">
        <v>234</v>
      </c>
      <c r="E255" s="23">
        <v>3.9393804455923171</v>
      </c>
      <c r="F255" s="23">
        <v>-7.3351760490273481</v>
      </c>
      <c r="G255" s="23">
        <v>15.301713583985956</v>
      </c>
      <c r="H255" s="23">
        <v>10.215651331258959</v>
      </c>
      <c r="I255" s="23">
        <v>4.3796551477568366</v>
      </c>
    </row>
    <row r="256" spans="1:9" x14ac:dyDescent="0.2">
      <c r="A256" s="5" t="s">
        <v>216</v>
      </c>
      <c r="B256" s="5" t="s">
        <v>216</v>
      </c>
      <c r="C256" s="2" t="s">
        <v>245</v>
      </c>
      <c r="D256" s="8" t="s">
        <v>235</v>
      </c>
      <c r="E256" s="23">
        <v>3.3375638231921307</v>
      </c>
      <c r="F256" s="23">
        <v>-4.5227443380213881</v>
      </c>
      <c r="G256" s="23">
        <v>9.8965498846901525</v>
      </c>
      <c r="H256" s="23">
        <v>8.4469789330377143</v>
      </c>
      <c r="I256" s="23">
        <v>2.1951718672427156</v>
      </c>
    </row>
    <row r="257" spans="1:9" x14ac:dyDescent="0.2">
      <c r="A257" s="5" t="s">
        <v>216</v>
      </c>
      <c r="B257" s="5" t="s">
        <v>216</v>
      </c>
      <c r="C257" s="2" t="s">
        <v>245</v>
      </c>
      <c r="D257" s="8" t="s">
        <v>236</v>
      </c>
      <c r="E257" s="23">
        <v>33.10941892230742</v>
      </c>
      <c r="F257" s="23">
        <v>-66.979947336439139</v>
      </c>
      <c r="G257" s="23">
        <v>63.183114208775542</v>
      </c>
      <c r="H257" s="23">
        <v>128.07500257916209</v>
      </c>
      <c r="I257" s="23">
        <v>36.835949497999941</v>
      </c>
    </row>
    <row r="258" spans="1:9" x14ac:dyDescent="0.2">
      <c r="A258" s="5" t="s">
        <v>216</v>
      </c>
      <c r="B258" s="5" t="s">
        <v>216</v>
      </c>
      <c r="C258" s="2" t="s">
        <v>245</v>
      </c>
      <c r="D258" s="8" t="s">
        <v>237</v>
      </c>
      <c r="E258" s="23">
        <v>136.73469387755102</v>
      </c>
      <c r="F258" s="23">
        <v>-100.04233700254022</v>
      </c>
      <c r="G258" s="23">
        <v>47.745534315261672</v>
      </c>
      <c r="H258" s="23">
        <v>72.559878541027757</v>
      </c>
      <c r="I258" s="23">
        <v>411.78204506724103</v>
      </c>
    </row>
    <row r="259" spans="1:9" x14ac:dyDescent="0.2">
      <c r="A259" s="5" t="s">
        <v>216</v>
      </c>
      <c r="B259" s="5" t="s">
        <v>216</v>
      </c>
      <c r="C259" s="2" t="s">
        <v>245</v>
      </c>
      <c r="D259" s="8" t="s">
        <v>238</v>
      </c>
      <c r="E259" s="23">
        <v>0.48777452871274807</v>
      </c>
      <c r="F259" s="23">
        <v>-0.64292102500291637</v>
      </c>
      <c r="G259" s="23">
        <v>1.5510168371116382</v>
      </c>
      <c r="H259" s="23">
        <v>1.3090525468467618</v>
      </c>
      <c r="I259" s="23">
        <v>0.33830222027939399</v>
      </c>
    </row>
    <row r="260" spans="1:9" x14ac:dyDescent="0.2">
      <c r="A260" s="5" t="s">
        <v>216</v>
      </c>
      <c r="B260" s="5" t="s">
        <v>216</v>
      </c>
      <c r="C260" s="5" t="s">
        <v>245</v>
      </c>
      <c r="D260" s="5" t="s">
        <v>53</v>
      </c>
      <c r="E260" s="22"/>
      <c r="F260" s="22"/>
      <c r="G260" s="22"/>
      <c r="H260" s="22"/>
      <c r="I260" s="22"/>
    </row>
    <row r="261" spans="1:9" x14ac:dyDescent="0.2">
      <c r="A261" s="5" t="s">
        <v>216</v>
      </c>
      <c r="B261" s="5" t="s">
        <v>216</v>
      </c>
      <c r="C261" s="2" t="s">
        <v>245</v>
      </c>
      <c r="D261" s="8" t="s">
        <v>239</v>
      </c>
      <c r="E261" s="23">
        <v>54.052899575671852</v>
      </c>
      <c r="F261" s="23">
        <v>22.928336791147995</v>
      </c>
      <c r="G261" s="23">
        <v>63.917836498761353</v>
      </c>
      <c r="H261" s="23">
        <v>12.369097056814963</v>
      </c>
      <c r="I261" s="23">
        <v>6.0103904767397731</v>
      </c>
    </row>
    <row r="262" spans="1:9" x14ac:dyDescent="0.2">
      <c r="A262" s="5" t="s">
        <v>216</v>
      </c>
      <c r="B262" s="5" t="s">
        <v>216</v>
      </c>
      <c r="C262" s="2" t="s">
        <v>245</v>
      </c>
      <c r="D262" s="8" t="s">
        <v>240</v>
      </c>
      <c r="E262" s="23">
        <v>1.4108284576272539E-2</v>
      </c>
      <c r="F262" s="23">
        <v>3.1643344926957431E-2</v>
      </c>
      <c r="G262" s="23">
        <v>2.2703448378528921E-2</v>
      </c>
      <c r="H262" s="23">
        <v>8.4158577554184627E-2</v>
      </c>
      <c r="I262" s="23">
        <v>0.14041375200000714</v>
      </c>
    </row>
    <row r="263" spans="1:9" x14ac:dyDescent="0.2">
      <c r="A263" s="5" t="s">
        <v>216</v>
      </c>
      <c r="B263" s="5" t="s">
        <v>216</v>
      </c>
      <c r="C263" s="2" t="s">
        <v>245</v>
      </c>
      <c r="D263" s="8" t="s">
        <v>241</v>
      </c>
      <c r="E263" s="23">
        <v>0</v>
      </c>
      <c r="F263" s="23">
        <v>0</v>
      </c>
      <c r="G263" s="23">
        <v>0.34363451182189558</v>
      </c>
      <c r="H263" s="23">
        <v>5.8613896698817405E-2</v>
      </c>
      <c r="I263" s="23">
        <v>0</v>
      </c>
    </row>
    <row r="264" spans="1:9" x14ac:dyDescent="0.2">
      <c r="A264" s="5" t="s">
        <v>216</v>
      </c>
      <c r="B264" s="5" t="s">
        <v>216</v>
      </c>
      <c r="C264" s="5" t="s">
        <v>245</v>
      </c>
      <c r="D264" s="5" t="s">
        <v>116</v>
      </c>
      <c r="E264" s="22"/>
      <c r="F264" s="22"/>
      <c r="G264" s="22"/>
      <c r="H264" s="22"/>
      <c r="I264" s="22"/>
    </row>
    <row r="265" spans="1:9" x14ac:dyDescent="0.2">
      <c r="A265" s="5" t="s">
        <v>216</v>
      </c>
      <c r="B265" s="5" t="s">
        <v>216</v>
      </c>
      <c r="C265" s="2" t="s">
        <v>245</v>
      </c>
      <c r="D265" s="8" t="s">
        <v>535</v>
      </c>
      <c r="E265" s="23">
        <v>98.589171542372739</v>
      </c>
      <c r="F265" s="23">
        <v>96.835665507304256</v>
      </c>
      <c r="G265" s="23">
        <v>97.729531106366665</v>
      </c>
      <c r="H265" s="23">
        <v>91.584142899144112</v>
      </c>
      <c r="I265" s="23">
        <v>84.576576401921187</v>
      </c>
    </row>
    <row r="266" spans="1:9" x14ac:dyDescent="0.2">
      <c r="A266" s="5" t="s">
        <v>216</v>
      </c>
      <c r="B266" s="5" t="s">
        <v>216</v>
      </c>
      <c r="C266" s="2" t="s">
        <v>245</v>
      </c>
      <c r="D266" s="8" t="s">
        <v>542</v>
      </c>
      <c r="E266" s="23">
        <v>14.408499502270889</v>
      </c>
      <c r="F266" s="23">
        <v>13.765466422988684</v>
      </c>
      <c r="G266" s="23">
        <v>15.316463817708131</v>
      </c>
      <c r="H266" s="23">
        <v>14.193057241328754</v>
      </c>
      <c r="I266" s="23">
        <v>13.034261238204961</v>
      </c>
    </row>
    <row r="267" spans="1:9" x14ac:dyDescent="0.2">
      <c r="A267" s="5" t="s">
        <v>216</v>
      </c>
      <c r="B267" s="5" t="s">
        <v>216</v>
      </c>
      <c r="C267" s="5" t="s">
        <v>245</v>
      </c>
      <c r="D267" s="5" t="s">
        <v>117</v>
      </c>
      <c r="E267" s="22"/>
      <c r="F267" s="22"/>
      <c r="G267" s="22"/>
      <c r="H267" s="22"/>
      <c r="I267" s="22"/>
    </row>
    <row r="268" spans="1:9" x14ac:dyDescent="0.2">
      <c r="A268" s="5" t="s">
        <v>216</v>
      </c>
      <c r="B268" s="5" t="s">
        <v>216</v>
      </c>
      <c r="C268" s="100" t="s">
        <v>245</v>
      </c>
      <c r="D268" s="64" t="s">
        <v>242</v>
      </c>
      <c r="E268" s="102">
        <v>-0.62623565051020413</v>
      </c>
      <c r="F268" s="102">
        <v>1.7059997580742712</v>
      </c>
      <c r="G268" s="102">
        <v>0.78906925728611721</v>
      </c>
      <c r="H268" s="102">
        <v>0.14471440564964258</v>
      </c>
      <c r="I268" s="102">
        <v>5.0330126286225454</v>
      </c>
    </row>
    <row r="269" spans="1:9" ht="15" x14ac:dyDescent="0.25">
      <c r="C269"/>
    </row>
    <row r="270" spans="1:9" x14ac:dyDescent="0.2">
      <c r="C270" s="2" t="s">
        <v>687</v>
      </c>
    </row>
  </sheetData>
  <hyperlinks>
    <hyperlink ref="I1" location="Contents!A1" display="Back" xr:uid="{00000000-0004-0000-06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660"/>
  <sheetViews>
    <sheetView zoomScale="90" zoomScaleNormal="90" workbookViewId="0">
      <pane xSplit="4" ySplit="4" topLeftCell="E5" activePane="bottomRight" state="frozen"/>
      <selection activeCell="E18" sqref="E18"/>
      <selection pane="topRight" activeCell="E18" sqref="E18"/>
      <selection pane="bottomLeft" activeCell="E18" sqref="E18"/>
      <selection pane="bottomRight" activeCell="J5" sqref="J5:N5"/>
    </sheetView>
  </sheetViews>
  <sheetFormatPr defaultRowHeight="14.25" x14ac:dyDescent="0.2"/>
  <cols>
    <col min="1" max="2" width="14" style="2" hidden="1" customWidth="1"/>
    <col min="3" max="3" width="34.42578125" style="2" customWidth="1"/>
    <col min="4" max="4" width="57.28515625" style="2" customWidth="1"/>
    <col min="5" max="9" width="15.140625" style="2" customWidth="1"/>
    <col min="10" max="16384" width="9.140625" style="2"/>
  </cols>
  <sheetData>
    <row r="1" spans="1:14" x14ac:dyDescent="0.2">
      <c r="I1" s="38" t="s">
        <v>203</v>
      </c>
    </row>
    <row r="2" spans="1:14" ht="15.75" x14ac:dyDescent="0.25">
      <c r="A2" s="41"/>
      <c r="B2" s="41"/>
      <c r="C2" s="40" t="s">
        <v>193</v>
      </c>
      <c r="D2" s="41"/>
      <c r="E2" s="41"/>
      <c r="F2" s="41"/>
      <c r="G2" s="41"/>
      <c r="H2" s="41"/>
      <c r="I2" s="41"/>
    </row>
    <row r="3" spans="1:14" x14ac:dyDescent="0.2">
      <c r="I3" s="18" t="s">
        <v>88</v>
      </c>
    </row>
    <row r="4" spans="1:14" x14ac:dyDescent="0.2">
      <c r="A4" s="43" t="s">
        <v>1</v>
      </c>
      <c r="B4" s="43" t="s">
        <v>209</v>
      </c>
      <c r="C4" s="43" t="s">
        <v>215</v>
      </c>
      <c r="D4" s="43" t="s">
        <v>3</v>
      </c>
      <c r="E4" s="51" t="s">
        <v>5</v>
      </c>
      <c r="F4" s="51" t="s">
        <v>6</v>
      </c>
      <c r="G4" s="51" t="s">
        <v>7</v>
      </c>
      <c r="H4" s="51" t="s">
        <v>8</v>
      </c>
      <c r="I4" s="51">
        <v>2025</v>
      </c>
    </row>
    <row r="5" spans="1:14" x14ac:dyDescent="0.2">
      <c r="A5" s="5" t="s">
        <v>193</v>
      </c>
      <c r="B5" s="5" t="s">
        <v>193</v>
      </c>
      <c r="C5" s="5" t="s">
        <v>644</v>
      </c>
      <c r="D5" s="5" t="s">
        <v>9</v>
      </c>
      <c r="E5" s="96">
        <v>26407682</v>
      </c>
      <c r="F5" s="96">
        <v>24498800</v>
      </c>
      <c r="G5" s="96">
        <v>24798106.021000002</v>
      </c>
      <c r="H5" s="96">
        <v>16343777.282000002</v>
      </c>
      <c r="I5" s="96">
        <v>17667248.572000001</v>
      </c>
      <c r="J5" s="93"/>
      <c r="K5" s="93"/>
      <c r="L5" s="93"/>
      <c r="M5" s="93"/>
      <c r="N5" s="93"/>
    </row>
    <row r="6" spans="1:14" x14ac:dyDescent="0.2">
      <c r="A6" s="5" t="s">
        <v>193</v>
      </c>
      <c r="B6" s="5" t="s">
        <v>193</v>
      </c>
      <c r="C6" s="2" t="s">
        <v>644</v>
      </c>
      <c r="D6" s="8" t="s">
        <v>246</v>
      </c>
      <c r="E6" s="52">
        <v>20969490</v>
      </c>
      <c r="F6" s="52">
        <v>21431230</v>
      </c>
      <c r="G6" s="52">
        <v>20256468</v>
      </c>
      <c r="H6" s="52">
        <v>15620839.587000001</v>
      </c>
      <c r="I6" s="52">
        <v>8800936.5870000012</v>
      </c>
    </row>
    <row r="7" spans="1:14" x14ac:dyDescent="0.2">
      <c r="A7" s="5" t="s">
        <v>193</v>
      </c>
      <c r="B7" s="5" t="s">
        <v>193</v>
      </c>
      <c r="C7" s="2" t="s">
        <v>644</v>
      </c>
      <c r="D7" s="8" t="s">
        <v>11</v>
      </c>
      <c r="E7" s="52">
        <v>11030926</v>
      </c>
      <c r="F7" s="52">
        <v>2537063</v>
      </c>
      <c r="G7" s="52">
        <v>3276664</v>
      </c>
      <c r="H7" s="52">
        <v>670648.79600000009</v>
      </c>
      <c r="I7" s="52">
        <v>7678189.6540000001</v>
      </c>
    </row>
    <row r="8" spans="1:14" x14ac:dyDescent="0.2">
      <c r="A8" s="5" t="s">
        <v>193</v>
      </c>
      <c r="B8" s="5" t="s">
        <v>193</v>
      </c>
      <c r="C8" s="2" t="s">
        <v>644</v>
      </c>
      <c r="D8" s="8" t="s">
        <v>247</v>
      </c>
      <c r="E8" s="52">
        <v>-9676842</v>
      </c>
      <c r="F8" s="52">
        <v>-1939619</v>
      </c>
      <c r="G8" s="52">
        <v>-619899.97900000005</v>
      </c>
      <c r="H8" s="52">
        <v>-59347.706999999995</v>
      </c>
      <c r="I8" s="52">
        <v>998042.84900000005</v>
      </c>
    </row>
    <row r="9" spans="1:14" x14ac:dyDescent="0.2">
      <c r="A9" s="5" t="s">
        <v>193</v>
      </c>
      <c r="B9" s="5" t="s">
        <v>193</v>
      </c>
      <c r="C9" s="2" t="s">
        <v>644</v>
      </c>
      <c r="D9" s="8" t="s">
        <v>13</v>
      </c>
      <c r="E9" s="52">
        <v>4084108</v>
      </c>
      <c r="F9" s="52">
        <v>2470126</v>
      </c>
      <c r="G9" s="52">
        <v>1884874</v>
      </c>
      <c r="H9" s="52">
        <v>111636.606</v>
      </c>
      <c r="I9" s="52">
        <v>190079.48200000002</v>
      </c>
    </row>
    <row r="10" spans="1:14" x14ac:dyDescent="0.2">
      <c r="A10" s="5" t="s">
        <v>193</v>
      </c>
      <c r="B10" s="5" t="s">
        <v>193</v>
      </c>
      <c r="C10" s="5" t="s">
        <v>644</v>
      </c>
      <c r="D10" s="5" t="s">
        <v>218</v>
      </c>
      <c r="E10" s="96">
        <v>28868524</v>
      </c>
      <c r="F10" s="96">
        <v>28431989</v>
      </c>
      <c r="G10" s="96">
        <v>31152932.240000002</v>
      </c>
      <c r="H10" s="96">
        <v>31010813.445999999</v>
      </c>
      <c r="I10" s="96">
        <v>40332300.963999994</v>
      </c>
    </row>
    <row r="11" spans="1:14" x14ac:dyDescent="0.2">
      <c r="A11" s="5" t="s">
        <v>193</v>
      </c>
      <c r="B11" s="5" t="s">
        <v>193</v>
      </c>
      <c r="C11" s="2" t="s">
        <v>644</v>
      </c>
      <c r="D11" s="8" t="s">
        <v>219</v>
      </c>
      <c r="E11" s="52">
        <v>24347051</v>
      </c>
      <c r="F11" s="52">
        <v>23565280</v>
      </c>
      <c r="G11" s="52">
        <v>26802264.240000002</v>
      </c>
      <c r="H11" s="52">
        <v>29331313.445999999</v>
      </c>
      <c r="I11" s="52">
        <v>38549539.963999994</v>
      </c>
    </row>
    <row r="12" spans="1:14" x14ac:dyDescent="0.2">
      <c r="A12" s="5" t="s">
        <v>193</v>
      </c>
      <c r="B12" s="5" t="s">
        <v>193</v>
      </c>
      <c r="C12" s="2" t="s">
        <v>644</v>
      </c>
      <c r="D12" s="8" t="s">
        <v>220</v>
      </c>
      <c r="E12" s="52">
        <v>4521473</v>
      </c>
      <c r="F12" s="52">
        <v>4866709</v>
      </c>
      <c r="G12" s="52">
        <v>4350668</v>
      </c>
      <c r="H12" s="52">
        <v>1679500</v>
      </c>
      <c r="I12" s="52">
        <v>1782761</v>
      </c>
    </row>
    <row r="13" spans="1:14" x14ac:dyDescent="0.2">
      <c r="A13" s="5" t="s">
        <v>193</v>
      </c>
      <c r="B13" s="5" t="s">
        <v>193</v>
      </c>
      <c r="C13" s="5" t="s">
        <v>644</v>
      </c>
      <c r="D13" s="5" t="s">
        <v>221</v>
      </c>
      <c r="E13" s="96">
        <v>55276206</v>
      </c>
      <c r="F13" s="96">
        <v>52930789</v>
      </c>
      <c r="G13" s="96">
        <v>55951038</v>
      </c>
      <c r="H13" s="96">
        <v>47354590.098999999</v>
      </c>
      <c r="I13" s="96">
        <v>57999546.934</v>
      </c>
    </row>
    <row r="14" spans="1:14" x14ac:dyDescent="0.2">
      <c r="A14" s="5" t="s">
        <v>193</v>
      </c>
      <c r="B14" s="5" t="s">
        <v>193</v>
      </c>
      <c r="C14" s="2" t="s">
        <v>644</v>
      </c>
      <c r="D14" s="8" t="s">
        <v>222</v>
      </c>
      <c r="E14" s="52">
        <v>22735606</v>
      </c>
      <c r="F14" s="52">
        <v>25658978</v>
      </c>
      <c r="G14" s="52">
        <v>24170721</v>
      </c>
      <c r="H14" s="52">
        <v>21006335</v>
      </c>
      <c r="I14" s="52">
        <v>25648457.001000002</v>
      </c>
    </row>
    <row r="15" spans="1:14" x14ac:dyDescent="0.2">
      <c r="A15" s="5" t="s">
        <v>193</v>
      </c>
      <c r="B15" s="5" t="s">
        <v>193</v>
      </c>
      <c r="C15" s="2" t="s">
        <v>644</v>
      </c>
      <c r="D15" s="21" t="s">
        <v>223</v>
      </c>
      <c r="E15" s="52">
        <v>3223414</v>
      </c>
      <c r="F15" s="52">
        <v>2417375</v>
      </c>
      <c r="G15" s="52">
        <v>1703351</v>
      </c>
      <c r="H15" s="52">
        <v>1932450</v>
      </c>
      <c r="I15" s="52">
        <v>3048075.6940000001</v>
      </c>
    </row>
    <row r="16" spans="1:14" x14ac:dyDescent="0.2">
      <c r="A16" s="5" t="s">
        <v>193</v>
      </c>
      <c r="B16" s="5" t="s">
        <v>193</v>
      </c>
      <c r="C16" s="2" t="s">
        <v>644</v>
      </c>
      <c r="D16" s="21" t="s">
        <v>224</v>
      </c>
      <c r="E16" s="52">
        <v>19512192</v>
      </c>
      <c r="F16" s="52">
        <v>23241603</v>
      </c>
      <c r="G16" s="52">
        <v>22467370</v>
      </c>
      <c r="H16" s="52">
        <v>19073885</v>
      </c>
      <c r="I16" s="52">
        <v>22600381.307</v>
      </c>
    </row>
    <row r="17" spans="1:9" x14ac:dyDescent="0.2">
      <c r="A17" s="5" t="s">
        <v>193</v>
      </c>
      <c r="B17" s="5" t="s">
        <v>193</v>
      </c>
      <c r="C17" s="2" t="s">
        <v>644</v>
      </c>
      <c r="D17" s="8" t="s">
        <v>225</v>
      </c>
      <c r="E17" s="52">
        <v>32540600</v>
      </c>
      <c r="F17" s="52">
        <v>27271811</v>
      </c>
      <c r="G17" s="52">
        <v>31780317</v>
      </c>
      <c r="H17" s="52">
        <v>26348255.098999999</v>
      </c>
      <c r="I17" s="52">
        <v>32351089.932999998</v>
      </c>
    </row>
    <row r="18" spans="1:9" x14ac:dyDescent="0.2">
      <c r="A18" s="5" t="s">
        <v>193</v>
      </c>
      <c r="B18" s="5" t="s">
        <v>193</v>
      </c>
      <c r="C18" s="2" t="s">
        <v>644</v>
      </c>
      <c r="D18" s="21" t="s">
        <v>509</v>
      </c>
      <c r="E18" s="52">
        <v>20351101</v>
      </c>
      <c r="F18" s="52">
        <v>10884465</v>
      </c>
      <c r="G18" s="52">
        <v>10996161</v>
      </c>
      <c r="H18" s="52">
        <v>3518452.159</v>
      </c>
      <c r="I18" s="52">
        <v>3295219.9160000002</v>
      </c>
    </row>
    <row r="19" spans="1:9" x14ac:dyDescent="0.2">
      <c r="A19" s="5" t="s">
        <v>193</v>
      </c>
      <c r="B19" s="5" t="s">
        <v>193</v>
      </c>
      <c r="C19" s="2" t="s">
        <v>644</v>
      </c>
      <c r="D19" s="21" t="s">
        <v>226</v>
      </c>
      <c r="E19" s="52">
        <v>11236885</v>
      </c>
      <c r="F19" s="52">
        <v>14852643</v>
      </c>
      <c r="G19" s="52">
        <v>19651743</v>
      </c>
      <c r="H19" s="52">
        <v>21927206.202</v>
      </c>
      <c r="I19" s="52">
        <v>28099325.176999997</v>
      </c>
    </row>
    <row r="20" spans="1:9" x14ac:dyDescent="0.2">
      <c r="A20" s="5" t="s">
        <v>193</v>
      </c>
      <c r="B20" s="5" t="s">
        <v>193</v>
      </c>
      <c r="C20" s="2" t="s">
        <v>644</v>
      </c>
      <c r="D20" s="21" t="s">
        <v>227</v>
      </c>
      <c r="E20" s="52">
        <v>952614</v>
      </c>
      <c r="F20" s="52">
        <v>1534703</v>
      </c>
      <c r="G20" s="52">
        <v>1132413</v>
      </c>
      <c r="H20" s="52">
        <v>902596.73799999966</v>
      </c>
      <c r="I20" s="52">
        <v>956544.83999999869</v>
      </c>
    </row>
    <row r="21" spans="1:9" x14ac:dyDescent="0.2">
      <c r="A21" s="5" t="s">
        <v>193</v>
      </c>
      <c r="B21" s="5" t="s">
        <v>193</v>
      </c>
      <c r="C21" s="5" t="s">
        <v>644</v>
      </c>
      <c r="D21" s="5" t="s">
        <v>29</v>
      </c>
      <c r="E21" s="96"/>
      <c r="F21" s="96"/>
      <c r="G21" s="96"/>
      <c r="H21" s="96"/>
      <c r="I21" s="96"/>
    </row>
    <row r="22" spans="1:9" x14ac:dyDescent="0.2">
      <c r="A22" s="5" t="s">
        <v>193</v>
      </c>
      <c r="B22" s="5" t="s">
        <v>193</v>
      </c>
      <c r="C22" s="2" t="s">
        <v>644</v>
      </c>
      <c r="D22" s="8" t="s">
        <v>248</v>
      </c>
      <c r="E22" s="52">
        <v>9534529</v>
      </c>
      <c r="F22" s="52">
        <v>12138448</v>
      </c>
      <c r="G22" s="52">
        <v>14778985</v>
      </c>
      <c r="H22" s="52">
        <v>10923946</v>
      </c>
      <c r="I22" s="52">
        <v>10846450.155000001</v>
      </c>
    </row>
    <row r="23" spans="1:9" x14ac:dyDescent="0.2">
      <c r="A23" s="5" t="s">
        <v>193</v>
      </c>
      <c r="B23" s="5" t="s">
        <v>193</v>
      </c>
      <c r="C23" s="2" t="s">
        <v>644</v>
      </c>
      <c r="D23" s="8" t="s">
        <v>249</v>
      </c>
      <c r="E23" s="52">
        <v>5118239</v>
      </c>
      <c r="F23" s="52">
        <v>5938401</v>
      </c>
      <c r="G23" s="52">
        <v>6245818</v>
      </c>
      <c r="H23" s="52">
        <v>3310561</v>
      </c>
      <c r="I23" s="52">
        <v>3761178.8629999999</v>
      </c>
    </row>
    <row r="24" spans="1:9" x14ac:dyDescent="0.2">
      <c r="A24" s="5" t="s">
        <v>193</v>
      </c>
      <c r="B24" s="5" t="s">
        <v>193</v>
      </c>
      <c r="C24" s="2" t="s">
        <v>644</v>
      </c>
      <c r="D24" s="8" t="s">
        <v>230</v>
      </c>
      <c r="E24" s="52">
        <v>4416290</v>
      </c>
      <c r="F24" s="52">
        <v>6200047</v>
      </c>
      <c r="G24" s="52">
        <v>8533167</v>
      </c>
      <c r="H24" s="52">
        <v>7613385</v>
      </c>
      <c r="I24" s="52">
        <v>7085271.2920000013</v>
      </c>
    </row>
    <row r="25" spans="1:9" x14ac:dyDescent="0.2">
      <c r="A25" s="5" t="s">
        <v>193</v>
      </c>
      <c r="B25" s="5" t="s">
        <v>193</v>
      </c>
      <c r="C25" s="2" t="s">
        <v>644</v>
      </c>
      <c r="D25" s="8" t="s">
        <v>250</v>
      </c>
      <c r="E25" s="52">
        <v>165868</v>
      </c>
      <c r="F25" s="52">
        <v>238905</v>
      </c>
      <c r="G25" s="52">
        <v>269295</v>
      </c>
      <c r="H25" s="52">
        <v>271818</v>
      </c>
      <c r="I25" s="52">
        <v>252752.81700000001</v>
      </c>
    </row>
    <row r="26" spans="1:9" x14ac:dyDescent="0.2">
      <c r="A26" s="5" t="s">
        <v>193</v>
      </c>
      <c r="B26" s="5" t="s">
        <v>193</v>
      </c>
      <c r="C26" s="2" t="s">
        <v>644</v>
      </c>
      <c r="D26" s="8" t="s">
        <v>232</v>
      </c>
      <c r="E26" s="52">
        <v>2124867</v>
      </c>
      <c r="F26" s="52">
        <v>2881818</v>
      </c>
      <c r="G26" s="52">
        <v>3842019</v>
      </c>
      <c r="H26" s="52">
        <v>2594635</v>
      </c>
      <c r="I26" s="52">
        <v>2478405.7089999998</v>
      </c>
    </row>
    <row r="27" spans="1:9" x14ac:dyDescent="0.2">
      <c r="A27" s="5" t="s">
        <v>193</v>
      </c>
      <c r="B27" s="5" t="s">
        <v>193</v>
      </c>
      <c r="C27" s="2" t="s">
        <v>644</v>
      </c>
      <c r="D27" s="8" t="s">
        <v>233</v>
      </c>
      <c r="E27" s="52">
        <v>2066447</v>
      </c>
      <c r="F27" s="52">
        <v>2144917</v>
      </c>
      <c r="G27" s="52">
        <v>2625794</v>
      </c>
      <c r="H27" s="52">
        <v>1781837</v>
      </c>
      <c r="I27" s="52">
        <v>1800267.709</v>
      </c>
    </row>
    <row r="28" spans="1:9" x14ac:dyDescent="0.2">
      <c r="A28" s="5" t="s">
        <v>193</v>
      </c>
      <c r="B28" s="5" t="s">
        <v>193</v>
      </c>
      <c r="C28" s="5" t="s">
        <v>644</v>
      </c>
      <c r="D28" s="5" t="s">
        <v>40</v>
      </c>
      <c r="E28" s="96"/>
      <c r="F28" s="96"/>
      <c r="G28" s="96"/>
      <c r="H28" s="96"/>
      <c r="I28" s="96"/>
    </row>
    <row r="29" spans="1:9" x14ac:dyDescent="0.2">
      <c r="A29" s="5" t="s">
        <v>193</v>
      </c>
      <c r="B29" s="5" t="s">
        <v>193</v>
      </c>
      <c r="C29" s="2" t="s">
        <v>644</v>
      </c>
      <c r="D29" s="8" t="s">
        <v>251</v>
      </c>
      <c r="E29" s="52">
        <v>2197748</v>
      </c>
      <c r="F29" s="52">
        <v>2243922.2999999998</v>
      </c>
      <c r="G29" s="52">
        <v>2136477.2999999998</v>
      </c>
      <c r="H29" s="52">
        <v>1658889.9000000001</v>
      </c>
      <c r="I29" s="52">
        <v>1156899.6000000001</v>
      </c>
    </row>
    <row r="30" spans="1:9" x14ac:dyDescent="0.2">
      <c r="A30" s="5" t="s">
        <v>193</v>
      </c>
      <c r="B30" s="5" t="s">
        <v>193</v>
      </c>
      <c r="C30" s="2" t="s">
        <v>644</v>
      </c>
      <c r="D30" s="8" t="s">
        <v>78</v>
      </c>
      <c r="E30" s="97">
        <v>348</v>
      </c>
      <c r="F30" s="97">
        <v>186</v>
      </c>
      <c r="G30" s="97">
        <v>129</v>
      </c>
      <c r="H30" s="97">
        <v>42</v>
      </c>
      <c r="I30" s="97">
        <v>37</v>
      </c>
    </row>
    <row r="31" spans="1:9" x14ac:dyDescent="0.2">
      <c r="A31" s="5" t="s">
        <v>193</v>
      </c>
      <c r="B31" s="5" t="s">
        <v>193</v>
      </c>
      <c r="C31" s="2" t="s">
        <v>644</v>
      </c>
      <c r="D31" s="8" t="s">
        <v>79</v>
      </c>
      <c r="E31" s="97">
        <v>0</v>
      </c>
      <c r="F31" s="97">
        <v>0</v>
      </c>
      <c r="G31" s="97">
        <v>0</v>
      </c>
      <c r="H31" s="97">
        <v>0</v>
      </c>
      <c r="I31" s="97">
        <v>0</v>
      </c>
    </row>
    <row r="32" spans="1:9" x14ac:dyDescent="0.2">
      <c r="A32" s="5" t="s">
        <v>193</v>
      </c>
      <c r="B32" s="5" t="s">
        <v>193</v>
      </c>
      <c r="C32" s="2" t="s">
        <v>644</v>
      </c>
      <c r="D32" s="8" t="s">
        <v>80</v>
      </c>
      <c r="E32" s="52">
        <v>-644863</v>
      </c>
      <c r="F32" s="52">
        <v>-4329133</v>
      </c>
      <c r="G32" s="52">
        <v>-391208</v>
      </c>
      <c r="H32" s="52">
        <v>5097744.9610000001</v>
      </c>
      <c r="I32" s="52">
        <v>3076644.526000001</v>
      </c>
    </row>
    <row r="33" spans="1:9" x14ac:dyDescent="0.2">
      <c r="A33" s="5" t="s">
        <v>193</v>
      </c>
      <c r="B33" s="5" t="s">
        <v>193</v>
      </c>
      <c r="C33" s="5" t="s">
        <v>644</v>
      </c>
      <c r="D33" s="5" t="s">
        <v>43</v>
      </c>
      <c r="E33" s="77"/>
      <c r="F33" s="77"/>
      <c r="G33" s="77"/>
      <c r="H33" s="77"/>
      <c r="I33" s="77"/>
    </row>
    <row r="34" spans="1:9" x14ac:dyDescent="0.2">
      <c r="A34" s="5" t="s">
        <v>193</v>
      </c>
      <c r="B34" s="5" t="s">
        <v>193</v>
      </c>
      <c r="C34" s="2" t="s">
        <v>644</v>
      </c>
      <c r="D34" s="8" t="s">
        <v>543</v>
      </c>
      <c r="E34" s="23">
        <v>7.8251737505775782</v>
      </c>
      <c r="F34" s="23">
        <v>8.7551920910411933</v>
      </c>
      <c r="G34" s="23">
        <v>10.588687691617963</v>
      </c>
      <c r="H34" s="23">
        <v>10.902234956189732</v>
      </c>
      <c r="I34" s="23">
        <v>10.18985894528682</v>
      </c>
    </row>
    <row r="35" spans="1:9" x14ac:dyDescent="0.2">
      <c r="A35" s="5" t="s">
        <v>193</v>
      </c>
      <c r="B35" s="5" t="s">
        <v>193</v>
      </c>
      <c r="C35" s="2" t="s">
        <v>644</v>
      </c>
      <c r="D35" s="8" t="s">
        <v>234</v>
      </c>
      <c r="E35" s="23">
        <v>6.8701100951513228</v>
      </c>
      <c r="F35" s="23">
        <v>9.8136150134499633</v>
      </c>
      <c r="G35" s="23">
        <v>13.180722563610169</v>
      </c>
      <c r="H35" s="23">
        <v>14.39602270971144</v>
      </c>
      <c r="I35" s="23">
        <v>12.742441238312827</v>
      </c>
    </row>
    <row r="36" spans="1:9" x14ac:dyDescent="0.2">
      <c r="A36" s="5" t="s">
        <v>193</v>
      </c>
      <c r="B36" s="5" t="s">
        <v>193</v>
      </c>
      <c r="C36" s="2" t="s">
        <v>644</v>
      </c>
      <c r="D36" s="8" t="s">
        <v>235</v>
      </c>
      <c r="E36" s="23">
        <v>3.7384023787739702</v>
      </c>
      <c r="F36" s="23">
        <v>4.0523049826444115</v>
      </c>
      <c r="G36" s="23">
        <v>4.6930210660256204</v>
      </c>
      <c r="H36" s="23">
        <v>3.7627545635489041</v>
      </c>
      <c r="I36" s="23">
        <v>3.1039340894310716</v>
      </c>
    </row>
    <row r="37" spans="1:9" x14ac:dyDescent="0.2">
      <c r="A37" s="5" t="s">
        <v>193</v>
      </c>
      <c r="B37" s="5" t="s">
        <v>193</v>
      </c>
      <c r="C37" s="2" t="s">
        <v>644</v>
      </c>
      <c r="D37" s="8" t="s">
        <v>252</v>
      </c>
      <c r="E37" s="23">
        <v>21.673299226422195</v>
      </c>
      <c r="F37" s="23">
        <v>17.670438593138101</v>
      </c>
      <c r="G37" s="23">
        <v>17.767079403626163</v>
      </c>
      <c r="H37" s="23">
        <v>16.311294471796181</v>
      </c>
      <c r="I37" s="23">
        <v>16.597759481429154</v>
      </c>
    </row>
    <row r="38" spans="1:9" x14ac:dyDescent="0.2">
      <c r="A38" s="5" t="s">
        <v>193</v>
      </c>
      <c r="B38" s="5" t="s">
        <v>193</v>
      </c>
      <c r="C38" s="2" t="s">
        <v>644</v>
      </c>
      <c r="D38" s="8" t="s">
        <v>237</v>
      </c>
      <c r="E38" s="23">
        <v>247.68305211795899</v>
      </c>
      <c r="F38" s="23">
        <v>276.85924443696422</v>
      </c>
      <c r="G38" s="23">
        <v>237.86397562032664</v>
      </c>
      <c r="H38" s="23">
        <v>185.79482859543268</v>
      </c>
      <c r="I38" s="23">
        <v>208.92330869441818</v>
      </c>
    </row>
    <row r="39" spans="1:9" x14ac:dyDescent="0.2">
      <c r="A39" s="5" t="s">
        <v>193</v>
      </c>
      <c r="B39" s="5" t="s">
        <v>193</v>
      </c>
      <c r="C39" s="2" t="s">
        <v>644</v>
      </c>
      <c r="D39" s="8" t="s">
        <v>253</v>
      </c>
      <c r="E39" s="23">
        <v>3.2407240068312562</v>
      </c>
      <c r="F39" s="23">
        <v>4.023052670239009</v>
      </c>
      <c r="G39" s="23">
        <v>4.3116049811249706</v>
      </c>
      <c r="H39" s="23">
        <v>8.2106325785871341</v>
      </c>
      <c r="I39" s="23">
        <v>6.7200424708969768</v>
      </c>
    </row>
    <row r="40" spans="1:9" x14ac:dyDescent="0.2">
      <c r="A40" s="5" t="s">
        <v>193</v>
      </c>
      <c r="B40" s="5" t="s">
        <v>193</v>
      </c>
      <c r="C40" s="2" t="s">
        <v>644</v>
      </c>
      <c r="D40" s="8" t="s">
        <v>254</v>
      </c>
      <c r="E40" s="23">
        <v>0.94025657172705879</v>
      </c>
      <c r="F40" s="23">
        <v>0.95587846334964455</v>
      </c>
      <c r="G40" s="23">
        <v>1.2290296742212052</v>
      </c>
      <c r="H40" s="23">
        <v>1.0741140807476131</v>
      </c>
      <c r="I40" s="23">
        <v>1.5561140387636057</v>
      </c>
    </row>
    <row r="41" spans="1:9" x14ac:dyDescent="0.2">
      <c r="A41" s="5" t="s">
        <v>193</v>
      </c>
      <c r="B41" s="5" t="s">
        <v>193</v>
      </c>
      <c r="C41" s="5" t="s">
        <v>644</v>
      </c>
      <c r="D41" s="5" t="s">
        <v>53</v>
      </c>
      <c r="E41" s="22"/>
      <c r="F41" s="22"/>
      <c r="G41" s="22"/>
      <c r="H41" s="22"/>
      <c r="I41" s="22"/>
    </row>
    <row r="42" spans="1:9" x14ac:dyDescent="0.2">
      <c r="A42" s="5" t="s">
        <v>193</v>
      </c>
      <c r="B42" s="5" t="s">
        <v>193</v>
      </c>
      <c r="C42" s="2" t="s">
        <v>644</v>
      </c>
      <c r="D42" s="8" t="s">
        <v>239</v>
      </c>
      <c r="E42" s="23">
        <v>0.93381354481082735</v>
      </c>
      <c r="F42" s="23">
        <v>1.0888467270492861</v>
      </c>
      <c r="G42" s="23">
        <v>0.90181638325643187</v>
      </c>
      <c r="H42" s="23">
        <v>0.71617437243897775</v>
      </c>
      <c r="I42" s="23">
        <v>0.6653375636895319</v>
      </c>
    </row>
    <row r="43" spans="1:9" x14ac:dyDescent="0.2">
      <c r="A43" s="5" t="s">
        <v>193</v>
      </c>
      <c r="B43" s="5" t="s">
        <v>193</v>
      </c>
      <c r="C43" s="2" t="s">
        <v>644</v>
      </c>
      <c r="D43" s="8" t="s">
        <v>240</v>
      </c>
      <c r="E43" s="23">
        <v>0.52225950529238563</v>
      </c>
      <c r="F43" s="23">
        <v>0.53715407491847511</v>
      </c>
      <c r="G43" s="23">
        <v>0.55678917413471407</v>
      </c>
      <c r="H43" s="23">
        <v>0.65486393992997238</v>
      </c>
      <c r="I43" s="23">
        <v>0.69538993140576988</v>
      </c>
    </row>
    <row r="44" spans="1:9" x14ac:dyDescent="0.2">
      <c r="A44" s="5" t="s">
        <v>193</v>
      </c>
      <c r="B44" s="5" t="s">
        <v>193</v>
      </c>
      <c r="C44" s="2" t="s">
        <v>644</v>
      </c>
      <c r="D44" s="8" t="s">
        <v>241</v>
      </c>
      <c r="E44" s="23">
        <v>20.328611193033037</v>
      </c>
      <c r="F44" s="23">
        <v>28.06049802129343</v>
      </c>
      <c r="G44" s="23">
        <v>35.123107099460782</v>
      </c>
      <c r="H44" s="23">
        <v>46.30428888975441</v>
      </c>
      <c r="I44" s="23">
        <v>48.447490820877171</v>
      </c>
    </row>
    <row r="45" spans="1:9" x14ac:dyDescent="0.2">
      <c r="A45" s="5" t="s">
        <v>193</v>
      </c>
      <c r="B45" s="5" t="s">
        <v>193</v>
      </c>
      <c r="C45" s="5" t="s">
        <v>644</v>
      </c>
      <c r="D45" s="5" t="s">
        <v>116</v>
      </c>
      <c r="E45" s="22"/>
      <c r="F45" s="22"/>
      <c r="G45" s="22"/>
      <c r="H45" s="22"/>
      <c r="I45" s="22"/>
    </row>
    <row r="46" spans="1:9" x14ac:dyDescent="0.2">
      <c r="A46" s="5" t="s">
        <v>193</v>
      </c>
      <c r="B46" s="5" t="s">
        <v>193</v>
      </c>
      <c r="C46" s="2" t="s">
        <v>644</v>
      </c>
      <c r="D46" s="8" t="s">
        <v>535</v>
      </c>
      <c r="E46" s="23">
        <v>47.774049470761433</v>
      </c>
      <c r="F46" s="23">
        <v>46.284592508152485</v>
      </c>
      <c r="G46" s="23">
        <v>44.321083053007889</v>
      </c>
      <c r="H46" s="23">
        <v>34.513607335279495</v>
      </c>
      <c r="I46" s="23">
        <v>30.461011345664939</v>
      </c>
    </row>
    <row r="47" spans="1:9" x14ac:dyDescent="0.2">
      <c r="A47" s="5" t="s">
        <v>193</v>
      </c>
      <c r="B47" s="5" t="s">
        <v>193</v>
      </c>
      <c r="C47" s="2" t="s">
        <v>644</v>
      </c>
      <c r="D47" s="8" t="s">
        <v>544</v>
      </c>
      <c r="E47" s="23">
        <v>12.015791619421336</v>
      </c>
      <c r="F47" s="23">
        <v>10.91784684344908</v>
      </c>
      <c r="G47" s="23">
        <v>11.607006552796046</v>
      </c>
      <c r="H47" s="23">
        <v>9.852237500511638</v>
      </c>
      <c r="I47" s="23">
        <v>15.271202939304326</v>
      </c>
    </row>
    <row r="48" spans="1:9" x14ac:dyDescent="0.2">
      <c r="A48" s="5" t="s">
        <v>193</v>
      </c>
      <c r="B48" s="5" t="s">
        <v>193</v>
      </c>
      <c r="C48" s="5" t="s">
        <v>644</v>
      </c>
      <c r="D48" s="5" t="s">
        <v>117</v>
      </c>
      <c r="E48" s="22"/>
      <c r="F48" s="22"/>
      <c r="G48" s="22"/>
      <c r="H48" s="22"/>
      <c r="I48" s="22"/>
    </row>
    <row r="49" spans="1:9" x14ac:dyDescent="0.2">
      <c r="A49" s="5" t="s">
        <v>193</v>
      </c>
      <c r="B49" s="5" t="s">
        <v>193</v>
      </c>
      <c r="C49" s="2" t="s">
        <v>644</v>
      </c>
      <c r="D49" s="8" t="s">
        <v>242</v>
      </c>
      <c r="E49" s="23">
        <v>-0.31206365321733393</v>
      </c>
      <c r="F49" s="23">
        <v>-2.0183219210813284</v>
      </c>
      <c r="G49" s="23">
        <v>-0.14898655416228387</v>
      </c>
      <c r="H49" s="23">
        <v>2.860949099721243</v>
      </c>
      <c r="I49" s="23">
        <v>1.7089927851391578</v>
      </c>
    </row>
    <row r="50" spans="1:9" x14ac:dyDescent="0.2">
      <c r="A50" s="5" t="s">
        <v>193</v>
      </c>
      <c r="B50" s="5" t="s">
        <v>193</v>
      </c>
      <c r="C50" s="2" t="s">
        <v>644</v>
      </c>
      <c r="D50" s="8" t="s">
        <v>255</v>
      </c>
      <c r="E50" s="23">
        <v>-2.6486287805451265E-2</v>
      </c>
      <c r="F50" s="23">
        <v>-0.18370810786037764</v>
      </c>
      <c r="G50" s="23">
        <v>-1.4596080260120589E-2</v>
      </c>
      <c r="H50" s="23">
        <v>0.17379872777893604</v>
      </c>
      <c r="I50" s="23">
        <v>7.9810148937527317E-2</v>
      </c>
    </row>
    <row r="51" spans="1:9" x14ac:dyDescent="0.2">
      <c r="A51" s="5" t="s">
        <v>193</v>
      </c>
      <c r="B51" s="5" t="s">
        <v>193</v>
      </c>
      <c r="C51" s="5" t="s">
        <v>645</v>
      </c>
      <c r="D51" s="5" t="s">
        <v>9</v>
      </c>
      <c r="E51" s="96">
        <v>327130</v>
      </c>
      <c r="F51" s="96">
        <v>333309</v>
      </c>
      <c r="G51" s="96"/>
      <c r="H51" s="96"/>
      <c r="I51" s="96"/>
    </row>
    <row r="52" spans="1:9" x14ac:dyDescent="0.2">
      <c r="A52" s="5" t="s">
        <v>193</v>
      </c>
      <c r="B52" s="5" t="s">
        <v>193</v>
      </c>
      <c r="C52" s="2" t="s">
        <v>645</v>
      </c>
      <c r="D52" s="8" t="s">
        <v>246</v>
      </c>
      <c r="E52" s="52">
        <v>300000</v>
      </c>
      <c r="F52" s="52">
        <v>300000</v>
      </c>
      <c r="G52" s="52"/>
      <c r="H52" s="52"/>
      <c r="I52" s="52"/>
    </row>
    <row r="53" spans="1:9" x14ac:dyDescent="0.2">
      <c r="A53" s="5" t="s">
        <v>193</v>
      </c>
      <c r="B53" s="5" t="s">
        <v>193</v>
      </c>
      <c r="C53" s="2" t="s">
        <v>645</v>
      </c>
      <c r="D53" s="8" t="s">
        <v>11</v>
      </c>
      <c r="E53" s="52">
        <v>11876</v>
      </c>
      <c r="F53" s="52">
        <v>15512</v>
      </c>
      <c r="G53" s="52"/>
      <c r="H53" s="52"/>
      <c r="I53" s="52"/>
    </row>
    <row r="54" spans="1:9" x14ac:dyDescent="0.2">
      <c r="A54" s="5" t="s">
        <v>193</v>
      </c>
      <c r="B54" s="5" t="s">
        <v>193</v>
      </c>
      <c r="C54" s="2" t="s">
        <v>645</v>
      </c>
      <c r="D54" s="8" t="s">
        <v>247</v>
      </c>
      <c r="E54" s="52">
        <v>15254</v>
      </c>
      <c r="F54" s="52">
        <v>17797</v>
      </c>
      <c r="G54" s="52"/>
      <c r="H54" s="52"/>
      <c r="I54" s="52"/>
    </row>
    <row r="55" spans="1:9" x14ac:dyDescent="0.2">
      <c r="A55" s="5" t="s">
        <v>193</v>
      </c>
      <c r="B55" s="5" t="s">
        <v>193</v>
      </c>
      <c r="C55" s="2" t="s">
        <v>645</v>
      </c>
      <c r="D55" s="8" t="s">
        <v>13</v>
      </c>
      <c r="E55" s="52">
        <v>0</v>
      </c>
      <c r="F55" s="52">
        <v>0</v>
      </c>
      <c r="G55" s="52"/>
      <c r="H55" s="52"/>
      <c r="I55" s="52"/>
    </row>
    <row r="56" spans="1:9" x14ac:dyDescent="0.2">
      <c r="A56" s="5" t="s">
        <v>193</v>
      </c>
      <c r="B56" s="5" t="s">
        <v>193</v>
      </c>
      <c r="C56" s="5" t="s">
        <v>645</v>
      </c>
      <c r="D56" s="5" t="s">
        <v>218</v>
      </c>
      <c r="E56" s="96">
        <v>22549</v>
      </c>
      <c r="F56" s="96">
        <v>37255</v>
      </c>
      <c r="G56" s="96"/>
      <c r="H56" s="96"/>
      <c r="I56" s="96"/>
    </row>
    <row r="57" spans="1:9" x14ac:dyDescent="0.2">
      <c r="A57" s="5" t="s">
        <v>193</v>
      </c>
      <c r="B57" s="5" t="s">
        <v>193</v>
      </c>
      <c r="C57" s="2" t="s">
        <v>645</v>
      </c>
      <c r="D57" s="8" t="s">
        <v>219</v>
      </c>
      <c r="E57" s="52">
        <v>22549</v>
      </c>
      <c r="F57" s="52">
        <v>37255</v>
      </c>
      <c r="G57" s="52"/>
      <c r="H57" s="52"/>
      <c r="I57" s="52"/>
    </row>
    <row r="58" spans="1:9" x14ac:dyDescent="0.2">
      <c r="A58" s="5" t="s">
        <v>193</v>
      </c>
      <c r="B58" s="5" t="s">
        <v>193</v>
      </c>
      <c r="C58" s="2" t="s">
        <v>645</v>
      </c>
      <c r="D58" s="8" t="s">
        <v>220</v>
      </c>
      <c r="E58" s="52">
        <v>0</v>
      </c>
      <c r="F58" s="52">
        <v>0</v>
      </c>
      <c r="G58" s="52"/>
      <c r="H58" s="52"/>
      <c r="I58" s="52"/>
    </row>
    <row r="59" spans="1:9" x14ac:dyDescent="0.2">
      <c r="A59" s="5" t="s">
        <v>193</v>
      </c>
      <c r="B59" s="5" t="s">
        <v>193</v>
      </c>
      <c r="C59" s="5" t="s">
        <v>645</v>
      </c>
      <c r="D59" s="5" t="s">
        <v>221</v>
      </c>
      <c r="E59" s="96">
        <v>349679</v>
      </c>
      <c r="F59" s="96">
        <v>370564</v>
      </c>
      <c r="G59" s="96"/>
      <c r="H59" s="96"/>
      <c r="I59" s="96"/>
    </row>
    <row r="60" spans="1:9" x14ac:dyDescent="0.2">
      <c r="A60" s="5" t="s">
        <v>193</v>
      </c>
      <c r="B60" s="5" t="s">
        <v>193</v>
      </c>
      <c r="C60" s="2" t="s">
        <v>645</v>
      </c>
      <c r="D60" s="8" t="s">
        <v>222</v>
      </c>
      <c r="E60" s="52">
        <v>178137</v>
      </c>
      <c r="F60" s="52">
        <v>167244</v>
      </c>
      <c r="G60" s="52"/>
      <c r="H60" s="52"/>
      <c r="I60" s="52"/>
    </row>
    <row r="61" spans="1:9" x14ac:dyDescent="0.2">
      <c r="A61" s="5" t="s">
        <v>193</v>
      </c>
      <c r="B61" s="5" t="s">
        <v>193</v>
      </c>
      <c r="C61" s="2" t="s">
        <v>645</v>
      </c>
      <c r="D61" s="21" t="s">
        <v>223</v>
      </c>
      <c r="E61" s="52">
        <v>10880</v>
      </c>
      <c r="F61" s="52">
        <v>74337</v>
      </c>
      <c r="G61" s="52"/>
      <c r="H61" s="52"/>
      <c r="I61" s="52"/>
    </row>
    <row r="62" spans="1:9" x14ac:dyDescent="0.2">
      <c r="A62" s="5" t="s">
        <v>193</v>
      </c>
      <c r="B62" s="5" t="s">
        <v>193</v>
      </c>
      <c r="C62" s="2" t="s">
        <v>645</v>
      </c>
      <c r="D62" s="21" t="s">
        <v>224</v>
      </c>
      <c r="E62" s="52">
        <v>167257</v>
      </c>
      <c r="F62" s="52">
        <v>92907</v>
      </c>
      <c r="G62" s="52"/>
      <c r="H62" s="52"/>
      <c r="I62" s="52"/>
    </row>
    <row r="63" spans="1:9" x14ac:dyDescent="0.2">
      <c r="A63" s="5" t="s">
        <v>193</v>
      </c>
      <c r="B63" s="5" t="s">
        <v>193</v>
      </c>
      <c r="C63" s="2" t="s">
        <v>645</v>
      </c>
      <c r="D63" s="8" t="s">
        <v>225</v>
      </c>
      <c r="E63" s="52">
        <v>171542</v>
      </c>
      <c r="F63" s="52">
        <v>203320</v>
      </c>
      <c r="G63" s="52"/>
      <c r="H63" s="52"/>
      <c r="I63" s="52"/>
    </row>
    <row r="64" spans="1:9" x14ac:dyDescent="0.2">
      <c r="A64" s="5" t="s">
        <v>193</v>
      </c>
      <c r="B64" s="5" t="s">
        <v>193</v>
      </c>
      <c r="C64" s="2" t="s">
        <v>645</v>
      </c>
      <c r="D64" s="21" t="s">
        <v>509</v>
      </c>
      <c r="E64" s="52">
        <v>2252</v>
      </c>
      <c r="F64" s="52">
        <v>1126</v>
      </c>
      <c r="G64" s="52"/>
      <c r="H64" s="52"/>
      <c r="I64" s="52"/>
    </row>
    <row r="65" spans="1:9" x14ac:dyDescent="0.2">
      <c r="A65" s="5" t="s">
        <v>193</v>
      </c>
      <c r="B65" s="5" t="s">
        <v>193</v>
      </c>
      <c r="C65" s="2" t="s">
        <v>645</v>
      </c>
      <c r="D65" s="21" t="s">
        <v>226</v>
      </c>
      <c r="E65" s="52">
        <v>166663</v>
      </c>
      <c r="F65" s="52">
        <v>201813</v>
      </c>
      <c r="G65" s="52"/>
      <c r="H65" s="52"/>
      <c r="I65" s="52"/>
    </row>
    <row r="66" spans="1:9" x14ac:dyDescent="0.2">
      <c r="A66" s="5" t="s">
        <v>193</v>
      </c>
      <c r="B66" s="5" t="s">
        <v>193</v>
      </c>
      <c r="C66" s="2" t="s">
        <v>645</v>
      </c>
      <c r="D66" s="21" t="s">
        <v>227</v>
      </c>
      <c r="E66" s="52">
        <v>2627</v>
      </c>
      <c r="F66" s="52">
        <v>381</v>
      </c>
      <c r="G66" s="52"/>
      <c r="H66" s="52"/>
      <c r="I66" s="52"/>
    </row>
    <row r="67" spans="1:9" x14ac:dyDescent="0.2">
      <c r="A67" s="5" t="s">
        <v>193</v>
      </c>
      <c r="B67" s="5" t="s">
        <v>193</v>
      </c>
      <c r="C67" s="5" t="s">
        <v>645</v>
      </c>
      <c r="D67" s="5" t="s">
        <v>29</v>
      </c>
      <c r="E67" s="96"/>
      <c r="F67" s="96"/>
      <c r="G67" s="96"/>
      <c r="H67" s="96"/>
      <c r="I67" s="96"/>
    </row>
    <row r="68" spans="1:9" x14ac:dyDescent="0.2">
      <c r="A68" s="5" t="s">
        <v>193</v>
      </c>
      <c r="B68" s="5" t="s">
        <v>193</v>
      </c>
      <c r="C68" s="2" t="s">
        <v>645</v>
      </c>
      <c r="D68" s="8" t="s">
        <v>248</v>
      </c>
      <c r="E68" s="52">
        <v>36762</v>
      </c>
      <c r="F68" s="52">
        <v>48274</v>
      </c>
      <c r="G68" s="52"/>
      <c r="H68" s="52"/>
      <c r="I68" s="52"/>
    </row>
    <row r="69" spans="1:9" x14ac:dyDescent="0.2">
      <c r="A69" s="5" t="s">
        <v>193</v>
      </c>
      <c r="B69" s="5" t="s">
        <v>193</v>
      </c>
      <c r="C69" s="2" t="s">
        <v>645</v>
      </c>
      <c r="D69" s="8" t="s">
        <v>249</v>
      </c>
      <c r="E69" s="52">
        <v>15289</v>
      </c>
      <c r="F69" s="52">
        <v>16619</v>
      </c>
      <c r="G69" s="52"/>
      <c r="H69" s="52"/>
      <c r="I69" s="52"/>
    </row>
    <row r="70" spans="1:9" x14ac:dyDescent="0.2">
      <c r="A70" s="5" t="s">
        <v>193</v>
      </c>
      <c r="B70" s="5" t="s">
        <v>193</v>
      </c>
      <c r="C70" s="2" t="s">
        <v>645</v>
      </c>
      <c r="D70" s="8" t="s">
        <v>230</v>
      </c>
      <c r="E70" s="52">
        <v>21473</v>
      </c>
      <c r="F70" s="52">
        <v>31655</v>
      </c>
      <c r="G70" s="52"/>
      <c r="H70" s="52"/>
      <c r="I70" s="52"/>
    </row>
    <row r="71" spans="1:9" x14ac:dyDescent="0.2">
      <c r="A71" s="5" t="s">
        <v>193</v>
      </c>
      <c r="B71" s="5" t="s">
        <v>193</v>
      </c>
      <c r="C71" s="2" t="s">
        <v>645</v>
      </c>
      <c r="D71" s="8" t="s">
        <v>250</v>
      </c>
      <c r="E71" s="52">
        <v>1870</v>
      </c>
      <c r="F71" s="52">
        <v>2884</v>
      </c>
      <c r="G71" s="52"/>
      <c r="H71" s="52"/>
      <c r="I71" s="52"/>
    </row>
    <row r="72" spans="1:9" x14ac:dyDescent="0.2">
      <c r="A72" s="5" t="s">
        <v>193</v>
      </c>
      <c r="B72" s="5" t="s">
        <v>193</v>
      </c>
      <c r="C72" s="2" t="s">
        <v>645</v>
      </c>
      <c r="D72" s="8" t="s">
        <v>232</v>
      </c>
      <c r="E72" s="52">
        <v>16259</v>
      </c>
      <c r="F72" s="52">
        <v>512</v>
      </c>
      <c r="G72" s="52"/>
      <c r="H72" s="52"/>
      <c r="I72" s="52"/>
    </row>
    <row r="73" spans="1:9" x14ac:dyDescent="0.2">
      <c r="A73" s="5" t="s">
        <v>193</v>
      </c>
      <c r="B73" s="5" t="s">
        <v>193</v>
      </c>
      <c r="C73" s="2" t="s">
        <v>645</v>
      </c>
      <c r="D73" s="8" t="s">
        <v>233</v>
      </c>
      <c r="E73" s="52">
        <v>16259</v>
      </c>
      <c r="F73" s="52">
        <v>18179</v>
      </c>
      <c r="G73" s="52"/>
      <c r="H73" s="52"/>
      <c r="I73" s="52"/>
    </row>
    <row r="74" spans="1:9" x14ac:dyDescent="0.2">
      <c r="A74" s="5" t="s">
        <v>193</v>
      </c>
      <c r="B74" s="5" t="s">
        <v>193</v>
      </c>
      <c r="C74" s="5" t="s">
        <v>645</v>
      </c>
      <c r="D74" s="5" t="s">
        <v>40</v>
      </c>
      <c r="E74" s="96"/>
      <c r="F74" s="96"/>
      <c r="G74" s="96"/>
      <c r="H74" s="96"/>
      <c r="I74" s="96"/>
    </row>
    <row r="75" spans="1:9" x14ac:dyDescent="0.2">
      <c r="A75" s="5" t="s">
        <v>193</v>
      </c>
      <c r="B75" s="5" t="s">
        <v>193</v>
      </c>
      <c r="C75" s="2" t="s">
        <v>645</v>
      </c>
      <c r="D75" s="8" t="s">
        <v>251</v>
      </c>
      <c r="E75" s="52">
        <v>30000</v>
      </c>
      <c r="F75" s="52">
        <v>30000</v>
      </c>
      <c r="G75" s="52"/>
      <c r="H75" s="52"/>
      <c r="I75" s="52"/>
    </row>
    <row r="76" spans="1:9" x14ac:dyDescent="0.2">
      <c r="A76" s="5" t="s">
        <v>193</v>
      </c>
      <c r="B76" s="5" t="s">
        <v>193</v>
      </c>
      <c r="C76" s="2" t="s">
        <v>645</v>
      </c>
      <c r="D76" s="8" t="s">
        <v>78</v>
      </c>
      <c r="E76" s="97">
        <v>4</v>
      </c>
      <c r="F76" s="97">
        <v>4</v>
      </c>
      <c r="G76" s="97"/>
      <c r="H76" s="97"/>
      <c r="I76" s="97"/>
    </row>
    <row r="77" spans="1:9" x14ac:dyDescent="0.2">
      <c r="A77" s="5" t="s">
        <v>193</v>
      </c>
      <c r="B77" s="5" t="s">
        <v>193</v>
      </c>
      <c r="C77" s="2" t="s">
        <v>645</v>
      </c>
      <c r="D77" s="8" t="s">
        <v>79</v>
      </c>
      <c r="E77" s="97">
        <v>0</v>
      </c>
      <c r="F77" s="97">
        <v>0</v>
      </c>
      <c r="G77" s="97"/>
      <c r="H77" s="97"/>
      <c r="I77" s="97"/>
    </row>
    <row r="78" spans="1:9" x14ac:dyDescent="0.2">
      <c r="A78" s="5" t="s">
        <v>193</v>
      </c>
      <c r="B78" s="5" t="s">
        <v>193</v>
      </c>
      <c r="C78" s="2" t="s">
        <v>645</v>
      </c>
      <c r="D78" s="8" t="s">
        <v>80</v>
      </c>
      <c r="E78" s="52">
        <v>-97638</v>
      </c>
      <c r="F78" s="52">
        <v>-10838</v>
      </c>
      <c r="G78" s="52"/>
      <c r="H78" s="52"/>
      <c r="I78" s="52"/>
    </row>
    <row r="79" spans="1:9" x14ac:dyDescent="0.2">
      <c r="A79" s="5" t="s">
        <v>193</v>
      </c>
      <c r="B79" s="5" t="s">
        <v>193</v>
      </c>
      <c r="C79" s="5" t="s">
        <v>645</v>
      </c>
      <c r="D79" s="5" t="s">
        <v>43</v>
      </c>
      <c r="E79" s="77"/>
      <c r="F79" s="77"/>
      <c r="G79" s="77"/>
      <c r="H79" s="77"/>
      <c r="I79" s="77"/>
    </row>
    <row r="80" spans="1:9" x14ac:dyDescent="0.2">
      <c r="A80" s="5" t="s">
        <v>193</v>
      </c>
      <c r="B80" s="5" t="s">
        <v>193</v>
      </c>
      <c r="C80" s="2" t="s">
        <v>645</v>
      </c>
      <c r="D80" s="8" t="s">
        <v>543</v>
      </c>
      <c r="E80" s="23">
        <v>4.9701953351878458</v>
      </c>
      <c r="F80" s="23">
        <v>5.4540981491648894</v>
      </c>
      <c r="G80" s="23"/>
      <c r="H80" s="23"/>
      <c r="I80" s="23"/>
    </row>
    <row r="81" spans="1:9" x14ac:dyDescent="0.2">
      <c r="A81" s="5" t="s">
        <v>193</v>
      </c>
      <c r="B81" s="5" t="s">
        <v>193</v>
      </c>
      <c r="C81" s="2" t="s">
        <v>645</v>
      </c>
      <c r="D81" s="8" t="s">
        <v>234</v>
      </c>
      <c r="E81" s="23">
        <v>4.9701953351878458</v>
      </c>
      <c r="F81" s="23">
        <v>0.15361121361859414</v>
      </c>
      <c r="G81" s="23"/>
      <c r="H81" s="23"/>
      <c r="I81" s="23"/>
    </row>
    <row r="82" spans="1:9" x14ac:dyDescent="0.2">
      <c r="A82" s="5" t="s">
        <v>193</v>
      </c>
      <c r="B82" s="5" t="s">
        <v>193</v>
      </c>
      <c r="C82" s="2" t="s">
        <v>645</v>
      </c>
      <c r="D82" s="8" t="s">
        <v>235</v>
      </c>
      <c r="E82" s="23">
        <v>4.6496930041552389</v>
      </c>
      <c r="F82" s="23">
        <v>4.9057652659189772</v>
      </c>
      <c r="G82" s="23"/>
      <c r="H82" s="23"/>
      <c r="I82" s="23"/>
    </row>
    <row r="83" spans="1:9" x14ac:dyDescent="0.2">
      <c r="A83" s="5" t="s">
        <v>193</v>
      </c>
      <c r="B83" s="5" t="s">
        <v>193</v>
      </c>
      <c r="C83" s="2" t="s">
        <v>645</v>
      </c>
      <c r="D83" s="8" t="s">
        <v>252</v>
      </c>
      <c r="E83" s="23">
        <v>44.227735161307876</v>
      </c>
      <c r="F83" s="23">
        <v>37.657952521025813</v>
      </c>
      <c r="G83" s="23"/>
      <c r="H83" s="23"/>
      <c r="I83" s="23"/>
    </row>
    <row r="84" spans="1:9" x14ac:dyDescent="0.2">
      <c r="A84" s="5" t="s">
        <v>193</v>
      </c>
      <c r="B84" s="5" t="s">
        <v>193</v>
      </c>
      <c r="C84" s="2" t="s">
        <v>645</v>
      </c>
      <c r="D84" s="8" t="s">
        <v>237</v>
      </c>
      <c r="E84" s="23">
        <v>94.034073436250694</v>
      </c>
      <c r="F84" s="23">
        <v>91.418669893833552</v>
      </c>
      <c r="G84" s="23"/>
      <c r="H84" s="23"/>
      <c r="I84" s="23"/>
    </row>
    <row r="85" spans="1:9" x14ac:dyDescent="0.2">
      <c r="A85" s="5" t="s">
        <v>193</v>
      </c>
      <c r="B85" s="5" t="s">
        <v>193</v>
      </c>
      <c r="C85" s="2" t="s">
        <v>645</v>
      </c>
      <c r="D85" s="8" t="s">
        <v>253</v>
      </c>
      <c r="E85" s="23">
        <v>12.231015762966839</v>
      </c>
      <c r="F85" s="23">
        <v>17.353631385763283</v>
      </c>
      <c r="G85" s="23"/>
      <c r="H85" s="23"/>
      <c r="I85" s="23"/>
    </row>
    <row r="86" spans="1:9" x14ac:dyDescent="0.2">
      <c r="A86" s="5" t="s">
        <v>193</v>
      </c>
      <c r="B86" s="5" t="s">
        <v>193</v>
      </c>
      <c r="C86" s="2" t="s">
        <v>645</v>
      </c>
      <c r="D86" s="8" t="s">
        <v>254</v>
      </c>
      <c r="E86" s="23">
        <v>0.54196666666666671</v>
      </c>
      <c r="F86" s="23">
        <v>0.60596666666666665</v>
      </c>
      <c r="G86" s="23"/>
      <c r="H86" s="23"/>
      <c r="I86" s="23"/>
    </row>
    <row r="87" spans="1:9" x14ac:dyDescent="0.2">
      <c r="A87" s="5" t="s">
        <v>193</v>
      </c>
      <c r="B87" s="5" t="s">
        <v>193</v>
      </c>
      <c r="C87" s="5" t="s">
        <v>645</v>
      </c>
      <c r="D87" s="5" t="s">
        <v>53</v>
      </c>
      <c r="E87" s="22"/>
      <c r="F87" s="22"/>
      <c r="G87" s="22"/>
      <c r="H87" s="22"/>
      <c r="I87" s="22"/>
    </row>
    <row r="88" spans="1:9" x14ac:dyDescent="0.2">
      <c r="A88" s="5" t="s">
        <v>193</v>
      </c>
      <c r="B88" s="5" t="s">
        <v>193</v>
      </c>
      <c r="C88" s="2" t="s">
        <v>645</v>
      </c>
      <c r="D88" s="8" t="s">
        <v>239</v>
      </c>
      <c r="E88" s="23">
        <v>7.8999955652135352</v>
      </c>
      <c r="F88" s="23">
        <v>4.4891692390283184</v>
      </c>
      <c r="G88" s="23"/>
      <c r="H88" s="23"/>
      <c r="I88" s="23"/>
    </row>
    <row r="89" spans="1:9" x14ac:dyDescent="0.2">
      <c r="A89" s="5" t="s">
        <v>193</v>
      </c>
      <c r="B89" s="5" t="s">
        <v>193</v>
      </c>
      <c r="C89" s="2" t="s">
        <v>645</v>
      </c>
      <c r="D89" s="8" t="s">
        <v>240</v>
      </c>
      <c r="E89" s="23">
        <v>6.4484856110890276E-2</v>
      </c>
      <c r="F89" s="23">
        <v>0.10053593981066698</v>
      </c>
      <c r="G89" s="23"/>
      <c r="H89" s="23"/>
      <c r="I89" s="23"/>
    </row>
    <row r="90" spans="1:9" x14ac:dyDescent="0.2">
      <c r="A90" s="5" t="s">
        <v>193</v>
      </c>
      <c r="B90" s="5" t="s">
        <v>193</v>
      </c>
      <c r="C90" s="2" t="s">
        <v>645</v>
      </c>
      <c r="D90" s="8" t="s">
        <v>241</v>
      </c>
      <c r="E90" s="23">
        <v>47.66171259926962</v>
      </c>
      <c r="F90" s="23">
        <v>54.461037769454137</v>
      </c>
      <c r="G90" s="23"/>
      <c r="H90" s="23"/>
      <c r="I90" s="23"/>
    </row>
    <row r="91" spans="1:9" x14ac:dyDescent="0.2">
      <c r="A91" s="5" t="s">
        <v>193</v>
      </c>
      <c r="B91" s="5" t="s">
        <v>193</v>
      </c>
      <c r="C91" s="5" t="s">
        <v>645</v>
      </c>
      <c r="D91" s="5" t="s">
        <v>116</v>
      </c>
      <c r="E91" s="22"/>
      <c r="F91" s="22"/>
      <c r="G91" s="22"/>
      <c r="H91" s="22"/>
      <c r="I91" s="22"/>
    </row>
    <row r="92" spans="1:9" x14ac:dyDescent="0.2">
      <c r="A92" s="5" t="s">
        <v>193</v>
      </c>
      <c r="B92" s="5" t="s">
        <v>193</v>
      </c>
      <c r="C92" s="2" t="s">
        <v>645</v>
      </c>
      <c r="D92" s="8" t="s">
        <v>535</v>
      </c>
      <c r="E92" s="23">
        <v>93.551514388910974</v>
      </c>
      <c r="F92" s="23">
        <v>89.946406018933303</v>
      </c>
      <c r="G92" s="23"/>
      <c r="H92" s="23"/>
      <c r="I92" s="23"/>
    </row>
    <row r="93" spans="1:9" x14ac:dyDescent="0.2">
      <c r="A93" s="5" t="s">
        <v>193</v>
      </c>
      <c r="B93" s="5" t="s">
        <v>193</v>
      </c>
      <c r="C93" s="2" t="s">
        <v>645</v>
      </c>
      <c r="D93" s="8" t="s">
        <v>544</v>
      </c>
      <c r="E93" s="23">
        <v>10.904333333333334</v>
      </c>
      <c r="F93" s="23">
        <v>11.110300000000001</v>
      </c>
      <c r="G93" s="23"/>
      <c r="H93" s="23"/>
      <c r="I93" s="23"/>
    </row>
    <row r="94" spans="1:9" x14ac:dyDescent="0.2">
      <c r="A94" s="5" t="s">
        <v>193</v>
      </c>
      <c r="B94" s="5" t="s">
        <v>193</v>
      </c>
      <c r="C94" s="5" t="s">
        <v>645</v>
      </c>
      <c r="D94" s="5" t="s">
        <v>117</v>
      </c>
      <c r="E94" s="22"/>
      <c r="F94" s="22"/>
      <c r="G94" s="22"/>
      <c r="H94" s="22"/>
      <c r="I94" s="22"/>
    </row>
    <row r="95" spans="1:9" x14ac:dyDescent="0.2">
      <c r="A95" s="5" t="s">
        <v>193</v>
      </c>
      <c r="B95" s="5" t="s">
        <v>193</v>
      </c>
      <c r="C95" s="2" t="s">
        <v>645</v>
      </c>
      <c r="D95" s="8" t="s">
        <v>242</v>
      </c>
      <c r="E95" s="23">
        <v>-6.005166369395412</v>
      </c>
      <c r="F95" s="23">
        <v>-0.59618240827328239</v>
      </c>
      <c r="G95" s="23"/>
      <c r="H95" s="23"/>
      <c r="I95" s="23"/>
    </row>
    <row r="96" spans="1:9" x14ac:dyDescent="0.2">
      <c r="A96" s="5" t="s">
        <v>193</v>
      </c>
      <c r="B96" s="5" t="s">
        <v>193</v>
      </c>
      <c r="C96" s="2" t="s">
        <v>645</v>
      </c>
      <c r="D96" s="8" t="s">
        <v>255</v>
      </c>
      <c r="E96" s="23">
        <v>-4.3300368087276597</v>
      </c>
      <c r="F96" s="23">
        <v>-0.29091397127902296</v>
      </c>
      <c r="G96" s="23"/>
      <c r="H96" s="23"/>
      <c r="I96" s="23"/>
    </row>
    <row r="97" spans="1:9" x14ac:dyDescent="0.2">
      <c r="A97" s="5" t="s">
        <v>193</v>
      </c>
      <c r="B97" s="5" t="s">
        <v>193</v>
      </c>
      <c r="C97" s="5" t="s">
        <v>646</v>
      </c>
      <c r="D97" s="5" t="s">
        <v>9</v>
      </c>
      <c r="E97" s="96">
        <v>5665683</v>
      </c>
      <c r="F97" s="96">
        <v>4936426</v>
      </c>
      <c r="G97" s="96">
        <v>5238174</v>
      </c>
      <c r="H97" s="96"/>
      <c r="I97" s="96"/>
    </row>
    <row r="98" spans="1:9" x14ac:dyDescent="0.2">
      <c r="A98" s="5" t="s">
        <v>193</v>
      </c>
      <c r="B98" s="5" t="s">
        <v>193</v>
      </c>
      <c r="C98" s="2" t="s">
        <v>646</v>
      </c>
      <c r="D98" s="8" t="s">
        <v>246</v>
      </c>
      <c r="E98" s="52">
        <v>2200000</v>
      </c>
      <c r="F98" s="52">
        <v>2200000</v>
      </c>
      <c r="G98" s="52">
        <v>2200000</v>
      </c>
      <c r="H98" s="52"/>
      <c r="I98" s="52"/>
    </row>
    <row r="99" spans="1:9" x14ac:dyDescent="0.2">
      <c r="A99" s="5" t="s">
        <v>193</v>
      </c>
      <c r="B99" s="5" t="s">
        <v>193</v>
      </c>
      <c r="C99" s="2" t="s">
        <v>646</v>
      </c>
      <c r="D99" s="8" t="s">
        <v>11</v>
      </c>
      <c r="E99" s="52">
        <v>1872085</v>
      </c>
      <c r="F99" s="52">
        <v>1949054</v>
      </c>
      <c r="G99" s="52">
        <v>1949054</v>
      </c>
      <c r="H99" s="52"/>
      <c r="I99" s="52"/>
    </row>
    <row r="100" spans="1:9" x14ac:dyDescent="0.2">
      <c r="A100" s="5" t="s">
        <v>193</v>
      </c>
      <c r="B100" s="5" t="s">
        <v>193</v>
      </c>
      <c r="C100" s="2" t="s">
        <v>646</v>
      </c>
      <c r="D100" s="8" t="s">
        <v>247</v>
      </c>
      <c r="E100" s="52">
        <v>337885</v>
      </c>
      <c r="F100" s="52">
        <v>-468340</v>
      </c>
      <c r="G100" s="52">
        <v>-166592</v>
      </c>
      <c r="H100" s="52"/>
      <c r="I100" s="52"/>
    </row>
    <row r="101" spans="1:9" x14ac:dyDescent="0.2">
      <c r="A101" s="5" t="s">
        <v>193</v>
      </c>
      <c r="B101" s="5" t="s">
        <v>193</v>
      </c>
      <c r="C101" s="2" t="s">
        <v>646</v>
      </c>
      <c r="D101" s="8" t="s">
        <v>13</v>
      </c>
      <c r="E101" s="52">
        <v>1255713</v>
      </c>
      <c r="F101" s="52">
        <v>1255712</v>
      </c>
      <c r="G101" s="52">
        <v>1255712</v>
      </c>
      <c r="H101" s="52"/>
      <c r="I101" s="52"/>
    </row>
    <row r="102" spans="1:9" x14ac:dyDescent="0.2">
      <c r="A102" s="5" t="s">
        <v>193</v>
      </c>
      <c r="B102" s="5" t="s">
        <v>193</v>
      </c>
      <c r="C102" s="5" t="s">
        <v>646</v>
      </c>
      <c r="D102" s="5" t="s">
        <v>218</v>
      </c>
      <c r="E102" s="96">
        <v>2653270</v>
      </c>
      <c r="F102" s="96">
        <v>3370364</v>
      </c>
      <c r="G102" s="96">
        <v>3346257</v>
      </c>
      <c r="H102" s="96"/>
      <c r="I102" s="96"/>
    </row>
    <row r="103" spans="1:9" x14ac:dyDescent="0.2">
      <c r="A103" s="5" t="s">
        <v>193</v>
      </c>
      <c r="B103" s="5" t="s">
        <v>193</v>
      </c>
      <c r="C103" s="2" t="s">
        <v>646</v>
      </c>
      <c r="D103" s="8" t="s">
        <v>219</v>
      </c>
      <c r="E103" s="52">
        <v>1666282</v>
      </c>
      <c r="F103" s="52">
        <v>1744059</v>
      </c>
      <c r="G103" s="52">
        <v>1581131</v>
      </c>
      <c r="H103" s="52"/>
      <c r="I103" s="52"/>
    </row>
    <row r="104" spans="1:9" x14ac:dyDescent="0.2">
      <c r="A104" s="5" t="s">
        <v>193</v>
      </c>
      <c r="B104" s="5" t="s">
        <v>193</v>
      </c>
      <c r="C104" s="2" t="s">
        <v>646</v>
      </c>
      <c r="D104" s="8" t="s">
        <v>220</v>
      </c>
      <c r="E104" s="52">
        <v>986988</v>
      </c>
      <c r="F104" s="52">
        <v>1626305</v>
      </c>
      <c r="G104" s="52">
        <v>1765126</v>
      </c>
      <c r="H104" s="52"/>
      <c r="I104" s="52"/>
    </row>
    <row r="105" spans="1:9" x14ac:dyDescent="0.2">
      <c r="A105" s="5" t="s">
        <v>193</v>
      </c>
      <c r="B105" s="5" t="s">
        <v>193</v>
      </c>
      <c r="C105" s="5" t="s">
        <v>646</v>
      </c>
      <c r="D105" s="5" t="s">
        <v>221</v>
      </c>
      <c r="E105" s="96">
        <v>8318953</v>
      </c>
      <c r="F105" s="96">
        <v>8306790</v>
      </c>
      <c r="G105" s="96">
        <v>8584431</v>
      </c>
      <c r="H105" s="96"/>
      <c r="I105" s="96"/>
    </row>
    <row r="106" spans="1:9" x14ac:dyDescent="0.2">
      <c r="A106" s="5" t="s">
        <v>193</v>
      </c>
      <c r="B106" s="5" t="s">
        <v>193</v>
      </c>
      <c r="C106" s="2" t="s">
        <v>646</v>
      </c>
      <c r="D106" s="8" t="s">
        <v>222</v>
      </c>
      <c r="E106" s="52">
        <v>2215169</v>
      </c>
      <c r="F106" s="52">
        <v>2169361</v>
      </c>
      <c r="G106" s="52">
        <v>2190486</v>
      </c>
      <c r="H106" s="52"/>
      <c r="I106" s="52"/>
    </row>
    <row r="107" spans="1:9" x14ac:dyDescent="0.2">
      <c r="A107" s="5" t="s">
        <v>193</v>
      </c>
      <c r="B107" s="5" t="s">
        <v>193</v>
      </c>
      <c r="C107" s="2" t="s">
        <v>646</v>
      </c>
      <c r="D107" s="21" t="s">
        <v>223</v>
      </c>
      <c r="E107" s="52">
        <v>117120</v>
      </c>
      <c r="F107" s="52">
        <v>290424</v>
      </c>
      <c r="G107" s="52">
        <v>152834</v>
      </c>
      <c r="H107" s="52"/>
      <c r="I107" s="52"/>
    </row>
    <row r="108" spans="1:9" x14ac:dyDescent="0.2">
      <c r="A108" s="5" t="s">
        <v>193</v>
      </c>
      <c r="B108" s="5" t="s">
        <v>193</v>
      </c>
      <c r="C108" s="2" t="s">
        <v>646</v>
      </c>
      <c r="D108" s="21" t="s">
        <v>224</v>
      </c>
      <c r="E108" s="52">
        <v>2098049</v>
      </c>
      <c r="F108" s="52">
        <v>1878937</v>
      </c>
      <c r="G108" s="52">
        <v>2037652</v>
      </c>
      <c r="H108" s="52"/>
      <c r="I108" s="52"/>
    </row>
    <row r="109" spans="1:9" x14ac:dyDescent="0.2">
      <c r="A109" s="5" t="s">
        <v>193</v>
      </c>
      <c r="B109" s="5" t="s">
        <v>193</v>
      </c>
      <c r="C109" s="2" t="s">
        <v>646</v>
      </c>
      <c r="D109" s="8" t="s">
        <v>225</v>
      </c>
      <c r="E109" s="52">
        <v>6103784</v>
      </c>
      <c r="F109" s="52">
        <v>6137429</v>
      </c>
      <c r="G109" s="52">
        <v>6393945</v>
      </c>
      <c r="H109" s="52"/>
      <c r="I109" s="52"/>
    </row>
    <row r="110" spans="1:9" x14ac:dyDescent="0.2">
      <c r="A110" s="5" t="s">
        <v>193</v>
      </c>
      <c r="B110" s="5" t="s">
        <v>193</v>
      </c>
      <c r="C110" s="2" t="s">
        <v>646</v>
      </c>
      <c r="D110" s="21" t="s">
        <v>509</v>
      </c>
      <c r="E110" s="52">
        <v>6103734</v>
      </c>
      <c r="F110" s="52">
        <v>6137429</v>
      </c>
      <c r="G110" s="52">
        <v>6393945</v>
      </c>
      <c r="H110" s="52"/>
      <c r="I110" s="52"/>
    </row>
    <row r="111" spans="1:9" x14ac:dyDescent="0.2">
      <c r="A111" s="5" t="s">
        <v>193</v>
      </c>
      <c r="B111" s="5" t="s">
        <v>193</v>
      </c>
      <c r="C111" s="2" t="s">
        <v>646</v>
      </c>
      <c r="D111" s="21" t="s">
        <v>226</v>
      </c>
      <c r="E111" s="52">
        <v>0</v>
      </c>
      <c r="F111" s="52">
        <v>0</v>
      </c>
      <c r="G111" s="52">
        <v>0</v>
      </c>
      <c r="H111" s="52"/>
      <c r="I111" s="52"/>
    </row>
    <row r="112" spans="1:9" x14ac:dyDescent="0.2">
      <c r="A112" s="5" t="s">
        <v>193</v>
      </c>
      <c r="B112" s="5" t="s">
        <v>193</v>
      </c>
      <c r="C112" s="2" t="s">
        <v>646</v>
      </c>
      <c r="D112" s="21" t="s">
        <v>227</v>
      </c>
      <c r="E112" s="52">
        <v>50</v>
      </c>
      <c r="F112" s="52">
        <v>0</v>
      </c>
      <c r="G112" s="52">
        <v>0</v>
      </c>
      <c r="H112" s="52"/>
      <c r="I112" s="52"/>
    </row>
    <row r="113" spans="1:9" x14ac:dyDescent="0.2">
      <c r="A113" s="5" t="s">
        <v>193</v>
      </c>
      <c r="B113" s="5" t="s">
        <v>193</v>
      </c>
      <c r="C113" s="5" t="s">
        <v>646</v>
      </c>
      <c r="D113" s="5" t="s">
        <v>29</v>
      </c>
      <c r="E113" s="96"/>
      <c r="F113" s="96"/>
      <c r="G113" s="96"/>
      <c r="H113" s="96"/>
      <c r="I113" s="96"/>
    </row>
    <row r="114" spans="1:9" x14ac:dyDescent="0.2">
      <c r="A114" s="5" t="s">
        <v>193</v>
      </c>
      <c r="B114" s="5" t="s">
        <v>193</v>
      </c>
      <c r="C114" s="2" t="s">
        <v>646</v>
      </c>
      <c r="D114" s="8" t="s">
        <v>248</v>
      </c>
      <c r="E114" s="52">
        <v>3714739</v>
      </c>
      <c r="F114" s="52">
        <v>4474967</v>
      </c>
      <c r="G114" s="52">
        <v>5108592</v>
      </c>
      <c r="H114" s="52"/>
      <c r="I114" s="52"/>
    </row>
    <row r="115" spans="1:9" x14ac:dyDescent="0.2">
      <c r="A115" s="5" t="s">
        <v>193</v>
      </c>
      <c r="B115" s="5" t="s">
        <v>193</v>
      </c>
      <c r="C115" s="2" t="s">
        <v>646</v>
      </c>
      <c r="D115" s="8" t="s">
        <v>249</v>
      </c>
      <c r="E115" s="52">
        <v>2860666</v>
      </c>
      <c r="F115" s="52">
        <v>3234510</v>
      </c>
      <c r="G115" s="52">
        <v>3632808</v>
      </c>
      <c r="H115" s="52"/>
      <c r="I115" s="52"/>
    </row>
    <row r="116" spans="1:9" x14ac:dyDescent="0.2">
      <c r="A116" s="5" t="s">
        <v>193</v>
      </c>
      <c r="B116" s="5" t="s">
        <v>193</v>
      </c>
      <c r="C116" s="2" t="s">
        <v>646</v>
      </c>
      <c r="D116" s="8" t="s">
        <v>230</v>
      </c>
      <c r="E116" s="52">
        <v>854073</v>
      </c>
      <c r="F116" s="52">
        <v>1240457</v>
      </c>
      <c r="G116" s="52">
        <v>1475784</v>
      </c>
      <c r="H116" s="52"/>
      <c r="I116" s="52"/>
    </row>
    <row r="117" spans="1:9" x14ac:dyDescent="0.2">
      <c r="A117" s="5" t="s">
        <v>193</v>
      </c>
      <c r="B117" s="5" t="s">
        <v>193</v>
      </c>
      <c r="C117" s="2" t="s">
        <v>646</v>
      </c>
      <c r="D117" s="8" t="s">
        <v>250</v>
      </c>
      <c r="E117" s="52">
        <v>10000</v>
      </c>
      <c r="F117" s="52">
        <v>10000</v>
      </c>
      <c r="G117" s="52">
        <v>10000</v>
      </c>
      <c r="H117" s="52"/>
      <c r="I117" s="52"/>
    </row>
    <row r="118" spans="1:9" x14ac:dyDescent="0.2">
      <c r="A118" s="5" t="s">
        <v>193</v>
      </c>
      <c r="B118" s="5" t="s">
        <v>193</v>
      </c>
      <c r="C118" s="2" t="s">
        <v>646</v>
      </c>
      <c r="D118" s="8" t="s">
        <v>232</v>
      </c>
      <c r="E118" s="52">
        <v>532127</v>
      </c>
      <c r="F118" s="52">
        <v>728506</v>
      </c>
      <c r="G118" s="52">
        <v>969346</v>
      </c>
      <c r="H118" s="52"/>
      <c r="I118" s="52"/>
    </row>
    <row r="119" spans="1:9" x14ac:dyDescent="0.2">
      <c r="A119" s="5" t="s">
        <v>193</v>
      </c>
      <c r="B119" s="5" t="s">
        <v>193</v>
      </c>
      <c r="C119" s="2" t="s">
        <v>646</v>
      </c>
      <c r="D119" s="8" t="s">
        <v>233</v>
      </c>
      <c r="E119" s="52">
        <v>532127</v>
      </c>
      <c r="F119" s="52">
        <v>384845</v>
      </c>
      <c r="G119" s="52">
        <v>301383</v>
      </c>
      <c r="H119" s="52"/>
      <c r="I119" s="52"/>
    </row>
    <row r="120" spans="1:9" x14ac:dyDescent="0.2">
      <c r="A120" s="5" t="s">
        <v>193</v>
      </c>
      <c r="B120" s="5" t="s">
        <v>193</v>
      </c>
      <c r="C120" s="5" t="s">
        <v>646</v>
      </c>
      <c r="D120" s="5" t="s">
        <v>40</v>
      </c>
      <c r="E120" s="96"/>
      <c r="F120" s="96"/>
      <c r="G120" s="96"/>
      <c r="H120" s="96"/>
      <c r="I120" s="96"/>
    </row>
    <row r="121" spans="1:9" x14ac:dyDescent="0.2">
      <c r="A121" s="5" t="s">
        <v>193</v>
      </c>
      <c r="B121" s="5" t="s">
        <v>193</v>
      </c>
      <c r="C121" s="2" t="s">
        <v>646</v>
      </c>
      <c r="D121" s="8" t="s">
        <v>251</v>
      </c>
      <c r="E121" s="52">
        <v>220000</v>
      </c>
      <c r="F121" s="52">
        <v>220000</v>
      </c>
      <c r="G121" s="52">
        <v>220000</v>
      </c>
      <c r="H121" s="52"/>
      <c r="I121" s="52"/>
    </row>
    <row r="122" spans="1:9" x14ac:dyDescent="0.2">
      <c r="A122" s="5" t="s">
        <v>193</v>
      </c>
      <c r="B122" s="5" t="s">
        <v>193</v>
      </c>
      <c r="C122" s="2" t="s">
        <v>646</v>
      </c>
      <c r="D122" s="8" t="s">
        <v>78</v>
      </c>
      <c r="E122" s="97">
        <v>15</v>
      </c>
      <c r="F122" s="97">
        <v>0</v>
      </c>
      <c r="G122" s="97">
        <v>0</v>
      </c>
      <c r="H122" s="97"/>
      <c r="I122" s="97"/>
    </row>
    <row r="123" spans="1:9" x14ac:dyDescent="0.2">
      <c r="A123" s="5" t="s">
        <v>193</v>
      </c>
      <c r="B123" s="5" t="s">
        <v>193</v>
      </c>
      <c r="C123" s="2" t="s">
        <v>646</v>
      </c>
      <c r="D123" s="8" t="s">
        <v>79</v>
      </c>
      <c r="E123" s="97">
        <v>0</v>
      </c>
      <c r="F123" s="97">
        <v>0</v>
      </c>
      <c r="G123" s="97">
        <v>0</v>
      </c>
      <c r="H123" s="97"/>
      <c r="I123" s="97"/>
    </row>
    <row r="124" spans="1:9" x14ac:dyDescent="0.2">
      <c r="A124" s="5" t="s">
        <v>193</v>
      </c>
      <c r="B124" s="5" t="s">
        <v>193</v>
      </c>
      <c r="C124" s="2" t="s">
        <v>646</v>
      </c>
      <c r="D124" s="8" t="s">
        <v>80</v>
      </c>
      <c r="E124" s="52">
        <v>771144</v>
      </c>
      <c r="F124" s="52">
        <v>1617395</v>
      </c>
      <c r="G124" s="52">
        <v>743825</v>
      </c>
      <c r="H124" s="52"/>
      <c r="I124" s="52"/>
    </row>
    <row r="125" spans="1:9" x14ac:dyDescent="0.2">
      <c r="A125" s="5" t="s">
        <v>193</v>
      </c>
      <c r="B125" s="5" t="s">
        <v>193</v>
      </c>
      <c r="C125" s="5" t="s">
        <v>646</v>
      </c>
      <c r="D125" s="5" t="s">
        <v>43</v>
      </c>
      <c r="E125" s="77"/>
      <c r="F125" s="77"/>
      <c r="G125" s="77"/>
      <c r="H125" s="77"/>
      <c r="I125" s="77"/>
    </row>
    <row r="126" spans="1:9" x14ac:dyDescent="0.2">
      <c r="A126" s="5" t="s">
        <v>193</v>
      </c>
      <c r="B126" s="5" t="s">
        <v>193</v>
      </c>
      <c r="C126" s="2" t="s">
        <v>646</v>
      </c>
      <c r="D126" s="8" t="s">
        <v>543</v>
      </c>
      <c r="E126" s="23">
        <v>9.3921068298385197</v>
      </c>
      <c r="F126" s="23">
        <v>7.796024897365017</v>
      </c>
      <c r="G126" s="23">
        <v>5.753588941489916</v>
      </c>
      <c r="H126" s="23"/>
      <c r="I126" s="23"/>
    </row>
    <row r="127" spans="1:9" x14ac:dyDescent="0.2">
      <c r="A127" s="5" t="s">
        <v>193</v>
      </c>
      <c r="B127" s="5" t="s">
        <v>193</v>
      </c>
      <c r="C127" s="2" t="s">
        <v>646</v>
      </c>
      <c r="D127" s="8" t="s">
        <v>234</v>
      </c>
      <c r="E127" s="23">
        <v>7.9986970646827418</v>
      </c>
      <c r="F127" s="23">
        <v>11.100653066535868</v>
      </c>
      <c r="G127" s="23">
        <v>13.841274827581282</v>
      </c>
      <c r="H127" s="23"/>
      <c r="I127" s="23"/>
    </row>
    <row r="128" spans="1:9" x14ac:dyDescent="0.2">
      <c r="A128" s="5" t="s">
        <v>193</v>
      </c>
      <c r="B128" s="5" t="s">
        <v>193</v>
      </c>
      <c r="C128" s="2" t="s">
        <v>646</v>
      </c>
      <c r="D128" s="8" t="s">
        <v>235</v>
      </c>
      <c r="E128" s="23">
        <v>6.3965621635318772</v>
      </c>
      <c r="F128" s="23">
        <v>4.6328967025770478</v>
      </c>
      <c r="G128" s="23">
        <v>3.5108092778659414</v>
      </c>
      <c r="H128" s="23"/>
      <c r="I128" s="23"/>
    </row>
    <row r="129" spans="1:9" x14ac:dyDescent="0.2">
      <c r="A129" s="5" t="s">
        <v>193</v>
      </c>
      <c r="B129" s="5" t="s">
        <v>193</v>
      </c>
      <c r="C129" s="2" t="s">
        <v>646</v>
      </c>
      <c r="D129" s="8" t="s">
        <v>252</v>
      </c>
      <c r="E129" s="23">
        <v>14.324747983640304</v>
      </c>
      <c r="F129" s="23">
        <v>8.5999516867945616</v>
      </c>
      <c r="G129" s="23">
        <v>5.8995316126243784</v>
      </c>
      <c r="H129" s="23"/>
      <c r="I129" s="23"/>
    </row>
    <row r="130" spans="1:9" x14ac:dyDescent="0.2">
      <c r="A130" s="5" t="s">
        <v>193</v>
      </c>
      <c r="B130" s="5" t="s">
        <v>193</v>
      </c>
      <c r="C130" s="2" t="s">
        <v>646</v>
      </c>
      <c r="D130" s="8" t="s">
        <v>237</v>
      </c>
      <c r="E130" s="23">
        <v>537.59083827732854</v>
      </c>
      <c r="F130" s="23">
        <v>840.47083890917133</v>
      </c>
      <c r="G130" s="23">
        <v>1205.3792018793363</v>
      </c>
      <c r="H130" s="23"/>
      <c r="I130" s="23"/>
    </row>
    <row r="131" spans="1:9" x14ac:dyDescent="0.2">
      <c r="A131" s="5" t="s">
        <v>193</v>
      </c>
      <c r="B131" s="5" t="s">
        <v>193</v>
      </c>
      <c r="C131" s="2" t="s">
        <v>646</v>
      </c>
      <c r="D131" s="8" t="s">
        <v>253</v>
      </c>
      <c r="E131" s="23">
        <v>0.34956894653203135</v>
      </c>
      <c r="F131" s="23">
        <v>0.30916583964804562</v>
      </c>
      <c r="G131" s="23">
        <v>0.27526915818287123</v>
      </c>
      <c r="H131" s="23"/>
      <c r="I131" s="23"/>
    </row>
    <row r="132" spans="1:9" x14ac:dyDescent="0.2">
      <c r="A132" s="5" t="s">
        <v>193</v>
      </c>
      <c r="B132" s="5" t="s">
        <v>193</v>
      </c>
      <c r="C132" s="2" t="s">
        <v>646</v>
      </c>
      <c r="D132" s="8" t="s">
        <v>254</v>
      </c>
      <c r="E132" s="23">
        <v>2.418759090909091</v>
      </c>
      <c r="F132" s="23">
        <v>1.7492954545454547</v>
      </c>
      <c r="G132" s="23">
        <v>1.3699227272727272</v>
      </c>
      <c r="H132" s="23"/>
      <c r="I132" s="23"/>
    </row>
    <row r="133" spans="1:9" x14ac:dyDescent="0.2">
      <c r="A133" s="5" t="s">
        <v>193</v>
      </c>
      <c r="B133" s="5" t="s">
        <v>193</v>
      </c>
      <c r="C133" s="5" t="s">
        <v>646</v>
      </c>
      <c r="D133" s="5" t="s">
        <v>53</v>
      </c>
      <c r="E133" s="22"/>
      <c r="F133" s="22"/>
      <c r="G133" s="22"/>
      <c r="H133" s="22"/>
      <c r="I133" s="22"/>
    </row>
    <row r="134" spans="1:9" x14ac:dyDescent="0.2">
      <c r="A134" s="5" t="s">
        <v>193</v>
      </c>
      <c r="B134" s="5" t="s">
        <v>193</v>
      </c>
      <c r="C134" s="2" t="s">
        <v>646</v>
      </c>
      <c r="D134" s="8" t="s">
        <v>239</v>
      </c>
      <c r="E134" s="23">
        <v>1.3294082274188883</v>
      </c>
      <c r="F134" s="23">
        <v>1.2438575759191632</v>
      </c>
      <c r="G134" s="23">
        <v>1.3853918492522126</v>
      </c>
      <c r="H134" s="23"/>
      <c r="I134" s="23"/>
    </row>
    <row r="135" spans="1:9" x14ac:dyDescent="0.2">
      <c r="A135" s="5" t="s">
        <v>193</v>
      </c>
      <c r="B135" s="5" t="s">
        <v>193</v>
      </c>
      <c r="C135" s="2" t="s">
        <v>646</v>
      </c>
      <c r="D135" s="8" t="s">
        <v>240</v>
      </c>
      <c r="E135" s="23">
        <v>0.31894278041960328</v>
      </c>
      <c r="F135" s="23">
        <v>0.40573603040404294</v>
      </c>
      <c r="G135" s="23">
        <v>0.38980533479737911</v>
      </c>
      <c r="H135" s="23"/>
      <c r="I135" s="23"/>
    </row>
    <row r="136" spans="1:9" x14ac:dyDescent="0.2">
      <c r="A136" s="5" t="s">
        <v>193</v>
      </c>
      <c r="B136" s="5" t="s">
        <v>193</v>
      </c>
      <c r="C136" s="2" t="s">
        <v>646</v>
      </c>
      <c r="D136" s="8" t="s">
        <v>241</v>
      </c>
      <c r="E136" s="23">
        <v>0</v>
      </c>
      <c r="F136" s="23">
        <v>0</v>
      </c>
      <c r="G136" s="23">
        <v>0</v>
      </c>
      <c r="H136" s="23"/>
      <c r="I136" s="23"/>
    </row>
    <row r="137" spans="1:9" x14ac:dyDescent="0.2">
      <c r="A137" s="5" t="s">
        <v>193</v>
      </c>
      <c r="B137" s="5" t="s">
        <v>193</v>
      </c>
      <c r="C137" s="5" t="s">
        <v>646</v>
      </c>
      <c r="D137" s="5" t="s">
        <v>116</v>
      </c>
      <c r="E137" s="22"/>
      <c r="F137" s="22"/>
      <c r="G137" s="22"/>
      <c r="H137" s="22"/>
      <c r="I137" s="22"/>
    </row>
    <row r="138" spans="1:9" x14ac:dyDescent="0.2">
      <c r="A138" s="5" t="s">
        <v>193</v>
      </c>
      <c r="B138" s="5" t="s">
        <v>193</v>
      </c>
      <c r="C138" s="2" t="s">
        <v>646</v>
      </c>
      <c r="D138" s="8" t="s">
        <v>535</v>
      </c>
      <c r="E138" s="23">
        <v>68.105721958039666</v>
      </c>
      <c r="F138" s="23">
        <v>59.426396959595706</v>
      </c>
      <c r="G138" s="23">
        <v>61.019466520262085</v>
      </c>
      <c r="H138" s="23"/>
      <c r="I138" s="23"/>
    </row>
    <row r="139" spans="1:9" x14ac:dyDescent="0.2">
      <c r="A139" s="5" t="s">
        <v>193</v>
      </c>
      <c r="B139" s="5" t="s">
        <v>193</v>
      </c>
      <c r="C139" s="2" t="s">
        <v>646</v>
      </c>
      <c r="D139" s="8" t="s">
        <v>544</v>
      </c>
      <c r="E139" s="23">
        <v>25.753104545454544</v>
      </c>
      <c r="F139" s="23">
        <v>22.438300000000002</v>
      </c>
      <c r="G139" s="23">
        <v>23.809881818181818</v>
      </c>
      <c r="H139" s="23"/>
      <c r="I139" s="23"/>
    </row>
    <row r="140" spans="1:9" x14ac:dyDescent="0.2">
      <c r="A140" s="5" t="s">
        <v>193</v>
      </c>
      <c r="B140" s="5" t="s">
        <v>193</v>
      </c>
      <c r="C140" s="5" t="s">
        <v>646</v>
      </c>
      <c r="D140" s="5" t="s">
        <v>117</v>
      </c>
      <c r="E140" s="22"/>
      <c r="F140" s="22"/>
      <c r="G140" s="22"/>
      <c r="H140" s="22"/>
      <c r="I140" s="22"/>
    </row>
    <row r="141" spans="1:9" x14ac:dyDescent="0.2">
      <c r="A141" s="5" t="s">
        <v>193</v>
      </c>
      <c r="B141" s="5" t="s">
        <v>193</v>
      </c>
      <c r="C141" s="2" t="s">
        <v>646</v>
      </c>
      <c r="D141" s="8" t="s">
        <v>242</v>
      </c>
      <c r="E141" s="23">
        <v>1.4491728478351973</v>
      </c>
      <c r="F141" s="23">
        <v>4.2027179773675112</v>
      </c>
      <c r="G141" s="23">
        <v>2.4680390068451108</v>
      </c>
      <c r="H141" s="23"/>
      <c r="I141" s="23"/>
    </row>
    <row r="142" spans="1:9" x14ac:dyDescent="0.2">
      <c r="A142" s="5" t="s">
        <v>193</v>
      </c>
      <c r="B142" s="5" t="s">
        <v>193</v>
      </c>
      <c r="C142" s="2" t="s">
        <v>646</v>
      </c>
      <c r="D142" s="8" t="s">
        <v>255</v>
      </c>
      <c r="E142" s="23">
        <v>0.46279321267348505</v>
      </c>
      <c r="F142" s="23">
        <v>0.92737401659003504</v>
      </c>
      <c r="G142" s="23">
        <v>0.47043856581143501</v>
      </c>
      <c r="H142" s="23"/>
      <c r="I142" s="23"/>
    </row>
    <row r="143" spans="1:9" x14ac:dyDescent="0.2">
      <c r="A143" s="5" t="s">
        <v>193</v>
      </c>
      <c r="B143" s="5" t="s">
        <v>193</v>
      </c>
      <c r="C143" s="5" t="s">
        <v>256</v>
      </c>
      <c r="D143" s="5" t="s">
        <v>9</v>
      </c>
      <c r="E143" s="96">
        <v>252173</v>
      </c>
      <c r="F143" s="96">
        <v>251963</v>
      </c>
      <c r="G143" s="96">
        <v>253726</v>
      </c>
      <c r="H143" s="96">
        <v>255933.00000000003</v>
      </c>
      <c r="I143" s="96">
        <v>258288</v>
      </c>
    </row>
    <row r="144" spans="1:9" x14ac:dyDescent="0.2">
      <c r="A144" s="5" t="s">
        <v>193</v>
      </c>
      <c r="B144" s="5" t="s">
        <v>193</v>
      </c>
      <c r="C144" s="2" t="s">
        <v>256</v>
      </c>
      <c r="D144" s="8" t="s">
        <v>246</v>
      </c>
      <c r="E144" s="52">
        <v>210000</v>
      </c>
      <c r="F144" s="52">
        <v>210000</v>
      </c>
      <c r="G144" s="52">
        <v>231000</v>
      </c>
      <c r="H144" s="52">
        <v>231000</v>
      </c>
      <c r="I144" s="52">
        <v>231000</v>
      </c>
    </row>
    <row r="145" spans="1:9" x14ac:dyDescent="0.2">
      <c r="A145" s="5" t="s">
        <v>193</v>
      </c>
      <c r="B145" s="5" t="s">
        <v>193</v>
      </c>
      <c r="C145" s="2" t="s">
        <v>256</v>
      </c>
      <c r="D145" s="8" t="s">
        <v>11</v>
      </c>
      <c r="E145" s="52">
        <v>97717</v>
      </c>
      <c r="F145" s="52">
        <v>98178</v>
      </c>
      <c r="G145" s="52">
        <v>77284</v>
      </c>
      <c r="H145" s="52">
        <v>77613.116000000009</v>
      </c>
      <c r="I145" s="52">
        <v>78095.315999999992</v>
      </c>
    </row>
    <row r="146" spans="1:9" x14ac:dyDescent="0.2">
      <c r="A146" s="5" t="s">
        <v>193</v>
      </c>
      <c r="B146" s="5" t="s">
        <v>193</v>
      </c>
      <c r="C146" s="2" t="s">
        <v>256</v>
      </c>
      <c r="D146" s="8" t="s">
        <v>247</v>
      </c>
      <c r="E146" s="52">
        <v>-53227</v>
      </c>
      <c r="F146" s="52">
        <v>-52163</v>
      </c>
      <c r="G146" s="52">
        <v>-52343</v>
      </c>
      <c r="H146" s="52">
        <v>-51874.116000000002</v>
      </c>
      <c r="I146" s="52">
        <v>-50078.315999999999</v>
      </c>
    </row>
    <row r="147" spans="1:9" x14ac:dyDescent="0.2">
      <c r="A147" s="5" t="s">
        <v>193</v>
      </c>
      <c r="B147" s="5" t="s">
        <v>193</v>
      </c>
      <c r="C147" s="2" t="s">
        <v>256</v>
      </c>
      <c r="D147" s="8" t="s">
        <v>13</v>
      </c>
      <c r="E147" s="52">
        <v>-2317</v>
      </c>
      <c r="F147" s="52">
        <v>-4052</v>
      </c>
      <c r="G147" s="52">
        <v>-2215</v>
      </c>
      <c r="H147" s="52">
        <v>-806</v>
      </c>
      <c r="I147" s="52">
        <v>-729</v>
      </c>
    </row>
    <row r="148" spans="1:9" x14ac:dyDescent="0.2">
      <c r="A148" s="5" t="s">
        <v>193</v>
      </c>
      <c r="B148" s="5" t="s">
        <v>193</v>
      </c>
      <c r="C148" s="5" t="s">
        <v>256</v>
      </c>
      <c r="D148" s="5" t="s">
        <v>218</v>
      </c>
      <c r="E148" s="96">
        <v>19093</v>
      </c>
      <c r="F148" s="96">
        <v>17691</v>
      </c>
      <c r="G148" s="96">
        <v>11538</v>
      </c>
      <c r="H148" s="96">
        <v>13184</v>
      </c>
      <c r="I148" s="96">
        <v>16728</v>
      </c>
    </row>
    <row r="149" spans="1:9" x14ac:dyDescent="0.2">
      <c r="A149" s="5" t="s">
        <v>193</v>
      </c>
      <c r="B149" s="5" t="s">
        <v>193</v>
      </c>
      <c r="C149" s="2" t="s">
        <v>256</v>
      </c>
      <c r="D149" s="8" t="s">
        <v>219</v>
      </c>
      <c r="E149" s="52">
        <v>11586</v>
      </c>
      <c r="F149" s="52">
        <v>8518</v>
      </c>
      <c r="G149" s="52">
        <v>6606</v>
      </c>
      <c r="H149" s="52">
        <v>6648</v>
      </c>
      <c r="I149" s="52">
        <v>9247</v>
      </c>
    </row>
    <row r="150" spans="1:9" x14ac:dyDescent="0.2">
      <c r="A150" s="5" t="s">
        <v>193</v>
      </c>
      <c r="B150" s="5" t="s">
        <v>193</v>
      </c>
      <c r="C150" s="2" t="s">
        <v>256</v>
      </c>
      <c r="D150" s="8" t="s">
        <v>220</v>
      </c>
      <c r="E150" s="52">
        <v>7507</v>
      </c>
      <c r="F150" s="52">
        <v>9173</v>
      </c>
      <c r="G150" s="52">
        <v>4932</v>
      </c>
      <c r="H150" s="52">
        <v>6536</v>
      </c>
      <c r="I150" s="52">
        <v>7481</v>
      </c>
    </row>
    <row r="151" spans="1:9" x14ac:dyDescent="0.2">
      <c r="A151" s="5" t="s">
        <v>193</v>
      </c>
      <c r="B151" s="5" t="s">
        <v>193</v>
      </c>
      <c r="C151" s="5" t="s">
        <v>256</v>
      </c>
      <c r="D151" s="5" t="s">
        <v>221</v>
      </c>
      <c r="E151" s="96">
        <v>271266</v>
      </c>
      <c r="F151" s="96">
        <v>269654</v>
      </c>
      <c r="G151" s="96">
        <v>265264</v>
      </c>
      <c r="H151" s="96">
        <v>269117</v>
      </c>
      <c r="I151" s="96">
        <v>275015</v>
      </c>
    </row>
    <row r="152" spans="1:9" x14ac:dyDescent="0.2">
      <c r="A152" s="5" t="s">
        <v>193</v>
      </c>
      <c r="B152" s="5" t="s">
        <v>193</v>
      </c>
      <c r="C152" s="2" t="s">
        <v>256</v>
      </c>
      <c r="D152" s="8" t="s">
        <v>222</v>
      </c>
      <c r="E152" s="52">
        <v>167886</v>
      </c>
      <c r="F152" s="52">
        <v>206311</v>
      </c>
      <c r="G152" s="52">
        <v>202707</v>
      </c>
      <c r="H152" s="52">
        <v>225814</v>
      </c>
      <c r="I152" s="52">
        <v>252071</v>
      </c>
    </row>
    <row r="153" spans="1:9" x14ac:dyDescent="0.2">
      <c r="A153" s="5" t="s">
        <v>193</v>
      </c>
      <c r="B153" s="5" t="s">
        <v>193</v>
      </c>
      <c r="C153" s="2" t="s">
        <v>256</v>
      </c>
      <c r="D153" s="21" t="s">
        <v>223</v>
      </c>
      <c r="E153" s="52">
        <v>59001</v>
      </c>
      <c r="F153" s="52">
        <v>95036</v>
      </c>
      <c r="G153" s="52">
        <v>23151</v>
      </c>
      <c r="H153" s="52">
        <v>92713</v>
      </c>
      <c r="I153" s="52">
        <v>133918</v>
      </c>
    </row>
    <row r="154" spans="1:9" x14ac:dyDescent="0.2">
      <c r="A154" s="5" t="s">
        <v>193</v>
      </c>
      <c r="B154" s="5" t="s">
        <v>193</v>
      </c>
      <c r="C154" s="2" t="s">
        <v>256</v>
      </c>
      <c r="D154" s="21" t="s">
        <v>224</v>
      </c>
      <c r="E154" s="52">
        <v>108885</v>
      </c>
      <c r="F154" s="52">
        <v>111275</v>
      </c>
      <c r="G154" s="52">
        <v>179556</v>
      </c>
      <c r="H154" s="52">
        <v>133101</v>
      </c>
      <c r="I154" s="52">
        <v>118153</v>
      </c>
    </row>
    <row r="155" spans="1:9" x14ac:dyDescent="0.2">
      <c r="A155" s="5" t="s">
        <v>193</v>
      </c>
      <c r="B155" s="5" t="s">
        <v>193</v>
      </c>
      <c r="C155" s="2" t="s">
        <v>256</v>
      </c>
      <c r="D155" s="8" t="s">
        <v>225</v>
      </c>
      <c r="E155" s="52">
        <v>103380</v>
      </c>
      <c r="F155" s="52">
        <v>63343</v>
      </c>
      <c r="G155" s="52">
        <v>62557</v>
      </c>
      <c r="H155" s="52">
        <v>43303</v>
      </c>
      <c r="I155" s="52">
        <v>22944</v>
      </c>
    </row>
    <row r="156" spans="1:9" x14ac:dyDescent="0.2">
      <c r="A156" s="5" t="s">
        <v>193</v>
      </c>
      <c r="B156" s="5" t="s">
        <v>193</v>
      </c>
      <c r="C156" s="2" t="s">
        <v>256</v>
      </c>
      <c r="D156" s="21" t="s">
        <v>509</v>
      </c>
      <c r="E156" s="52">
        <v>6497</v>
      </c>
      <c r="F156" s="52">
        <v>6011</v>
      </c>
      <c r="G156" s="52">
        <v>5572</v>
      </c>
      <c r="H156" s="52">
        <v>1066</v>
      </c>
      <c r="I156" s="52">
        <v>1261</v>
      </c>
    </row>
    <row r="157" spans="1:9" x14ac:dyDescent="0.2">
      <c r="A157" s="5" t="s">
        <v>193</v>
      </c>
      <c r="B157" s="5" t="s">
        <v>193</v>
      </c>
      <c r="C157" s="2" t="s">
        <v>256</v>
      </c>
      <c r="D157" s="21" t="s">
        <v>226</v>
      </c>
      <c r="E157" s="52">
        <v>20405</v>
      </c>
      <c r="F157" s="52">
        <v>18355</v>
      </c>
      <c r="G157" s="52">
        <v>48693</v>
      </c>
      <c r="H157" s="52">
        <v>36311</v>
      </c>
      <c r="I157" s="52">
        <v>15581</v>
      </c>
    </row>
    <row r="158" spans="1:9" x14ac:dyDescent="0.2">
      <c r="A158" s="5" t="s">
        <v>193</v>
      </c>
      <c r="B158" s="5" t="s">
        <v>193</v>
      </c>
      <c r="C158" s="2" t="s">
        <v>256</v>
      </c>
      <c r="D158" s="21" t="s">
        <v>227</v>
      </c>
      <c r="E158" s="52">
        <v>76478</v>
      </c>
      <c r="F158" s="52">
        <v>38977</v>
      </c>
      <c r="G158" s="52">
        <v>8292</v>
      </c>
      <c r="H158" s="52">
        <v>5926</v>
      </c>
      <c r="I158" s="52">
        <v>6102</v>
      </c>
    </row>
    <row r="159" spans="1:9" x14ac:dyDescent="0.2">
      <c r="A159" s="5" t="s">
        <v>193</v>
      </c>
      <c r="B159" s="5" t="s">
        <v>193</v>
      </c>
      <c r="C159" s="5" t="s">
        <v>256</v>
      </c>
      <c r="D159" s="5" t="s">
        <v>29</v>
      </c>
      <c r="E159" s="96"/>
      <c r="F159" s="96"/>
      <c r="G159" s="96"/>
      <c r="H159" s="96"/>
      <c r="I159" s="96"/>
    </row>
    <row r="160" spans="1:9" x14ac:dyDescent="0.2">
      <c r="A160" s="5" t="s">
        <v>193</v>
      </c>
      <c r="B160" s="5" t="s">
        <v>193</v>
      </c>
      <c r="C160" s="2" t="s">
        <v>256</v>
      </c>
      <c r="D160" s="8" t="s">
        <v>248</v>
      </c>
      <c r="E160" s="52">
        <v>26790</v>
      </c>
      <c r="F160" s="52">
        <v>37650</v>
      </c>
      <c r="G160" s="52">
        <v>35316</v>
      </c>
      <c r="H160" s="52">
        <v>33480</v>
      </c>
      <c r="I160" s="52">
        <v>43662</v>
      </c>
    </row>
    <row r="161" spans="1:9" x14ac:dyDescent="0.2">
      <c r="A161" s="5" t="s">
        <v>193</v>
      </c>
      <c r="B161" s="5" t="s">
        <v>193</v>
      </c>
      <c r="C161" s="2" t="s">
        <v>256</v>
      </c>
      <c r="D161" s="8" t="s">
        <v>249</v>
      </c>
      <c r="E161" s="52">
        <v>28767</v>
      </c>
      <c r="F161" s="52">
        <v>26916</v>
      </c>
      <c r="G161" s="52">
        <v>27560</v>
      </c>
      <c r="H161" s="52">
        <v>32967</v>
      </c>
      <c r="I161" s="52">
        <v>36501</v>
      </c>
    </row>
    <row r="162" spans="1:9" x14ac:dyDescent="0.2">
      <c r="A162" s="5" t="s">
        <v>193</v>
      </c>
      <c r="B162" s="5" t="s">
        <v>193</v>
      </c>
      <c r="C162" s="2" t="s">
        <v>256</v>
      </c>
      <c r="D162" s="8" t="s">
        <v>230</v>
      </c>
      <c r="E162" s="52">
        <v>-1977</v>
      </c>
      <c r="F162" s="52">
        <v>10734</v>
      </c>
      <c r="G162" s="52">
        <v>7756</v>
      </c>
      <c r="H162" s="52">
        <v>513</v>
      </c>
      <c r="I162" s="52">
        <v>7161</v>
      </c>
    </row>
    <row r="163" spans="1:9" x14ac:dyDescent="0.2">
      <c r="A163" s="5" t="s">
        <v>193</v>
      </c>
      <c r="B163" s="5" t="s">
        <v>193</v>
      </c>
      <c r="C163" s="2" t="s">
        <v>256</v>
      </c>
      <c r="D163" s="8" t="s">
        <v>250</v>
      </c>
      <c r="E163" s="52">
        <v>0</v>
      </c>
      <c r="F163" s="52">
        <v>0</v>
      </c>
      <c r="G163" s="52">
        <v>0</v>
      </c>
      <c r="H163" s="52">
        <v>0</v>
      </c>
      <c r="I163" s="52">
        <v>0</v>
      </c>
    </row>
    <row r="164" spans="1:9" x14ac:dyDescent="0.2">
      <c r="A164" s="5" t="s">
        <v>193</v>
      </c>
      <c r="B164" s="5" t="s">
        <v>193</v>
      </c>
      <c r="C164" s="2" t="s">
        <v>256</v>
      </c>
      <c r="D164" s="8" t="s">
        <v>232</v>
      </c>
      <c r="E164" s="52">
        <v>1652</v>
      </c>
      <c r="F164" s="52">
        <v>3416</v>
      </c>
      <c r="G164" s="52">
        <v>3603</v>
      </c>
      <c r="H164" s="52">
        <v>1193</v>
      </c>
      <c r="I164" s="52">
        <v>2587</v>
      </c>
    </row>
    <row r="165" spans="1:9" x14ac:dyDescent="0.2">
      <c r="A165" s="5" t="s">
        <v>193</v>
      </c>
      <c r="B165" s="5" t="s">
        <v>193</v>
      </c>
      <c r="C165" s="2" t="s">
        <v>256</v>
      </c>
      <c r="D165" s="8" t="s">
        <v>233</v>
      </c>
      <c r="E165" s="52">
        <v>654</v>
      </c>
      <c r="F165" s="52">
        <v>2306</v>
      </c>
      <c r="G165" s="52">
        <v>535</v>
      </c>
      <c r="H165" s="52">
        <v>390</v>
      </c>
      <c r="I165" s="52">
        <v>2413</v>
      </c>
    </row>
    <row r="166" spans="1:9" x14ac:dyDescent="0.2">
      <c r="A166" s="5" t="s">
        <v>193</v>
      </c>
      <c r="B166" s="5" t="s">
        <v>193</v>
      </c>
      <c r="C166" s="5" t="s">
        <v>256</v>
      </c>
      <c r="D166" s="5" t="s">
        <v>40</v>
      </c>
      <c r="E166" s="96"/>
      <c r="F166" s="96"/>
      <c r="G166" s="96"/>
      <c r="H166" s="96"/>
      <c r="I166" s="96"/>
    </row>
    <row r="167" spans="1:9" x14ac:dyDescent="0.2">
      <c r="A167" s="5" t="s">
        <v>193</v>
      </c>
      <c r="B167" s="5" t="s">
        <v>193</v>
      </c>
      <c r="C167" s="2" t="s">
        <v>256</v>
      </c>
      <c r="D167" s="8" t="s">
        <v>251</v>
      </c>
      <c r="E167" s="52">
        <v>21000</v>
      </c>
      <c r="F167" s="52">
        <v>21000</v>
      </c>
      <c r="G167" s="52">
        <v>23100</v>
      </c>
      <c r="H167" s="52">
        <v>23100</v>
      </c>
      <c r="I167" s="52">
        <v>23100</v>
      </c>
    </row>
    <row r="168" spans="1:9" x14ac:dyDescent="0.2">
      <c r="A168" s="5" t="s">
        <v>193</v>
      </c>
      <c r="B168" s="5" t="s">
        <v>193</v>
      </c>
      <c r="C168" s="2" t="s">
        <v>256</v>
      </c>
      <c r="D168" s="8" t="s">
        <v>78</v>
      </c>
      <c r="E168" s="97">
        <v>0</v>
      </c>
      <c r="F168" s="97">
        <v>0</v>
      </c>
      <c r="G168" s="97">
        <v>0</v>
      </c>
      <c r="H168" s="97">
        <v>0</v>
      </c>
      <c r="I168" s="97">
        <v>0</v>
      </c>
    </row>
    <row r="169" spans="1:9" x14ac:dyDescent="0.2">
      <c r="A169" s="5" t="s">
        <v>193</v>
      </c>
      <c r="B169" s="5" t="s">
        <v>193</v>
      </c>
      <c r="C169" s="2" t="s">
        <v>256</v>
      </c>
      <c r="D169" s="8" t="s">
        <v>79</v>
      </c>
      <c r="E169" s="97">
        <v>0</v>
      </c>
      <c r="F169" s="97">
        <v>0</v>
      </c>
      <c r="G169" s="97">
        <v>0</v>
      </c>
      <c r="H169" s="97">
        <v>0</v>
      </c>
      <c r="I169" s="97">
        <v>0</v>
      </c>
    </row>
    <row r="170" spans="1:9" x14ac:dyDescent="0.2">
      <c r="A170" s="5" t="s">
        <v>193</v>
      </c>
      <c r="B170" s="5" t="s">
        <v>193</v>
      </c>
      <c r="C170" s="2" t="s">
        <v>256</v>
      </c>
      <c r="D170" s="8" t="s">
        <v>80</v>
      </c>
      <c r="E170" s="52">
        <v>46170</v>
      </c>
      <c r="F170" s="52">
        <v>36113</v>
      </c>
      <c r="G170" s="52">
        <v>-72727</v>
      </c>
      <c r="H170" s="52">
        <v>68255.603000000003</v>
      </c>
      <c r="I170" s="52">
        <v>40124.591999999997</v>
      </c>
    </row>
    <row r="171" spans="1:9" x14ac:dyDescent="0.2">
      <c r="A171" s="5" t="s">
        <v>193</v>
      </c>
      <c r="B171" s="5" t="s">
        <v>193</v>
      </c>
      <c r="C171" s="5" t="s">
        <v>256</v>
      </c>
      <c r="D171" s="5" t="s">
        <v>43</v>
      </c>
      <c r="E171" s="77"/>
      <c r="F171" s="77"/>
      <c r="G171" s="77"/>
      <c r="H171" s="77"/>
      <c r="I171" s="77"/>
    </row>
    <row r="172" spans="1:9" x14ac:dyDescent="0.2">
      <c r="A172" s="5" t="s">
        <v>193</v>
      </c>
      <c r="B172" s="5" t="s">
        <v>193</v>
      </c>
      <c r="C172" s="2" t="s">
        <v>256</v>
      </c>
      <c r="D172" s="8" t="s">
        <v>543</v>
      </c>
      <c r="E172" s="23">
        <v>0.25934576659674113</v>
      </c>
      <c r="F172" s="23">
        <v>0.91521374170017034</v>
      </c>
      <c r="G172" s="23">
        <v>0.21085738158485925</v>
      </c>
      <c r="H172" s="23">
        <v>0.15238363165359681</v>
      </c>
      <c r="I172" s="23">
        <v>0.93422845815523747</v>
      </c>
    </row>
    <row r="173" spans="1:9" x14ac:dyDescent="0.2">
      <c r="A173" s="5" t="s">
        <v>193</v>
      </c>
      <c r="B173" s="5" t="s">
        <v>193</v>
      </c>
      <c r="C173" s="2" t="s">
        <v>256</v>
      </c>
      <c r="D173" s="8" t="s">
        <v>234</v>
      </c>
      <c r="E173" s="23">
        <v>0.63616759088108443</v>
      </c>
      <c r="F173" s="23">
        <v>1.3081306292506585</v>
      </c>
      <c r="G173" s="23">
        <v>1.3929590424421439</v>
      </c>
      <c r="H173" s="23">
        <v>0.45452986828920749</v>
      </c>
      <c r="I173" s="23">
        <v>0.9734053761175161</v>
      </c>
    </row>
    <row r="174" spans="1:9" x14ac:dyDescent="0.2">
      <c r="A174" s="5" t="s">
        <v>193</v>
      </c>
      <c r="B174" s="5" t="s">
        <v>193</v>
      </c>
      <c r="C174" s="2" t="s">
        <v>256</v>
      </c>
      <c r="D174" s="8" t="s">
        <v>235</v>
      </c>
      <c r="E174" s="23">
        <v>0.24109176970206364</v>
      </c>
      <c r="F174" s="23">
        <v>0.85516995853946176</v>
      </c>
      <c r="G174" s="23">
        <v>0.20168586766391217</v>
      </c>
      <c r="H174" s="23">
        <v>0.14491838122452316</v>
      </c>
      <c r="I174" s="23">
        <v>0.87740668690798673</v>
      </c>
    </row>
    <row r="175" spans="1:9" x14ac:dyDescent="0.2">
      <c r="A175" s="5" t="s">
        <v>193</v>
      </c>
      <c r="B175" s="5" t="s">
        <v>193</v>
      </c>
      <c r="C175" s="2" t="s">
        <v>256</v>
      </c>
      <c r="D175" s="8" t="s">
        <v>252</v>
      </c>
      <c r="E175" s="23">
        <v>2.4412094064949605</v>
      </c>
      <c r="F175" s="23">
        <v>6.1248339973439574</v>
      </c>
      <c r="G175" s="23">
        <v>1.5148940989919584</v>
      </c>
      <c r="H175" s="23">
        <v>1.1648745519713262</v>
      </c>
      <c r="I175" s="23">
        <v>5.5265448215839861</v>
      </c>
    </row>
    <row r="176" spans="1:9" x14ac:dyDescent="0.2">
      <c r="A176" s="5" t="s">
        <v>193</v>
      </c>
      <c r="B176" s="5" t="s">
        <v>193</v>
      </c>
      <c r="C176" s="2" t="s">
        <v>256</v>
      </c>
      <c r="D176" s="8" t="s">
        <v>237</v>
      </c>
      <c r="E176" s="23">
        <v>4398.6238532110092</v>
      </c>
      <c r="F176" s="23">
        <v>1167.2159583694709</v>
      </c>
      <c r="G176" s="23">
        <v>5151.401869158879</v>
      </c>
      <c r="H176" s="23">
        <v>8453.0769230769238</v>
      </c>
      <c r="I176" s="23">
        <v>1512.6813095731454</v>
      </c>
    </row>
    <row r="177" spans="1:9" x14ac:dyDescent="0.2">
      <c r="A177" s="5" t="s">
        <v>193</v>
      </c>
      <c r="B177" s="5" t="s">
        <v>193</v>
      </c>
      <c r="C177" s="2" t="s">
        <v>256</v>
      </c>
      <c r="D177" s="8" t="s">
        <v>253</v>
      </c>
      <c r="E177" s="23">
        <v>0</v>
      </c>
      <c r="F177" s="23">
        <v>0</v>
      </c>
      <c r="G177" s="23">
        <v>0</v>
      </c>
      <c r="H177" s="23">
        <v>0</v>
      </c>
      <c r="I177" s="23">
        <v>0</v>
      </c>
    </row>
    <row r="178" spans="1:9" x14ac:dyDescent="0.2">
      <c r="A178" s="5" t="s">
        <v>193</v>
      </c>
      <c r="B178" s="5" t="s">
        <v>193</v>
      </c>
      <c r="C178" s="2" t="s">
        <v>256</v>
      </c>
      <c r="D178" s="8" t="s">
        <v>254</v>
      </c>
      <c r="E178" s="23">
        <v>3.1142857142857142E-2</v>
      </c>
      <c r="F178" s="23">
        <v>0.10980952380952382</v>
      </c>
      <c r="G178" s="23">
        <v>2.3160173160173159E-2</v>
      </c>
      <c r="H178" s="23">
        <v>1.6883116883116882E-2</v>
      </c>
      <c r="I178" s="23">
        <v>0.10445887445887446</v>
      </c>
    </row>
    <row r="179" spans="1:9" x14ac:dyDescent="0.2">
      <c r="A179" s="5" t="s">
        <v>193</v>
      </c>
      <c r="B179" s="5" t="s">
        <v>193</v>
      </c>
      <c r="C179" s="5" t="s">
        <v>256</v>
      </c>
      <c r="D179" s="5" t="s">
        <v>53</v>
      </c>
      <c r="E179" s="22"/>
      <c r="F179" s="22"/>
      <c r="G179" s="22"/>
      <c r="H179" s="22"/>
      <c r="I179" s="22"/>
    </row>
    <row r="180" spans="1:9" x14ac:dyDescent="0.2">
      <c r="A180" s="5" t="s">
        <v>193</v>
      </c>
      <c r="B180" s="5" t="s">
        <v>193</v>
      </c>
      <c r="C180" s="2" t="s">
        <v>256</v>
      </c>
      <c r="D180" s="8" t="s">
        <v>239</v>
      </c>
      <c r="E180" s="23">
        <v>14.490419471776281</v>
      </c>
      <c r="F180" s="23">
        <v>24.220591688189717</v>
      </c>
      <c r="G180" s="23">
        <v>30.685286103542236</v>
      </c>
      <c r="H180" s="23">
        <v>33.967208182912152</v>
      </c>
      <c r="I180" s="23">
        <v>27.259759922136908</v>
      </c>
    </row>
    <row r="181" spans="1:9" x14ac:dyDescent="0.2">
      <c r="A181" s="5" t="s">
        <v>193</v>
      </c>
      <c r="B181" s="5" t="s">
        <v>193</v>
      </c>
      <c r="C181" s="2" t="s">
        <v>256</v>
      </c>
      <c r="D181" s="8" t="s">
        <v>240</v>
      </c>
      <c r="E181" s="23">
        <v>7.0384788362714085E-2</v>
      </c>
      <c r="F181" s="23">
        <v>6.5606295474941956E-2</v>
      </c>
      <c r="G181" s="23">
        <v>4.3496290487966702E-2</v>
      </c>
      <c r="H181" s="23">
        <v>4.8989844565746496E-2</v>
      </c>
      <c r="I181" s="23">
        <v>6.0825773139646926E-2</v>
      </c>
    </row>
    <row r="182" spans="1:9" x14ac:dyDescent="0.2">
      <c r="A182" s="5" t="s">
        <v>193</v>
      </c>
      <c r="B182" s="5" t="s">
        <v>193</v>
      </c>
      <c r="C182" s="2" t="s">
        <v>256</v>
      </c>
      <c r="D182" s="8" t="s">
        <v>241</v>
      </c>
      <c r="E182" s="23">
        <v>7.5221369430743259</v>
      </c>
      <c r="F182" s="23">
        <v>6.806871027316487</v>
      </c>
      <c r="G182" s="23">
        <v>18.356429820857713</v>
      </c>
      <c r="H182" s="23">
        <v>13.492644463188874</v>
      </c>
      <c r="I182" s="23">
        <v>5.6655091540461431</v>
      </c>
    </row>
    <row r="183" spans="1:9" x14ac:dyDescent="0.2">
      <c r="A183" s="5" t="s">
        <v>193</v>
      </c>
      <c r="B183" s="5" t="s">
        <v>193</v>
      </c>
      <c r="C183" s="5" t="s">
        <v>256</v>
      </c>
      <c r="D183" s="5" t="s">
        <v>116</v>
      </c>
      <c r="E183" s="22"/>
      <c r="F183" s="22"/>
      <c r="G183" s="22"/>
      <c r="H183" s="22"/>
      <c r="I183" s="22"/>
    </row>
    <row r="184" spans="1:9" x14ac:dyDescent="0.2">
      <c r="A184" s="5" t="s">
        <v>193</v>
      </c>
      <c r="B184" s="5" t="s">
        <v>193</v>
      </c>
      <c r="C184" s="2" t="s">
        <v>256</v>
      </c>
      <c r="D184" s="8" t="s">
        <v>535</v>
      </c>
      <c r="E184" s="23">
        <v>92.961521163728591</v>
      </c>
      <c r="F184" s="23">
        <v>93.439370452505798</v>
      </c>
      <c r="G184" s="23">
        <v>95.650370951203328</v>
      </c>
      <c r="H184" s="23">
        <v>95.101015543425362</v>
      </c>
      <c r="I184" s="23">
        <v>93.917786302565304</v>
      </c>
    </row>
    <row r="185" spans="1:9" x14ac:dyDescent="0.2">
      <c r="A185" s="5" t="s">
        <v>193</v>
      </c>
      <c r="B185" s="5" t="s">
        <v>193</v>
      </c>
      <c r="C185" s="2" t="s">
        <v>256</v>
      </c>
      <c r="D185" s="8" t="s">
        <v>544</v>
      </c>
      <c r="E185" s="23">
        <v>12.008238095238095</v>
      </c>
      <c r="F185" s="23">
        <v>11.998238095238095</v>
      </c>
      <c r="G185" s="23">
        <v>10.983809523809525</v>
      </c>
      <c r="H185" s="23">
        <v>11.079350649350651</v>
      </c>
      <c r="I185" s="23">
        <v>11.181298701298701</v>
      </c>
    </row>
    <row r="186" spans="1:9" x14ac:dyDescent="0.2">
      <c r="A186" s="5" t="s">
        <v>193</v>
      </c>
      <c r="B186" s="5" t="s">
        <v>193</v>
      </c>
      <c r="C186" s="5" t="s">
        <v>256</v>
      </c>
      <c r="D186" s="5" t="s">
        <v>117</v>
      </c>
      <c r="E186" s="22"/>
      <c r="F186" s="22"/>
      <c r="G186" s="22"/>
      <c r="H186" s="22"/>
      <c r="I186" s="22"/>
    </row>
    <row r="187" spans="1:9" x14ac:dyDescent="0.2">
      <c r="A187" s="5" t="s">
        <v>193</v>
      </c>
      <c r="B187" s="5" t="s">
        <v>193</v>
      </c>
      <c r="C187" s="2" t="s">
        <v>256</v>
      </c>
      <c r="D187" s="8" t="s">
        <v>242</v>
      </c>
      <c r="E187" s="23">
        <v>70.596330275229363</v>
      </c>
      <c r="F187" s="23">
        <v>15.660450997398092</v>
      </c>
      <c r="G187" s="23">
        <v>-135.93831775700934</v>
      </c>
      <c r="H187" s="23">
        <v>175.01436666666666</v>
      </c>
      <c r="I187" s="23">
        <v>16.628508910070451</v>
      </c>
    </row>
    <row r="188" spans="1:9" x14ac:dyDescent="0.2">
      <c r="A188" s="5" t="s">
        <v>193</v>
      </c>
      <c r="B188" s="5" t="s">
        <v>193</v>
      </c>
      <c r="C188" s="2" t="s">
        <v>256</v>
      </c>
      <c r="D188" s="8" t="s">
        <v>255</v>
      </c>
      <c r="E188" s="23">
        <v>3.9849818746763335</v>
      </c>
      <c r="F188" s="23">
        <v>4.2396102371448698</v>
      </c>
      <c r="G188" s="23">
        <v>-11.009234029669997</v>
      </c>
      <c r="H188" s="23">
        <v>10.267088297232251</v>
      </c>
      <c r="I188" s="23">
        <v>4.3392010381745427</v>
      </c>
    </row>
    <row r="189" spans="1:9" x14ac:dyDescent="0.2">
      <c r="A189" s="5" t="s">
        <v>193</v>
      </c>
      <c r="B189" s="5" t="s">
        <v>193</v>
      </c>
      <c r="C189" s="5" t="s">
        <v>257</v>
      </c>
      <c r="D189" s="5" t="s">
        <v>9</v>
      </c>
      <c r="E189" s="96">
        <v>143961</v>
      </c>
      <c r="F189" s="96">
        <v>119435</v>
      </c>
      <c r="G189" s="96">
        <v>110123</v>
      </c>
      <c r="H189" s="96">
        <v>141371.74</v>
      </c>
      <c r="I189" s="96">
        <v>170983.15</v>
      </c>
    </row>
    <row r="190" spans="1:9" x14ac:dyDescent="0.2">
      <c r="A190" s="5" t="s">
        <v>193</v>
      </c>
      <c r="B190" s="5" t="s">
        <v>193</v>
      </c>
      <c r="C190" s="2" t="s">
        <v>257</v>
      </c>
      <c r="D190" s="8" t="s">
        <v>246</v>
      </c>
      <c r="E190" s="52">
        <v>75152</v>
      </c>
      <c r="F190" s="52">
        <v>75152</v>
      </c>
      <c r="G190" s="52">
        <v>75151</v>
      </c>
      <c r="H190" s="52">
        <v>75151.587</v>
      </c>
      <c r="I190" s="52">
        <v>75151.587</v>
      </c>
    </row>
    <row r="191" spans="1:9" x14ac:dyDescent="0.2">
      <c r="A191" s="5" t="s">
        <v>193</v>
      </c>
      <c r="B191" s="5" t="s">
        <v>193</v>
      </c>
      <c r="C191" s="2" t="s">
        <v>257</v>
      </c>
      <c r="D191" s="8" t="s">
        <v>11</v>
      </c>
      <c r="E191" s="52">
        <v>50255</v>
      </c>
      <c r="F191" s="52">
        <v>50255</v>
      </c>
      <c r="G191" s="52">
        <v>50255</v>
      </c>
      <c r="H191" s="52">
        <v>50255.171000000002</v>
      </c>
      <c r="I191" s="52">
        <v>50255.171000000002</v>
      </c>
    </row>
    <row r="192" spans="1:9" x14ac:dyDescent="0.2">
      <c r="A192" s="5" t="s">
        <v>193</v>
      </c>
      <c r="B192" s="5" t="s">
        <v>193</v>
      </c>
      <c r="C192" s="2" t="s">
        <v>257</v>
      </c>
      <c r="D192" s="8" t="s">
        <v>247</v>
      </c>
      <c r="E192" s="52">
        <v>17610</v>
      </c>
      <c r="F192" s="52">
        <v>-1259</v>
      </c>
      <c r="G192" s="52">
        <v>-9020</v>
      </c>
      <c r="H192" s="52">
        <v>-1639.82</v>
      </c>
      <c r="I192" s="52">
        <v>24104.723000000002</v>
      </c>
    </row>
    <row r="193" spans="1:9" x14ac:dyDescent="0.2">
      <c r="A193" s="5" t="s">
        <v>193</v>
      </c>
      <c r="B193" s="5" t="s">
        <v>193</v>
      </c>
      <c r="C193" s="2" t="s">
        <v>257</v>
      </c>
      <c r="D193" s="8" t="s">
        <v>13</v>
      </c>
      <c r="E193" s="52">
        <v>944</v>
      </c>
      <c r="F193" s="52">
        <v>-4713</v>
      </c>
      <c r="G193" s="52">
        <v>-6263</v>
      </c>
      <c r="H193" s="52">
        <v>17604.802</v>
      </c>
      <c r="I193" s="52">
        <v>21471.669000000002</v>
      </c>
    </row>
    <row r="194" spans="1:9" x14ac:dyDescent="0.2">
      <c r="A194" s="5" t="s">
        <v>193</v>
      </c>
      <c r="B194" s="5" t="s">
        <v>193</v>
      </c>
      <c r="C194" s="5" t="s">
        <v>257</v>
      </c>
      <c r="D194" s="5" t="s">
        <v>218</v>
      </c>
      <c r="E194" s="96">
        <v>4996</v>
      </c>
      <c r="F194" s="96">
        <v>4696</v>
      </c>
      <c r="G194" s="96">
        <v>3587</v>
      </c>
      <c r="H194" s="96">
        <v>4219</v>
      </c>
      <c r="I194" s="96">
        <v>5861</v>
      </c>
    </row>
    <row r="195" spans="1:9" x14ac:dyDescent="0.2">
      <c r="A195" s="5" t="s">
        <v>193</v>
      </c>
      <c r="B195" s="5" t="s">
        <v>193</v>
      </c>
      <c r="C195" s="2" t="s">
        <v>257</v>
      </c>
      <c r="D195" s="8" t="s">
        <v>219</v>
      </c>
      <c r="E195" s="52">
        <v>4996</v>
      </c>
      <c r="F195" s="52">
        <v>4696</v>
      </c>
      <c r="G195" s="52">
        <v>3587</v>
      </c>
      <c r="H195" s="52">
        <v>4219</v>
      </c>
      <c r="I195" s="52">
        <v>5861</v>
      </c>
    </row>
    <row r="196" spans="1:9" x14ac:dyDescent="0.2">
      <c r="A196" s="5" t="s">
        <v>193</v>
      </c>
      <c r="B196" s="5" t="s">
        <v>193</v>
      </c>
      <c r="C196" s="2" t="s">
        <v>257</v>
      </c>
      <c r="D196" s="8" t="s">
        <v>220</v>
      </c>
      <c r="E196" s="52">
        <v>0</v>
      </c>
      <c r="F196" s="52">
        <v>0</v>
      </c>
      <c r="G196" s="52">
        <v>0</v>
      </c>
      <c r="H196" s="52">
        <v>0</v>
      </c>
      <c r="I196" s="52">
        <v>0</v>
      </c>
    </row>
    <row r="197" spans="1:9" x14ac:dyDescent="0.2">
      <c r="A197" s="5" t="s">
        <v>193</v>
      </c>
      <c r="B197" s="5" t="s">
        <v>193</v>
      </c>
      <c r="C197" s="5" t="s">
        <v>257</v>
      </c>
      <c r="D197" s="5" t="s">
        <v>221</v>
      </c>
      <c r="E197" s="96">
        <v>148957</v>
      </c>
      <c r="F197" s="96">
        <v>124131</v>
      </c>
      <c r="G197" s="96">
        <v>113710</v>
      </c>
      <c r="H197" s="96">
        <v>145590.74</v>
      </c>
      <c r="I197" s="96">
        <v>176844.15</v>
      </c>
    </row>
    <row r="198" spans="1:9" x14ac:dyDescent="0.2">
      <c r="A198" s="5" t="s">
        <v>193</v>
      </c>
      <c r="B198" s="5" t="s">
        <v>193</v>
      </c>
      <c r="C198" s="2" t="s">
        <v>257</v>
      </c>
      <c r="D198" s="8" t="s">
        <v>222</v>
      </c>
      <c r="E198" s="52">
        <v>7564</v>
      </c>
      <c r="F198" s="52">
        <v>9343</v>
      </c>
      <c r="G198" s="52">
        <v>66166</v>
      </c>
      <c r="H198" s="52">
        <v>76287</v>
      </c>
      <c r="I198" s="52">
        <v>120565</v>
      </c>
    </row>
    <row r="199" spans="1:9" x14ac:dyDescent="0.2">
      <c r="A199" s="5" t="s">
        <v>193</v>
      </c>
      <c r="B199" s="5" t="s">
        <v>193</v>
      </c>
      <c r="C199" s="2" t="s">
        <v>257</v>
      </c>
      <c r="D199" s="21" t="s">
        <v>223</v>
      </c>
      <c r="E199" s="52">
        <v>2551</v>
      </c>
      <c r="F199" s="52">
        <v>2485</v>
      </c>
      <c r="G199" s="52">
        <v>1573</v>
      </c>
      <c r="H199" s="52">
        <v>11554</v>
      </c>
      <c r="I199" s="52">
        <v>41877</v>
      </c>
    </row>
    <row r="200" spans="1:9" x14ac:dyDescent="0.2">
      <c r="A200" s="5" t="s">
        <v>193</v>
      </c>
      <c r="B200" s="5" t="s">
        <v>193</v>
      </c>
      <c r="C200" s="2" t="s">
        <v>257</v>
      </c>
      <c r="D200" s="21" t="s">
        <v>224</v>
      </c>
      <c r="E200" s="52">
        <v>5013</v>
      </c>
      <c r="F200" s="52">
        <v>6858</v>
      </c>
      <c r="G200" s="52">
        <v>64593</v>
      </c>
      <c r="H200" s="52">
        <v>64733</v>
      </c>
      <c r="I200" s="52">
        <v>78688</v>
      </c>
    </row>
    <row r="201" spans="1:9" x14ac:dyDescent="0.2">
      <c r="A201" s="5" t="s">
        <v>193</v>
      </c>
      <c r="B201" s="5" t="s">
        <v>193</v>
      </c>
      <c r="C201" s="2" t="s">
        <v>257</v>
      </c>
      <c r="D201" s="8" t="s">
        <v>225</v>
      </c>
      <c r="E201" s="52">
        <v>141393</v>
      </c>
      <c r="F201" s="52">
        <v>114788</v>
      </c>
      <c r="G201" s="52">
        <v>47544</v>
      </c>
      <c r="H201" s="52">
        <v>69303.740000000005</v>
      </c>
      <c r="I201" s="52">
        <v>56279.15</v>
      </c>
    </row>
    <row r="202" spans="1:9" x14ac:dyDescent="0.2">
      <c r="A202" s="5" t="s">
        <v>193</v>
      </c>
      <c r="B202" s="5" t="s">
        <v>193</v>
      </c>
      <c r="C202" s="2" t="s">
        <v>257</v>
      </c>
      <c r="D202" s="21" t="s">
        <v>509</v>
      </c>
      <c r="E202" s="52">
        <v>23</v>
      </c>
      <c r="F202" s="52">
        <v>20</v>
      </c>
      <c r="G202" s="52">
        <v>17</v>
      </c>
      <c r="H202" s="52">
        <v>15</v>
      </c>
      <c r="I202" s="52">
        <v>13</v>
      </c>
    </row>
    <row r="203" spans="1:9" x14ac:dyDescent="0.2">
      <c r="A203" s="5" t="s">
        <v>193</v>
      </c>
      <c r="B203" s="5" t="s">
        <v>193</v>
      </c>
      <c r="C203" s="2" t="s">
        <v>257</v>
      </c>
      <c r="D203" s="21" t="s">
        <v>226</v>
      </c>
      <c r="E203" s="52">
        <v>141370</v>
      </c>
      <c r="F203" s="52">
        <v>114768</v>
      </c>
      <c r="G203" s="52">
        <v>47487</v>
      </c>
      <c r="H203" s="52">
        <v>69248.740000000005</v>
      </c>
      <c r="I203" s="52">
        <v>56226.15</v>
      </c>
    </row>
    <row r="204" spans="1:9" x14ac:dyDescent="0.2">
      <c r="A204" s="5" t="s">
        <v>193</v>
      </c>
      <c r="B204" s="5" t="s">
        <v>193</v>
      </c>
      <c r="C204" s="2" t="s">
        <v>257</v>
      </c>
      <c r="D204" s="21" t="s">
        <v>227</v>
      </c>
      <c r="E204" s="52"/>
      <c r="F204" s="52">
        <v>0</v>
      </c>
      <c r="G204" s="52">
        <v>40</v>
      </c>
      <c r="H204" s="52">
        <v>40</v>
      </c>
      <c r="I204" s="52">
        <v>40</v>
      </c>
    </row>
    <row r="205" spans="1:9" x14ac:dyDescent="0.2">
      <c r="A205" s="5" t="s">
        <v>193</v>
      </c>
      <c r="B205" s="5" t="s">
        <v>193</v>
      </c>
      <c r="C205" s="5" t="s">
        <v>257</v>
      </c>
      <c r="D205" s="5" t="s">
        <v>29</v>
      </c>
      <c r="E205" s="96"/>
      <c r="F205" s="96"/>
      <c r="G205" s="96"/>
      <c r="H205" s="96"/>
      <c r="I205" s="96"/>
    </row>
    <row r="206" spans="1:9" x14ac:dyDescent="0.2">
      <c r="A206" s="5" t="s">
        <v>193</v>
      </c>
      <c r="B206" s="5" t="s">
        <v>193</v>
      </c>
      <c r="C206" s="2" t="s">
        <v>257</v>
      </c>
      <c r="D206" s="8" t="s">
        <v>248</v>
      </c>
      <c r="E206" s="52">
        <v>12772</v>
      </c>
      <c r="F206" s="52">
        <v>7940</v>
      </c>
      <c r="G206" s="52">
        <v>10460</v>
      </c>
      <c r="H206" s="52">
        <v>18445</v>
      </c>
      <c r="I206" s="52">
        <v>33145</v>
      </c>
    </row>
    <row r="207" spans="1:9" x14ac:dyDescent="0.2">
      <c r="A207" s="5" t="s">
        <v>193</v>
      </c>
      <c r="B207" s="5" t="s">
        <v>193</v>
      </c>
      <c r="C207" s="2" t="s">
        <v>257</v>
      </c>
      <c r="D207" s="8" t="s">
        <v>249</v>
      </c>
      <c r="E207" s="52">
        <v>6378</v>
      </c>
      <c r="F207" s="52">
        <v>6995</v>
      </c>
      <c r="G207" s="52">
        <v>8354</v>
      </c>
      <c r="H207" s="52">
        <v>10245</v>
      </c>
      <c r="I207" s="52">
        <v>10692</v>
      </c>
    </row>
    <row r="208" spans="1:9" x14ac:dyDescent="0.2">
      <c r="A208" s="5" t="s">
        <v>193</v>
      </c>
      <c r="B208" s="5" t="s">
        <v>193</v>
      </c>
      <c r="C208" s="2" t="s">
        <v>257</v>
      </c>
      <c r="D208" s="8" t="s">
        <v>230</v>
      </c>
      <c r="E208" s="52">
        <v>6394</v>
      </c>
      <c r="F208" s="52">
        <v>945</v>
      </c>
      <c r="G208" s="52">
        <v>2106</v>
      </c>
      <c r="H208" s="52">
        <v>8200</v>
      </c>
      <c r="I208" s="52">
        <v>22453</v>
      </c>
    </row>
    <row r="209" spans="1:9" x14ac:dyDescent="0.2">
      <c r="A209" s="5" t="s">
        <v>193</v>
      </c>
      <c r="B209" s="5" t="s">
        <v>193</v>
      </c>
      <c r="C209" s="2" t="s">
        <v>257</v>
      </c>
      <c r="D209" s="8" t="s">
        <v>250</v>
      </c>
      <c r="E209" s="52">
        <v>722</v>
      </c>
      <c r="F209" s="52">
        <v>0</v>
      </c>
      <c r="G209" s="52">
        <v>0</v>
      </c>
      <c r="H209" s="52">
        <v>854</v>
      </c>
      <c r="I209" s="52">
        <v>2245</v>
      </c>
    </row>
    <row r="210" spans="1:9" x14ac:dyDescent="0.2">
      <c r="A210" s="5" t="s">
        <v>193</v>
      </c>
      <c r="B210" s="5" t="s">
        <v>193</v>
      </c>
      <c r="C210" s="2" t="s">
        <v>257</v>
      </c>
      <c r="D210" s="8" t="s">
        <v>232</v>
      </c>
      <c r="E210" s="52">
        <v>5557</v>
      </c>
      <c r="F210" s="52">
        <v>-14380</v>
      </c>
      <c r="G210" s="52">
        <v>-5128</v>
      </c>
      <c r="H210" s="52">
        <v>6719</v>
      </c>
      <c r="I210" s="52">
        <v>18984</v>
      </c>
    </row>
    <row r="211" spans="1:9" x14ac:dyDescent="0.2">
      <c r="A211" s="5" t="s">
        <v>193</v>
      </c>
      <c r="B211" s="5" t="s">
        <v>193</v>
      </c>
      <c r="C211" s="2" t="s">
        <v>257</v>
      </c>
      <c r="D211" s="8" t="s">
        <v>233</v>
      </c>
      <c r="E211" s="52">
        <v>5506</v>
      </c>
      <c r="F211" s="52">
        <v>-15111</v>
      </c>
      <c r="G211" s="52">
        <v>-5999</v>
      </c>
      <c r="H211" s="52">
        <v>6269</v>
      </c>
      <c r="I211" s="52">
        <v>14697</v>
      </c>
    </row>
    <row r="212" spans="1:9" x14ac:dyDescent="0.2">
      <c r="A212" s="5" t="s">
        <v>193</v>
      </c>
      <c r="B212" s="5" t="s">
        <v>193</v>
      </c>
      <c r="C212" s="5" t="s">
        <v>257</v>
      </c>
      <c r="D212" s="5" t="s">
        <v>40</v>
      </c>
      <c r="E212" s="96"/>
      <c r="F212" s="96"/>
      <c r="G212" s="96"/>
      <c r="H212" s="96"/>
      <c r="I212" s="96"/>
    </row>
    <row r="213" spans="1:9" x14ac:dyDescent="0.2">
      <c r="A213" s="5" t="s">
        <v>193</v>
      </c>
      <c r="B213" s="5" t="s">
        <v>193</v>
      </c>
      <c r="C213" s="2" t="s">
        <v>257</v>
      </c>
      <c r="D213" s="8" t="s">
        <v>251</v>
      </c>
      <c r="E213" s="52">
        <v>7515</v>
      </c>
      <c r="F213" s="52">
        <v>7515</v>
      </c>
      <c r="G213" s="52">
        <v>7515</v>
      </c>
      <c r="H213" s="52">
        <v>75151</v>
      </c>
      <c r="I213" s="52">
        <v>75151</v>
      </c>
    </row>
    <row r="214" spans="1:9" x14ac:dyDescent="0.2">
      <c r="A214" s="5" t="s">
        <v>193</v>
      </c>
      <c r="B214" s="5" t="s">
        <v>193</v>
      </c>
      <c r="C214" s="2" t="s">
        <v>257</v>
      </c>
      <c r="D214" s="8" t="s">
        <v>78</v>
      </c>
      <c r="E214" s="97">
        <v>5</v>
      </c>
      <c r="F214" s="97">
        <v>0</v>
      </c>
      <c r="G214" s="97">
        <v>0</v>
      </c>
      <c r="H214" s="97">
        <v>0</v>
      </c>
      <c r="I214" s="97">
        <v>0</v>
      </c>
    </row>
    <row r="215" spans="1:9" x14ac:dyDescent="0.2">
      <c r="A215" s="5" t="s">
        <v>193</v>
      </c>
      <c r="B215" s="5" t="s">
        <v>193</v>
      </c>
      <c r="C215" s="2" t="s">
        <v>257</v>
      </c>
      <c r="D215" s="8" t="s">
        <v>79</v>
      </c>
      <c r="E215" s="97">
        <v>0</v>
      </c>
      <c r="F215" s="97">
        <v>0</v>
      </c>
      <c r="G215" s="97">
        <v>0</v>
      </c>
      <c r="H215" s="97">
        <v>0</v>
      </c>
      <c r="I215" s="97">
        <v>0</v>
      </c>
    </row>
    <row r="216" spans="1:9" x14ac:dyDescent="0.2">
      <c r="A216" s="5" t="s">
        <v>193</v>
      </c>
      <c r="B216" s="5" t="s">
        <v>193</v>
      </c>
      <c r="C216" s="2" t="s">
        <v>257</v>
      </c>
      <c r="D216" s="8" t="s">
        <v>80</v>
      </c>
      <c r="E216" s="52">
        <v>-8832</v>
      </c>
      <c r="F216" s="52">
        <v>26809</v>
      </c>
      <c r="G216" s="52">
        <v>-3933</v>
      </c>
      <c r="H216" s="52">
        <v>25911.485000000001</v>
      </c>
      <c r="I216" s="52">
        <v>14115.523999999999</v>
      </c>
    </row>
    <row r="217" spans="1:9" x14ac:dyDescent="0.2">
      <c r="A217" s="5" t="s">
        <v>193</v>
      </c>
      <c r="B217" s="5" t="s">
        <v>193</v>
      </c>
      <c r="C217" s="5" t="s">
        <v>257</v>
      </c>
      <c r="D217" s="5" t="s">
        <v>43</v>
      </c>
      <c r="E217" s="77"/>
      <c r="F217" s="77"/>
      <c r="G217" s="77"/>
      <c r="H217" s="77"/>
      <c r="I217" s="77"/>
    </row>
    <row r="218" spans="1:9" x14ac:dyDescent="0.2">
      <c r="A218" s="5" t="s">
        <v>193</v>
      </c>
      <c r="B218" s="5" t="s">
        <v>193</v>
      </c>
      <c r="C218" s="2" t="s">
        <v>257</v>
      </c>
      <c r="D218" s="8" t="s">
        <v>543</v>
      </c>
      <c r="E218" s="23">
        <v>3.8246469529942138</v>
      </c>
      <c r="F218" s="23">
        <v>-12.652070163687362</v>
      </c>
      <c r="G218" s="23">
        <v>-5.4475450178436837</v>
      </c>
      <c r="H218" s="23">
        <v>4.4344081780418074</v>
      </c>
      <c r="I218" s="23">
        <v>8.5955838338456161</v>
      </c>
    </row>
    <row r="219" spans="1:9" x14ac:dyDescent="0.2">
      <c r="A219" s="5" t="s">
        <v>193</v>
      </c>
      <c r="B219" s="5" t="s">
        <v>193</v>
      </c>
      <c r="C219" s="2" t="s">
        <v>257</v>
      </c>
      <c r="D219" s="8" t="s">
        <v>234</v>
      </c>
      <c r="E219" s="23">
        <v>3.8600732142733101</v>
      </c>
      <c r="F219" s="23">
        <v>-12.040021769163143</v>
      </c>
      <c r="G219" s="23">
        <v>-4.6566112437910343</v>
      </c>
      <c r="H219" s="23">
        <v>4.7527179052899822</v>
      </c>
      <c r="I219" s="23">
        <v>11.10284843857421</v>
      </c>
    </row>
    <row r="220" spans="1:9" x14ac:dyDescent="0.2">
      <c r="A220" s="5" t="s">
        <v>193</v>
      </c>
      <c r="B220" s="5" t="s">
        <v>193</v>
      </c>
      <c r="C220" s="2" t="s">
        <v>257</v>
      </c>
      <c r="D220" s="8" t="s">
        <v>235</v>
      </c>
      <c r="E220" s="23">
        <v>3.696368750713293</v>
      </c>
      <c r="F220" s="23">
        <v>-12.173429683157309</v>
      </c>
      <c r="G220" s="23">
        <v>-5.2757013455280974</v>
      </c>
      <c r="H220" s="23">
        <v>4.3059057190038326</v>
      </c>
      <c r="I220" s="23">
        <v>8.310707478873347</v>
      </c>
    </row>
    <row r="221" spans="1:9" x14ac:dyDescent="0.2">
      <c r="A221" s="5" t="s">
        <v>193</v>
      </c>
      <c r="B221" s="5" t="s">
        <v>193</v>
      </c>
      <c r="C221" s="2" t="s">
        <v>257</v>
      </c>
      <c r="D221" s="8" t="s">
        <v>252</v>
      </c>
      <c r="E221" s="23">
        <v>43.109927967428753</v>
      </c>
      <c r="F221" s="23">
        <v>-190.31486146095716</v>
      </c>
      <c r="G221" s="23">
        <v>-57.35181644359465</v>
      </c>
      <c r="H221" s="23">
        <v>33.987530496069397</v>
      </c>
      <c r="I221" s="23">
        <v>44.341529642480012</v>
      </c>
    </row>
    <row r="222" spans="1:9" x14ac:dyDescent="0.2">
      <c r="A222" s="5" t="s">
        <v>193</v>
      </c>
      <c r="B222" s="5" t="s">
        <v>193</v>
      </c>
      <c r="C222" s="2" t="s">
        <v>257</v>
      </c>
      <c r="D222" s="8" t="s">
        <v>237</v>
      </c>
      <c r="E222" s="23">
        <v>115.83726843443516</v>
      </c>
      <c r="F222" s="23">
        <v>-46.290781549864334</v>
      </c>
      <c r="G222" s="23">
        <v>-139.25654275712617</v>
      </c>
      <c r="H222" s="23">
        <v>163.42319349178499</v>
      </c>
      <c r="I222" s="23">
        <v>72.74954072259645</v>
      </c>
    </row>
    <row r="223" spans="1:9" x14ac:dyDescent="0.2">
      <c r="A223" s="5" t="s">
        <v>193</v>
      </c>
      <c r="B223" s="5" t="s">
        <v>193</v>
      </c>
      <c r="C223" s="2" t="s">
        <v>257</v>
      </c>
      <c r="D223" s="8" t="s">
        <v>253</v>
      </c>
      <c r="E223" s="23">
        <v>11.320163060520541</v>
      </c>
      <c r="F223" s="23">
        <v>0</v>
      </c>
      <c r="G223" s="23">
        <v>0</v>
      </c>
      <c r="H223" s="23">
        <v>8.335773548072229</v>
      </c>
      <c r="I223" s="23">
        <v>20.997007108118218</v>
      </c>
    </row>
    <row r="224" spans="1:9" x14ac:dyDescent="0.2">
      <c r="A224" s="5" t="s">
        <v>193</v>
      </c>
      <c r="B224" s="5" t="s">
        <v>193</v>
      </c>
      <c r="C224" s="2" t="s">
        <v>257</v>
      </c>
      <c r="D224" s="8" t="s">
        <v>254</v>
      </c>
      <c r="E224" s="23">
        <v>0.73266799733865606</v>
      </c>
      <c r="F224" s="23">
        <v>-2.0107784431137725</v>
      </c>
      <c r="G224" s="23">
        <v>-0.79827012641383899</v>
      </c>
      <c r="H224" s="23">
        <v>8.3418716983140614E-2</v>
      </c>
      <c r="I224" s="23">
        <v>0.19556625993000759</v>
      </c>
    </row>
    <row r="225" spans="1:9" x14ac:dyDescent="0.2">
      <c r="A225" s="5" t="s">
        <v>193</v>
      </c>
      <c r="B225" s="5" t="s">
        <v>193</v>
      </c>
      <c r="C225" s="5" t="s">
        <v>257</v>
      </c>
      <c r="D225" s="5" t="s">
        <v>53</v>
      </c>
      <c r="E225" s="22"/>
      <c r="F225" s="22"/>
      <c r="G225" s="22"/>
      <c r="H225" s="22"/>
      <c r="I225" s="22"/>
    </row>
    <row r="226" spans="1:9" x14ac:dyDescent="0.2">
      <c r="A226" s="5" t="s">
        <v>193</v>
      </c>
      <c r="B226" s="5" t="s">
        <v>193</v>
      </c>
      <c r="C226" s="2" t="s">
        <v>257</v>
      </c>
      <c r="D226" s="8" t="s">
        <v>239</v>
      </c>
      <c r="E226" s="23">
        <v>1.5140112089671738</v>
      </c>
      <c r="F226" s="23">
        <v>1.989565587734242</v>
      </c>
      <c r="G226" s="23">
        <v>18.446055199330917</v>
      </c>
      <c r="H226" s="23">
        <v>18.081772931974402</v>
      </c>
      <c r="I226" s="23">
        <v>20.570721719843029</v>
      </c>
    </row>
    <row r="227" spans="1:9" x14ac:dyDescent="0.2">
      <c r="A227" s="5" t="s">
        <v>193</v>
      </c>
      <c r="B227" s="5" t="s">
        <v>193</v>
      </c>
      <c r="C227" s="2" t="s">
        <v>257</v>
      </c>
      <c r="D227" s="8" t="s">
        <v>240</v>
      </c>
      <c r="E227" s="23">
        <v>3.353988063669381E-2</v>
      </c>
      <c r="F227" s="23">
        <v>3.7831001119784741E-2</v>
      </c>
      <c r="G227" s="23">
        <v>3.1545158737138333E-2</v>
      </c>
      <c r="H227" s="23">
        <v>2.8978491351853836E-2</v>
      </c>
      <c r="I227" s="23">
        <v>3.3142176317395855E-2</v>
      </c>
    </row>
    <row r="228" spans="1:9" x14ac:dyDescent="0.2">
      <c r="A228" s="5" t="s">
        <v>193</v>
      </c>
      <c r="B228" s="5" t="s">
        <v>193</v>
      </c>
      <c r="C228" s="2" t="s">
        <v>257</v>
      </c>
      <c r="D228" s="8" t="s">
        <v>241</v>
      </c>
      <c r="E228" s="23">
        <v>94.906583779211445</v>
      </c>
      <c r="F228" s="23">
        <v>92.457162191555696</v>
      </c>
      <c r="G228" s="23">
        <v>41.761498548940281</v>
      </c>
      <c r="H228" s="23">
        <v>47.563972818600966</v>
      </c>
      <c r="I228" s="23">
        <v>31.794181486919413</v>
      </c>
    </row>
    <row r="229" spans="1:9" x14ac:dyDescent="0.2">
      <c r="A229" s="5" t="s">
        <v>193</v>
      </c>
      <c r="B229" s="5" t="s">
        <v>193</v>
      </c>
      <c r="C229" s="5" t="s">
        <v>257</v>
      </c>
      <c r="D229" s="5" t="s">
        <v>116</v>
      </c>
      <c r="E229" s="22"/>
      <c r="F229" s="22"/>
      <c r="G229" s="22"/>
      <c r="H229" s="22"/>
      <c r="I229" s="22"/>
    </row>
    <row r="230" spans="1:9" x14ac:dyDescent="0.2">
      <c r="A230" s="5" t="s">
        <v>193</v>
      </c>
      <c r="B230" s="5" t="s">
        <v>193</v>
      </c>
      <c r="C230" s="2" t="s">
        <v>257</v>
      </c>
      <c r="D230" s="8" t="s">
        <v>535</v>
      </c>
      <c r="E230" s="23">
        <v>96.646011936330623</v>
      </c>
      <c r="F230" s="23">
        <v>96.21689988802153</v>
      </c>
      <c r="G230" s="23">
        <v>96.845484126286166</v>
      </c>
      <c r="H230" s="23">
        <v>97.102150864814618</v>
      </c>
      <c r="I230" s="23">
        <v>96.685782368260419</v>
      </c>
    </row>
    <row r="231" spans="1:9" x14ac:dyDescent="0.2">
      <c r="A231" s="5" t="s">
        <v>193</v>
      </c>
      <c r="B231" s="5" t="s">
        <v>193</v>
      </c>
      <c r="C231" s="2" t="s">
        <v>257</v>
      </c>
      <c r="D231" s="8" t="s">
        <v>544</v>
      </c>
      <c r="E231" s="23">
        <v>19.156487025948103</v>
      </c>
      <c r="F231" s="23">
        <v>15.892880904856952</v>
      </c>
      <c r="G231" s="23">
        <v>14.653759148369927</v>
      </c>
      <c r="H231" s="23">
        <v>1.8811691128527896</v>
      </c>
      <c r="I231" s="23">
        <v>2.2751946081888463</v>
      </c>
    </row>
    <row r="232" spans="1:9" x14ac:dyDescent="0.2">
      <c r="A232" s="5" t="s">
        <v>193</v>
      </c>
      <c r="B232" s="5" t="s">
        <v>193</v>
      </c>
      <c r="C232" s="5" t="s">
        <v>257</v>
      </c>
      <c r="D232" s="5" t="s">
        <v>117</v>
      </c>
      <c r="E232" s="22"/>
      <c r="F232" s="22"/>
      <c r="G232" s="22"/>
      <c r="H232" s="22"/>
      <c r="I232" s="22"/>
    </row>
    <row r="233" spans="1:9" x14ac:dyDescent="0.2">
      <c r="A233" s="5" t="s">
        <v>193</v>
      </c>
      <c r="B233" s="5" t="s">
        <v>193</v>
      </c>
      <c r="C233" s="2" t="s">
        <v>257</v>
      </c>
      <c r="D233" s="8" t="s">
        <v>242</v>
      </c>
      <c r="E233" s="23">
        <v>-1.6040682891391209</v>
      </c>
      <c r="F233" s="23">
        <v>-1.7741380451326847</v>
      </c>
      <c r="G233" s="23">
        <v>0.65560926821136856</v>
      </c>
      <c r="H233" s="23">
        <v>4.1332724517466906</v>
      </c>
      <c r="I233" s="23">
        <v>0.96043573518405112</v>
      </c>
    </row>
    <row r="234" spans="1:9" x14ac:dyDescent="0.2">
      <c r="A234" s="5" t="s">
        <v>193</v>
      </c>
      <c r="B234" s="5" t="s">
        <v>193</v>
      </c>
      <c r="C234" s="2" t="s">
        <v>257</v>
      </c>
      <c r="D234" s="8" t="s">
        <v>255</v>
      </c>
      <c r="E234" s="23">
        <v>-1.7678142514011208</v>
      </c>
      <c r="F234" s="23">
        <v>5.7089011925042588</v>
      </c>
      <c r="G234" s="23">
        <v>-1.0964594368553109</v>
      </c>
      <c r="H234" s="23">
        <v>6.1416176819151458</v>
      </c>
      <c r="I234" s="23">
        <v>2.4083815048626511</v>
      </c>
    </row>
    <row r="235" spans="1:9" x14ac:dyDescent="0.2">
      <c r="A235" s="5" t="s">
        <v>193</v>
      </c>
      <c r="B235" s="5" t="s">
        <v>193</v>
      </c>
      <c r="C235" s="5" t="s">
        <v>647</v>
      </c>
      <c r="D235" s="5" t="s">
        <v>9</v>
      </c>
      <c r="E235" s="96">
        <v>2883452</v>
      </c>
      <c r="F235" s="96">
        <v>2830358</v>
      </c>
      <c r="G235" s="96">
        <v>2830358</v>
      </c>
      <c r="H235" s="96"/>
      <c r="I235" s="96"/>
    </row>
    <row r="236" spans="1:9" x14ac:dyDescent="0.2">
      <c r="A236" s="5" t="s">
        <v>193</v>
      </c>
      <c r="B236" s="5" t="s">
        <v>193</v>
      </c>
      <c r="C236" s="2" t="s">
        <v>647</v>
      </c>
      <c r="D236" s="8" t="s">
        <v>246</v>
      </c>
      <c r="E236" s="52">
        <v>949985</v>
      </c>
      <c r="F236" s="52">
        <v>949985</v>
      </c>
      <c r="G236" s="52">
        <v>949985</v>
      </c>
      <c r="H236" s="52"/>
      <c r="I236" s="52"/>
    </row>
    <row r="237" spans="1:9" x14ac:dyDescent="0.2">
      <c r="A237" s="5" t="s">
        <v>193</v>
      </c>
      <c r="B237" s="5" t="s">
        <v>193</v>
      </c>
      <c r="C237" s="2" t="s">
        <v>647</v>
      </c>
      <c r="D237" s="8" t="s">
        <v>11</v>
      </c>
      <c r="E237" s="52">
        <v>1024037</v>
      </c>
      <c r="F237" s="52">
        <v>1056440</v>
      </c>
      <c r="G237" s="52">
        <v>1056440</v>
      </c>
      <c r="H237" s="52"/>
      <c r="I237" s="52"/>
    </row>
    <row r="238" spans="1:9" x14ac:dyDescent="0.2">
      <c r="A238" s="5" t="s">
        <v>193</v>
      </c>
      <c r="B238" s="5" t="s">
        <v>193</v>
      </c>
      <c r="C238" s="2" t="s">
        <v>647</v>
      </c>
      <c r="D238" s="8" t="s">
        <v>247</v>
      </c>
      <c r="E238" s="52">
        <v>-443955</v>
      </c>
      <c r="F238" s="52">
        <v>68100</v>
      </c>
      <c r="G238" s="52">
        <v>68100</v>
      </c>
      <c r="H238" s="52"/>
      <c r="I238" s="52"/>
    </row>
    <row r="239" spans="1:9" x14ac:dyDescent="0.2">
      <c r="A239" s="5" t="s">
        <v>193</v>
      </c>
      <c r="B239" s="5" t="s">
        <v>193</v>
      </c>
      <c r="C239" s="2" t="s">
        <v>647</v>
      </c>
      <c r="D239" s="8" t="s">
        <v>13</v>
      </c>
      <c r="E239" s="52">
        <v>1353385</v>
      </c>
      <c r="F239" s="52">
        <v>755833</v>
      </c>
      <c r="G239" s="52">
        <v>755833</v>
      </c>
      <c r="H239" s="52"/>
      <c r="I239" s="52"/>
    </row>
    <row r="240" spans="1:9" x14ac:dyDescent="0.2">
      <c r="A240" s="5" t="s">
        <v>193</v>
      </c>
      <c r="B240" s="5" t="s">
        <v>193</v>
      </c>
      <c r="C240" s="5" t="s">
        <v>647</v>
      </c>
      <c r="D240" s="5" t="s">
        <v>218</v>
      </c>
      <c r="E240" s="96">
        <v>396167</v>
      </c>
      <c r="F240" s="96">
        <v>585143</v>
      </c>
      <c r="G240" s="96">
        <v>585143</v>
      </c>
      <c r="H240" s="96"/>
      <c r="I240" s="96"/>
    </row>
    <row r="241" spans="1:9" x14ac:dyDescent="0.2">
      <c r="A241" s="5" t="s">
        <v>193</v>
      </c>
      <c r="B241" s="5" t="s">
        <v>193</v>
      </c>
      <c r="C241" s="2" t="s">
        <v>647</v>
      </c>
      <c r="D241" s="8" t="s">
        <v>219</v>
      </c>
      <c r="E241" s="52">
        <v>329985</v>
      </c>
      <c r="F241" s="52">
        <v>439883</v>
      </c>
      <c r="G241" s="52">
        <v>439883</v>
      </c>
      <c r="H241" s="52"/>
      <c r="I241" s="52"/>
    </row>
    <row r="242" spans="1:9" x14ac:dyDescent="0.2">
      <c r="A242" s="5" t="s">
        <v>193</v>
      </c>
      <c r="B242" s="5" t="s">
        <v>193</v>
      </c>
      <c r="C242" s="2" t="s">
        <v>647</v>
      </c>
      <c r="D242" s="8" t="s">
        <v>220</v>
      </c>
      <c r="E242" s="52">
        <v>66182</v>
      </c>
      <c r="F242" s="52">
        <v>145260</v>
      </c>
      <c r="G242" s="52">
        <v>145260</v>
      </c>
      <c r="H242" s="52"/>
      <c r="I242" s="52"/>
    </row>
    <row r="243" spans="1:9" x14ac:dyDescent="0.2">
      <c r="A243" s="5" t="s">
        <v>193</v>
      </c>
      <c r="B243" s="5" t="s">
        <v>193</v>
      </c>
      <c r="C243" s="5" t="s">
        <v>647</v>
      </c>
      <c r="D243" s="5" t="s">
        <v>221</v>
      </c>
      <c r="E243" s="96">
        <v>3279619</v>
      </c>
      <c r="F243" s="96">
        <v>3415501</v>
      </c>
      <c r="G243" s="96">
        <v>3415501</v>
      </c>
      <c r="H243" s="96"/>
      <c r="I243" s="96"/>
    </row>
    <row r="244" spans="1:9" x14ac:dyDescent="0.2">
      <c r="A244" s="5" t="s">
        <v>193</v>
      </c>
      <c r="B244" s="5" t="s">
        <v>193</v>
      </c>
      <c r="C244" s="2" t="s">
        <v>647</v>
      </c>
      <c r="D244" s="8" t="s">
        <v>222</v>
      </c>
      <c r="E244" s="52">
        <v>2170175</v>
      </c>
      <c r="F244" s="52">
        <v>2369249</v>
      </c>
      <c r="G244" s="52">
        <v>2369249</v>
      </c>
      <c r="H244" s="52"/>
      <c r="I244" s="52"/>
    </row>
    <row r="245" spans="1:9" x14ac:dyDescent="0.2">
      <c r="A245" s="5" t="s">
        <v>193</v>
      </c>
      <c r="B245" s="5" t="s">
        <v>193</v>
      </c>
      <c r="C245" s="2" t="s">
        <v>647</v>
      </c>
      <c r="D245" s="21" t="s">
        <v>223</v>
      </c>
      <c r="E245" s="52">
        <v>40048</v>
      </c>
      <c r="F245" s="52">
        <v>40548</v>
      </c>
      <c r="G245" s="52">
        <v>40548</v>
      </c>
      <c r="H245" s="52"/>
      <c r="I245" s="52"/>
    </row>
    <row r="246" spans="1:9" x14ac:dyDescent="0.2">
      <c r="A246" s="5" t="s">
        <v>193</v>
      </c>
      <c r="B246" s="5" t="s">
        <v>193</v>
      </c>
      <c r="C246" s="2" t="s">
        <v>647</v>
      </c>
      <c r="D246" s="21" t="s">
        <v>224</v>
      </c>
      <c r="E246" s="52">
        <v>2130127</v>
      </c>
      <c r="F246" s="52">
        <v>2328701</v>
      </c>
      <c r="G246" s="52">
        <v>2328701</v>
      </c>
      <c r="H246" s="52"/>
      <c r="I246" s="52"/>
    </row>
    <row r="247" spans="1:9" x14ac:dyDescent="0.2">
      <c r="A247" s="5" t="s">
        <v>193</v>
      </c>
      <c r="B247" s="5" t="s">
        <v>193</v>
      </c>
      <c r="C247" s="2" t="s">
        <v>647</v>
      </c>
      <c r="D247" s="8" t="s">
        <v>225</v>
      </c>
      <c r="E247" s="52">
        <v>1109444</v>
      </c>
      <c r="F247" s="52">
        <v>1046252</v>
      </c>
      <c r="G247" s="52">
        <v>1046252</v>
      </c>
      <c r="H247" s="52"/>
      <c r="I247" s="52"/>
    </row>
    <row r="248" spans="1:9" x14ac:dyDescent="0.2">
      <c r="A248" s="5" t="s">
        <v>193</v>
      </c>
      <c r="B248" s="5" t="s">
        <v>193</v>
      </c>
      <c r="C248" s="2" t="s">
        <v>647</v>
      </c>
      <c r="D248" s="21" t="s">
        <v>509</v>
      </c>
      <c r="E248" s="52">
        <v>93366</v>
      </c>
      <c r="F248" s="52">
        <v>90326</v>
      </c>
      <c r="G248" s="52">
        <v>90326</v>
      </c>
      <c r="H248" s="52"/>
      <c r="I248" s="52"/>
    </row>
    <row r="249" spans="1:9" x14ac:dyDescent="0.2">
      <c r="A249" s="5" t="s">
        <v>193</v>
      </c>
      <c r="B249" s="5" t="s">
        <v>193</v>
      </c>
      <c r="C249" s="2" t="s">
        <v>647</v>
      </c>
      <c r="D249" s="21" t="s">
        <v>226</v>
      </c>
      <c r="E249" s="52">
        <v>942279</v>
      </c>
      <c r="F249" s="52">
        <v>900552</v>
      </c>
      <c r="G249" s="52">
        <v>900552</v>
      </c>
      <c r="H249" s="52"/>
      <c r="I249" s="52"/>
    </row>
    <row r="250" spans="1:9" x14ac:dyDescent="0.2">
      <c r="A250" s="5" t="s">
        <v>193</v>
      </c>
      <c r="B250" s="5" t="s">
        <v>193</v>
      </c>
      <c r="C250" s="2" t="s">
        <v>647</v>
      </c>
      <c r="D250" s="21" t="s">
        <v>227</v>
      </c>
      <c r="E250" s="52">
        <v>73799</v>
      </c>
      <c r="F250" s="52">
        <v>55374</v>
      </c>
      <c r="G250" s="52">
        <v>55374</v>
      </c>
      <c r="H250" s="52"/>
      <c r="I250" s="52"/>
    </row>
    <row r="251" spans="1:9" x14ac:dyDescent="0.2">
      <c r="A251" s="5" t="s">
        <v>193</v>
      </c>
      <c r="B251" s="5" t="s">
        <v>193</v>
      </c>
      <c r="C251" s="5" t="s">
        <v>647</v>
      </c>
      <c r="D251" s="5" t="s">
        <v>29</v>
      </c>
      <c r="E251" s="96"/>
      <c r="F251" s="96"/>
      <c r="G251" s="96"/>
      <c r="H251" s="96"/>
      <c r="I251" s="96"/>
    </row>
    <row r="252" spans="1:9" x14ac:dyDescent="0.2">
      <c r="A252" s="5" t="s">
        <v>193</v>
      </c>
      <c r="B252" s="5" t="s">
        <v>193</v>
      </c>
      <c r="C252" s="2" t="s">
        <v>647</v>
      </c>
      <c r="D252" s="8" t="s">
        <v>248</v>
      </c>
      <c r="E252" s="52">
        <v>503795</v>
      </c>
      <c r="F252" s="52">
        <v>1012312</v>
      </c>
      <c r="G252" s="52">
        <v>1012312</v>
      </c>
      <c r="H252" s="52"/>
      <c r="I252" s="52"/>
    </row>
    <row r="253" spans="1:9" x14ac:dyDescent="0.2">
      <c r="A253" s="5" t="s">
        <v>193</v>
      </c>
      <c r="B253" s="5" t="s">
        <v>193</v>
      </c>
      <c r="C253" s="2" t="s">
        <v>647</v>
      </c>
      <c r="D253" s="8" t="s">
        <v>249</v>
      </c>
      <c r="E253" s="52">
        <v>150705</v>
      </c>
      <c r="F253" s="52">
        <v>137822</v>
      </c>
      <c r="G253" s="52">
        <v>137822</v>
      </c>
      <c r="H253" s="52"/>
      <c r="I253" s="52"/>
    </row>
    <row r="254" spans="1:9" x14ac:dyDescent="0.2">
      <c r="A254" s="5" t="s">
        <v>193</v>
      </c>
      <c r="B254" s="5" t="s">
        <v>193</v>
      </c>
      <c r="C254" s="2" t="s">
        <v>647</v>
      </c>
      <c r="D254" s="8" t="s">
        <v>230</v>
      </c>
      <c r="E254" s="52">
        <v>353090</v>
      </c>
      <c r="F254" s="52">
        <v>874490</v>
      </c>
      <c r="G254" s="52">
        <v>874490</v>
      </c>
      <c r="H254" s="52"/>
      <c r="I254" s="52"/>
    </row>
    <row r="255" spans="1:9" x14ac:dyDescent="0.2">
      <c r="A255" s="5" t="s">
        <v>193</v>
      </c>
      <c r="B255" s="5" t="s">
        <v>193</v>
      </c>
      <c r="C255" s="2" t="s">
        <v>647</v>
      </c>
      <c r="D255" s="8" t="s">
        <v>250</v>
      </c>
      <c r="E255" s="52">
        <v>31942</v>
      </c>
      <c r="F255" s="52">
        <v>82522</v>
      </c>
      <c r="G255" s="52">
        <v>82522</v>
      </c>
      <c r="H255" s="52"/>
      <c r="I255" s="52"/>
    </row>
    <row r="256" spans="1:9" x14ac:dyDescent="0.2">
      <c r="A256" s="5" t="s">
        <v>193</v>
      </c>
      <c r="B256" s="5" t="s">
        <v>193</v>
      </c>
      <c r="C256" s="2" t="s">
        <v>647</v>
      </c>
      <c r="D256" s="8" t="s">
        <v>232</v>
      </c>
      <c r="E256" s="52">
        <v>262902</v>
      </c>
      <c r="F256" s="52">
        <v>710991</v>
      </c>
      <c r="G256" s="52">
        <v>710991</v>
      </c>
      <c r="H256" s="52"/>
      <c r="I256" s="52"/>
    </row>
    <row r="257" spans="1:9" x14ac:dyDescent="0.2">
      <c r="A257" s="5" t="s">
        <v>193</v>
      </c>
      <c r="B257" s="5" t="s">
        <v>193</v>
      </c>
      <c r="C257" s="2" t="s">
        <v>647</v>
      </c>
      <c r="D257" s="8" t="s">
        <v>233</v>
      </c>
      <c r="E257" s="52">
        <v>262810</v>
      </c>
      <c r="F257" s="52">
        <v>648045</v>
      </c>
      <c r="G257" s="52">
        <v>648045</v>
      </c>
      <c r="H257" s="52"/>
      <c r="I257" s="52"/>
    </row>
    <row r="258" spans="1:9" x14ac:dyDescent="0.2">
      <c r="A258" s="5" t="s">
        <v>193</v>
      </c>
      <c r="B258" s="5" t="s">
        <v>193</v>
      </c>
      <c r="C258" s="5" t="s">
        <v>647</v>
      </c>
      <c r="D258" s="5" t="s">
        <v>40</v>
      </c>
      <c r="E258" s="96"/>
      <c r="F258" s="96"/>
      <c r="G258" s="96"/>
      <c r="H258" s="96"/>
      <c r="I258" s="96"/>
    </row>
    <row r="259" spans="1:9" x14ac:dyDescent="0.2">
      <c r="A259" s="5" t="s">
        <v>193</v>
      </c>
      <c r="B259" s="5" t="s">
        <v>193</v>
      </c>
      <c r="C259" s="2" t="s">
        <v>647</v>
      </c>
      <c r="D259" s="8" t="s">
        <v>251</v>
      </c>
      <c r="E259" s="52">
        <v>94998</v>
      </c>
      <c r="F259" s="52">
        <v>94998</v>
      </c>
      <c r="G259" s="52">
        <v>94998</v>
      </c>
      <c r="H259" s="52"/>
      <c r="I259" s="52"/>
    </row>
    <row r="260" spans="1:9" x14ac:dyDescent="0.2">
      <c r="A260" s="5" t="s">
        <v>193</v>
      </c>
      <c r="B260" s="5" t="s">
        <v>193</v>
      </c>
      <c r="C260" s="2" t="s">
        <v>647</v>
      </c>
      <c r="D260" s="8" t="s">
        <v>78</v>
      </c>
      <c r="E260" s="97">
        <v>13</v>
      </c>
      <c r="F260" s="97">
        <v>0</v>
      </c>
      <c r="G260" s="97">
        <v>0</v>
      </c>
      <c r="H260" s="97"/>
      <c r="I260" s="97"/>
    </row>
    <row r="261" spans="1:9" x14ac:dyDescent="0.2">
      <c r="A261" s="5" t="s">
        <v>193</v>
      </c>
      <c r="B261" s="5" t="s">
        <v>193</v>
      </c>
      <c r="C261" s="2" t="s">
        <v>647</v>
      </c>
      <c r="D261" s="8" t="s">
        <v>79</v>
      </c>
      <c r="E261" s="97">
        <v>0</v>
      </c>
      <c r="F261" s="97">
        <v>0</v>
      </c>
      <c r="G261" s="97">
        <v>0</v>
      </c>
      <c r="H261" s="97"/>
      <c r="I261" s="97"/>
    </row>
    <row r="262" spans="1:9" x14ac:dyDescent="0.2">
      <c r="A262" s="5" t="s">
        <v>193</v>
      </c>
      <c r="B262" s="5" t="s">
        <v>193</v>
      </c>
      <c r="C262" s="2" t="s">
        <v>647</v>
      </c>
      <c r="D262" s="8" t="s">
        <v>80</v>
      </c>
      <c r="E262" s="52">
        <v>20076</v>
      </c>
      <c r="F262" s="52">
        <v>97640</v>
      </c>
      <c r="G262" s="52">
        <v>97640</v>
      </c>
      <c r="H262" s="52"/>
      <c r="I262" s="52"/>
    </row>
    <row r="263" spans="1:9" x14ac:dyDescent="0.2">
      <c r="A263" s="5" t="s">
        <v>193</v>
      </c>
      <c r="B263" s="5" t="s">
        <v>193</v>
      </c>
      <c r="C263" s="5" t="s">
        <v>647</v>
      </c>
      <c r="D263" s="5" t="s">
        <v>43</v>
      </c>
      <c r="E263" s="77"/>
      <c r="F263" s="77"/>
      <c r="G263" s="77"/>
      <c r="H263" s="77"/>
      <c r="I263" s="77"/>
    </row>
    <row r="264" spans="1:9" x14ac:dyDescent="0.2">
      <c r="A264" s="5" t="s">
        <v>193</v>
      </c>
      <c r="B264" s="5" t="s">
        <v>193</v>
      </c>
      <c r="C264" s="2" t="s">
        <v>647</v>
      </c>
      <c r="D264" s="8" t="s">
        <v>543</v>
      </c>
      <c r="E264" s="23">
        <v>9.1144225740536005</v>
      </c>
      <c r="F264" s="23">
        <v>22.896220195466437</v>
      </c>
      <c r="G264" s="23">
        <v>22.896220195466437</v>
      </c>
      <c r="H264" s="23"/>
      <c r="I264" s="23"/>
    </row>
    <row r="265" spans="1:9" x14ac:dyDescent="0.2">
      <c r="A265" s="5" t="s">
        <v>193</v>
      </c>
      <c r="B265" s="5" t="s">
        <v>193</v>
      </c>
      <c r="C265" s="2" t="s">
        <v>647</v>
      </c>
      <c r="D265" s="8" t="s">
        <v>234</v>
      </c>
      <c r="E265" s="23">
        <v>8.9130380243786185</v>
      </c>
      <c r="F265" s="23">
        <v>23.893893638229098</v>
      </c>
      <c r="G265" s="23">
        <v>23.893893638229098</v>
      </c>
      <c r="H265" s="23"/>
      <c r="I265" s="23"/>
    </row>
    <row r="266" spans="1:9" x14ac:dyDescent="0.2">
      <c r="A266" s="5" t="s">
        <v>193</v>
      </c>
      <c r="B266" s="5" t="s">
        <v>193</v>
      </c>
      <c r="C266" s="2" t="s">
        <v>647</v>
      </c>
      <c r="D266" s="8" t="s">
        <v>235</v>
      </c>
      <c r="E266" s="23">
        <v>8.0134308283980555</v>
      </c>
      <c r="F266" s="23">
        <v>18.973643983708392</v>
      </c>
      <c r="G266" s="23">
        <v>18.973643983708392</v>
      </c>
      <c r="H266" s="23"/>
      <c r="I266" s="23"/>
    </row>
    <row r="267" spans="1:9" x14ac:dyDescent="0.2">
      <c r="A267" s="5" t="s">
        <v>193</v>
      </c>
      <c r="B267" s="5" t="s">
        <v>193</v>
      </c>
      <c r="C267" s="2" t="s">
        <v>647</v>
      </c>
      <c r="D267" s="8" t="s">
        <v>252</v>
      </c>
      <c r="E267" s="23">
        <v>52.166059607578475</v>
      </c>
      <c r="F267" s="23">
        <v>64.016330933546186</v>
      </c>
      <c r="G267" s="23">
        <v>64.016330933546186</v>
      </c>
      <c r="H267" s="23"/>
      <c r="I267" s="23"/>
    </row>
    <row r="268" spans="1:9" x14ac:dyDescent="0.2">
      <c r="A268" s="5" t="s">
        <v>193</v>
      </c>
      <c r="B268" s="5" t="s">
        <v>193</v>
      </c>
      <c r="C268" s="2" t="s">
        <v>647</v>
      </c>
      <c r="D268" s="8" t="s">
        <v>237</v>
      </c>
      <c r="E268" s="23">
        <v>57.343708382481637</v>
      </c>
      <c r="F268" s="23">
        <v>21.267350261170133</v>
      </c>
      <c r="G268" s="23">
        <v>21.267350261170133</v>
      </c>
      <c r="H268" s="23"/>
      <c r="I268" s="23"/>
    </row>
    <row r="269" spans="1:9" x14ac:dyDescent="0.2">
      <c r="A269" s="5" t="s">
        <v>193</v>
      </c>
      <c r="B269" s="5" t="s">
        <v>193</v>
      </c>
      <c r="C269" s="2" t="s">
        <v>647</v>
      </c>
      <c r="D269" s="8" t="s">
        <v>253</v>
      </c>
      <c r="E269" s="23">
        <v>21.195049931986333</v>
      </c>
      <c r="F269" s="23">
        <v>59.875781805517256</v>
      </c>
      <c r="G269" s="23">
        <v>59.875781805517256</v>
      </c>
      <c r="H269" s="23"/>
      <c r="I269" s="23"/>
    </row>
    <row r="270" spans="1:9" x14ac:dyDescent="0.2">
      <c r="A270" s="5" t="s">
        <v>193</v>
      </c>
      <c r="B270" s="5" t="s">
        <v>193</v>
      </c>
      <c r="C270" s="2" t="s">
        <v>647</v>
      </c>
      <c r="D270" s="8" t="s">
        <v>254</v>
      </c>
      <c r="E270" s="23">
        <v>2.7664792943009329</v>
      </c>
      <c r="F270" s="23">
        <v>6.821669929893261</v>
      </c>
      <c r="G270" s="23">
        <v>6.821669929893261</v>
      </c>
      <c r="H270" s="23"/>
      <c r="I270" s="23"/>
    </row>
    <row r="271" spans="1:9" x14ac:dyDescent="0.2">
      <c r="A271" s="5" t="s">
        <v>193</v>
      </c>
      <c r="B271" s="5" t="s">
        <v>193</v>
      </c>
      <c r="C271" s="5" t="s">
        <v>647</v>
      </c>
      <c r="D271" s="5" t="s">
        <v>53</v>
      </c>
      <c r="E271" s="22"/>
      <c r="F271" s="22"/>
      <c r="G271" s="22"/>
      <c r="H271" s="22"/>
      <c r="I271" s="22"/>
    </row>
    <row r="272" spans="1:9" x14ac:dyDescent="0.2">
      <c r="A272" s="5" t="s">
        <v>193</v>
      </c>
      <c r="B272" s="5" t="s">
        <v>193</v>
      </c>
      <c r="C272" s="2" t="s">
        <v>647</v>
      </c>
      <c r="D272" s="8" t="s">
        <v>239</v>
      </c>
      <c r="E272" s="23">
        <v>6.5765868145521766</v>
      </c>
      <c r="F272" s="23">
        <v>5.3860890282188674</v>
      </c>
      <c r="G272" s="23">
        <v>5.3860890282188674</v>
      </c>
      <c r="H272" s="23"/>
      <c r="I272" s="23"/>
    </row>
    <row r="273" spans="1:9" x14ac:dyDescent="0.2">
      <c r="A273" s="5" t="s">
        <v>193</v>
      </c>
      <c r="B273" s="5" t="s">
        <v>193</v>
      </c>
      <c r="C273" s="2" t="s">
        <v>647</v>
      </c>
      <c r="D273" s="8" t="s">
        <v>240</v>
      </c>
      <c r="E273" s="23">
        <v>0.12079665351371607</v>
      </c>
      <c r="F273" s="23">
        <v>0.17131981516035275</v>
      </c>
      <c r="G273" s="23">
        <v>0.17131981516035275</v>
      </c>
      <c r="H273" s="23"/>
      <c r="I273" s="23"/>
    </row>
    <row r="274" spans="1:9" x14ac:dyDescent="0.2">
      <c r="A274" s="5" t="s">
        <v>193</v>
      </c>
      <c r="B274" s="5" t="s">
        <v>193</v>
      </c>
      <c r="C274" s="2" t="s">
        <v>647</v>
      </c>
      <c r="D274" s="8" t="s">
        <v>241</v>
      </c>
      <c r="E274" s="23">
        <v>28.7313556849134</v>
      </c>
      <c r="F274" s="23">
        <v>26.366615029537392</v>
      </c>
      <c r="G274" s="23">
        <v>26.366615029537392</v>
      </c>
      <c r="H274" s="23"/>
      <c r="I274" s="23"/>
    </row>
    <row r="275" spans="1:9" x14ac:dyDescent="0.2">
      <c r="A275" s="5" t="s">
        <v>193</v>
      </c>
      <c r="B275" s="5" t="s">
        <v>193</v>
      </c>
      <c r="C275" s="5" t="s">
        <v>647</v>
      </c>
      <c r="D275" s="5" t="s">
        <v>116</v>
      </c>
      <c r="E275" s="22"/>
      <c r="F275" s="22"/>
      <c r="G275" s="22"/>
      <c r="H275" s="22"/>
      <c r="I275" s="22"/>
    </row>
    <row r="276" spans="1:9" x14ac:dyDescent="0.2">
      <c r="A276" s="5" t="s">
        <v>193</v>
      </c>
      <c r="B276" s="5" t="s">
        <v>193</v>
      </c>
      <c r="C276" s="2" t="s">
        <v>647</v>
      </c>
      <c r="D276" s="8" t="s">
        <v>535</v>
      </c>
      <c r="E276" s="23">
        <v>87.920334648628398</v>
      </c>
      <c r="F276" s="23">
        <v>82.868018483964718</v>
      </c>
      <c r="G276" s="23">
        <v>82.868018483964718</v>
      </c>
      <c r="H276" s="23"/>
      <c r="I276" s="23"/>
    </row>
    <row r="277" spans="1:9" x14ac:dyDescent="0.2">
      <c r="A277" s="5" t="s">
        <v>193</v>
      </c>
      <c r="B277" s="5" t="s">
        <v>193</v>
      </c>
      <c r="C277" s="2" t="s">
        <v>647</v>
      </c>
      <c r="D277" s="8" t="s">
        <v>544</v>
      </c>
      <c r="E277" s="23">
        <v>30.352765321375188</v>
      </c>
      <c r="F277" s="23">
        <v>29.793869344617782</v>
      </c>
      <c r="G277" s="23">
        <v>29.793869344617782</v>
      </c>
      <c r="H277" s="23"/>
      <c r="I277" s="23"/>
    </row>
    <row r="278" spans="1:9" x14ac:dyDescent="0.2">
      <c r="A278" s="5" t="s">
        <v>193</v>
      </c>
      <c r="B278" s="5" t="s">
        <v>193</v>
      </c>
      <c r="C278" s="5" t="s">
        <v>647</v>
      </c>
      <c r="D278" s="5" t="s">
        <v>117</v>
      </c>
      <c r="E278" s="22"/>
      <c r="F278" s="22"/>
      <c r="G278" s="22"/>
      <c r="H278" s="22"/>
      <c r="I278" s="22"/>
    </row>
    <row r="279" spans="1:9" x14ac:dyDescent="0.2">
      <c r="A279" s="5" t="s">
        <v>193</v>
      </c>
      <c r="B279" s="5" t="s">
        <v>193</v>
      </c>
      <c r="C279" s="2" t="s">
        <v>647</v>
      </c>
      <c r="D279" s="8" t="s">
        <v>242</v>
      </c>
      <c r="E279" s="23">
        <v>7.638978729880902E-2</v>
      </c>
      <c r="F279" s="23">
        <v>0.15066854925198095</v>
      </c>
      <c r="G279" s="23">
        <v>0.15066854925198095</v>
      </c>
      <c r="H279" s="23"/>
      <c r="I279" s="23"/>
    </row>
    <row r="280" spans="1:9" x14ac:dyDescent="0.2">
      <c r="A280" s="5" t="s">
        <v>193</v>
      </c>
      <c r="B280" s="5" t="s">
        <v>193</v>
      </c>
      <c r="C280" s="2" t="s">
        <v>647</v>
      </c>
      <c r="D280" s="8" t="s">
        <v>255</v>
      </c>
      <c r="E280" s="23">
        <v>6.0839129051320516E-2</v>
      </c>
      <c r="F280" s="23">
        <v>0.22196811424856155</v>
      </c>
      <c r="G280" s="23">
        <v>0.22196811424856155</v>
      </c>
      <c r="H280" s="23"/>
      <c r="I280" s="23"/>
    </row>
    <row r="281" spans="1:9" x14ac:dyDescent="0.2">
      <c r="A281" s="5" t="s">
        <v>193</v>
      </c>
      <c r="B281" s="5" t="s">
        <v>193</v>
      </c>
      <c r="C281" s="5" t="s">
        <v>258</v>
      </c>
      <c r="D281" s="5" t="s">
        <v>9</v>
      </c>
      <c r="E281" s="96">
        <v>113388</v>
      </c>
      <c r="F281" s="96">
        <v>99284</v>
      </c>
      <c r="G281" s="96">
        <v>92542</v>
      </c>
      <c r="H281" s="96">
        <v>122030</v>
      </c>
      <c r="I281" s="96">
        <v>136691</v>
      </c>
    </row>
    <row r="282" spans="1:9" x14ac:dyDescent="0.2">
      <c r="A282" s="5" t="s">
        <v>193</v>
      </c>
      <c r="B282" s="5" t="s">
        <v>193</v>
      </c>
      <c r="C282" s="2" t="s">
        <v>258</v>
      </c>
      <c r="D282" s="8" t="s">
        <v>246</v>
      </c>
      <c r="E282" s="52">
        <v>113400</v>
      </c>
      <c r="F282" s="52">
        <v>113400</v>
      </c>
      <c r="G282" s="52">
        <v>113400</v>
      </c>
      <c r="H282" s="52">
        <v>113400</v>
      </c>
      <c r="I282" s="52">
        <v>113400</v>
      </c>
    </row>
    <row r="283" spans="1:9" x14ac:dyDescent="0.2">
      <c r="A283" s="5" t="s">
        <v>193</v>
      </c>
      <c r="B283" s="5" t="s">
        <v>193</v>
      </c>
      <c r="C283" s="2" t="s">
        <v>258</v>
      </c>
      <c r="D283" s="8" t="s">
        <v>11</v>
      </c>
      <c r="E283" s="52">
        <v>24296</v>
      </c>
      <c r="F283" s="52">
        <v>20842</v>
      </c>
      <c r="G283" s="52">
        <v>19812</v>
      </c>
      <c r="H283" s="52">
        <v>32870</v>
      </c>
      <c r="I283" s="52">
        <v>32871</v>
      </c>
    </row>
    <row r="284" spans="1:9" x14ac:dyDescent="0.2">
      <c r="A284" s="5" t="s">
        <v>193</v>
      </c>
      <c r="B284" s="5" t="s">
        <v>193</v>
      </c>
      <c r="C284" s="2" t="s">
        <v>258</v>
      </c>
      <c r="D284" s="8" t="s">
        <v>247</v>
      </c>
      <c r="E284" s="52">
        <v>-24308</v>
      </c>
      <c r="F284" s="52">
        <v>-34958</v>
      </c>
      <c r="G284" s="52">
        <v>-40670</v>
      </c>
      <c r="H284" s="52">
        <v>-24240</v>
      </c>
      <c r="I284" s="52">
        <v>-9580</v>
      </c>
    </row>
    <row r="285" spans="1:9" x14ac:dyDescent="0.2">
      <c r="A285" s="5" t="s">
        <v>193</v>
      </c>
      <c r="B285" s="5" t="s">
        <v>193</v>
      </c>
      <c r="C285" s="2" t="s">
        <v>258</v>
      </c>
      <c r="D285" s="8" t="s">
        <v>13</v>
      </c>
      <c r="E285" s="52">
        <v>0</v>
      </c>
      <c r="F285" s="52">
        <v>0</v>
      </c>
      <c r="G285" s="52">
        <v>0</v>
      </c>
      <c r="H285" s="52">
        <v>0</v>
      </c>
      <c r="I285" s="52">
        <v>0</v>
      </c>
    </row>
    <row r="286" spans="1:9" x14ac:dyDescent="0.2">
      <c r="A286" s="5" t="s">
        <v>193</v>
      </c>
      <c r="B286" s="5" t="s">
        <v>193</v>
      </c>
      <c r="C286" s="5" t="s">
        <v>258</v>
      </c>
      <c r="D286" s="5" t="s">
        <v>218</v>
      </c>
      <c r="E286" s="96">
        <v>72428</v>
      </c>
      <c r="F286" s="96">
        <v>68685</v>
      </c>
      <c r="G286" s="96">
        <v>70356</v>
      </c>
      <c r="H286" s="96">
        <v>79308</v>
      </c>
      <c r="I286" s="96">
        <v>95655</v>
      </c>
    </row>
    <row r="287" spans="1:9" x14ac:dyDescent="0.2">
      <c r="A287" s="5" t="s">
        <v>193</v>
      </c>
      <c r="B287" s="5" t="s">
        <v>193</v>
      </c>
      <c r="C287" s="2" t="s">
        <v>258</v>
      </c>
      <c r="D287" s="8" t="s">
        <v>219</v>
      </c>
      <c r="E287" s="52">
        <v>28061</v>
      </c>
      <c r="F287" s="52">
        <v>25862</v>
      </c>
      <c r="G287" s="52">
        <v>15738</v>
      </c>
      <c r="H287" s="52">
        <v>24881</v>
      </c>
      <c r="I287" s="52">
        <v>26427</v>
      </c>
    </row>
    <row r="288" spans="1:9" x14ac:dyDescent="0.2">
      <c r="A288" s="5" t="s">
        <v>193</v>
      </c>
      <c r="B288" s="5" t="s">
        <v>193</v>
      </c>
      <c r="C288" s="2" t="s">
        <v>258</v>
      </c>
      <c r="D288" s="8" t="s">
        <v>220</v>
      </c>
      <c r="E288" s="52">
        <v>44367</v>
      </c>
      <c r="F288" s="52">
        <v>42823</v>
      </c>
      <c r="G288" s="52">
        <v>54618</v>
      </c>
      <c r="H288" s="52">
        <v>54427</v>
      </c>
      <c r="I288" s="52">
        <v>69228</v>
      </c>
    </row>
    <row r="289" spans="1:9" x14ac:dyDescent="0.2">
      <c r="A289" s="5" t="s">
        <v>193</v>
      </c>
      <c r="B289" s="5" t="s">
        <v>193</v>
      </c>
      <c r="C289" s="5" t="s">
        <v>258</v>
      </c>
      <c r="D289" s="5" t="s">
        <v>221</v>
      </c>
      <c r="E289" s="96">
        <v>185816</v>
      </c>
      <c r="F289" s="96">
        <v>167969</v>
      </c>
      <c r="G289" s="96">
        <v>162898</v>
      </c>
      <c r="H289" s="96">
        <v>201338</v>
      </c>
      <c r="I289" s="96">
        <v>232346</v>
      </c>
    </row>
    <row r="290" spans="1:9" x14ac:dyDescent="0.2">
      <c r="A290" s="5" t="s">
        <v>193</v>
      </c>
      <c r="B290" s="5" t="s">
        <v>193</v>
      </c>
      <c r="C290" s="2" t="s">
        <v>258</v>
      </c>
      <c r="D290" s="8" t="s">
        <v>222</v>
      </c>
      <c r="E290" s="52">
        <v>67298</v>
      </c>
      <c r="F290" s="52">
        <v>55985</v>
      </c>
      <c r="G290" s="52">
        <v>38941</v>
      </c>
      <c r="H290" s="52">
        <v>22807</v>
      </c>
      <c r="I290" s="52">
        <v>36703</v>
      </c>
    </row>
    <row r="291" spans="1:9" x14ac:dyDescent="0.2">
      <c r="A291" s="5" t="s">
        <v>193</v>
      </c>
      <c r="B291" s="5" t="s">
        <v>193</v>
      </c>
      <c r="C291" s="2" t="s">
        <v>258</v>
      </c>
      <c r="D291" s="21" t="s">
        <v>223</v>
      </c>
      <c r="E291" s="52">
        <v>15574</v>
      </c>
      <c r="F291" s="52">
        <v>15851</v>
      </c>
      <c r="G291" s="52">
        <v>2398</v>
      </c>
      <c r="H291" s="52">
        <v>6103</v>
      </c>
      <c r="I291" s="52">
        <v>8268</v>
      </c>
    </row>
    <row r="292" spans="1:9" x14ac:dyDescent="0.2">
      <c r="A292" s="5" t="s">
        <v>193</v>
      </c>
      <c r="B292" s="5" t="s">
        <v>193</v>
      </c>
      <c r="C292" s="2" t="s">
        <v>258</v>
      </c>
      <c r="D292" s="21" t="s">
        <v>224</v>
      </c>
      <c r="E292" s="52">
        <v>51724</v>
      </c>
      <c r="F292" s="52">
        <v>40134</v>
      </c>
      <c r="G292" s="52">
        <v>36543</v>
      </c>
      <c r="H292" s="52">
        <v>16704</v>
      </c>
      <c r="I292" s="52">
        <v>28435</v>
      </c>
    </row>
    <row r="293" spans="1:9" x14ac:dyDescent="0.2">
      <c r="A293" s="5" t="s">
        <v>193</v>
      </c>
      <c r="B293" s="5" t="s">
        <v>193</v>
      </c>
      <c r="C293" s="2" t="s">
        <v>258</v>
      </c>
      <c r="D293" s="8" t="s">
        <v>225</v>
      </c>
      <c r="E293" s="52">
        <v>118518</v>
      </c>
      <c r="F293" s="52">
        <v>111984</v>
      </c>
      <c r="G293" s="52">
        <v>123957</v>
      </c>
      <c r="H293" s="52">
        <v>178531</v>
      </c>
      <c r="I293" s="52">
        <v>195643</v>
      </c>
    </row>
    <row r="294" spans="1:9" x14ac:dyDescent="0.2">
      <c r="A294" s="5" t="s">
        <v>193</v>
      </c>
      <c r="B294" s="5" t="s">
        <v>193</v>
      </c>
      <c r="C294" s="2" t="s">
        <v>258</v>
      </c>
      <c r="D294" s="21" t="s">
        <v>509</v>
      </c>
      <c r="E294" s="52">
        <v>94985</v>
      </c>
      <c r="F294" s="52">
        <v>88451</v>
      </c>
      <c r="G294" s="52">
        <v>100424</v>
      </c>
      <c r="H294" s="52">
        <v>124081</v>
      </c>
      <c r="I294" s="52">
        <v>130093</v>
      </c>
    </row>
    <row r="295" spans="1:9" x14ac:dyDescent="0.2">
      <c r="A295" s="5" t="s">
        <v>193</v>
      </c>
      <c r="B295" s="5" t="s">
        <v>193</v>
      </c>
      <c r="C295" s="2" t="s">
        <v>258</v>
      </c>
      <c r="D295" s="21" t="s">
        <v>226</v>
      </c>
      <c r="E295" s="52">
        <v>23533</v>
      </c>
      <c r="F295" s="52">
        <v>23533</v>
      </c>
      <c r="G295" s="52">
        <v>23533</v>
      </c>
      <c r="H295" s="52">
        <v>54450</v>
      </c>
      <c r="I295" s="52">
        <v>65550</v>
      </c>
    </row>
    <row r="296" spans="1:9" x14ac:dyDescent="0.2">
      <c r="A296" s="5" t="s">
        <v>193</v>
      </c>
      <c r="B296" s="5" t="s">
        <v>193</v>
      </c>
      <c r="C296" s="2" t="s">
        <v>258</v>
      </c>
      <c r="D296" s="21" t="s">
        <v>227</v>
      </c>
      <c r="E296" s="52">
        <v>0</v>
      </c>
      <c r="F296" s="52">
        <v>0</v>
      </c>
      <c r="G296" s="52">
        <v>0</v>
      </c>
      <c r="H296" s="52">
        <v>0</v>
      </c>
      <c r="I296" s="52">
        <v>0</v>
      </c>
    </row>
    <row r="297" spans="1:9" x14ac:dyDescent="0.2">
      <c r="A297" s="5" t="s">
        <v>193</v>
      </c>
      <c r="B297" s="5" t="s">
        <v>193</v>
      </c>
      <c r="C297" s="5" t="s">
        <v>258</v>
      </c>
      <c r="D297" s="5" t="s">
        <v>29</v>
      </c>
      <c r="E297" s="96"/>
      <c r="F297" s="96"/>
      <c r="G297" s="96"/>
      <c r="H297" s="96"/>
      <c r="I297" s="96"/>
    </row>
    <row r="298" spans="1:9" x14ac:dyDescent="0.2">
      <c r="A298" s="5" t="s">
        <v>193</v>
      </c>
      <c r="B298" s="5" t="s">
        <v>193</v>
      </c>
      <c r="C298" s="2" t="s">
        <v>258</v>
      </c>
      <c r="D298" s="8" t="s">
        <v>248</v>
      </c>
      <c r="E298" s="52">
        <v>48223</v>
      </c>
      <c r="F298" s="52">
        <v>36113</v>
      </c>
      <c r="G298" s="52">
        <v>34003</v>
      </c>
      <c r="H298" s="52">
        <v>69320</v>
      </c>
      <c r="I298" s="52">
        <v>52320</v>
      </c>
    </row>
    <row r="299" spans="1:9" x14ac:dyDescent="0.2">
      <c r="A299" s="5" t="s">
        <v>193</v>
      </c>
      <c r="B299" s="5" t="s">
        <v>193</v>
      </c>
      <c r="C299" s="2" t="s">
        <v>258</v>
      </c>
      <c r="D299" s="8" t="s">
        <v>249</v>
      </c>
      <c r="E299" s="52">
        <v>15813</v>
      </c>
      <c r="F299" s="52">
        <v>17097</v>
      </c>
      <c r="G299" s="52">
        <v>17017</v>
      </c>
      <c r="H299" s="52">
        <v>18083</v>
      </c>
      <c r="I299" s="52">
        <v>19170</v>
      </c>
    </row>
    <row r="300" spans="1:9" x14ac:dyDescent="0.2">
      <c r="A300" s="5" t="s">
        <v>193</v>
      </c>
      <c r="B300" s="5" t="s">
        <v>193</v>
      </c>
      <c r="C300" s="2" t="s">
        <v>258</v>
      </c>
      <c r="D300" s="8" t="s">
        <v>230</v>
      </c>
      <c r="E300" s="52">
        <v>32410</v>
      </c>
      <c r="F300" s="52">
        <v>19016</v>
      </c>
      <c r="G300" s="52">
        <v>16986</v>
      </c>
      <c r="H300" s="52">
        <v>51237</v>
      </c>
      <c r="I300" s="52">
        <v>33150</v>
      </c>
    </row>
    <row r="301" spans="1:9" x14ac:dyDescent="0.2">
      <c r="A301" s="5" t="s">
        <v>193</v>
      </c>
      <c r="B301" s="5" t="s">
        <v>193</v>
      </c>
      <c r="C301" s="2" t="s">
        <v>258</v>
      </c>
      <c r="D301" s="8" t="s">
        <v>250</v>
      </c>
      <c r="E301" s="52">
        <v>0</v>
      </c>
      <c r="F301" s="52">
        <v>0</v>
      </c>
      <c r="G301" s="52">
        <v>0</v>
      </c>
      <c r="H301" s="52">
        <v>2753</v>
      </c>
      <c r="I301" s="52">
        <v>654</v>
      </c>
    </row>
    <row r="302" spans="1:9" x14ac:dyDescent="0.2">
      <c r="A302" s="5" t="s">
        <v>193</v>
      </c>
      <c r="B302" s="5" t="s">
        <v>193</v>
      </c>
      <c r="C302" s="2" t="s">
        <v>258</v>
      </c>
      <c r="D302" s="8" t="s">
        <v>232</v>
      </c>
      <c r="E302" s="52">
        <v>5377</v>
      </c>
      <c r="F302" s="52">
        <v>-6654</v>
      </c>
      <c r="G302" s="52">
        <v>-6256</v>
      </c>
      <c r="H302" s="52">
        <v>24778</v>
      </c>
      <c r="I302" s="52">
        <v>4696</v>
      </c>
    </row>
    <row r="303" spans="1:9" x14ac:dyDescent="0.2">
      <c r="A303" s="5" t="s">
        <v>193</v>
      </c>
      <c r="B303" s="5" t="s">
        <v>193</v>
      </c>
      <c r="C303" s="2" t="s">
        <v>258</v>
      </c>
      <c r="D303" s="8" t="s">
        <v>233</v>
      </c>
      <c r="E303" s="52">
        <v>4260</v>
      </c>
      <c r="F303" s="52">
        <v>-7223</v>
      </c>
      <c r="G303" s="52">
        <v>-7061</v>
      </c>
      <c r="H303" s="52">
        <v>23641</v>
      </c>
      <c r="I303" s="52">
        <v>4696</v>
      </c>
    </row>
    <row r="304" spans="1:9" x14ac:dyDescent="0.2">
      <c r="A304" s="5" t="s">
        <v>193</v>
      </c>
      <c r="B304" s="5" t="s">
        <v>193</v>
      </c>
      <c r="C304" s="5" t="s">
        <v>258</v>
      </c>
      <c r="D304" s="5" t="s">
        <v>40</v>
      </c>
      <c r="E304" s="96"/>
      <c r="F304" s="96"/>
      <c r="G304" s="96"/>
      <c r="H304" s="96"/>
      <c r="I304" s="96"/>
    </row>
    <row r="305" spans="1:9" x14ac:dyDescent="0.2">
      <c r="A305" s="5" t="s">
        <v>193</v>
      </c>
      <c r="B305" s="5" t="s">
        <v>193</v>
      </c>
      <c r="C305" s="2" t="s">
        <v>258</v>
      </c>
      <c r="D305" s="8" t="s">
        <v>251</v>
      </c>
      <c r="E305" s="52">
        <v>11340</v>
      </c>
      <c r="F305" s="52">
        <v>11340</v>
      </c>
      <c r="G305" s="52">
        <v>11340</v>
      </c>
      <c r="H305" s="52">
        <v>11340</v>
      </c>
      <c r="I305" s="52">
        <v>11340</v>
      </c>
    </row>
    <row r="306" spans="1:9" x14ac:dyDescent="0.2">
      <c r="A306" s="5" t="s">
        <v>193</v>
      </c>
      <c r="B306" s="5" t="s">
        <v>193</v>
      </c>
      <c r="C306" s="2" t="s">
        <v>258</v>
      </c>
      <c r="D306" s="8" t="s">
        <v>78</v>
      </c>
      <c r="E306" s="97">
        <v>3</v>
      </c>
      <c r="F306" s="97">
        <v>0</v>
      </c>
      <c r="G306" s="97">
        <v>0</v>
      </c>
      <c r="H306" s="97">
        <v>0</v>
      </c>
      <c r="I306" s="97">
        <v>0</v>
      </c>
    </row>
    <row r="307" spans="1:9" x14ac:dyDescent="0.2">
      <c r="A307" s="5" t="s">
        <v>193</v>
      </c>
      <c r="B307" s="5" t="s">
        <v>193</v>
      </c>
      <c r="C307" s="2" t="s">
        <v>258</v>
      </c>
      <c r="D307" s="8" t="s">
        <v>79</v>
      </c>
      <c r="E307" s="97">
        <v>0</v>
      </c>
      <c r="F307" s="97">
        <v>0</v>
      </c>
      <c r="G307" s="97">
        <v>0</v>
      </c>
      <c r="H307" s="97">
        <v>0</v>
      </c>
      <c r="I307" s="97">
        <v>0</v>
      </c>
    </row>
    <row r="308" spans="1:9" x14ac:dyDescent="0.2">
      <c r="A308" s="5" t="s">
        <v>193</v>
      </c>
      <c r="B308" s="5" t="s">
        <v>193</v>
      </c>
      <c r="C308" s="2" t="s">
        <v>258</v>
      </c>
      <c r="D308" s="8" t="s">
        <v>80</v>
      </c>
      <c r="E308" s="52">
        <v>-8926</v>
      </c>
      <c r="F308" s="52">
        <v>798</v>
      </c>
      <c r="G308" s="52">
        <v>4550</v>
      </c>
      <c r="H308" s="52">
        <v>3675.6</v>
      </c>
      <c r="I308" s="52">
        <v>2667.54</v>
      </c>
    </row>
    <row r="309" spans="1:9" x14ac:dyDescent="0.2">
      <c r="A309" s="5" t="s">
        <v>193</v>
      </c>
      <c r="B309" s="5" t="s">
        <v>193</v>
      </c>
      <c r="C309" s="5" t="s">
        <v>258</v>
      </c>
      <c r="D309" s="5" t="s">
        <v>43</v>
      </c>
      <c r="E309" s="77"/>
      <c r="F309" s="77"/>
      <c r="G309" s="77"/>
      <c r="H309" s="77"/>
      <c r="I309" s="77"/>
    </row>
    <row r="310" spans="1:9" x14ac:dyDescent="0.2">
      <c r="A310" s="5" t="s">
        <v>193</v>
      </c>
      <c r="B310" s="5" t="s">
        <v>193</v>
      </c>
      <c r="C310" s="2" t="s">
        <v>258</v>
      </c>
      <c r="D310" s="8" t="s">
        <v>543</v>
      </c>
      <c r="E310" s="23">
        <v>3.7570113239496243</v>
      </c>
      <c r="F310" s="23">
        <v>-7.2750896418355433</v>
      </c>
      <c r="G310" s="23">
        <v>-7.6300490588057306</v>
      </c>
      <c r="H310" s="23">
        <v>19.373104974186674</v>
      </c>
      <c r="I310" s="23">
        <v>3.4354858769048437</v>
      </c>
    </row>
    <row r="311" spans="1:9" x14ac:dyDescent="0.2">
      <c r="A311" s="5" t="s">
        <v>193</v>
      </c>
      <c r="B311" s="5" t="s">
        <v>193</v>
      </c>
      <c r="C311" s="2" t="s">
        <v>258</v>
      </c>
      <c r="D311" s="8" t="s">
        <v>234</v>
      </c>
      <c r="E311" s="23">
        <v>3.4084498114164372</v>
      </c>
      <c r="F311" s="23">
        <v>-4.6823872152673687</v>
      </c>
      <c r="G311" s="23">
        <v>-4.2511552052188097</v>
      </c>
      <c r="H311" s="23">
        <v>14.041947896654708</v>
      </c>
      <c r="I311" s="23">
        <v>2.2805083552270551</v>
      </c>
    </row>
    <row r="312" spans="1:9" x14ac:dyDescent="0.2">
      <c r="A312" s="5" t="s">
        <v>193</v>
      </c>
      <c r="B312" s="5" t="s">
        <v>193</v>
      </c>
      <c r="C312" s="2" t="s">
        <v>258</v>
      </c>
      <c r="D312" s="8" t="s">
        <v>235</v>
      </c>
      <c r="E312" s="23">
        <v>2.2925905196538512</v>
      </c>
      <c r="F312" s="23">
        <v>-4.3001982508677195</v>
      </c>
      <c r="G312" s="23">
        <v>-4.3346142985180913</v>
      </c>
      <c r="H312" s="23">
        <v>11.741946378726322</v>
      </c>
      <c r="I312" s="23">
        <v>2.0211236690108718</v>
      </c>
    </row>
    <row r="313" spans="1:9" x14ac:dyDescent="0.2">
      <c r="A313" s="5" t="s">
        <v>193</v>
      </c>
      <c r="B313" s="5" t="s">
        <v>193</v>
      </c>
      <c r="C313" s="2" t="s">
        <v>258</v>
      </c>
      <c r="D313" s="8" t="s">
        <v>252</v>
      </c>
      <c r="E313" s="23">
        <v>8.833958899280427</v>
      </c>
      <c r="F313" s="23">
        <v>-20.001107634369895</v>
      </c>
      <c r="G313" s="23">
        <v>-20.765814781048732</v>
      </c>
      <c r="H313" s="23">
        <v>34.104154645124062</v>
      </c>
      <c r="I313" s="23">
        <v>8.9755351681957176</v>
      </c>
    </row>
    <row r="314" spans="1:9" x14ac:dyDescent="0.2">
      <c r="A314" s="5" t="s">
        <v>193</v>
      </c>
      <c r="B314" s="5" t="s">
        <v>193</v>
      </c>
      <c r="C314" s="2" t="s">
        <v>258</v>
      </c>
      <c r="D314" s="8" t="s">
        <v>237</v>
      </c>
      <c r="E314" s="23">
        <v>371.19718309859155</v>
      </c>
      <c r="F314" s="23">
        <v>-236.7022013013983</v>
      </c>
      <c r="G314" s="23">
        <v>-240.99985837700041</v>
      </c>
      <c r="H314" s="23">
        <v>76.489996193054438</v>
      </c>
      <c r="I314" s="23">
        <v>408.21976149914826</v>
      </c>
    </row>
    <row r="315" spans="1:9" x14ac:dyDescent="0.2">
      <c r="A315" s="5" t="s">
        <v>193</v>
      </c>
      <c r="B315" s="5" t="s">
        <v>193</v>
      </c>
      <c r="C315" s="2" t="s">
        <v>258</v>
      </c>
      <c r="D315" s="8" t="s">
        <v>253</v>
      </c>
      <c r="E315" s="23">
        <v>0</v>
      </c>
      <c r="F315" s="23">
        <v>0</v>
      </c>
      <c r="G315" s="23">
        <v>0</v>
      </c>
      <c r="H315" s="23">
        <v>15.224243764862026</v>
      </c>
      <c r="I315" s="23">
        <v>3.4115805946791857</v>
      </c>
    </row>
    <row r="316" spans="1:9" x14ac:dyDescent="0.2">
      <c r="A316" s="5" t="s">
        <v>193</v>
      </c>
      <c r="B316" s="5" t="s">
        <v>193</v>
      </c>
      <c r="C316" s="2" t="s">
        <v>258</v>
      </c>
      <c r="D316" s="8" t="s">
        <v>254</v>
      </c>
      <c r="E316" s="23">
        <v>0.37566137566137564</v>
      </c>
      <c r="F316" s="23">
        <v>-0.63694885361552023</v>
      </c>
      <c r="G316" s="23">
        <v>-0.62266313932980599</v>
      </c>
      <c r="H316" s="23">
        <v>2.0847442680776016</v>
      </c>
      <c r="I316" s="23">
        <v>0.4141093474426808</v>
      </c>
    </row>
    <row r="317" spans="1:9" x14ac:dyDescent="0.2">
      <c r="A317" s="5" t="s">
        <v>193</v>
      </c>
      <c r="B317" s="5" t="s">
        <v>193</v>
      </c>
      <c r="C317" s="5" t="s">
        <v>258</v>
      </c>
      <c r="D317" s="5" t="s">
        <v>53</v>
      </c>
      <c r="E317" s="22"/>
      <c r="F317" s="22"/>
      <c r="G317" s="22"/>
      <c r="H317" s="22"/>
      <c r="I317" s="22"/>
    </row>
    <row r="318" spans="1:9" x14ac:dyDescent="0.2">
      <c r="A318" s="5" t="s">
        <v>193</v>
      </c>
      <c r="B318" s="5" t="s">
        <v>193</v>
      </c>
      <c r="C318" s="2" t="s">
        <v>258</v>
      </c>
      <c r="D318" s="8" t="s">
        <v>239</v>
      </c>
      <c r="E318" s="23">
        <v>2.3982751862014897</v>
      </c>
      <c r="F318" s="23">
        <v>2.1647591060242828</v>
      </c>
      <c r="G318" s="23">
        <v>2.4743296479857668</v>
      </c>
      <c r="H318" s="23">
        <v>0.91664322173546076</v>
      </c>
      <c r="I318" s="23">
        <v>1.3888447421198018</v>
      </c>
    </row>
    <row r="319" spans="1:9" x14ac:dyDescent="0.2">
      <c r="A319" s="5" t="s">
        <v>193</v>
      </c>
      <c r="B319" s="5" t="s">
        <v>193</v>
      </c>
      <c r="C319" s="2" t="s">
        <v>258</v>
      </c>
      <c r="D319" s="8" t="s">
        <v>240</v>
      </c>
      <c r="E319" s="23">
        <v>0.38978344168424678</v>
      </c>
      <c r="F319" s="23">
        <v>0.40891474021992152</v>
      </c>
      <c r="G319" s="23">
        <v>0.43190217191125735</v>
      </c>
      <c r="H319" s="23">
        <v>0.39390477704159177</v>
      </c>
      <c r="I319" s="23">
        <v>0.41169204548389038</v>
      </c>
    </row>
    <row r="320" spans="1:9" x14ac:dyDescent="0.2">
      <c r="A320" s="5" t="s">
        <v>193</v>
      </c>
      <c r="B320" s="5" t="s">
        <v>193</v>
      </c>
      <c r="C320" s="2" t="s">
        <v>258</v>
      </c>
      <c r="D320" s="8" t="s">
        <v>241</v>
      </c>
      <c r="E320" s="23">
        <v>12.664679037327248</v>
      </c>
      <c r="F320" s="23">
        <v>14.010323333472247</v>
      </c>
      <c r="G320" s="23">
        <v>14.446463431104126</v>
      </c>
      <c r="H320" s="23">
        <v>27.044075137331252</v>
      </c>
      <c r="I320" s="23">
        <v>28.21223520095031</v>
      </c>
    </row>
    <row r="321" spans="1:9" x14ac:dyDescent="0.2">
      <c r="A321" s="5" t="s">
        <v>193</v>
      </c>
      <c r="B321" s="5" t="s">
        <v>193</v>
      </c>
      <c r="C321" s="5" t="s">
        <v>258</v>
      </c>
      <c r="D321" s="5" t="s">
        <v>116</v>
      </c>
      <c r="E321" s="22"/>
      <c r="F321" s="22"/>
      <c r="G321" s="22"/>
      <c r="H321" s="22"/>
      <c r="I321" s="22"/>
    </row>
    <row r="322" spans="1:9" x14ac:dyDescent="0.2">
      <c r="A322" s="5" t="s">
        <v>193</v>
      </c>
      <c r="B322" s="5" t="s">
        <v>193</v>
      </c>
      <c r="C322" s="2" t="s">
        <v>258</v>
      </c>
      <c r="D322" s="8" t="s">
        <v>535</v>
      </c>
      <c r="E322" s="23">
        <v>61.021655831575316</v>
      </c>
      <c r="F322" s="23">
        <v>59.10852597800784</v>
      </c>
      <c r="G322" s="23">
        <v>56.809782808874267</v>
      </c>
      <c r="H322" s="23">
        <v>60.609522295840826</v>
      </c>
      <c r="I322" s="23">
        <v>58.83079545161096</v>
      </c>
    </row>
    <row r="323" spans="1:9" x14ac:dyDescent="0.2">
      <c r="A323" s="5" t="s">
        <v>193</v>
      </c>
      <c r="B323" s="5" t="s">
        <v>193</v>
      </c>
      <c r="C323" s="2" t="s">
        <v>258</v>
      </c>
      <c r="D323" s="8" t="s">
        <v>544</v>
      </c>
      <c r="E323" s="23">
        <v>9.9989417989417984</v>
      </c>
      <c r="F323" s="23">
        <v>8.7552028218694886</v>
      </c>
      <c r="G323" s="23">
        <v>8.1606701940035276</v>
      </c>
      <c r="H323" s="23">
        <v>10.761022927689595</v>
      </c>
      <c r="I323" s="23">
        <v>12.053880070546738</v>
      </c>
    </row>
    <row r="324" spans="1:9" x14ac:dyDescent="0.2">
      <c r="A324" s="5" t="s">
        <v>193</v>
      </c>
      <c r="B324" s="5" t="s">
        <v>193</v>
      </c>
      <c r="C324" s="5" t="s">
        <v>258</v>
      </c>
      <c r="D324" s="5" t="s">
        <v>117</v>
      </c>
      <c r="E324" s="22"/>
      <c r="F324" s="22"/>
      <c r="G324" s="22"/>
      <c r="H324" s="22"/>
      <c r="I324" s="22"/>
    </row>
    <row r="325" spans="1:9" x14ac:dyDescent="0.2">
      <c r="A325" s="5" t="s">
        <v>193</v>
      </c>
      <c r="B325" s="5" t="s">
        <v>193</v>
      </c>
      <c r="C325" s="2" t="s">
        <v>258</v>
      </c>
      <c r="D325" s="8" t="s">
        <v>242</v>
      </c>
      <c r="E325" s="23">
        <v>-2.0953051643192486</v>
      </c>
      <c r="F325" s="23">
        <v>-0.11048040980202133</v>
      </c>
      <c r="G325" s="23">
        <v>-0.64438464806684603</v>
      </c>
      <c r="H325" s="23">
        <v>0.15547565669810923</v>
      </c>
      <c r="I325" s="23">
        <v>0.56804514480408863</v>
      </c>
    </row>
    <row r="326" spans="1:9" x14ac:dyDescent="0.2">
      <c r="A326" s="5" t="s">
        <v>193</v>
      </c>
      <c r="B326" s="5" t="s">
        <v>193</v>
      </c>
      <c r="C326" s="2" t="s">
        <v>258</v>
      </c>
      <c r="D326" s="8" t="s">
        <v>255</v>
      </c>
      <c r="E326" s="23">
        <v>-0.31809272655999432</v>
      </c>
      <c r="F326" s="23">
        <v>3.0856082282886086E-2</v>
      </c>
      <c r="G326" s="23">
        <v>0.28910916253653579</v>
      </c>
      <c r="H326" s="23">
        <v>0.14772718138338492</v>
      </c>
      <c r="I326" s="23">
        <v>0.10093994778067884</v>
      </c>
    </row>
    <row r="327" spans="1:9" x14ac:dyDescent="0.2">
      <c r="A327" s="5" t="s">
        <v>193</v>
      </c>
      <c r="B327" s="5" t="s">
        <v>193</v>
      </c>
      <c r="C327" s="5" t="s">
        <v>259</v>
      </c>
      <c r="D327" s="5" t="s">
        <v>9</v>
      </c>
      <c r="E327" s="96">
        <v>666245</v>
      </c>
      <c r="F327" s="96">
        <v>557350</v>
      </c>
      <c r="G327" s="96">
        <v>530497</v>
      </c>
      <c r="H327" s="96">
        <v>561704</v>
      </c>
      <c r="I327" s="96">
        <v>612816</v>
      </c>
    </row>
    <row r="328" spans="1:9" x14ac:dyDescent="0.2">
      <c r="A328" s="5" t="s">
        <v>193</v>
      </c>
      <c r="B328" s="5" t="s">
        <v>193</v>
      </c>
      <c r="C328" s="2" t="s">
        <v>259</v>
      </c>
      <c r="D328" s="8" t="s">
        <v>246</v>
      </c>
      <c r="E328" s="52">
        <v>524400</v>
      </c>
      <c r="F328" s="52">
        <v>524400</v>
      </c>
      <c r="G328" s="52">
        <v>524400</v>
      </c>
      <c r="H328" s="52">
        <v>524400</v>
      </c>
      <c r="I328" s="52">
        <v>524400</v>
      </c>
    </row>
    <row r="329" spans="1:9" x14ac:dyDescent="0.2">
      <c r="A329" s="5" t="s">
        <v>193</v>
      </c>
      <c r="B329" s="5" t="s">
        <v>193</v>
      </c>
      <c r="C329" s="2" t="s">
        <v>259</v>
      </c>
      <c r="D329" s="8" t="s">
        <v>11</v>
      </c>
      <c r="E329" s="52">
        <v>133906</v>
      </c>
      <c r="F329" s="52">
        <v>312755</v>
      </c>
      <c r="G329" s="52">
        <v>312755</v>
      </c>
      <c r="H329" s="52">
        <v>315629.19400000002</v>
      </c>
      <c r="I329" s="52">
        <v>307770.77799999999</v>
      </c>
    </row>
    <row r="330" spans="1:9" x14ac:dyDescent="0.2">
      <c r="A330" s="5" t="s">
        <v>193</v>
      </c>
      <c r="B330" s="5" t="s">
        <v>193</v>
      </c>
      <c r="C330" s="2" t="s">
        <v>259</v>
      </c>
      <c r="D330" s="8" t="s">
        <v>247</v>
      </c>
      <c r="E330" s="52">
        <v>7939</v>
      </c>
      <c r="F330" s="52">
        <v>-211793</v>
      </c>
      <c r="G330" s="52">
        <v>-234139</v>
      </c>
      <c r="H330" s="52">
        <v>-253575.20300000001</v>
      </c>
      <c r="I330" s="52">
        <v>-252859.35500000001</v>
      </c>
    </row>
    <row r="331" spans="1:9" x14ac:dyDescent="0.2">
      <c r="A331" s="5" t="s">
        <v>193</v>
      </c>
      <c r="B331" s="5" t="s">
        <v>193</v>
      </c>
      <c r="C331" s="2" t="s">
        <v>259</v>
      </c>
      <c r="D331" s="8" t="s">
        <v>13</v>
      </c>
      <c r="E331" s="52">
        <v>0</v>
      </c>
      <c r="F331" s="52">
        <v>-68012</v>
      </c>
      <c r="G331" s="52">
        <v>-72519</v>
      </c>
      <c r="H331" s="52">
        <v>-24749.991000000002</v>
      </c>
      <c r="I331" s="52">
        <v>33504.576999999997</v>
      </c>
    </row>
    <row r="332" spans="1:9" x14ac:dyDescent="0.2">
      <c r="A332" s="5" t="s">
        <v>193</v>
      </c>
      <c r="B332" s="5" t="s">
        <v>193</v>
      </c>
      <c r="C332" s="5" t="s">
        <v>259</v>
      </c>
      <c r="D332" s="5" t="s">
        <v>218</v>
      </c>
      <c r="E332" s="96">
        <v>57720</v>
      </c>
      <c r="F332" s="96">
        <v>51110</v>
      </c>
      <c r="G332" s="96">
        <v>48349</v>
      </c>
      <c r="H332" s="96">
        <v>57959</v>
      </c>
      <c r="I332" s="96">
        <v>52383</v>
      </c>
    </row>
    <row r="333" spans="1:9" x14ac:dyDescent="0.2">
      <c r="A333" s="5" t="s">
        <v>193</v>
      </c>
      <c r="B333" s="5" t="s">
        <v>193</v>
      </c>
      <c r="C333" s="2" t="s">
        <v>259</v>
      </c>
      <c r="D333" s="8" t="s">
        <v>219</v>
      </c>
      <c r="E333" s="52">
        <v>52009</v>
      </c>
      <c r="F333" s="52">
        <v>45012</v>
      </c>
      <c r="G333" s="52">
        <v>41369</v>
      </c>
      <c r="H333" s="52">
        <v>50589</v>
      </c>
      <c r="I333" s="52">
        <v>44255</v>
      </c>
    </row>
    <row r="334" spans="1:9" x14ac:dyDescent="0.2">
      <c r="A334" s="5" t="s">
        <v>193</v>
      </c>
      <c r="B334" s="5" t="s">
        <v>193</v>
      </c>
      <c r="C334" s="2" t="s">
        <v>259</v>
      </c>
      <c r="D334" s="8" t="s">
        <v>220</v>
      </c>
      <c r="E334" s="52">
        <v>5711</v>
      </c>
      <c r="F334" s="52">
        <v>6098</v>
      </c>
      <c r="G334" s="52">
        <v>6980</v>
      </c>
      <c r="H334" s="52">
        <v>7370</v>
      </c>
      <c r="I334" s="52">
        <v>8128</v>
      </c>
    </row>
    <row r="335" spans="1:9" x14ac:dyDescent="0.2">
      <c r="A335" s="5" t="s">
        <v>193</v>
      </c>
      <c r="B335" s="5" t="s">
        <v>193</v>
      </c>
      <c r="C335" s="5" t="s">
        <v>259</v>
      </c>
      <c r="D335" s="5" t="s">
        <v>221</v>
      </c>
      <c r="E335" s="96">
        <v>723965</v>
      </c>
      <c r="F335" s="96">
        <v>608460</v>
      </c>
      <c r="G335" s="96">
        <v>578846</v>
      </c>
      <c r="H335" s="96">
        <v>619663</v>
      </c>
      <c r="I335" s="96">
        <v>665199</v>
      </c>
    </row>
    <row r="336" spans="1:9" x14ac:dyDescent="0.2">
      <c r="A336" s="5" t="s">
        <v>193</v>
      </c>
      <c r="B336" s="5" t="s">
        <v>193</v>
      </c>
      <c r="C336" s="2" t="s">
        <v>259</v>
      </c>
      <c r="D336" s="8" t="s">
        <v>222</v>
      </c>
      <c r="E336" s="52">
        <v>311067</v>
      </c>
      <c r="F336" s="52">
        <v>196485</v>
      </c>
      <c r="G336" s="52">
        <v>162126</v>
      </c>
      <c r="H336" s="52">
        <v>194004</v>
      </c>
      <c r="I336" s="52">
        <v>236436</v>
      </c>
    </row>
    <row r="337" spans="1:9" x14ac:dyDescent="0.2">
      <c r="A337" s="5" t="s">
        <v>193</v>
      </c>
      <c r="B337" s="5" t="s">
        <v>193</v>
      </c>
      <c r="C337" s="2" t="s">
        <v>259</v>
      </c>
      <c r="D337" s="21" t="s">
        <v>223</v>
      </c>
      <c r="E337" s="52">
        <v>83451</v>
      </c>
      <c r="F337" s="52">
        <v>10676</v>
      </c>
      <c r="G337" s="52">
        <v>11123</v>
      </c>
      <c r="H337" s="52">
        <v>16545</v>
      </c>
      <c r="I337" s="52">
        <v>18927</v>
      </c>
    </row>
    <row r="338" spans="1:9" x14ac:dyDescent="0.2">
      <c r="A338" s="5" t="s">
        <v>193</v>
      </c>
      <c r="B338" s="5" t="s">
        <v>193</v>
      </c>
      <c r="C338" s="2" t="s">
        <v>259</v>
      </c>
      <c r="D338" s="21" t="s">
        <v>224</v>
      </c>
      <c r="E338" s="52">
        <v>227616</v>
      </c>
      <c r="F338" s="52">
        <v>185809</v>
      </c>
      <c r="G338" s="52">
        <v>151003</v>
      </c>
      <c r="H338" s="52">
        <v>177459</v>
      </c>
      <c r="I338" s="52">
        <v>217509</v>
      </c>
    </row>
    <row r="339" spans="1:9" x14ac:dyDescent="0.2">
      <c r="A339" s="5" t="s">
        <v>193</v>
      </c>
      <c r="B339" s="5" t="s">
        <v>193</v>
      </c>
      <c r="C339" s="2" t="s">
        <v>259</v>
      </c>
      <c r="D339" s="8" t="s">
        <v>225</v>
      </c>
      <c r="E339" s="52">
        <v>412898</v>
      </c>
      <c r="F339" s="52">
        <v>411975</v>
      </c>
      <c r="G339" s="52">
        <v>416720</v>
      </c>
      <c r="H339" s="52">
        <v>425659</v>
      </c>
      <c r="I339" s="52">
        <v>428763</v>
      </c>
    </row>
    <row r="340" spans="1:9" x14ac:dyDescent="0.2">
      <c r="A340" s="5" t="s">
        <v>193</v>
      </c>
      <c r="B340" s="5" t="s">
        <v>193</v>
      </c>
      <c r="C340" s="2" t="s">
        <v>259</v>
      </c>
      <c r="D340" s="21" t="s">
        <v>509</v>
      </c>
      <c r="E340" s="52">
        <v>5212</v>
      </c>
      <c r="F340" s="52">
        <v>3948</v>
      </c>
      <c r="G340" s="52">
        <v>2965</v>
      </c>
      <c r="H340" s="52">
        <v>2288</v>
      </c>
      <c r="I340" s="52">
        <v>1631</v>
      </c>
    </row>
    <row r="341" spans="1:9" x14ac:dyDescent="0.2">
      <c r="A341" s="5" t="s">
        <v>193</v>
      </c>
      <c r="B341" s="5" t="s">
        <v>193</v>
      </c>
      <c r="C341" s="2" t="s">
        <v>259</v>
      </c>
      <c r="D341" s="21" t="s">
        <v>226</v>
      </c>
      <c r="E341" s="52">
        <v>403426</v>
      </c>
      <c r="F341" s="52">
        <v>403767</v>
      </c>
      <c r="G341" s="52">
        <v>409494</v>
      </c>
      <c r="H341" s="52">
        <v>419111</v>
      </c>
      <c r="I341" s="52">
        <v>422872</v>
      </c>
    </row>
    <row r="342" spans="1:9" x14ac:dyDescent="0.2">
      <c r="A342" s="5" t="s">
        <v>193</v>
      </c>
      <c r="B342" s="5" t="s">
        <v>193</v>
      </c>
      <c r="C342" s="2" t="s">
        <v>259</v>
      </c>
      <c r="D342" s="21" t="s">
        <v>227</v>
      </c>
      <c r="E342" s="52">
        <v>4260</v>
      </c>
      <c r="F342" s="52">
        <v>4260</v>
      </c>
      <c r="G342" s="52">
        <v>4261</v>
      </c>
      <c r="H342" s="52">
        <v>4260</v>
      </c>
      <c r="I342" s="52">
        <v>4260</v>
      </c>
    </row>
    <row r="343" spans="1:9" x14ac:dyDescent="0.2">
      <c r="A343" s="5" t="s">
        <v>193</v>
      </c>
      <c r="B343" s="5" t="s">
        <v>193</v>
      </c>
      <c r="C343" s="5" t="s">
        <v>259</v>
      </c>
      <c r="D343" s="5" t="s">
        <v>29</v>
      </c>
      <c r="E343" s="96"/>
      <c r="F343" s="96"/>
      <c r="G343" s="96"/>
      <c r="H343" s="96"/>
      <c r="I343" s="96"/>
    </row>
    <row r="344" spans="1:9" x14ac:dyDescent="0.2">
      <c r="A344" s="5" t="s">
        <v>193</v>
      </c>
      <c r="B344" s="5" t="s">
        <v>193</v>
      </c>
      <c r="C344" s="2" t="s">
        <v>259</v>
      </c>
      <c r="D344" s="8" t="s">
        <v>248</v>
      </c>
      <c r="E344" s="52">
        <v>31044</v>
      </c>
      <c r="F344" s="52">
        <v>22439</v>
      </c>
      <c r="G344" s="52">
        <v>4751</v>
      </c>
      <c r="H344" s="52">
        <v>8879</v>
      </c>
      <c r="I344" s="52">
        <v>21493</v>
      </c>
    </row>
    <row r="345" spans="1:9" x14ac:dyDescent="0.2">
      <c r="A345" s="5" t="s">
        <v>193</v>
      </c>
      <c r="B345" s="5" t="s">
        <v>193</v>
      </c>
      <c r="C345" s="2" t="s">
        <v>259</v>
      </c>
      <c r="D345" s="8" t="s">
        <v>249</v>
      </c>
      <c r="E345" s="52">
        <v>25989</v>
      </c>
      <c r="F345" s="52">
        <v>25716</v>
      </c>
      <c r="G345" s="52">
        <v>26318</v>
      </c>
      <c r="H345" s="52">
        <v>27484</v>
      </c>
      <c r="I345" s="52">
        <v>29043</v>
      </c>
    </row>
    <row r="346" spans="1:9" x14ac:dyDescent="0.2">
      <c r="A346" s="5" t="s">
        <v>193</v>
      </c>
      <c r="B346" s="5" t="s">
        <v>193</v>
      </c>
      <c r="C346" s="2" t="s">
        <v>259</v>
      </c>
      <c r="D346" s="8" t="s">
        <v>230</v>
      </c>
      <c r="E346" s="52">
        <v>5055</v>
      </c>
      <c r="F346" s="52">
        <v>-3277</v>
      </c>
      <c r="G346" s="52">
        <v>-21567</v>
      </c>
      <c r="H346" s="52">
        <v>-18605</v>
      </c>
      <c r="I346" s="52">
        <v>-7550</v>
      </c>
    </row>
    <row r="347" spans="1:9" x14ac:dyDescent="0.2">
      <c r="A347" s="5" t="s">
        <v>193</v>
      </c>
      <c r="B347" s="5" t="s">
        <v>193</v>
      </c>
      <c r="C347" s="2" t="s">
        <v>259</v>
      </c>
      <c r="D347" s="8" t="s">
        <v>250</v>
      </c>
      <c r="E347" s="52">
        <v>1889</v>
      </c>
      <c r="F347" s="52">
        <v>0</v>
      </c>
      <c r="G347" s="52">
        <v>0</v>
      </c>
      <c r="H347" s="52">
        <v>0</v>
      </c>
      <c r="I347" s="52">
        <v>0</v>
      </c>
    </row>
    <row r="348" spans="1:9" x14ac:dyDescent="0.2">
      <c r="A348" s="5" t="s">
        <v>193</v>
      </c>
      <c r="B348" s="5" t="s">
        <v>193</v>
      </c>
      <c r="C348" s="2" t="s">
        <v>259</v>
      </c>
      <c r="D348" s="8" t="s">
        <v>232</v>
      </c>
      <c r="E348" s="52">
        <v>16421</v>
      </c>
      <c r="F348" s="52">
        <v>-2939</v>
      </c>
      <c r="G348" s="52">
        <v>-21515</v>
      </c>
      <c r="H348" s="52">
        <v>-19396</v>
      </c>
      <c r="I348" s="52">
        <v>-8270</v>
      </c>
    </row>
    <row r="349" spans="1:9" x14ac:dyDescent="0.2">
      <c r="A349" s="5" t="s">
        <v>193</v>
      </c>
      <c r="B349" s="5" t="s">
        <v>193</v>
      </c>
      <c r="C349" s="2" t="s">
        <v>259</v>
      </c>
      <c r="D349" s="8" t="s">
        <v>233</v>
      </c>
      <c r="E349" s="52">
        <v>16421</v>
      </c>
      <c r="F349" s="52">
        <v>-6724</v>
      </c>
      <c r="G349" s="52">
        <v>-22346</v>
      </c>
      <c r="H349" s="52">
        <v>-19436</v>
      </c>
      <c r="I349" s="52">
        <v>-8283</v>
      </c>
    </row>
    <row r="350" spans="1:9" x14ac:dyDescent="0.2">
      <c r="A350" s="5" t="s">
        <v>193</v>
      </c>
      <c r="B350" s="5" t="s">
        <v>193</v>
      </c>
      <c r="C350" s="5" t="s">
        <v>259</v>
      </c>
      <c r="D350" s="5" t="s">
        <v>40</v>
      </c>
      <c r="E350" s="96"/>
      <c r="F350" s="96"/>
      <c r="G350" s="96"/>
      <c r="H350" s="96"/>
      <c r="I350" s="96"/>
    </row>
    <row r="351" spans="1:9" x14ac:dyDescent="0.2">
      <c r="A351" s="5" t="s">
        <v>193</v>
      </c>
      <c r="B351" s="5" t="s">
        <v>193</v>
      </c>
      <c r="C351" s="2" t="s">
        <v>259</v>
      </c>
      <c r="D351" s="8" t="s">
        <v>251</v>
      </c>
      <c r="E351" s="52">
        <v>52440</v>
      </c>
      <c r="F351" s="52">
        <v>52440</v>
      </c>
      <c r="G351" s="52">
        <v>52440</v>
      </c>
      <c r="H351" s="52">
        <v>52440</v>
      </c>
      <c r="I351" s="52">
        <v>52440</v>
      </c>
    </row>
    <row r="352" spans="1:9" x14ac:dyDescent="0.2">
      <c r="A352" s="5" t="s">
        <v>193</v>
      </c>
      <c r="B352" s="5" t="s">
        <v>193</v>
      </c>
      <c r="C352" s="2" t="s">
        <v>259</v>
      </c>
      <c r="D352" s="8" t="s">
        <v>78</v>
      </c>
      <c r="E352" s="97">
        <v>5</v>
      </c>
      <c r="F352" s="97">
        <v>0</v>
      </c>
      <c r="G352" s="97">
        <v>0</v>
      </c>
      <c r="H352" s="97">
        <v>0</v>
      </c>
      <c r="I352" s="97">
        <v>0</v>
      </c>
    </row>
    <row r="353" spans="1:9" x14ac:dyDescent="0.2">
      <c r="A353" s="5" t="s">
        <v>193</v>
      </c>
      <c r="B353" s="5" t="s">
        <v>193</v>
      </c>
      <c r="C353" s="2" t="s">
        <v>259</v>
      </c>
      <c r="D353" s="8" t="s">
        <v>79</v>
      </c>
      <c r="E353" s="97">
        <v>0</v>
      </c>
      <c r="F353" s="97">
        <v>0</v>
      </c>
      <c r="G353" s="97">
        <v>0</v>
      </c>
      <c r="H353" s="97">
        <v>0</v>
      </c>
      <c r="I353" s="97">
        <v>0</v>
      </c>
    </row>
    <row r="354" spans="1:9" x14ac:dyDescent="0.2">
      <c r="A354" s="5" t="s">
        <v>193</v>
      </c>
      <c r="B354" s="5" t="s">
        <v>193</v>
      </c>
      <c r="C354" s="2" t="s">
        <v>259</v>
      </c>
      <c r="D354" s="8" t="s">
        <v>80</v>
      </c>
      <c r="E354" s="52">
        <v>65645</v>
      </c>
      <c r="F354" s="52">
        <v>-85324</v>
      </c>
      <c r="G354" s="52">
        <v>-24538</v>
      </c>
      <c r="H354" s="52">
        <v>-27399.097000000002</v>
      </c>
      <c r="I354" s="52">
        <v>-11203.106</v>
      </c>
    </row>
    <row r="355" spans="1:9" x14ac:dyDescent="0.2">
      <c r="A355" s="5" t="s">
        <v>193</v>
      </c>
      <c r="B355" s="5" t="s">
        <v>193</v>
      </c>
      <c r="C355" s="5" t="s">
        <v>259</v>
      </c>
      <c r="D355" s="5" t="s">
        <v>43</v>
      </c>
      <c r="E355" s="77"/>
      <c r="F355" s="77"/>
      <c r="G355" s="77"/>
      <c r="H355" s="77"/>
      <c r="I355" s="77"/>
    </row>
    <row r="356" spans="1:9" x14ac:dyDescent="0.2">
      <c r="A356" s="5" t="s">
        <v>193</v>
      </c>
      <c r="B356" s="5" t="s">
        <v>193</v>
      </c>
      <c r="C356" s="2" t="s">
        <v>259</v>
      </c>
      <c r="D356" s="8" t="s">
        <v>543</v>
      </c>
      <c r="E356" s="23">
        <v>2.4647089283972115</v>
      </c>
      <c r="F356" s="23">
        <v>-1.2064232528931551</v>
      </c>
      <c r="G356" s="23">
        <v>-4.2122764124962062</v>
      </c>
      <c r="H356" s="23">
        <v>-3.4601854357455171</v>
      </c>
      <c r="I356" s="23">
        <v>-1.351629200281977</v>
      </c>
    </row>
    <row r="357" spans="1:9" x14ac:dyDescent="0.2">
      <c r="A357" s="5" t="s">
        <v>193</v>
      </c>
      <c r="B357" s="5" t="s">
        <v>193</v>
      </c>
      <c r="C357" s="2" t="s">
        <v>259</v>
      </c>
      <c r="D357" s="8" t="s">
        <v>234</v>
      </c>
      <c r="E357" s="23">
        <v>2.4437611986499115</v>
      </c>
      <c r="F357" s="23">
        <v>-0.52160980250173927</v>
      </c>
      <c r="G357" s="23">
        <v>-4.0029619872106155</v>
      </c>
      <c r="H357" s="23">
        <v>-3.4083440817890116</v>
      </c>
      <c r="I357" s="23">
        <v>-1.3318431291710686</v>
      </c>
    </row>
    <row r="358" spans="1:9" x14ac:dyDescent="0.2">
      <c r="A358" s="5" t="s">
        <v>193</v>
      </c>
      <c r="B358" s="5" t="s">
        <v>193</v>
      </c>
      <c r="C358" s="2" t="s">
        <v>259</v>
      </c>
      <c r="D358" s="8" t="s">
        <v>235</v>
      </c>
      <c r="E358" s="23">
        <v>2.2682035733771659</v>
      </c>
      <c r="F358" s="23">
        <v>-1.1050849686092759</v>
      </c>
      <c r="G358" s="23">
        <v>-3.8604395642364295</v>
      </c>
      <c r="H358" s="23">
        <v>-3.1365435728775157</v>
      </c>
      <c r="I358" s="23">
        <v>-1.245191288621901</v>
      </c>
    </row>
    <row r="359" spans="1:9" x14ac:dyDescent="0.2">
      <c r="A359" s="5" t="s">
        <v>193</v>
      </c>
      <c r="B359" s="5" t="s">
        <v>193</v>
      </c>
      <c r="C359" s="2" t="s">
        <v>259</v>
      </c>
      <c r="D359" s="8" t="s">
        <v>252</v>
      </c>
      <c r="E359" s="23">
        <v>52.89588970493493</v>
      </c>
      <c r="F359" s="23">
        <v>-29.965684745309506</v>
      </c>
      <c r="G359" s="23">
        <v>-470.34308566617557</v>
      </c>
      <c r="H359" s="23">
        <v>-218.8985246086271</v>
      </c>
      <c r="I359" s="23">
        <v>-38.538128693062859</v>
      </c>
    </row>
    <row r="360" spans="1:9" x14ac:dyDescent="0.2">
      <c r="A360" s="5" t="s">
        <v>193</v>
      </c>
      <c r="B360" s="5" t="s">
        <v>193</v>
      </c>
      <c r="C360" s="2" t="s">
        <v>259</v>
      </c>
      <c r="D360" s="8" t="s">
        <v>237</v>
      </c>
      <c r="E360" s="23">
        <v>158.266853419402</v>
      </c>
      <c r="F360" s="23">
        <v>-382.45092207019633</v>
      </c>
      <c r="G360" s="23">
        <v>-117.77499328738925</v>
      </c>
      <c r="H360" s="23">
        <v>-141.40769705700762</v>
      </c>
      <c r="I360" s="23">
        <v>-350.63382832307133</v>
      </c>
    </row>
    <row r="361" spans="1:9" x14ac:dyDescent="0.2">
      <c r="A361" s="5" t="s">
        <v>193</v>
      </c>
      <c r="B361" s="5" t="s">
        <v>193</v>
      </c>
      <c r="C361" s="2" t="s">
        <v>259</v>
      </c>
      <c r="D361" s="8" t="s">
        <v>253</v>
      </c>
      <c r="E361" s="23">
        <v>7.2684597329639455</v>
      </c>
      <c r="F361" s="23">
        <v>0</v>
      </c>
      <c r="G361" s="23">
        <v>0</v>
      </c>
      <c r="H361" s="23">
        <v>0</v>
      </c>
      <c r="I361" s="23">
        <v>0</v>
      </c>
    </row>
    <row r="362" spans="1:9" x14ac:dyDescent="0.2">
      <c r="A362" s="5" t="s">
        <v>193</v>
      </c>
      <c r="B362" s="5" t="s">
        <v>193</v>
      </c>
      <c r="C362" s="2" t="s">
        <v>259</v>
      </c>
      <c r="D362" s="8" t="s">
        <v>254</v>
      </c>
      <c r="E362" s="23">
        <v>0.31313882532418003</v>
      </c>
      <c r="F362" s="23">
        <v>-0.12822273073989321</v>
      </c>
      <c r="G362" s="23">
        <v>-0.42612509534706333</v>
      </c>
      <c r="H362" s="23">
        <v>-0.37063310450038139</v>
      </c>
      <c r="I362" s="23">
        <v>-0.15795194508009153</v>
      </c>
    </row>
    <row r="363" spans="1:9" x14ac:dyDescent="0.2">
      <c r="A363" s="5" t="s">
        <v>193</v>
      </c>
      <c r="B363" s="5" t="s">
        <v>193</v>
      </c>
      <c r="C363" s="5" t="s">
        <v>259</v>
      </c>
      <c r="D363" s="5" t="s">
        <v>53</v>
      </c>
      <c r="E363" s="22"/>
      <c r="F363" s="22"/>
      <c r="G363" s="22"/>
      <c r="H363" s="22"/>
      <c r="I363" s="22"/>
    </row>
    <row r="364" spans="1:9" x14ac:dyDescent="0.2">
      <c r="A364" s="5" t="s">
        <v>193</v>
      </c>
      <c r="B364" s="5" t="s">
        <v>193</v>
      </c>
      <c r="C364" s="2" t="s">
        <v>259</v>
      </c>
      <c r="D364" s="8" t="s">
        <v>239</v>
      </c>
      <c r="E364" s="23">
        <v>5.9810225153338843</v>
      </c>
      <c r="F364" s="23">
        <v>4.3651692881898159</v>
      </c>
      <c r="G364" s="23">
        <v>3.919021489521139</v>
      </c>
      <c r="H364" s="23">
        <v>3.8349048212061909</v>
      </c>
      <c r="I364" s="23">
        <v>5.3425827590102815</v>
      </c>
    </row>
    <row r="365" spans="1:9" x14ac:dyDescent="0.2">
      <c r="A365" s="5" t="s">
        <v>193</v>
      </c>
      <c r="B365" s="5" t="s">
        <v>193</v>
      </c>
      <c r="C365" s="2" t="s">
        <v>259</v>
      </c>
      <c r="D365" s="8" t="s">
        <v>240</v>
      </c>
      <c r="E365" s="23">
        <v>7.9727611141422586E-2</v>
      </c>
      <c r="F365" s="23">
        <v>8.3998948164217865E-2</v>
      </c>
      <c r="G365" s="23">
        <v>8.3526533827650185E-2</v>
      </c>
      <c r="H365" s="23">
        <v>9.353309782898124E-2</v>
      </c>
      <c r="I365" s="23">
        <v>7.8747863421322034E-2</v>
      </c>
    </row>
    <row r="366" spans="1:9" x14ac:dyDescent="0.2">
      <c r="A366" s="5" t="s">
        <v>193</v>
      </c>
      <c r="B366" s="5" t="s">
        <v>193</v>
      </c>
      <c r="C366" s="2" t="s">
        <v>259</v>
      </c>
      <c r="D366" s="8" t="s">
        <v>241</v>
      </c>
      <c r="E366" s="23">
        <v>55.724517069195336</v>
      </c>
      <c r="F366" s="23">
        <v>66.358840351050191</v>
      </c>
      <c r="G366" s="23">
        <v>70.743168303832107</v>
      </c>
      <c r="H366" s="23">
        <v>67.635311451547054</v>
      </c>
      <c r="I366" s="23">
        <v>63.570751008344871</v>
      </c>
    </row>
    <row r="367" spans="1:9" x14ac:dyDescent="0.2">
      <c r="A367" s="5" t="s">
        <v>193</v>
      </c>
      <c r="B367" s="5" t="s">
        <v>193</v>
      </c>
      <c r="C367" s="5" t="s">
        <v>259</v>
      </c>
      <c r="D367" s="5" t="s">
        <v>116</v>
      </c>
      <c r="E367" s="22"/>
      <c r="F367" s="22"/>
      <c r="G367" s="22"/>
      <c r="H367" s="22"/>
      <c r="I367" s="22"/>
    </row>
    <row r="368" spans="1:9" x14ac:dyDescent="0.2">
      <c r="A368" s="5" t="s">
        <v>193</v>
      </c>
      <c r="B368" s="5" t="s">
        <v>193</v>
      </c>
      <c r="C368" s="2" t="s">
        <v>259</v>
      </c>
      <c r="D368" s="8" t="s">
        <v>535</v>
      </c>
      <c r="E368" s="23">
        <v>92.027238885857741</v>
      </c>
      <c r="F368" s="23">
        <v>91.600105183578222</v>
      </c>
      <c r="G368" s="23">
        <v>91.647346617234987</v>
      </c>
      <c r="H368" s="23">
        <v>90.646690217101877</v>
      </c>
      <c r="I368" s="23">
        <v>92.125213657867803</v>
      </c>
    </row>
    <row r="369" spans="1:9" x14ac:dyDescent="0.2">
      <c r="A369" s="5" t="s">
        <v>193</v>
      </c>
      <c r="B369" s="5" t="s">
        <v>193</v>
      </c>
      <c r="C369" s="2" t="s">
        <v>259</v>
      </c>
      <c r="D369" s="8" t="s">
        <v>544</v>
      </c>
      <c r="E369" s="23">
        <v>12.704900839054158</v>
      </c>
      <c r="F369" s="23">
        <v>10.628337147215866</v>
      </c>
      <c r="G369" s="23">
        <v>10.116266209000763</v>
      </c>
      <c r="H369" s="23">
        <v>10.711365369946606</v>
      </c>
      <c r="I369" s="23">
        <v>11.68604118993135</v>
      </c>
    </row>
    <row r="370" spans="1:9" x14ac:dyDescent="0.2">
      <c r="A370" s="5" t="s">
        <v>193</v>
      </c>
      <c r="B370" s="5" t="s">
        <v>193</v>
      </c>
      <c r="C370" s="5" t="s">
        <v>259</v>
      </c>
      <c r="D370" s="5" t="s">
        <v>117</v>
      </c>
      <c r="E370" s="22"/>
      <c r="F370" s="22"/>
      <c r="G370" s="22"/>
      <c r="H370" s="22"/>
      <c r="I370" s="22"/>
    </row>
    <row r="371" spans="1:9" x14ac:dyDescent="0.2">
      <c r="A371" s="5" t="s">
        <v>193</v>
      </c>
      <c r="B371" s="5" t="s">
        <v>193</v>
      </c>
      <c r="C371" s="2" t="s">
        <v>259</v>
      </c>
      <c r="D371" s="8" t="s">
        <v>242</v>
      </c>
      <c r="E371" s="23">
        <v>3.997624992387796</v>
      </c>
      <c r="F371" s="23">
        <v>12.689470553242117</v>
      </c>
      <c r="G371" s="23">
        <v>1.0980936185447059</v>
      </c>
      <c r="H371" s="23">
        <v>1.4097086334636757</v>
      </c>
      <c r="I371" s="23">
        <v>1.3525420741277314</v>
      </c>
    </row>
    <row r="372" spans="1:9" x14ac:dyDescent="0.2">
      <c r="A372" s="5" t="s">
        <v>193</v>
      </c>
      <c r="B372" s="5" t="s">
        <v>193</v>
      </c>
      <c r="C372" s="2" t="s">
        <v>259</v>
      </c>
      <c r="D372" s="8" t="s">
        <v>255</v>
      </c>
      <c r="E372" s="23">
        <v>1.2621853909900209</v>
      </c>
      <c r="F372" s="23">
        <v>-1.8955833999822269</v>
      </c>
      <c r="G372" s="23">
        <v>-0.59314945974038535</v>
      </c>
      <c r="H372" s="23">
        <v>-0.54160186997173299</v>
      </c>
      <c r="I372" s="23">
        <v>-0.25314893232403118</v>
      </c>
    </row>
    <row r="373" spans="1:9" x14ac:dyDescent="0.2">
      <c r="A373" s="5" t="s">
        <v>193</v>
      </c>
      <c r="B373" s="5" t="s">
        <v>193</v>
      </c>
      <c r="C373" s="5" t="s">
        <v>260</v>
      </c>
      <c r="D373" s="5" t="s">
        <v>9</v>
      </c>
      <c r="E373" s="96">
        <v>333443</v>
      </c>
      <c r="F373" s="96">
        <v>327227</v>
      </c>
      <c r="G373" s="96">
        <v>322522.02100000001</v>
      </c>
      <c r="H373" s="96">
        <v>299261</v>
      </c>
      <c r="I373" s="96">
        <v>297627.81900000002</v>
      </c>
    </row>
    <row r="374" spans="1:9" x14ac:dyDescent="0.2">
      <c r="A374" s="5" t="s">
        <v>193</v>
      </c>
      <c r="B374" s="5" t="s">
        <v>193</v>
      </c>
      <c r="C374" s="2" t="s">
        <v>260</v>
      </c>
      <c r="D374" s="8" t="s">
        <v>246</v>
      </c>
      <c r="E374" s="52">
        <v>264138</v>
      </c>
      <c r="F374" s="52">
        <v>264138</v>
      </c>
      <c r="G374" s="52">
        <v>264138</v>
      </c>
      <c r="H374" s="52">
        <v>264138</v>
      </c>
      <c r="I374" s="52">
        <v>264138</v>
      </c>
    </row>
    <row r="375" spans="1:9" x14ac:dyDescent="0.2">
      <c r="A375" s="5" t="s">
        <v>193</v>
      </c>
      <c r="B375" s="5" t="s">
        <v>193</v>
      </c>
      <c r="C375" s="2" t="s">
        <v>260</v>
      </c>
      <c r="D375" s="8" t="s">
        <v>11</v>
      </c>
      <c r="E375" s="52">
        <v>94620</v>
      </c>
      <c r="F375" s="52">
        <v>94620</v>
      </c>
      <c r="G375" s="52">
        <v>94620</v>
      </c>
      <c r="H375" s="52">
        <v>94619.945999999996</v>
      </c>
      <c r="I375" s="52">
        <v>94619.945999999996</v>
      </c>
    </row>
    <row r="376" spans="1:9" x14ac:dyDescent="0.2">
      <c r="A376" s="5" t="s">
        <v>193</v>
      </c>
      <c r="B376" s="5" t="s">
        <v>193</v>
      </c>
      <c r="C376" s="2" t="s">
        <v>260</v>
      </c>
      <c r="D376" s="8" t="s">
        <v>247</v>
      </c>
      <c r="E376" s="52">
        <v>-25315</v>
      </c>
      <c r="F376" s="52">
        <v>-31531</v>
      </c>
      <c r="G376" s="52">
        <v>-36235.978999999999</v>
      </c>
      <c r="H376" s="52">
        <v>-59496.946000000004</v>
      </c>
      <c r="I376" s="52">
        <v>-61130.127</v>
      </c>
    </row>
    <row r="377" spans="1:9" x14ac:dyDescent="0.2">
      <c r="A377" s="5" t="s">
        <v>193</v>
      </c>
      <c r="B377" s="5" t="s">
        <v>193</v>
      </c>
      <c r="C377" s="2" t="s">
        <v>260</v>
      </c>
      <c r="D377" s="8" t="s">
        <v>13</v>
      </c>
      <c r="E377" s="52">
        <v>0</v>
      </c>
      <c r="F377" s="52">
        <v>0</v>
      </c>
      <c r="G377" s="52">
        <v>0</v>
      </c>
      <c r="H377" s="52">
        <v>0</v>
      </c>
      <c r="I377" s="52">
        <v>0</v>
      </c>
    </row>
    <row r="378" spans="1:9" x14ac:dyDescent="0.2">
      <c r="A378" s="5" t="s">
        <v>193</v>
      </c>
      <c r="B378" s="5" t="s">
        <v>193</v>
      </c>
      <c r="C378" s="5" t="s">
        <v>260</v>
      </c>
      <c r="D378" s="5" t="s">
        <v>218</v>
      </c>
      <c r="E378" s="96">
        <v>40948</v>
      </c>
      <c r="F378" s="96">
        <v>38220</v>
      </c>
      <c r="G378" s="96">
        <v>34958.240000000005</v>
      </c>
      <c r="H378" s="96">
        <v>33577</v>
      </c>
      <c r="I378" s="96">
        <v>37812</v>
      </c>
    </row>
    <row r="379" spans="1:9" x14ac:dyDescent="0.2">
      <c r="A379" s="5" t="s">
        <v>193</v>
      </c>
      <c r="B379" s="5" t="s">
        <v>193</v>
      </c>
      <c r="C379" s="2" t="s">
        <v>260</v>
      </c>
      <c r="D379" s="8" t="s">
        <v>219</v>
      </c>
      <c r="E379" s="52">
        <v>23202</v>
      </c>
      <c r="F379" s="52">
        <v>29809</v>
      </c>
      <c r="G379" s="52">
        <v>30255.24</v>
      </c>
      <c r="H379" s="52">
        <v>31286</v>
      </c>
      <c r="I379" s="52">
        <v>36360</v>
      </c>
    </row>
    <row r="380" spans="1:9" x14ac:dyDescent="0.2">
      <c r="A380" s="5" t="s">
        <v>193</v>
      </c>
      <c r="B380" s="5" t="s">
        <v>193</v>
      </c>
      <c r="C380" s="2" t="s">
        <v>260</v>
      </c>
      <c r="D380" s="8" t="s">
        <v>220</v>
      </c>
      <c r="E380" s="52">
        <v>17746</v>
      </c>
      <c r="F380" s="52">
        <v>8411</v>
      </c>
      <c r="G380" s="52">
        <v>4703</v>
      </c>
      <c r="H380" s="52">
        <v>2291</v>
      </c>
      <c r="I380" s="52">
        <v>1452</v>
      </c>
    </row>
    <row r="381" spans="1:9" x14ac:dyDescent="0.2">
      <c r="A381" s="5" t="s">
        <v>193</v>
      </c>
      <c r="B381" s="5" t="s">
        <v>193</v>
      </c>
      <c r="C381" s="5" t="s">
        <v>260</v>
      </c>
      <c r="D381" s="5" t="s">
        <v>221</v>
      </c>
      <c r="E381" s="96">
        <v>374391</v>
      </c>
      <c r="F381" s="96">
        <v>365447</v>
      </c>
      <c r="G381" s="96">
        <v>357480</v>
      </c>
      <c r="H381" s="96">
        <v>332838</v>
      </c>
      <c r="I381" s="96">
        <v>335439</v>
      </c>
    </row>
    <row r="382" spans="1:9" x14ac:dyDescent="0.2">
      <c r="A382" s="5" t="s">
        <v>193</v>
      </c>
      <c r="B382" s="5" t="s">
        <v>193</v>
      </c>
      <c r="C382" s="2" t="s">
        <v>260</v>
      </c>
      <c r="D382" s="8" t="s">
        <v>222</v>
      </c>
      <c r="E382" s="52">
        <v>99082</v>
      </c>
      <c r="F382" s="52">
        <v>96555</v>
      </c>
      <c r="G382" s="52">
        <v>101524</v>
      </c>
      <c r="H382" s="52">
        <v>85789</v>
      </c>
      <c r="I382" s="52">
        <v>80011</v>
      </c>
    </row>
    <row r="383" spans="1:9" x14ac:dyDescent="0.2">
      <c r="A383" s="5" t="s">
        <v>193</v>
      </c>
      <c r="B383" s="5" t="s">
        <v>193</v>
      </c>
      <c r="C383" s="2" t="s">
        <v>260</v>
      </c>
      <c r="D383" s="21" t="s">
        <v>223</v>
      </c>
      <c r="E383" s="52">
        <v>641</v>
      </c>
      <c r="F383" s="52">
        <v>49</v>
      </c>
      <c r="G383" s="52">
        <v>177</v>
      </c>
      <c r="H383" s="52">
        <v>2066</v>
      </c>
      <c r="I383" s="52">
        <v>35</v>
      </c>
    </row>
    <row r="384" spans="1:9" x14ac:dyDescent="0.2">
      <c r="A384" s="5" t="s">
        <v>193</v>
      </c>
      <c r="B384" s="5" t="s">
        <v>193</v>
      </c>
      <c r="C384" s="2" t="s">
        <v>260</v>
      </c>
      <c r="D384" s="21" t="s">
        <v>224</v>
      </c>
      <c r="E384" s="52">
        <v>98441</v>
      </c>
      <c r="F384" s="52">
        <v>96506</v>
      </c>
      <c r="G384" s="52">
        <v>101347</v>
      </c>
      <c r="H384" s="52">
        <v>83723</v>
      </c>
      <c r="I384" s="52">
        <v>79976</v>
      </c>
    </row>
    <row r="385" spans="1:9" x14ac:dyDescent="0.2">
      <c r="A385" s="5" t="s">
        <v>193</v>
      </c>
      <c r="B385" s="5" t="s">
        <v>193</v>
      </c>
      <c r="C385" s="2" t="s">
        <v>260</v>
      </c>
      <c r="D385" s="8" t="s">
        <v>225</v>
      </c>
      <c r="E385" s="52">
        <v>275309</v>
      </c>
      <c r="F385" s="52">
        <v>268892</v>
      </c>
      <c r="G385" s="52">
        <v>255956</v>
      </c>
      <c r="H385" s="52">
        <v>247049</v>
      </c>
      <c r="I385" s="52">
        <v>255428</v>
      </c>
    </row>
    <row r="386" spans="1:9" x14ac:dyDescent="0.2">
      <c r="A386" s="5" t="s">
        <v>193</v>
      </c>
      <c r="B386" s="5" t="s">
        <v>193</v>
      </c>
      <c r="C386" s="2" t="s">
        <v>260</v>
      </c>
      <c r="D386" s="21" t="s">
        <v>509</v>
      </c>
      <c r="E386" s="52">
        <v>271068</v>
      </c>
      <c r="F386" s="52">
        <v>261735</v>
      </c>
      <c r="G386" s="52">
        <v>249011</v>
      </c>
      <c r="H386" s="52">
        <v>243527</v>
      </c>
      <c r="I386" s="52">
        <v>251906</v>
      </c>
    </row>
    <row r="387" spans="1:9" x14ac:dyDescent="0.2">
      <c r="A387" s="5" t="s">
        <v>193</v>
      </c>
      <c r="B387" s="5" t="s">
        <v>193</v>
      </c>
      <c r="C387" s="2" t="s">
        <v>260</v>
      </c>
      <c r="D387" s="21" t="s">
        <v>226</v>
      </c>
      <c r="E387" s="52">
        <v>0</v>
      </c>
      <c r="F387" s="52">
        <v>0</v>
      </c>
      <c r="G387" s="52">
        <v>0</v>
      </c>
      <c r="H387" s="52">
        <v>0</v>
      </c>
      <c r="I387" s="52">
        <v>0</v>
      </c>
    </row>
    <row r="388" spans="1:9" x14ac:dyDescent="0.2">
      <c r="A388" s="5" t="s">
        <v>193</v>
      </c>
      <c r="B388" s="5" t="s">
        <v>193</v>
      </c>
      <c r="C388" s="2" t="s">
        <v>260</v>
      </c>
      <c r="D388" s="21" t="s">
        <v>227</v>
      </c>
      <c r="E388" s="52">
        <v>4241</v>
      </c>
      <c r="F388" s="52">
        <v>7157</v>
      </c>
      <c r="G388" s="52">
        <v>6945</v>
      </c>
      <c r="H388" s="52">
        <v>3522</v>
      </c>
      <c r="I388" s="52">
        <v>3522</v>
      </c>
    </row>
    <row r="389" spans="1:9" x14ac:dyDescent="0.2">
      <c r="A389" s="5" t="s">
        <v>193</v>
      </c>
      <c r="B389" s="5" t="s">
        <v>193</v>
      </c>
      <c r="C389" s="5" t="s">
        <v>260</v>
      </c>
      <c r="D389" s="5" t="s">
        <v>29</v>
      </c>
      <c r="E389" s="96"/>
      <c r="F389" s="96"/>
      <c r="G389" s="96"/>
      <c r="H389" s="96"/>
      <c r="I389" s="96"/>
    </row>
    <row r="390" spans="1:9" x14ac:dyDescent="0.2">
      <c r="A390" s="5" t="s">
        <v>193</v>
      </c>
      <c r="B390" s="5" t="s">
        <v>193</v>
      </c>
      <c r="C390" s="2" t="s">
        <v>260</v>
      </c>
      <c r="D390" s="8" t="s">
        <v>248</v>
      </c>
      <c r="E390" s="52">
        <v>24025</v>
      </c>
      <c r="F390" s="52">
        <v>23706</v>
      </c>
      <c r="G390" s="52">
        <v>19729</v>
      </c>
      <c r="H390" s="52">
        <v>12157</v>
      </c>
      <c r="I390" s="52">
        <v>13264</v>
      </c>
    </row>
    <row r="391" spans="1:9" x14ac:dyDescent="0.2">
      <c r="A391" s="5" t="s">
        <v>193</v>
      </c>
      <c r="B391" s="5" t="s">
        <v>193</v>
      </c>
      <c r="C391" s="2" t="s">
        <v>260</v>
      </c>
      <c r="D391" s="8" t="s">
        <v>249</v>
      </c>
      <c r="E391" s="52">
        <v>12173</v>
      </c>
      <c r="F391" s="52">
        <v>14436</v>
      </c>
      <c r="G391" s="52">
        <v>14436</v>
      </c>
      <c r="H391" s="52">
        <v>10173</v>
      </c>
      <c r="I391" s="52">
        <v>10657</v>
      </c>
    </row>
    <row r="392" spans="1:9" x14ac:dyDescent="0.2">
      <c r="A392" s="5" t="s">
        <v>193</v>
      </c>
      <c r="B392" s="5" t="s">
        <v>193</v>
      </c>
      <c r="C392" s="2" t="s">
        <v>260</v>
      </c>
      <c r="D392" s="8" t="s">
        <v>230</v>
      </c>
      <c r="E392" s="52">
        <v>11852</v>
      </c>
      <c r="F392" s="52">
        <v>9270</v>
      </c>
      <c r="G392" s="52">
        <v>5293</v>
      </c>
      <c r="H392" s="52">
        <v>1984</v>
      </c>
      <c r="I392" s="52">
        <v>2607</v>
      </c>
    </row>
    <row r="393" spans="1:9" x14ac:dyDescent="0.2">
      <c r="A393" s="5" t="s">
        <v>193</v>
      </c>
      <c r="B393" s="5" t="s">
        <v>193</v>
      </c>
      <c r="C393" s="2" t="s">
        <v>260</v>
      </c>
      <c r="D393" s="8" t="s">
        <v>250</v>
      </c>
      <c r="E393" s="52">
        <v>0</v>
      </c>
      <c r="F393" s="52">
        <v>0</v>
      </c>
      <c r="G393" s="52">
        <v>0</v>
      </c>
      <c r="H393" s="52">
        <v>0</v>
      </c>
      <c r="I393" s="52">
        <v>0</v>
      </c>
    </row>
    <row r="394" spans="1:9" x14ac:dyDescent="0.2">
      <c r="A394" s="5" t="s">
        <v>193</v>
      </c>
      <c r="B394" s="5" t="s">
        <v>193</v>
      </c>
      <c r="C394" s="2" t="s">
        <v>260</v>
      </c>
      <c r="D394" s="8" t="s">
        <v>232</v>
      </c>
      <c r="E394" s="52">
        <v>-2907</v>
      </c>
      <c r="F394" s="52">
        <v>-5956</v>
      </c>
      <c r="G394" s="52">
        <v>-2190</v>
      </c>
      <c r="H394" s="52">
        <v>-23261</v>
      </c>
      <c r="I394" s="52">
        <v>-1633</v>
      </c>
    </row>
    <row r="395" spans="1:9" x14ac:dyDescent="0.2">
      <c r="A395" s="5" t="s">
        <v>193</v>
      </c>
      <c r="B395" s="5" t="s">
        <v>193</v>
      </c>
      <c r="C395" s="2" t="s">
        <v>260</v>
      </c>
      <c r="D395" s="8" t="s">
        <v>233</v>
      </c>
      <c r="E395" s="52">
        <v>-2907</v>
      </c>
      <c r="F395" s="52">
        <v>-6215</v>
      </c>
      <c r="G395" s="52">
        <v>-2405</v>
      </c>
      <c r="H395" s="52">
        <v>-23261</v>
      </c>
      <c r="I395" s="52">
        <v>-1633</v>
      </c>
    </row>
    <row r="396" spans="1:9" x14ac:dyDescent="0.2">
      <c r="A396" s="5" t="s">
        <v>193</v>
      </c>
      <c r="B396" s="5" t="s">
        <v>193</v>
      </c>
      <c r="C396" s="5" t="s">
        <v>260</v>
      </c>
      <c r="D396" s="5" t="s">
        <v>40</v>
      </c>
      <c r="E396" s="96"/>
      <c r="F396" s="96"/>
      <c r="G396" s="96"/>
      <c r="H396" s="96"/>
      <c r="I396" s="96"/>
    </row>
    <row r="397" spans="1:9" x14ac:dyDescent="0.2">
      <c r="A397" s="5" t="s">
        <v>193</v>
      </c>
      <c r="B397" s="5" t="s">
        <v>193</v>
      </c>
      <c r="C397" s="2" t="s">
        <v>260</v>
      </c>
      <c r="D397" s="8" t="s">
        <v>251</v>
      </c>
      <c r="E397" s="52">
        <v>26414</v>
      </c>
      <c r="F397" s="52">
        <v>26414</v>
      </c>
      <c r="G397" s="52">
        <v>26414</v>
      </c>
      <c r="H397" s="52">
        <v>26414</v>
      </c>
      <c r="I397" s="52">
        <v>26414</v>
      </c>
    </row>
    <row r="398" spans="1:9" x14ac:dyDescent="0.2">
      <c r="A398" s="5" t="s">
        <v>193</v>
      </c>
      <c r="B398" s="5" t="s">
        <v>193</v>
      </c>
      <c r="C398" s="2" t="s">
        <v>260</v>
      </c>
      <c r="D398" s="8" t="s">
        <v>78</v>
      </c>
      <c r="E398" s="97">
        <v>0</v>
      </c>
      <c r="F398" s="97">
        <v>0</v>
      </c>
      <c r="G398" s="97">
        <v>0</v>
      </c>
      <c r="H398" s="97">
        <v>0</v>
      </c>
      <c r="I398" s="97">
        <v>0</v>
      </c>
    </row>
    <row r="399" spans="1:9" x14ac:dyDescent="0.2">
      <c r="A399" s="5" t="s">
        <v>193</v>
      </c>
      <c r="B399" s="5" t="s">
        <v>193</v>
      </c>
      <c r="C399" s="2" t="s">
        <v>260</v>
      </c>
      <c r="D399" s="8" t="s">
        <v>79</v>
      </c>
      <c r="E399" s="97">
        <v>0</v>
      </c>
      <c r="F399" s="97">
        <v>0</v>
      </c>
      <c r="G399" s="97">
        <v>0</v>
      </c>
      <c r="H399" s="97">
        <v>0</v>
      </c>
      <c r="I399" s="97">
        <v>0</v>
      </c>
    </row>
    <row r="400" spans="1:9" x14ac:dyDescent="0.2">
      <c r="A400" s="5" t="s">
        <v>193</v>
      </c>
      <c r="B400" s="5" t="s">
        <v>193</v>
      </c>
      <c r="C400" s="2" t="s">
        <v>260</v>
      </c>
      <c r="D400" s="8" t="s">
        <v>80</v>
      </c>
      <c r="E400" s="52">
        <v>-723</v>
      </c>
      <c r="F400" s="52">
        <v>-2628</v>
      </c>
      <c r="G400" s="52">
        <v>-275</v>
      </c>
      <c r="H400" s="52">
        <v>5056</v>
      </c>
      <c r="I400" s="52">
        <v>16818</v>
      </c>
    </row>
    <row r="401" spans="1:9" x14ac:dyDescent="0.2">
      <c r="A401" s="5" t="s">
        <v>193</v>
      </c>
      <c r="B401" s="5" t="s">
        <v>193</v>
      </c>
      <c r="C401" s="5" t="s">
        <v>260</v>
      </c>
      <c r="D401" s="5" t="s">
        <v>43</v>
      </c>
      <c r="E401" s="77"/>
      <c r="F401" s="77"/>
      <c r="G401" s="77"/>
      <c r="H401" s="77"/>
      <c r="I401" s="77"/>
    </row>
    <row r="402" spans="1:9" x14ac:dyDescent="0.2">
      <c r="A402" s="5" t="s">
        <v>193</v>
      </c>
      <c r="B402" s="5" t="s">
        <v>193</v>
      </c>
      <c r="C402" s="2" t="s">
        <v>260</v>
      </c>
      <c r="D402" s="8" t="s">
        <v>543</v>
      </c>
      <c r="E402" s="23">
        <v>-0.87181317346592979</v>
      </c>
      <c r="F402" s="23">
        <v>-1.8992931512375202</v>
      </c>
      <c r="G402" s="23">
        <v>-0.74568551708287856</v>
      </c>
      <c r="H402" s="23">
        <v>-7.7728136977421052</v>
      </c>
      <c r="I402" s="23">
        <v>-0.54867182963162453</v>
      </c>
    </row>
    <row r="403" spans="1:9" x14ac:dyDescent="0.2">
      <c r="A403" s="5" t="s">
        <v>193</v>
      </c>
      <c r="B403" s="5" t="s">
        <v>193</v>
      </c>
      <c r="C403" s="2" t="s">
        <v>260</v>
      </c>
      <c r="D403" s="8" t="s">
        <v>234</v>
      </c>
      <c r="E403" s="23">
        <v>-0.82775941159888267</v>
      </c>
      <c r="F403" s="23">
        <v>-1.7745308934030115</v>
      </c>
      <c r="G403" s="23">
        <v>-0.66926475857144785</v>
      </c>
      <c r="H403" s="23">
        <v>-7.7137608107391094</v>
      </c>
      <c r="I403" s="23">
        <v>-0.54600958275238309</v>
      </c>
    </row>
    <row r="404" spans="1:9" x14ac:dyDescent="0.2">
      <c r="A404" s="5" t="s">
        <v>193</v>
      </c>
      <c r="B404" s="5" t="s">
        <v>193</v>
      </c>
      <c r="C404" s="2" t="s">
        <v>260</v>
      </c>
      <c r="D404" s="8" t="s">
        <v>235</v>
      </c>
      <c r="E404" s="23">
        <v>-0.77646097261953417</v>
      </c>
      <c r="F404" s="23">
        <v>-1.7006570036147515</v>
      </c>
      <c r="G404" s="23">
        <v>-0.6727649099250308</v>
      </c>
      <c r="H404" s="23">
        <v>-6.9886851861866734</v>
      </c>
      <c r="I404" s="23">
        <v>-0.48682472819201106</v>
      </c>
    </row>
    <row r="405" spans="1:9" x14ac:dyDescent="0.2">
      <c r="A405" s="5" t="s">
        <v>193</v>
      </c>
      <c r="B405" s="5" t="s">
        <v>193</v>
      </c>
      <c r="C405" s="2" t="s">
        <v>260</v>
      </c>
      <c r="D405" s="8" t="s">
        <v>252</v>
      </c>
      <c r="E405" s="23">
        <v>-12.099895941727368</v>
      </c>
      <c r="F405" s="23">
        <v>-26.216991478950476</v>
      </c>
      <c r="G405" s="23">
        <v>-12.190176896953723</v>
      </c>
      <c r="H405" s="23">
        <v>-191.33832359957225</v>
      </c>
      <c r="I405" s="23">
        <v>-12.311519903498191</v>
      </c>
    </row>
    <row r="406" spans="1:9" x14ac:dyDescent="0.2">
      <c r="A406" s="5" t="s">
        <v>193</v>
      </c>
      <c r="B406" s="5" t="s">
        <v>193</v>
      </c>
      <c r="C406" s="2" t="s">
        <v>260</v>
      </c>
      <c r="D406" s="8" t="s">
        <v>237</v>
      </c>
      <c r="E406" s="23">
        <v>-418.74785001719988</v>
      </c>
      <c r="F406" s="23">
        <v>-232.27674979887368</v>
      </c>
      <c r="G406" s="23">
        <v>-600.24948024948026</v>
      </c>
      <c r="H406" s="23">
        <v>-43.734147285155409</v>
      </c>
      <c r="I406" s="23">
        <v>-652.60257195345991</v>
      </c>
    </row>
    <row r="407" spans="1:9" x14ac:dyDescent="0.2">
      <c r="A407" s="5" t="s">
        <v>193</v>
      </c>
      <c r="B407" s="5" t="s">
        <v>193</v>
      </c>
      <c r="C407" s="2" t="s">
        <v>260</v>
      </c>
      <c r="D407" s="8" t="s">
        <v>253</v>
      </c>
      <c r="E407" s="23">
        <v>0</v>
      </c>
      <c r="F407" s="23">
        <v>0</v>
      </c>
      <c r="G407" s="23">
        <v>0</v>
      </c>
      <c r="H407" s="23">
        <v>0</v>
      </c>
      <c r="I407" s="23">
        <v>0</v>
      </c>
    </row>
    <row r="408" spans="1:9" x14ac:dyDescent="0.2">
      <c r="A408" s="5" t="s">
        <v>193</v>
      </c>
      <c r="B408" s="5" t="s">
        <v>193</v>
      </c>
      <c r="C408" s="2" t="s">
        <v>260</v>
      </c>
      <c r="D408" s="8" t="s">
        <v>254</v>
      </c>
      <c r="E408" s="23">
        <v>-0.11005527371848263</v>
      </c>
      <c r="F408" s="23">
        <v>-0.2352918906640418</v>
      </c>
      <c r="G408" s="23">
        <v>-9.1050200651169838E-2</v>
      </c>
      <c r="H408" s="23">
        <v>-0.88063148330430829</v>
      </c>
      <c r="I408" s="23">
        <v>-6.1823275535700765E-2</v>
      </c>
    </row>
    <row r="409" spans="1:9" x14ac:dyDescent="0.2">
      <c r="A409" s="5" t="s">
        <v>193</v>
      </c>
      <c r="B409" s="5" t="s">
        <v>193</v>
      </c>
      <c r="C409" s="5" t="s">
        <v>260</v>
      </c>
      <c r="D409" s="5" t="s">
        <v>53</v>
      </c>
      <c r="E409" s="22"/>
      <c r="F409" s="22"/>
      <c r="G409" s="22"/>
      <c r="H409" s="22"/>
      <c r="I409" s="22"/>
    </row>
    <row r="410" spans="1:9" x14ac:dyDescent="0.2">
      <c r="A410" s="5" t="s">
        <v>193</v>
      </c>
      <c r="B410" s="5" t="s">
        <v>193</v>
      </c>
      <c r="C410" s="2" t="s">
        <v>260</v>
      </c>
      <c r="D410" s="8" t="s">
        <v>239</v>
      </c>
      <c r="E410" s="23">
        <v>4.2704077234721147</v>
      </c>
      <c r="F410" s="23">
        <v>3.2391224126941527</v>
      </c>
      <c r="G410" s="23">
        <v>3.3555840244532846</v>
      </c>
      <c r="H410" s="23">
        <v>2.7420891133414305</v>
      </c>
      <c r="I410" s="23">
        <v>2.2005225522552254</v>
      </c>
    </row>
    <row r="411" spans="1:9" x14ac:dyDescent="0.2">
      <c r="A411" s="5" t="s">
        <v>193</v>
      </c>
      <c r="B411" s="5" t="s">
        <v>193</v>
      </c>
      <c r="C411" s="2" t="s">
        <v>260</v>
      </c>
      <c r="D411" s="8" t="s">
        <v>240</v>
      </c>
      <c r="E411" s="23">
        <v>0.10937228726117883</v>
      </c>
      <c r="F411" s="23">
        <v>0.10458424887877038</v>
      </c>
      <c r="G411" s="23">
        <v>9.7790757524896507E-2</v>
      </c>
      <c r="H411" s="23">
        <v>0.1008809090308198</v>
      </c>
      <c r="I411" s="23">
        <v>0.11272392297854453</v>
      </c>
    </row>
    <row r="412" spans="1:9" x14ac:dyDescent="0.2">
      <c r="A412" s="5" t="s">
        <v>193</v>
      </c>
      <c r="B412" s="5" t="s">
        <v>193</v>
      </c>
      <c r="C412" s="2" t="s">
        <v>260</v>
      </c>
      <c r="D412" s="8" t="s">
        <v>241</v>
      </c>
      <c r="E412" s="23">
        <v>0</v>
      </c>
      <c r="F412" s="23">
        <v>0</v>
      </c>
      <c r="G412" s="23">
        <v>0</v>
      </c>
      <c r="H412" s="23">
        <v>0</v>
      </c>
      <c r="I412" s="23">
        <v>0</v>
      </c>
    </row>
    <row r="413" spans="1:9" x14ac:dyDescent="0.2">
      <c r="A413" s="5" t="s">
        <v>193</v>
      </c>
      <c r="B413" s="5" t="s">
        <v>193</v>
      </c>
      <c r="C413" s="5" t="s">
        <v>260</v>
      </c>
      <c r="D413" s="5" t="s">
        <v>116</v>
      </c>
      <c r="E413" s="22"/>
      <c r="F413" s="22"/>
      <c r="G413" s="22"/>
      <c r="H413" s="22"/>
      <c r="I413" s="22"/>
    </row>
    <row r="414" spans="1:9" x14ac:dyDescent="0.2">
      <c r="A414" s="5" t="s">
        <v>193</v>
      </c>
      <c r="B414" s="5" t="s">
        <v>193</v>
      </c>
      <c r="C414" s="2" t="s">
        <v>260</v>
      </c>
      <c r="D414" s="8" t="s">
        <v>535</v>
      </c>
      <c r="E414" s="23">
        <v>89.062771273882106</v>
      </c>
      <c r="F414" s="23">
        <v>89.541575112122956</v>
      </c>
      <c r="G414" s="23">
        <v>90.2209972585879</v>
      </c>
      <c r="H414" s="23">
        <v>89.911909096918023</v>
      </c>
      <c r="I414" s="23">
        <v>88.727851859801646</v>
      </c>
    </row>
    <row r="415" spans="1:9" x14ac:dyDescent="0.2">
      <c r="A415" s="5" t="s">
        <v>193</v>
      </c>
      <c r="B415" s="5" t="s">
        <v>193</v>
      </c>
      <c r="C415" s="2" t="s">
        <v>260</v>
      </c>
      <c r="D415" s="8" t="s">
        <v>544</v>
      </c>
      <c r="E415" s="23">
        <v>12.62372226849398</v>
      </c>
      <c r="F415" s="23">
        <v>12.38839251911865</v>
      </c>
      <c r="G415" s="23">
        <v>12.210268077534641</v>
      </c>
      <c r="H415" s="23">
        <v>11.329635799197396</v>
      </c>
      <c r="I415" s="23">
        <v>11.267805671234951</v>
      </c>
    </row>
    <row r="416" spans="1:9" x14ac:dyDescent="0.2">
      <c r="A416" s="5" t="s">
        <v>193</v>
      </c>
      <c r="B416" s="5" t="s">
        <v>193</v>
      </c>
      <c r="C416" s="5" t="s">
        <v>260</v>
      </c>
      <c r="D416" s="5" t="s">
        <v>117</v>
      </c>
      <c r="E416" s="22"/>
      <c r="F416" s="22"/>
      <c r="G416" s="22"/>
      <c r="H416" s="22"/>
      <c r="I416" s="22"/>
    </row>
    <row r="417" spans="1:9" x14ac:dyDescent="0.2">
      <c r="A417" s="5" t="s">
        <v>193</v>
      </c>
      <c r="B417" s="5" t="s">
        <v>193</v>
      </c>
      <c r="C417" s="2" t="s">
        <v>260</v>
      </c>
      <c r="D417" s="8" t="s">
        <v>242</v>
      </c>
      <c r="E417" s="23">
        <v>0.24871001031991744</v>
      </c>
      <c r="F417" s="23">
        <v>0.42284794851166535</v>
      </c>
      <c r="G417" s="23">
        <v>0.11434511434511435</v>
      </c>
      <c r="H417" s="23">
        <v>-0.21735952882507201</v>
      </c>
      <c r="I417" s="23">
        <v>-10.298836497244336</v>
      </c>
    </row>
    <row r="418" spans="1:9" x14ac:dyDescent="0.2">
      <c r="A418" s="5" t="s">
        <v>193</v>
      </c>
      <c r="B418" s="5" t="s">
        <v>193</v>
      </c>
      <c r="C418" s="2" t="s">
        <v>260</v>
      </c>
      <c r="D418" s="8" t="s">
        <v>255</v>
      </c>
      <c r="E418" s="23">
        <v>-3.1161106801137834E-2</v>
      </c>
      <c r="F418" s="23">
        <v>-8.8161293569056332E-2</v>
      </c>
      <c r="G418" s="23">
        <v>-9.0893346078233048E-3</v>
      </c>
      <c r="H418" s="23">
        <v>0.16160583008374352</v>
      </c>
      <c r="I418" s="23">
        <v>0.46254125412541253</v>
      </c>
    </row>
    <row r="419" spans="1:9" x14ac:dyDescent="0.2">
      <c r="A419" s="5" t="s">
        <v>193</v>
      </c>
      <c r="B419" s="5" t="s">
        <v>193</v>
      </c>
      <c r="C419" s="5" t="s">
        <v>261</v>
      </c>
      <c r="D419" s="5" t="s">
        <v>9</v>
      </c>
      <c r="E419" s="96">
        <v>202382</v>
      </c>
      <c r="F419" s="96">
        <v>183737</v>
      </c>
      <c r="G419" s="96">
        <v>164539</v>
      </c>
      <c r="H419" s="96">
        <v>221858</v>
      </c>
      <c r="I419" s="96">
        <v>272304</v>
      </c>
    </row>
    <row r="420" spans="1:9" x14ac:dyDescent="0.2">
      <c r="A420" s="5" t="s">
        <v>193</v>
      </c>
      <c r="B420" s="5" t="s">
        <v>193</v>
      </c>
      <c r="C420" s="2" t="s">
        <v>261</v>
      </c>
      <c r="D420" s="8" t="s">
        <v>246</v>
      </c>
      <c r="E420" s="52">
        <v>30000</v>
      </c>
      <c r="F420" s="52">
        <v>30000</v>
      </c>
      <c r="G420" s="52">
        <v>30000</v>
      </c>
      <c r="H420" s="52">
        <v>30000</v>
      </c>
      <c r="I420" s="52">
        <v>30000</v>
      </c>
    </row>
    <row r="421" spans="1:9" x14ac:dyDescent="0.2">
      <c r="A421" s="5" t="s">
        <v>193</v>
      </c>
      <c r="B421" s="5" t="s">
        <v>193</v>
      </c>
      <c r="C421" s="2" t="s">
        <v>261</v>
      </c>
      <c r="D421" s="8" t="s">
        <v>11</v>
      </c>
      <c r="E421" s="52">
        <v>117515</v>
      </c>
      <c r="F421" s="52">
        <v>118733</v>
      </c>
      <c r="G421" s="52">
        <v>118733</v>
      </c>
      <c r="H421" s="52">
        <v>118733</v>
      </c>
      <c r="I421" s="52">
        <v>118733</v>
      </c>
    </row>
    <row r="422" spans="1:9" x14ac:dyDescent="0.2">
      <c r="A422" s="5" t="s">
        <v>193</v>
      </c>
      <c r="B422" s="5" t="s">
        <v>193</v>
      </c>
      <c r="C422" s="2" t="s">
        <v>261</v>
      </c>
      <c r="D422" s="8" t="s">
        <v>247</v>
      </c>
      <c r="E422" s="52">
        <v>54867</v>
      </c>
      <c r="F422" s="52">
        <v>35004</v>
      </c>
      <c r="G422" s="52">
        <v>15806</v>
      </c>
      <c r="H422" s="52">
        <v>73125</v>
      </c>
      <c r="I422" s="52">
        <v>123571</v>
      </c>
    </row>
    <row r="423" spans="1:9" x14ac:dyDescent="0.2">
      <c r="A423" s="5" t="s">
        <v>193</v>
      </c>
      <c r="B423" s="5" t="s">
        <v>193</v>
      </c>
      <c r="C423" s="2" t="s">
        <v>261</v>
      </c>
      <c r="D423" s="8" t="s">
        <v>13</v>
      </c>
      <c r="E423" s="52">
        <v>0</v>
      </c>
      <c r="F423" s="52">
        <v>0</v>
      </c>
      <c r="G423" s="52">
        <v>0</v>
      </c>
      <c r="H423" s="52">
        <v>0</v>
      </c>
      <c r="I423" s="52">
        <v>0</v>
      </c>
    </row>
    <row r="424" spans="1:9" x14ac:dyDescent="0.2">
      <c r="A424" s="5" t="s">
        <v>193</v>
      </c>
      <c r="B424" s="5" t="s">
        <v>193</v>
      </c>
      <c r="C424" s="5" t="s">
        <v>261</v>
      </c>
      <c r="D424" s="5" t="s">
        <v>218</v>
      </c>
      <c r="E424" s="96">
        <v>396479</v>
      </c>
      <c r="F424" s="96">
        <v>705172</v>
      </c>
      <c r="G424" s="96">
        <v>618622</v>
      </c>
      <c r="H424" s="96">
        <v>317834</v>
      </c>
      <c r="I424" s="96">
        <v>406533</v>
      </c>
    </row>
    <row r="425" spans="1:9" x14ac:dyDescent="0.2">
      <c r="A425" s="5" t="s">
        <v>193</v>
      </c>
      <c r="B425" s="5" t="s">
        <v>193</v>
      </c>
      <c r="C425" s="2" t="s">
        <v>261</v>
      </c>
      <c r="D425" s="8" t="s">
        <v>219</v>
      </c>
      <c r="E425" s="52">
        <v>358079</v>
      </c>
      <c r="F425" s="52">
        <v>703140</v>
      </c>
      <c r="G425" s="52">
        <v>617199</v>
      </c>
      <c r="H425" s="52">
        <v>310301</v>
      </c>
      <c r="I425" s="52">
        <v>398240</v>
      </c>
    </row>
    <row r="426" spans="1:9" x14ac:dyDescent="0.2">
      <c r="A426" s="5" t="s">
        <v>193</v>
      </c>
      <c r="B426" s="5" t="s">
        <v>193</v>
      </c>
      <c r="C426" s="2" t="s">
        <v>261</v>
      </c>
      <c r="D426" s="8" t="s">
        <v>220</v>
      </c>
      <c r="E426" s="52">
        <v>38400</v>
      </c>
      <c r="F426" s="52">
        <v>2032</v>
      </c>
      <c r="G426" s="52">
        <v>1423</v>
      </c>
      <c r="H426" s="52">
        <v>7533</v>
      </c>
      <c r="I426" s="52">
        <v>8293</v>
      </c>
    </row>
    <row r="427" spans="1:9" x14ac:dyDescent="0.2">
      <c r="A427" s="5" t="s">
        <v>193</v>
      </c>
      <c r="B427" s="5" t="s">
        <v>193</v>
      </c>
      <c r="C427" s="5" t="s">
        <v>261</v>
      </c>
      <c r="D427" s="5" t="s">
        <v>221</v>
      </c>
      <c r="E427" s="96">
        <v>598861</v>
      </c>
      <c r="F427" s="96">
        <v>888909</v>
      </c>
      <c r="G427" s="96">
        <v>783161</v>
      </c>
      <c r="H427" s="96">
        <v>539692</v>
      </c>
      <c r="I427" s="96">
        <v>678837</v>
      </c>
    </row>
    <row r="428" spans="1:9" x14ac:dyDescent="0.2">
      <c r="A428" s="5" t="s">
        <v>193</v>
      </c>
      <c r="B428" s="5" t="s">
        <v>193</v>
      </c>
      <c r="C428" s="2" t="s">
        <v>261</v>
      </c>
      <c r="D428" s="8" t="s">
        <v>222</v>
      </c>
      <c r="E428" s="52">
        <v>593511</v>
      </c>
      <c r="F428" s="52">
        <v>879232</v>
      </c>
      <c r="G428" s="52">
        <v>767157</v>
      </c>
      <c r="H428" s="52">
        <v>526488</v>
      </c>
      <c r="I428" s="52">
        <v>662427</v>
      </c>
    </row>
    <row r="429" spans="1:9" x14ac:dyDescent="0.2">
      <c r="A429" s="5" t="s">
        <v>193</v>
      </c>
      <c r="B429" s="5" t="s">
        <v>193</v>
      </c>
      <c r="C429" s="2" t="s">
        <v>261</v>
      </c>
      <c r="D429" s="21" t="s">
        <v>223</v>
      </c>
      <c r="E429" s="52">
        <v>11718</v>
      </c>
      <c r="F429" s="52">
        <v>5020</v>
      </c>
      <c r="G429" s="52">
        <v>52256</v>
      </c>
      <c r="H429" s="52">
        <v>6419</v>
      </c>
      <c r="I429" s="52">
        <v>2550</v>
      </c>
    </row>
    <row r="430" spans="1:9" x14ac:dyDescent="0.2">
      <c r="A430" s="5" t="s">
        <v>193</v>
      </c>
      <c r="B430" s="5" t="s">
        <v>193</v>
      </c>
      <c r="C430" s="2" t="s">
        <v>261</v>
      </c>
      <c r="D430" s="21" t="s">
        <v>224</v>
      </c>
      <c r="E430" s="52">
        <v>581793</v>
      </c>
      <c r="F430" s="52">
        <v>874212</v>
      </c>
      <c r="G430" s="52">
        <v>714901</v>
      </c>
      <c r="H430" s="52">
        <v>520069</v>
      </c>
      <c r="I430" s="52">
        <v>659877</v>
      </c>
    </row>
    <row r="431" spans="1:9" x14ac:dyDescent="0.2">
      <c r="A431" s="5" t="s">
        <v>193</v>
      </c>
      <c r="B431" s="5" t="s">
        <v>193</v>
      </c>
      <c r="C431" s="2" t="s">
        <v>261</v>
      </c>
      <c r="D431" s="8" t="s">
        <v>225</v>
      </c>
      <c r="E431" s="52">
        <v>5350</v>
      </c>
      <c r="F431" s="52">
        <v>9677</v>
      </c>
      <c r="G431" s="52">
        <v>16004</v>
      </c>
      <c r="H431" s="52">
        <v>13204</v>
      </c>
      <c r="I431" s="52">
        <v>16410</v>
      </c>
    </row>
    <row r="432" spans="1:9" x14ac:dyDescent="0.2">
      <c r="A432" s="5" t="s">
        <v>193</v>
      </c>
      <c r="B432" s="5" t="s">
        <v>193</v>
      </c>
      <c r="C432" s="2" t="s">
        <v>261</v>
      </c>
      <c r="D432" s="21" t="s">
        <v>509</v>
      </c>
      <c r="E432" s="52">
        <v>5240</v>
      </c>
      <c r="F432" s="52">
        <v>9078</v>
      </c>
      <c r="G432" s="52">
        <v>15405</v>
      </c>
      <c r="H432" s="52">
        <v>11728</v>
      </c>
      <c r="I432" s="52">
        <v>15072</v>
      </c>
    </row>
    <row r="433" spans="1:9" x14ac:dyDescent="0.2">
      <c r="A433" s="5" t="s">
        <v>193</v>
      </c>
      <c r="B433" s="5" t="s">
        <v>193</v>
      </c>
      <c r="C433" s="2" t="s">
        <v>261</v>
      </c>
      <c r="D433" s="21" t="s">
        <v>226</v>
      </c>
      <c r="E433" s="52">
        <v>0</v>
      </c>
      <c r="F433" s="52">
        <v>0</v>
      </c>
      <c r="G433" s="52">
        <v>0</v>
      </c>
      <c r="H433" s="52">
        <v>0</v>
      </c>
      <c r="I433" s="52">
        <v>0</v>
      </c>
    </row>
    <row r="434" spans="1:9" x14ac:dyDescent="0.2">
      <c r="A434" s="5" t="s">
        <v>193</v>
      </c>
      <c r="B434" s="5" t="s">
        <v>193</v>
      </c>
      <c r="C434" s="2" t="s">
        <v>261</v>
      </c>
      <c r="D434" s="21" t="s">
        <v>227</v>
      </c>
      <c r="E434" s="52">
        <v>110</v>
      </c>
      <c r="F434" s="52">
        <v>599</v>
      </c>
      <c r="G434" s="52">
        <v>599</v>
      </c>
      <c r="H434" s="52">
        <v>1476</v>
      </c>
      <c r="I434" s="52">
        <v>1338</v>
      </c>
    </row>
    <row r="435" spans="1:9" x14ac:dyDescent="0.2">
      <c r="A435" s="5" t="s">
        <v>193</v>
      </c>
      <c r="B435" s="5" t="s">
        <v>193</v>
      </c>
      <c r="C435" s="5" t="s">
        <v>261</v>
      </c>
      <c r="D435" s="5" t="s">
        <v>29</v>
      </c>
      <c r="E435" s="96"/>
      <c r="F435" s="96"/>
      <c r="G435" s="96"/>
      <c r="H435" s="96"/>
      <c r="I435" s="96"/>
    </row>
    <row r="436" spans="1:9" x14ac:dyDescent="0.2">
      <c r="A436" s="5" t="s">
        <v>193</v>
      </c>
      <c r="B436" s="5" t="s">
        <v>193</v>
      </c>
      <c r="C436" s="2" t="s">
        <v>261</v>
      </c>
      <c r="D436" s="8" t="s">
        <v>248</v>
      </c>
      <c r="E436" s="52">
        <v>215644</v>
      </c>
      <c r="F436" s="52">
        <v>182007</v>
      </c>
      <c r="G436" s="52">
        <v>169654</v>
      </c>
      <c r="H436" s="52">
        <v>268061</v>
      </c>
      <c r="I436" s="52">
        <v>289918</v>
      </c>
    </row>
    <row r="437" spans="1:9" x14ac:dyDescent="0.2">
      <c r="A437" s="5" t="s">
        <v>193</v>
      </c>
      <c r="B437" s="5" t="s">
        <v>193</v>
      </c>
      <c r="C437" s="2" t="s">
        <v>261</v>
      </c>
      <c r="D437" s="8" t="s">
        <v>249</v>
      </c>
      <c r="E437" s="52">
        <v>82972</v>
      </c>
      <c r="F437" s="52">
        <v>94897</v>
      </c>
      <c r="G437" s="52">
        <v>73651</v>
      </c>
      <c r="H437" s="52">
        <v>76481</v>
      </c>
      <c r="I437" s="52">
        <v>140576</v>
      </c>
    </row>
    <row r="438" spans="1:9" x14ac:dyDescent="0.2">
      <c r="A438" s="5" t="s">
        <v>193</v>
      </c>
      <c r="B438" s="5" t="s">
        <v>193</v>
      </c>
      <c r="C438" s="2" t="s">
        <v>261</v>
      </c>
      <c r="D438" s="8" t="s">
        <v>230</v>
      </c>
      <c r="E438" s="52">
        <v>132672</v>
      </c>
      <c r="F438" s="52">
        <v>87110</v>
      </c>
      <c r="G438" s="52">
        <v>96003</v>
      </c>
      <c r="H438" s="52">
        <v>191580</v>
      </c>
      <c r="I438" s="52">
        <v>149342</v>
      </c>
    </row>
    <row r="439" spans="1:9" x14ac:dyDescent="0.2">
      <c r="A439" s="5" t="s">
        <v>193</v>
      </c>
      <c r="B439" s="5" t="s">
        <v>193</v>
      </c>
      <c r="C439" s="2" t="s">
        <v>261</v>
      </c>
      <c r="D439" s="8" t="s">
        <v>250</v>
      </c>
      <c r="E439" s="52">
        <v>14714</v>
      </c>
      <c r="F439" s="52">
        <v>2880</v>
      </c>
      <c r="G439" s="52">
        <v>0</v>
      </c>
      <c r="H439" s="52">
        <v>0</v>
      </c>
      <c r="I439" s="52">
        <v>0</v>
      </c>
    </row>
    <row r="440" spans="1:9" x14ac:dyDescent="0.2">
      <c r="A440" s="5" t="s">
        <v>193</v>
      </c>
      <c r="B440" s="5" t="s">
        <v>193</v>
      </c>
      <c r="C440" s="2" t="s">
        <v>261</v>
      </c>
      <c r="D440" s="8" t="s">
        <v>232</v>
      </c>
      <c r="E440" s="52">
        <v>113192</v>
      </c>
      <c r="F440" s="52">
        <v>86848</v>
      </c>
      <c r="G440" s="52">
        <v>-2698</v>
      </c>
      <c r="H440" s="52">
        <v>72319</v>
      </c>
      <c r="I440" s="52">
        <v>95446</v>
      </c>
    </row>
    <row r="441" spans="1:9" x14ac:dyDescent="0.2">
      <c r="A441" s="5" t="s">
        <v>193</v>
      </c>
      <c r="B441" s="5" t="s">
        <v>193</v>
      </c>
      <c r="C441" s="2" t="s">
        <v>261</v>
      </c>
      <c r="D441" s="8" t="s">
        <v>233</v>
      </c>
      <c r="E441" s="52">
        <v>64185</v>
      </c>
      <c r="F441" s="52">
        <v>24369</v>
      </c>
      <c r="G441" s="52">
        <v>-2698</v>
      </c>
      <c r="H441" s="52">
        <v>72319</v>
      </c>
      <c r="I441" s="52">
        <v>95446</v>
      </c>
    </row>
    <row r="442" spans="1:9" x14ac:dyDescent="0.2">
      <c r="A442" s="5" t="s">
        <v>193</v>
      </c>
      <c r="B442" s="5" t="s">
        <v>193</v>
      </c>
      <c r="C442" s="5" t="s">
        <v>261</v>
      </c>
      <c r="D442" s="5" t="s">
        <v>40</v>
      </c>
      <c r="E442" s="96"/>
      <c r="F442" s="96"/>
      <c r="G442" s="96"/>
      <c r="H442" s="96"/>
      <c r="I442" s="96"/>
    </row>
    <row r="443" spans="1:9" x14ac:dyDescent="0.2">
      <c r="A443" s="5" t="s">
        <v>193</v>
      </c>
      <c r="B443" s="5" t="s">
        <v>193</v>
      </c>
      <c r="C443" s="2" t="s">
        <v>261</v>
      </c>
      <c r="D443" s="8" t="s">
        <v>251</v>
      </c>
      <c r="E443" s="52">
        <v>3000</v>
      </c>
      <c r="F443" s="52">
        <v>3000</v>
      </c>
      <c r="G443" s="52">
        <v>3000</v>
      </c>
      <c r="H443" s="52">
        <v>3000</v>
      </c>
      <c r="I443" s="52">
        <v>3000</v>
      </c>
    </row>
    <row r="444" spans="1:9" x14ac:dyDescent="0.2">
      <c r="A444" s="5" t="s">
        <v>193</v>
      </c>
      <c r="B444" s="5" t="s">
        <v>193</v>
      </c>
      <c r="C444" s="2" t="s">
        <v>261</v>
      </c>
      <c r="D444" s="8" t="s">
        <v>78</v>
      </c>
      <c r="E444" s="97">
        <v>155</v>
      </c>
      <c r="F444" s="97">
        <v>55</v>
      </c>
      <c r="G444" s="97">
        <v>50</v>
      </c>
      <c r="H444" s="97">
        <v>0</v>
      </c>
      <c r="I444" s="97">
        <v>0</v>
      </c>
    </row>
    <row r="445" spans="1:9" x14ac:dyDescent="0.2">
      <c r="A445" s="5" t="s">
        <v>193</v>
      </c>
      <c r="B445" s="5" t="s">
        <v>193</v>
      </c>
      <c r="C445" s="2" t="s">
        <v>261</v>
      </c>
      <c r="D445" s="8" t="s">
        <v>79</v>
      </c>
      <c r="E445" s="97">
        <v>0</v>
      </c>
      <c r="F445" s="97">
        <v>0</v>
      </c>
      <c r="G445" s="97">
        <v>0</v>
      </c>
      <c r="H445" s="97">
        <v>0</v>
      </c>
      <c r="I445" s="97">
        <v>0</v>
      </c>
    </row>
    <row r="446" spans="1:9" x14ac:dyDescent="0.2">
      <c r="A446" s="5" t="s">
        <v>193</v>
      </c>
      <c r="B446" s="5" t="s">
        <v>193</v>
      </c>
      <c r="C446" s="2" t="s">
        <v>261</v>
      </c>
      <c r="D446" s="8" t="s">
        <v>80</v>
      </c>
      <c r="E446" s="52">
        <v>56020</v>
      </c>
      <c r="F446" s="52">
        <v>-18873</v>
      </c>
      <c r="G446" s="52">
        <v>58669</v>
      </c>
      <c r="H446" s="52">
        <v>-31569.850999999999</v>
      </c>
      <c r="I446" s="52">
        <v>-5480.4740000000002</v>
      </c>
    </row>
    <row r="447" spans="1:9" x14ac:dyDescent="0.2">
      <c r="A447" s="5" t="s">
        <v>193</v>
      </c>
      <c r="B447" s="5" t="s">
        <v>193</v>
      </c>
      <c r="C447" s="5" t="s">
        <v>261</v>
      </c>
      <c r="D447" s="5" t="s">
        <v>43</v>
      </c>
      <c r="E447" s="77"/>
      <c r="F447" s="77"/>
      <c r="G447" s="77"/>
      <c r="H447" s="77"/>
      <c r="I447" s="77"/>
    </row>
    <row r="448" spans="1:9" x14ac:dyDescent="0.2">
      <c r="A448" s="5" t="s">
        <v>193</v>
      </c>
      <c r="B448" s="5" t="s">
        <v>193</v>
      </c>
      <c r="C448" s="2" t="s">
        <v>261</v>
      </c>
      <c r="D448" s="8" t="s">
        <v>543</v>
      </c>
      <c r="E448" s="23">
        <v>31.714777005860206</v>
      </c>
      <c r="F448" s="23">
        <v>13.262979149545274</v>
      </c>
      <c r="G448" s="23">
        <v>-1.6397328292988289</v>
      </c>
      <c r="H448" s="23">
        <v>32.596976444392361</v>
      </c>
      <c r="I448" s="23">
        <v>35.051266231858513</v>
      </c>
    </row>
    <row r="449" spans="1:9" x14ac:dyDescent="0.2">
      <c r="A449" s="5" t="s">
        <v>193</v>
      </c>
      <c r="B449" s="5" t="s">
        <v>193</v>
      </c>
      <c r="C449" s="2" t="s">
        <v>261</v>
      </c>
      <c r="D449" s="8" t="s">
        <v>234</v>
      </c>
      <c r="E449" s="23">
        <v>47.01015856667027</v>
      </c>
      <c r="F449" s="23">
        <v>46.750534265674034</v>
      </c>
      <c r="G449" s="23">
        <v>-1.6256733469107387</v>
      </c>
      <c r="H449" s="23">
        <v>31.52652022093282</v>
      </c>
      <c r="I449" s="23">
        <v>34.015331596560188</v>
      </c>
    </row>
    <row r="450" spans="1:9" x14ac:dyDescent="0.2">
      <c r="A450" s="5" t="s">
        <v>193</v>
      </c>
      <c r="B450" s="5" t="s">
        <v>193</v>
      </c>
      <c r="C450" s="2" t="s">
        <v>261</v>
      </c>
      <c r="D450" s="8" t="s">
        <v>235</v>
      </c>
      <c r="E450" s="23">
        <v>10.717846044407633</v>
      </c>
      <c r="F450" s="23">
        <v>2.7414504746830106</v>
      </c>
      <c r="G450" s="23">
        <v>-0.34450132220577889</v>
      </c>
      <c r="H450" s="23">
        <v>13.400050399116534</v>
      </c>
      <c r="I450" s="23">
        <v>14.06022358828408</v>
      </c>
    </row>
    <row r="451" spans="1:9" x14ac:dyDescent="0.2">
      <c r="A451" s="5" t="s">
        <v>193</v>
      </c>
      <c r="B451" s="5" t="s">
        <v>193</v>
      </c>
      <c r="C451" s="2" t="s">
        <v>261</v>
      </c>
      <c r="D451" s="8" t="s">
        <v>252</v>
      </c>
      <c r="E451" s="23">
        <v>29.764333809426645</v>
      </c>
      <c r="F451" s="23">
        <v>13.389045476272891</v>
      </c>
      <c r="G451" s="23">
        <v>-1.5902955426927747</v>
      </c>
      <c r="H451" s="23">
        <v>26.978560849955795</v>
      </c>
      <c r="I451" s="23">
        <v>32.92172269400313</v>
      </c>
    </row>
    <row r="452" spans="1:9" x14ac:dyDescent="0.2">
      <c r="A452" s="5" t="s">
        <v>193</v>
      </c>
      <c r="B452" s="5" t="s">
        <v>193</v>
      </c>
      <c r="C452" s="2" t="s">
        <v>261</v>
      </c>
      <c r="D452" s="8" t="s">
        <v>237</v>
      </c>
      <c r="E452" s="23">
        <v>129.27007867881903</v>
      </c>
      <c r="F452" s="23">
        <v>389.41688210431289</v>
      </c>
      <c r="G452" s="23">
        <v>-2729.8369162342474</v>
      </c>
      <c r="H452" s="23">
        <v>105.75505745378115</v>
      </c>
      <c r="I452" s="23">
        <v>147.28328059845356</v>
      </c>
    </row>
    <row r="453" spans="1:9" x14ac:dyDescent="0.2">
      <c r="A453" s="5" t="s">
        <v>193</v>
      </c>
      <c r="B453" s="5" t="s">
        <v>193</v>
      </c>
      <c r="C453" s="2" t="s">
        <v>261</v>
      </c>
      <c r="D453" s="8" t="s">
        <v>253</v>
      </c>
      <c r="E453" s="23">
        <v>17.733693294123317</v>
      </c>
      <c r="F453" s="23">
        <v>3.0348693847013077</v>
      </c>
      <c r="G453" s="23">
        <v>0</v>
      </c>
      <c r="H453" s="23">
        <v>0</v>
      </c>
      <c r="I453" s="23">
        <v>0</v>
      </c>
    </row>
    <row r="454" spans="1:9" x14ac:dyDescent="0.2">
      <c r="A454" s="5" t="s">
        <v>193</v>
      </c>
      <c r="B454" s="5" t="s">
        <v>193</v>
      </c>
      <c r="C454" s="2" t="s">
        <v>261</v>
      </c>
      <c r="D454" s="8" t="s">
        <v>254</v>
      </c>
      <c r="E454" s="23">
        <v>21.395</v>
      </c>
      <c r="F454" s="23">
        <v>8.1229999999999993</v>
      </c>
      <c r="G454" s="23">
        <v>-0.89933333333333332</v>
      </c>
      <c r="H454" s="23">
        <v>24.106333333333332</v>
      </c>
      <c r="I454" s="23">
        <v>31.815333333333335</v>
      </c>
    </row>
    <row r="455" spans="1:9" x14ac:dyDescent="0.2">
      <c r="A455" s="5" t="s">
        <v>193</v>
      </c>
      <c r="B455" s="5" t="s">
        <v>193</v>
      </c>
      <c r="C455" s="5" t="s">
        <v>261</v>
      </c>
      <c r="D455" s="5" t="s">
        <v>53</v>
      </c>
      <c r="E455" s="22"/>
      <c r="F455" s="22"/>
      <c r="G455" s="22"/>
      <c r="H455" s="22"/>
      <c r="I455" s="22"/>
    </row>
    <row r="456" spans="1:9" x14ac:dyDescent="0.2">
      <c r="A456" s="5" t="s">
        <v>193</v>
      </c>
      <c r="B456" s="5" t="s">
        <v>193</v>
      </c>
      <c r="C456" s="2" t="s">
        <v>261</v>
      </c>
      <c r="D456" s="8" t="s">
        <v>239</v>
      </c>
      <c r="E456" s="23">
        <v>1.6574861971799519</v>
      </c>
      <c r="F456" s="23">
        <v>1.2504366129078135</v>
      </c>
      <c r="G456" s="23">
        <v>1.2429653968979211</v>
      </c>
      <c r="H456" s="23">
        <v>1.6967009452112627</v>
      </c>
      <c r="I456" s="23">
        <v>1.663386400160707</v>
      </c>
    </row>
    <row r="457" spans="1:9" x14ac:dyDescent="0.2">
      <c r="A457" s="5" t="s">
        <v>193</v>
      </c>
      <c r="B457" s="5" t="s">
        <v>193</v>
      </c>
      <c r="C457" s="2" t="s">
        <v>261</v>
      </c>
      <c r="D457" s="8" t="s">
        <v>240</v>
      </c>
      <c r="E457" s="23">
        <v>0.66205513466397048</v>
      </c>
      <c r="F457" s="23">
        <v>0.79330055157502066</v>
      </c>
      <c r="G457" s="23">
        <v>0.78990399164411917</v>
      </c>
      <c r="H457" s="23">
        <v>0.58891738250705961</v>
      </c>
      <c r="I457" s="23">
        <v>0.5988668855704683</v>
      </c>
    </row>
    <row r="458" spans="1:9" x14ac:dyDescent="0.2">
      <c r="A458" s="5" t="s">
        <v>193</v>
      </c>
      <c r="B458" s="5" t="s">
        <v>193</v>
      </c>
      <c r="C458" s="2" t="s">
        <v>261</v>
      </c>
      <c r="D458" s="8" t="s">
        <v>241</v>
      </c>
      <c r="E458" s="23">
        <v>0</v>
      </c>
      <c r="F458" s="23">
        <v>0</v>
      </c>
      <c r="G458" s="23">
        <v>0</v>
      </c>
      <c r="H458" s="23">
        <v>0</v>
      </c>
      <c r="I458" s="23">
        <v>0</v>
      </c>
    </row>
    <row r="459" spans="1:9" x14ac:dyDescent="0.2">
      <c r="A459" s="5" t="s">
        <v>193</v>
      </c>
      <c r="B459" s="5" t="s">
        <v>193</v>
      </c>
      <c r="C459" s="5" t="s">
        <v>261</v>
      </c>
      <c r="D459" s="5" t="s">
        <v>116</v>
      </c>
      <c r="E459" s="22"/>
      <c r="F459" s="22"/>
      <c r="G459" s="22"/>
      <c r="H459" s="22"/>
      <c r="I459" s="22"/>
    </row>
    <row r="460" spans="1:9" x14ac:dyDescent="0.2">
      <c r="A460" s="5" t="s">
        <v>193</v>
      </c>
      <c r="B460" s="5" t="s">
        <v>193</v>
      </c>
      <c r="C460" s="2" t="s">
        <v>261</v>
      </c>
      <c r="D460" s="8" t="s">
        <v>535</v>
      </c>
      <c r="E460" s="23">
        <v>33.794486533602957</v>
      </c>
      <c r="F460" s="23">
        <v>20.669944842497941</v>
      </c>
      <c r="G460" s="23">
        <v>21.009600835588085</v>
      </c>
      <c r="H460" s="23">
        <v>41.108261749294037</v>
      </c>
      <c r="I460" s="23">
        <v>40.113311442953169</v>
      </c>
    </row>
    <row r="461" spans="1:9" x14ac:dyDescent="0.2">
      <c r="A461" s="5" t="s">
        <v>193</v>
      </c>
      <c r="B461" s="5" t="s">
        <v>193</v>
      </c>
      <c r="C461" s="2" t="s">
        <v>261</v>
      </c>
      <c r="D461" s="8" t="s">
        <v>544</v>
      </c>
      <c r="E461" s="23">
        <v>67.460666666666668</v>
      </c>
      <c r="F461" s="23">
        <v>61.245666666666665</v>
      </c>
      <c r="G461" s="23">
        <v>54.846333333333334</v>
      </c>
      <c r="H461" s="23">
        <v>73.952666666666673</v>
      </c>
      <c r="I461" s="23">
        <v>90.768000000000001</v>
      </c>
    </row>
    <row r="462" spans="1:9" x14ac:dyDescent="0.2">
      <c r="A462" s="5" t="s">
        <v>193</v>
      </c>
      <c r="B462" s="5" t="s">
        <v>193</v>
      </c>
      <c r="C462" s="5" t="s">
        <v>261</v>
      </c>
      <c r="D462" s="5" t="s">
        <v>117</v>
      </c>
      <c r="E462" s="22"/>
      <c r="F462" s="22"/>
      <c r="G462" s="22"/>
      <c r="H462" s="22"/>
      <c r="I462" s="22"/>
    </row>
    <row r="463" spans="1:9" x14ac:dyDescent="0.2">
      <c r="A463" s="5" t="s">
        <v>193</v>
      </c>
      <c r="B463" s="5" t="s">
        <v>193</v>
      </c>
      <c r="C463" s="2" t="s">
        <v>261</v>
      </c>
      <c r="D463" s="8" t="s">
        <v>242</v>
      </c>
      <c r="E463" s="23">
        <v>0.87278959258393707</v>
      </c>
      <c r="F463" s="23">
        <v>-0.77446756124584515</v>
      </c>
      <c r="G463" s="23">
        <v>-21.745366938472944</v>
      </c>
      <c r="H463" s="23">
        <v>-0.4365360555317413</v>
      </c>
      <c r="I463" s="23">
        <v>-5.7419629947823903E-2</v>
      </c>
    </row>
    <row r="464" spans="1:9" x14ac:dyDescent="0.2">
      <c r="A464" s="5" t="s">
        <v>193</v>
      </c>
      <c r="B464" s="5" t="s">
        <v>193</v>
      </c>
      <c r="C464" s="2" t="s">
        <v>261</v>
      </c>
      <c r="D464" s="8" t="s">
        <v>255</v>
      </c>
      <c r="E464" s="23">
        <v>0.15644592394415757</v>
      </c>
      <c r="F464" s="23">
        <v>-2.684102739141565E-2</v>
      </c>
      <c r="G464" s="23">
        <v>9.5056861725310637E-2</v>
      </c>
      <c r="H464" s="23">
        <v>-0.101739443314717</v>
      </c>
      <c r="I464" s="23">
        <v>-1.3761736641221375E-2</v>
      </c>
    </row>
    <row r="465" spans="1:9" x14ac:dyDescent="0.2">
      <c r="A465" s="5" t="s">
        <v>193</v>
      </c>
      <c r="B465" s="5" t="s">
        <v>193</v>
      </c>
      <c r="C465" s="5" t="s">
        <v>262</v>
      </c>
      <c r="D465" s="5" t="s">
        <v>9</v>
      </c>
      <c r="E465" s="96">
        <v>3828347</v>
      </c>
      <c r="F465" s="96">
        <v>3977015</v>
      </c>
      <c r="G465" s="96">
        <v>4613792</v>
      </c>
      <c r="H465" s="96">
        <v>5108931.0000000009</v>
      </c>
      <c r="I465" s="96">
        <v>5784071</v>
      </c>
    </row>
    <row r="466" spans="1:9" x14ac:dyDescent="0.2">
      <c r="A466" s="5" t="s">
        <v>193</v>
      </c>
      <c r="B466" s="5" t="s">
        <v>193</v>
      </c>
      <c r="C466" s="2" t="s">
        <v>262</v>
      </c>
      <c r="D466" s="8" t="s">
        <v>246</v>
      </c>
      <c r="E466" s="52">
        <v>1008000</v>
      </c>
      <c r="F466" s="52">
        <v>1008000</v>
      </c>
      <c r="G466" s="52">
        <v>1108305</v>
      </c>
      <c r="H466" s="52">
        <v>1108305</v>
      </c>
      <c r="I466" s="52">
        <v>1108305</v>
      </c>
    </row>
    <row r="467" spans="1:9" x14ac:dyDescent="0.2">
      <c r="A467" s="5" t="s">
        <v>193</v>
      </c>
      <c r="B467" s="5" t="s">
        <v>193</v>
      </c>
      <c r="C467" s="2" t="s">
        <v>262</v>
      </c>
      <c r="D467" s="8" t="s">
        <v>11</v>
      </c>
      <c r="E467" s="52">
        <v>2225938</v>
      </c>
      <c r="F467" s="52">
        <v>2402362</v>
      </c>
      <c r="G467" s="52">
        <v>3235367</v>
      </c>
      <c r="H467" s="52">
        <v>3725367.2080000001</v>
      </c>
      <c r="I467" s="52">
        <v>3725366.5980000002</v>
      </c>
    </row>
    <row r="468" spans="1:9" x14ac:dyDescent="0.2">
      <c r="A468" s="5" t="s">
        <v>193</v>
      </c>
      <c r="B468" s="5" t="s">
        <v>193</v>
      </c>
      <c r="C468" s="2" t="s">
        <v>262</v>
      </c>
      <c r="D468" s="8" t="s">
        <v>247</v>
      </c>
      <c r="E468" s="52">
        <v>393130</v>
      </c>
      <c r="F468" s="52">
        <v>557157</v>
      </c>
      <c r="G468" s="52">
        <v>264204</v>
      </c>
      <c r="H468" s="52">
        <v>240755.79199999999</v>
      </c>
      <c r="I468" s="52">
        <v>905223.402</v>
      </c>
    </row>
    <row r="469" spans="1:9" x14ac:dyDescent="0.2">
      <c r="A469" s="5" t="s">
        <v>193</v>
      </c>
      <c r="B469" s="5" t="s">
        <v>193</v>
      </c>
      <c r="C469" s="2" t="s">
        <v>262</v>
      </c>
      <c r="D469" s="8" t="s">
        <v>13</v>
      </c>
      <c r="E469" s="52">
        <v>201279</v>
      </c>
      <c r="F469" s="52">
        <v>9496</v>
      </c>
      <c r="G469" s="52">
        <v>5916</v>
      </c>
      <c r="H469" s="52">
        <v>34503</v>
      </c>
      <c r="I469" s="52">
        <v>45176</v>
      </c>
    </row>
    <row r="470" spans="1:9" x14ac:dyDescent="0.2">
      <c r="A470" s="5" t="s">
        <v>193</v>
      </c>
      <c r="B470" s="5" t="s">
        <v>193</v>
      </c>
      <c r="C470" s="5" t="s">
        <v>262</v>
      </c>
      <c r="D470" s="5" t="s">
        <v>218</v>
      </c>
      <c r="E470" s="96">
        <v>8294187</v>
      </c>
      <c r="F470" s="96">
        <v>13185803</v>
      </c>
      <c r="G470" s="96">
        <v>15926063</v>
      </c>
      <c r="H470" s="96">
        <v>21300994</v>
      </c>
      <c r="I470" s="96">
        <v>28965312</v>
      </c>
    </row>
    <row r="471" spans="1:9" x14ac:dyDescent="0.2">
      <c r="A471" s="5" t="s">
        <v>193</v>
      </c>
      <c r="B471" s="5" t="s">
        <v>193</v>
      </c>
      <c r="C471" s="2" t="s">
        <v>262</v>
      </c>
      <c r="D471" s="8" t="s">
        <v>219</v>
      </c>
      <c r="E471" s="52">
        <v>8153140</v>
      </c>
      <c r="F471" s="52">
        <v>13151198</v>
      </c>
      <c r="G471" s="52">
        <v>15906408</v>
      </c>
      <c r="H471" s="52">
        <v>21284870</v>
      </c>
      <c r="I471" s="52">
        <v>28949443</v>
      </c>
    </row>
    <row r="472" spans="1:9" x14ac:dyDescent="0.2">
      <c r="A472" s="5" t="s">
        <v>193</v>
      </c>
      <c r="B472" s="5" t="s">
        <v>193</v>
      </c>
      <c r="C472" s="2" t="s">
        <v>262</v>
      </c>
      <c r="D472" s="8" t="s">
        <v>220</v>
      </c>
      <c r="E472" s="52">
        <v>141047</v>
      </c>
      <c r="F472" s="52">
        <v>34605</v>
      </c>
      <c r="G472" s="52">
        <v>19655</v>
      </c>
      <c r="H472" s="52">
        <v>16124</v>
      </c>
      <c r="I472" s="52">
        <v>15869</v>
      </c>
    </row>
    <row r="473" spans="1:9" x14ac:dyDescent="0.2">
      <c r="A473" s="5" t="s">
        <v>193</v>
      </c>
      <c r="B473" s="5" t="s">
        <v>193</v>
      </c>
      <c r="C473" s="5" t="s">
        <v>262</v>
      </c>
      <c r="D473" s="5" t="s">
        <v>221</v>
      </c>
      <c r="E473" s="96">
        <v>12122534</v>
      </c>
      <c r="F473" s="96">
        <v>17162818</v>
      </c>
      <c r="G473" s="96">
        <v>20539855</v>
      </c>
      <c r="H473" s="96">
        <v>26409925</v>
      </c>
      <c r="I473" s="96">
        <v>34749383</v>
      </c>
    </row>
    <row r="474" spans="1:9" x14ac:dyDescent="0.2">
      <c r="A474" s="5" t="s">
        <v>193</v>
      </c>
      <c r="B474" s="5" t="s">
        <v>193</v>
      </c>
      <c r="C474" s="2" t="s">
        <v>262</v>
      </c>
      <c r="D474" s="8" t="s">
        <v>222</v>
      </c>
      <c r="E474" s="52">
        <v>4987875</v>
      </c>
      <c r="F474" s="52">
        <v>8257247</v>
      </c>
      <c r="G474" s="52">
        <v>7816912</v>
      </c>
      <c r="H474" s="52">
        <v>9792758</v>
      </c>
      <c r="I474" s="52">
        <v>13268439</v>
      </c>
    </row>
    <row r="475" spans="1:9" x14ac:dyDescent="0.2">
      <c r="A475" s="5" t="s">
        <v>193</v>
      </c>
      <c r="B475" s="5" t="s">
        <v>193</v>
      </c>
      <c r="C475" s="2" t="s">
        <v>262</v>
      </c>
      <c r="D475" s="21" t="s">
        <v>223</v>
      </c>
      <c r="E475" s="52">
        <v>216102</v>
      </c>
      <c r="F475" s="52">
        <v>137042</v>
      </c>
      <c r="G475" s="52">
        <v>188108</v>
      </c>
      <c r="H475" s="52">
        <v>349524</v>
      </c>
      <c r="I475" s="52">
        <v>815310</v>
      </c>
    </row>
    <row r="476" spans="1:9" x14ac:dyDescent="0.2">
      <c r="A476" s="5" t="s">
        <v>193</v>
      </c>
      <c r="B476" s="5" t="s">
        <v>193</v>
      </c>
      <c r="C476" s="2" t="s">
        <v>262</v>
      </c>
      <c r="D476" s="21" t="s">
        <v>224</v>
      </c>
      <c r="E476" s="52">
        <v>4771773</v>
      </c>
      <c r="F476" s="52">
        <v>8120205</v>
      </c>
      <c r="G476" s="52">
        <v>7628804</v>
      </c>
      <c r="H476" s="52">
        <v>9443234</v>
      </c>
      <c r="I476" s="52">
        <v>12453129</v>
      </c>
    </row>
    <row r="477" spans="1:9" x14ac:dyDescent="0.2">
      <c r="A477" s="5" t="s">
        <v>193</v>
      </c>
      <c r="B477" s="5" t="s">
        <v>193</v>
      </c>
      <c r="C477" s="2" t="s">
        <v>262</v>
      </c>
      <c r="D477" s="8" t="s">
        <v>225</v>
      </c>
      <c r="E477" s="52">
        <v>7134659</v>
      </c>
      <c r="F477" s="52">
        <v>8905571</v>
      </c>
      <c r="G477" s="52">
        <v>12722943</v>
      </c>
      <c r="H477" s="52">
        <v>16617167</v>
      </c>
      <c r="I477" s="52">
        <v>21480944</v>
      </c>
    </row>
    <row r="478" spans="1:9" x14ac:dyDescent="0.2">
      <c r="A478" s="5" t="s">
        <v>193</v>
      </c>
      <c r="B478" s="5" t="s">
        <v>193</v>
      </c>
      <c r="C478" s="2" t="s">
        <v>262</v>
      </c>
      <c r="D478" s="21" t="s">
        <v>509</v>
      </c>
      <c r="E478" s="52">
        <v>915963</v>
      </c>
      <c r="F478" s="52">
        <v>235426</v>
      </c>
      <c r="G478" s="52">
        <v>54523</v>
      </c>
      <c r="H478" s="52">
        <v>85056</v>
      </c>
      <c r="I478" s="52">
        <v>88484</v>
      </c>
    </row>
    <row r="479" spans="1:9" x14ac:dyDescent="0.2">
      <c r="A479" s="5" t="s">
        <v>193</v>
      </c>
      <c r="B479" s="5" t="s">
        <v>193</v>
      </c>
      <c r="C479" s="2" t="s">
        <v>262</v>
      </c>
      <c r="D479" s="21" t="s">
        <v>226</v>
      </c>
      <c r="E479" s="52">
        <v>6217548</v>
      </c>
      <c r="F479" s="52">
        <v>8634613</v>
      </c>
      <c r="G479" s="52">
        <v>12497589</v>
      </c>
      <c r="H479" s="52">
        <v>16299765.979</v>
      </c>
      <c r="I479" s="52">
        <v>21003967.328000002</v>
      </c>
    </row>
    <row r="480" spans="1:9" x14ac:dyDescent="0.2">
      <c r="A480" s="5" t="s">
        <v>193</v>
      </c>
      <c r="B480" s="5" t="s">
        <v>193</v>
      </c>
      <c r="C480" s="2" t="s">
        <v>262</v>
      </c>
      <c r="D480" s="21" t="s">
        <v>227</v>
      </c>
      <c r="E480" s="52">
        <v>1148</v>
      </c>
      <c r="F480" s="52">
        <v>35532</v>
      </c>
      <c r="G480" s="52">
        <v>170831</v>
      </c>
      <c r="H480" s="52">
        <v>232345.02099999972</v>
      </c>
      <c r="I480" s="52">
        <v>388492.67199999839</v>
      </c>
    </row>
    <row r="481" spans="1:9" x14ac:dyDescent="0.2">
      <c r="A481" s="5" t="s">
        <v>193</v>
      </c>
      <c r="B481" s="5" t="s">
        <v>193</v>
      </c>
      <c r="C481" s="5" t="s">
        <v>262</v>
      </c>
      <c r="D481" s="5" t="s">
        <v>29</v>
      </c>
      <c r="E481" s="96"/>
      <c r="F481" s="96"/>
      <c r="G481" s="96"/>
      <c r="H481" s="96"/>
      <c r="I481" s="96"/>
    </row>
    <row r="482" spans="1:9" x14ac:dyDescent="0.2">
      <c r="A482" s="5" t="s">
        <v>193</v>
      </c>
      <c r="B482" s="5" t="s">
        <v>193</v>
      </c>
      <c r="C482" s="2" t="s">
        <v>262</v>
      </c>
      <c r="D482" s="8" t="s">
        <v>248</v>
      </c>
      <c r="E482" s="52">
        <v>926226</v>
      </c>
      <c r="F482" s="52">
        <v>1562773</v>
      </c>
      <c r="G482" s="52">
        <v>3393565</v>
      </c>
      <c r="H482" s="52">
        <v>4876181</v>
      </c>
      <c r="I482" s="52">
        <v>4859837</v>
      </c>
    </row>
    <row r="483" spans="1:9" x14ac:dyDescent="0.2">
      <c r="A483" s="5" t="s">
        <v>193</v>
      </c>
      <c r="B483" s="5" t="s">
        <v>193</v>
      </c>
      <c r="C483" s="2" t="s">
        <v>262</v>
      </c>
      <c r="D483" s="8" t="s">
        <v>249</v>
      </c>
      <c r="E483" s="52">
        <v>147594</v>
      </c>
      <c r="F483" s="52">
        <v>166285</v>
      </c>
      <c r="G483" s="52">
        <v>218599</v>
      </c>
      <c r="H483" s="52">
        <v>284682</v>
      </c>
      <c r="I483" s="52">
        <v>324186</v>
      </c>
    </row>
    <row r="484" spans="1:9" x14ac:dyDescent="0.2">
      <c r="A484" s="5" t="s">
        <v>193</v>
      </c>
      <c r="B484" s="5" t="s">
        <v>193</v>
      </c>
      <c r="C484" s="2" t="s">
        <v>262</v>
      </c>
      <c r="D484" s="8" t="s">
        <v>230</v>
      </c>
      <c r="E484" s="52">
        <v>778632</v>
      </c>
      <c r="F484" s="52">
        <v>1396488</v>
      </c>
      <c r="G484" s="52">
        <v>3174966</v>
      </c>
      <c r="H484" s="52">
        <v>4591499</v>
      </c>
      <c r="I484" s="52">
        <v>4535651</v>
      </c>
    </row>
    <row r="485" spans="1:9" x14ac:dyDescent="0.2">
      <c r="A485" s="5" t="s">
        <v>193</v>
      </c>
      <c r="B485" s="5" t="s">
        <v>193</v>
      </c>
      <c r="C485" s="2" t="s">
        <v>262</v>
      </c>
      <c r="D485" s="8" t="s">
        <v>250</v>
      </c>
      <c r="E485" s="52">
        <v>41777</v>
      </c>
      <c r="F485" s="52">
        <v>56977</v>
      </c>
      <c r="G485" s="52">
        <v>88671</v>
      </c>
      <c r="H485" s="52">
        <v>137733</v>
      </c>
      <c r="I485" s="52">
        <v>146537</v>
      </c>
    </row>
    <row r="486" spans="1:9" x14ac:dyDescent="0.2">
      <c r="A486" s="5" t="s">
        <v>193</v>
      </c>
      <c r="B486" s="5" t="s">
        <v>193</v>
      </c>
      <c r="C486" s="2" t="s">
        <v>262</v>
      </c>
      <c r="D486" s="8" t="s">
        <v>232</v>
      </c>
      <c r="E486" s="52">
        <v>363148</v>
      </c>
      <c r="F486" s="52">
        <v>495279</v>
      </c>
      <c r="G486" s="52">
        <v>770788</v>
      </c>
      <c r="H486" s="52">
        <v>1181114</v>
      </c>
      <c r="I486" s="52">
        <v>1245251</v>
      </c>
    </row>
    <row r="487" spans="1:9" x14ac:dyDescent="0.2">
      <c r="A487" s="5" t="s">
        <v>193</v>
      </c>
      <c r="B487" s="5" t="s">
        <v>193</v>
      </c>
      <c r="C487" s="2" t="s">
        <v>262</v>
      </c>
      <c r="D487" s="8" t="s">
        <v>233</v>
      </c>
      <c r="E487" s="52">
        <v>363148</v>
      </c>
      <c r="F487" s="52">
        <v>382124</v>
      </c>
      <c r="G487" s="52">
        <v>519631</v>
      </c>
      <c r="H487" s="52">
        <v>690197</v>
      </c>
      <c r="I487" s="52">
        <v>901497</v>
      </c>
    </row>
    <row r="488" spans="1:9" x14ac:dyDescent="0.2">
      <c r="A488" s="5" t="s">
        <v>193</v>
      </c>
      <c r="B488" s="5" t="s">
        <v>193</v>
      </c>
      <c r="C488" s="5" t="s">
        <v>262</v>
      </c>
      <c r="D488" s="5" t="s">
        <v>40</v>
      </c>
      <c r="E488" s="96"/>
      <c r="F488" s="96"/>
      <c r="G488" s="96"/>
      <c r="H488" s="96"/>
      <c r="I488" s="96"/>
    </row>
    <row r="489" spans="1:9" x14ac:dyDescent="0.2">
      <c r="A489" s="5" t="s">
        <v>193</v>
      </c>
      <c r="B489" s="5" t="s">
        <v>193</v>
      </c>
      <c r="C489" s="2" t="s">
        <v>262</v>
      </c>
      <c r="D489" s="8" t="s">
        <v>251</v>
      </c>
      <c r="E489" s="52">
        <v>201600</v>
      </c>
      <c r="F489" s="52">
        <v>201600</v>
      </c>
      <c r="G489" s="52">
        <v>221661</v>
      </c>
      <c r="H489" s="52">
        <v>140000</v>
      </c>
      <c r="I489" s="52">
        <v>140000</v>
      </c>
    </row>
    <row r="490" spans="1:9" x14ac:dyDescent="0.2">
      <c r="A490" s="5" t="s">
        <v>193</v>
      </c>
      <c r="B490" s="5" t="s">
        <v>193</v>
      </c>
      <c r="C490" s="2" t="s">
        <v>262</v>
      </c>
      <c r="D490" s="8" t="s">
        <v>78</v>
      </c>
      <c r="E490" s="97">
        <v>28</v>
      </c>
      <c r="F490" s="97">
        <v>20</v>
      </c>
      <c r="G490" s="97">
        <v>20</v>
      </c>
      <c r="H490" s="97">
        <v>0</v>
      </c>
      <c r="I490" s="97">
        <v>0</v>
      </c>
    </row>
    <row r="491" spans="1:9" x14ac:dyDescent="0.2">
      <c r="A491" s="5" t="s">
        <v>193</v>
      </c>
      <c r="B491" s="5" t="s">
        <v>193</v>
      </c>
      <c r="C491" s="2" t="s">
        <v>262</v>
      </c>
      <c r="D491" s="8" t="s">
        <v>79</v>
      </c>
      <c r="E491" s="97">
        <v>0</v>
      </c>
      <c r="F491" s="97">
        <v>0</v>
      </c>
      <c r="G491" s="97">
        <v>0</v>
      </c>
      <c r="H491" s="97">
        <v>0</v>
      </c>
      <c r="I491" s="97">
        <v>0</v>
      </c>
    </row>
    <row r="492" spans="1:9" x14ac:dyDescent="0.2">
      <c r="A492" s="5" t="s">
        <v>193</v>
      </c>
      <c r="B492" s="5" t="s">
        <v>193</v>
      </c>
      <c r="C492" s="2" t="s">
        <v>262</v>
      </c>
      <c r="D492" s="8" t="s">
        <v>80</v>
      </c>
      <c r="E492" s="52">
        <v>-1762270</v>
      </c>
      <c r="F492" s="52">
        <v>-4664170</v>
      </c>
      <c r="G492" s="52">
        <v>-2050997</v>
      </c>
      <c r="H492" s="52">
        <v>4862159</v>
      </c>
      <c r="I492" s="52">
        <v>4362722</v>
      </c>
    </row>
    <row r="493" spans="1:9" x14ac:dyDescent="0.2">
      <c r="A493" s="5" t="s">
        <v>193</v>
      </c>
      <c r="B493" s="5" t="s">
        <v>193</v>
      </c>
      <c r="C493" s="5" t="s">
        <v>262</v>
      </c>
      <c r="D493" s="5" t="s">
        <v>43</v>
      </c>
      <c r="E493" s="77"/>
      <c r="F493" s="77"/>
      <c r="G493" s="77"/>
      <c r="H493" s="77"/>
      <c r="I493" s="77"/>
    </row>
    <row r="494" spans="1:9" x14ac:dyDescent="0.2">
      <c r="A494" s="5" t="s">
        <v>193</v>
      </c>
      <c r="B494" s="5" t="s">
        <v>193</v>
      </c>
      <c r="C494" s="2" t="s">
        <v>262</v>
      </c>
      <c r="D494" s="8" t="s">
        <v>543</v>
      </c>
      <c r="E494" s="23">
        <v>9.4857650051053373</v>
      </c>
      <c r="F494" s="23">
        <v>9.6083117614592854</v>
      </c>
      <c r="G494" s="23">
        <v>11.262558000013872</v>
      </c>
      <c r="H494" s="23">
        <v>13.509616786760281</v>
      </c>
      <c r="I494" s="23">
        <v>15.585856397682532</v>
      </c>
    </row>
    <row r="495" spans="1:9" x14ac:dyDescent="0.2">
      <c r="A495" s="5" t="s">
        <v>193</v>
      </c>
      <c r="B495" s="5" t="s">
        <v>193</v>
      </c>
      <c r="C495" s="2" t="s">
        <v>262</v>
      </c>
      <c r="D495" s="8" t="s">
        <v>234</v>
      </c>
      <c r="E495" s="23">
        <v>9.1487012879044016</v>
      </c>
      <c r="F495" s="23">
        <v>12.346109551752161</v>
      </c>
      <c r="G495" s="23">
        <v>16.635304126711713</v>
      </c>
      <c r="H495" s="23">
        <v>23.045879507634552</v>
      </c>
      <c r="I495" s="23">
        <v>21.47006693172688</v>
      </c>
    </row>
    <row r="496" spans="1:9" x14ac:dyDescent="0.2">
      <c r="A496" s="5" t="s">
        <v>193</v>
      </c>
      <c r="B496" s="5" t="s">
        <v>193</v>
      </c>
      <c r="C496" s="2" t="s">
        <v>262</v>
      </c>
      <c r="D496" s="8" t="s">
        <v>235</v>
      </c>
      <c r="E496" s="23">
        <v>2.9956443100097716</v>
      </c>
      <c r="F496" s="23">
        <v>2.2264642088496189</v>
      </c>
      <c r="G496" s="23">
        <v>2.5298669343089326</v>
      </c>
      <c r="H496" s="23">
        <v>2.6134000759184284</v>
      </c>
      <c r="I496" s="23">
        <v>2.5942820337270449</v>
      </c>
    </row>
    <row r="497" spans="1:9" x14ac:dyDescent="0.2">
      <c r="A497" s="5" t="s">
        <v>193</v>
      </c>
      <c r="B497" s="5" t="s">
        <v>193</v>
      </c>
      <c r="C497" s="2" t="s">
        <v>262</v>
      </c>
      <c r="D497" s="8" t="s">
        <v>252</v>
      </c>
      <c r="E497" s="23">
        <v>39.207277705441221</v>
      </c>
      <c r="F497" s="23">
        <v>24.45166380529994</v>
      </c>
      <c r="G497" s="23">
        <v>15.31224538206871</v>
      </c>
      <c r="H497" s="23">
        <v>14.154458171261485</v>
      </c>
      <c r="I497" s="23">
        <v>18.549943135952915</v>
      </c>
    </row>
    <row r="498" spans="1:9" x14ac:dyDescent="0.2">
      <c r="A498" s="5" t="s">
        <v>193</v>
      </c>
      <c r="B498" s="5" t="s">
        <v>193</v>
      </c>
      <c r="C498" s="2" t="s">
        <v>262</v>
      </c>
      <c r="D498" s="8" t="s">
        <v>237</v>
      </c>
      <c r="E498" s="23">
        <v>40.642933459636296</v>
      </c>
      <c r="F498" s="23">
        <v>43.515979106258698</v>
      </c>
      <c r="G498" s="23">
        <v>42.068121416928548</v>
      </c>
      <c r="H498" s="23">
        <v>41.246484699295998</v>
      </c>
      <c r="I498" s="23">
        <v>35.96085178320061</v>
      </c>
    </row>
    <row r="499" spans="1:9" x14ac:dyDescent="0.2">
      <c r="A499" s="5" t="s">
        <v>193</v>
      </c>
      <c r="B499" s="5" t="s">
        <v>193</v>
      </c>
      <c r="C499" s="2" t="s">
        <v>262</v>
      </c>
      <c r="D499" s="8" t="s">
        <v>253</v>
      </c>
      <c r="E499" s="23">
        <v>28.305351166036559</v>
      </c>
      <c r="F499" s="23">
        <v>34.264666085335413</v>
      </c>
      <c r="G499" s="23">
        <v>40.563314562280709</v>
      </c>
      <c r="H499" s="23">
        <v>48.381351824140623</v>
      </c>
      <c r="I499" s="23">
        <v>45.201520114995716</v>
      </c>
    </row>
    <row r="500" spans="1:9" x14ac:dyDescent="0.2">
      <c r="A500" s="5" t="s">
        <v>193</v>
      </c>
      <c r="B500" s="5" t="s">
        <v>193</v>
      </c>
      <c r="C500" s="2" t="s">
        <v>262</v>
      </c>
      <c r="D500" s="8" t="s">
        <v>254</v>
      </c>
      <c r="E500" s="23">
        <v>1.8013293650793651</v>
      </c>
      <c r="F500" s="23">
        <v>1.8954563492063492</v>
      </c>
      <c r="G500" s="23">
        <v>2.3442599284492989</v>
      </c>
      <c r="H500" s="23">
        <v>4.9299785714285713</v>
      </c>
      <c r="I500" s="23">
        <v>6.4392642857142857</v>
      </c>
    </row>
    <row r="501" spans="1:9" x14ac:dyDescent="0.2">
      <c r="A501" s="5" t="s">
        <v>193</v>
      </c>
      <c r="B501" s="5" t="s">
        <v>193</v>
      </c>
      <c r="C501" s="5" t="s">
        <v>262</v>
      </c>
      <c r="D501" s="5" t="s">
        <v>53</v>
      </c>
      <c r="E501" s="22"/>
      <c r="F501" s="22"/>
      <c r="G501" s="22"/>
      <c r="H501" s="22"/>
      <c r="I501" s="22"/>
    </row>
    <row r="502" spans="1:9" x14ac:dyDescent="0.2">
      <c r="A502" s="5" t="s">
        <v>193</v>
      </c>
      <c r="B502" s="5" t="s">
        <v>193</v>
      </c>
      <c r="C502" s="2" t="s">
        <v>262</v>
      </c>
      <c r="D502" s="8" t="s">
        <v>239</v>
      </c>
      <c r="E502" s="23">
        <v>0.6117735007616697</v>
      </c>
      <c r="F502" s="23">
        <v>0.62787032785910457</v>
      </c>
      <c r="G502" s="23">
        <v>0.49143162931568207</v>
      </c>
      <c r="H502" s="23">
        <v>0.46008070521454913</v>
      </c>
      <c r="I502" s="23">
        <v>0.45833140900154795</v>
      </c>
    </row>
    <row r="503" spans="1:9" x14ac:dyDescent="0.2">
      <c r="A503" s="5" t="s">
        <v>193</v>
      </c>
      <c r="B503" s="5" t="s">
        <v>193</v>
      </c>
      <c r="C503" s="2" t="s">
        <v>262</v>
      </c>
      <c r="D503" s="8" t="s">
        <v>240</v>
      </c>
      <c r="E503" s="23">
        <v>0.68419581252566497</v>
      </c>
      <c r="F503" s="23">
        <v>0.76827727241528754</v>
      </c>
      <c r="G503" s="23">
        <v>0.77537368204400658</v>
      </c>
      <c r="H503" s="23">
        <v>0.80655261232282938</v>
      </c>
      <c r="I503" s="23">
        <v>0.83354895826495679</v>
      </c>
    </row>
    <row r="504" spans="1:9" x14ac:dyDescent="0.2">
      <c r="A504" s="5" t="s">
        <v>193</v>
      </c>
      <c r="B504" s="5" t="s">
        <v>193</v>
      </c>
      <c r="C504" s="2" t="s">
        <v>262</v>
      </c>
      <c r="D504" s="8" t="s">
        <v>241</v>
      </c>
      <c r="E504" s="23">
        <v>51.289177658730424</v>
      </c>
      <c r="F504" s="23">
        <v>50.309995712825248</v>
      </c>
      <c r="G504" s="23">
        <v>60.845556115172187</v>
      </c>
      <c r="H504" s="23">
        <v>61.718334978232612</v>
      </c>
      <c r="I504" s="23">
        <v>60.444144657187159</v>
      </c>
    </row>
    <row r="505" spans="1:9" x14ac:dyDescent="0.2">
      <c r="A505" s="5" t="s">
        <v>193</v>
      </c>
      <c r="B505" s="5" t="s">
        <v>193</v>
      </c>
      <c r="C505" s="5" t="s">
        <v>262</v>
      </c>
      <c r="D505" s="5" t="s">
        <v>116</v>
      </c>
      <c r="E505" s="22"/>
      <c r="F505" s="22"/>
      <c r="G505" s="22"/>
      <c r="H505" s="22"/>
      <c r="I505" s="22"/>
    </row>
    <row r="506" spans="1:9" x14ac:dyDescent="0.2">
      <c r="A506" s="5" t="s">
        <v>193</v>
      </c>
      <c r="B506" s="5" t="s">
        <v>193</v>
      </c>
      <c r="C506" s="2" t="s">
        <v>262</v>
      </c>
      <c r="D506" s="8" t="s">
        <v>535</v>
      </c>
      <c r="E506" s="23">
        <v>31.580418747433498</v>
      </c>
      <c r="F506" s="23">
        <v>23.172272758471248</v>
      </c>
      <c r="G506" s="23">
        <v>22.462631795599336</v>
      </c>
      <c r="H506" s="23">
        <v>19.344738767717065</v>
      </c>
      <c r="I506" s="23">
        <v>16.645104173504318</v>
      </c>
    </row>
    <row r="507" spans="1:9" x14ac:dyDescent="0.2">
      <c r="A507" s="5" t="s">
        <v>193</v>
      </c>
      <c r="B507" s="5" t="s">
        <v>193</v>
      </c>
      <c r="C507" s="2" t="s">
        <v>262</v>
      </c>
      <c r="D507" s="8" t="s">
        <v>544</v>
      </c>
      <c r="E507" s="23">
        <v>18.989816468253967</v>
      </c>
      <c r="F507" s="23">
        <v>19.727256944444445</v>
      </c>
      <c r="G507" s="23">
        <v>20.814631351478159</v>
      </c>
      <c r="H507" s="23">
        <v>36.492364285714295</v>
      </c>
      <c r="I507" s="23">
        <v>41.314792857142855</v>
      </c>
    </row>
    <row r="508" spans="1:9" x14ac:dyDescent="0.2">
      <c r="A508" s="5" t="s">
        <v>193</v>
      </c>
      <c r="B508" s="5" t="s">
        <v>193</v>
      </c>
      <c r="C508" s="5" t="s">
        <v>262</v>
      </c>
      <c r="D508" s="5" t="s">
        <v>117</v>
      </c>
      <c r="E508" s="22"/>
      <c r="F508" s="22"/>
      <c r="G508" s="22"/>
      <c r="H508" s="22"/>
      <c r="I508" s="22"/>
    </row>
    <row r="509" spans="1:9" x14ac:dyDescent="0.2">
      <c r="A509" s="5" t="s">
        <v>193</v>
      </c>
      <c r="B509" s="5" t="s">
        <v>193</v>
      </c>
      <c r="C509" s="2" t="s">
        <v>262</v>
      </c>
      <c r="D509" s="8" t="s">
        <v>242</v>
      </c>
      <c r="E509" s="23">
        <v>-4.852759756352782</v>
      </c>
      <c r="F509" s="23">
        <v>-12.205906983073557</v>
      </c>
      <c r="G509" s="23">
        <v>-3.9470258702810264</v>
      </c>
      <c r="H509" s="23">
        <v>7.0445959631815267</v>
      </c>
      <c r="I509" s="23">
        <v>4.8394193214175978</v>
      </c>
    </row>
    <row r="510" spans="1:9" x14ac:dyDescent="0.2">
      <c r="A510" s="5" t="s">
        <v>193</v>
      </c>
      <c r="B510" s="5" t="s">
        <v>193</v>
      </c>
      <c r="C510" s="2" t="s">
        <v>262</v>
      </c>
      <c r="D510" s="8" t="s">
        <v>255</v>
      </c>
      <c r="E510" s="23">
        <v>-0.21614617190432153</v>
      </c>
      <c r="F510" s="23">
        <v>-0.35465742360505864</v>
      </c>
      <c r="G510" s="23">
        <v>-0.12894155613259764</v>
      </c>
      <c r="H510" s="23">
        <v>0.22843263783147372</v>
      </c>
      <c r="I510" s="23">
        <v>0.15070141418610369</v>
      </c>
    </row>
    <row r="511" spans="1:9" x14ac:dyDescent="0.2">
      <c r="A511" s="5" t="s">
        <v>193</v>
      </c>
      <c r="B511" s="5" t="s">
        <v>193</v>
      </c>
      <c r="C511" s="5" t="s">
        <v>263</v>
      </c>
      <c r="D511" s="5" t="s">
        <v>9</v>
      </c>
      <c r="E511" s="96">
        <v>193786</v>
      </c>
      <c r="F511" s="96">
        <v>190001</v>
      </c>
      <c r="G511" s="96">
        <v>198792</v>
      </c>
      <c r="H511" s="96">
        <v>216720.00000000003</v>
      </c>
      <c r="I511" s="96">
        <v>244196</v>
      </c>
    </row>
    <row r="512" spans="1:9" x14ac:dyDescent="0.2">
      <c r="A512" s="5" t="s">
        <v>193</v>
      </c>
      <c r="B512" s="5" t="s">
        <v>193</v>
      </c>
      <c r="C512" s="2" t="s">
        <v>263</v>
      </c>
      <c r="D512" s="8" t="s">
        <v>246</v>
      </c>
      <c r="E512" s="52">
        <v>216875</v>
      </c>
      <c r="F512" s="52">
        <v>216875</v>
      </c>
      <c r="G512" s="52">
        <v>216875</v>
      </c>
      <c r="H512" s="52">
        <v>216875</v>
      </c>
      <c r="I512" s="52">
        <v>216875</v>
      </c>
    </row>
    <row r="513" spans="1:9" x14ac:dyDescent="0.2">
      <c r="A513" s="5" t="s">
        <v>193</v>
      </c>
      <c r="B513" s="5" t="s">
        <v>193</v>
      </c>
      <c r="C513" s="2" t="s">
        <v>263</v>
      </c>
      <c r="D513" s="8" t="s">
        <v>11</v>
      </c>
      <c r="E513" s="52">
        <v>45394</v>
      </c>
      <c r="F513" s="52">
        <v>45394</v>
      </c>
      <c r="G513" s="52">
        <v>47395</v>
      </c>
      <c r="H513" s="52">
        <v>49686.654999999999</v>
      </c>
      <c r="I513" s="52">
        <v>55054.483</v>
      </c>
    </row>
    <row r="514" spans="1:9" x14ac:dyDescent="0.2">
      <c r="A514" s="5" t="s">
        <v>193</v>
      </c>
      <c r="B514" s="5" t="s">
        <v>193</v>
      </c>
      <c r="C514" s="2" t="s">
        <v>263</v>
      </c>
      <c r="D514" s="8" t="s">
        <v>247</v>
      </c>
      <c r="E514" s="52">
        <v>-72853</v>
      </c>
      <c r="F514" s="52">
        <v>-74820</v>
      </c>
      <c r="G514" s="52">
        <v>-66814</v>
      </c>
      <c r="H514" s="52">
        <v>-51590.45</v>
      </c>
      <c r="I514" s="52">
        <v>-30117.719000000001</v>
      </c>
    </row>
    <row r="515" spans="1:9" x14ac:dyDescent="0.2">
      <c r="A515" s="5" t="s">
        <v>193</v>
      </c>
      <c r="B515" s="5" t="s">
        <v>193</v>
      </c>
      <c r="C515" s="2" t="s">
        <v>263</v>
      </c>
      <c r="D515" s="8" t="s">
        <v>13</v>
      </c>
      <c r="E515" s="52">
        <v>4370</v>
      </c>
      <c r="F515" s="52">
        <v>2552</v>
      </c>
      <c r="G515" s="52">
        <v>1336</v>
      </c>
      <c r="H515" s="52">
        <v>1748.7950000000001</v>
      </c>
      <c r="I515" s="52">
        <v>2384.2359999999999</v>
      </c>
    </row>
    <row r="516" spans="1:9" x14ac:dyDescent="0.2">
      <c r="A516" s="5" t="s">
        <v>193</v>
      </c>
      <c r="B516" s="5" t="s">
        <v>193</v>
      </c>
      <c r="C516" s="5" t="s">
        <v>263</v>
      </c>
      <c r="D516" s="5" t="s">
        <v>218</v>
      </c>
      <c r="E516" s="96">
        <v>18283</v>
      </c>
      <c r="F516" s="96">
        <v>18321</v>
      </c>
      <c r="G516" s="96">
        <v>24022</v>
      </c>
      <c r="H516" s="96">
        <v>31157</v>
      </c>
      <c r="I516" s="96">
        <v>29642</v>
      </c>
    </row>
    <row r="517" spans="1:9" x14ac:dyDescent="0.2">
      <c r="A517" s="5" t="s">
        <v>193</v>
      </c>
      <c r="B517" s="5" t="s">
        <v>193</v>
      </c>
      <c r="C517" s="2" t="s">
        <v>263</v>
      </c>
      <c r="D517" s="8" t="s">
        <v>219</v>
      </c>
      <c r="E517" s="52">
        <v>18244</v>
      </c>
      <c r="F517" s="52">
        <v>14967</v>
      </c>
      <c r="G517" s="52">
        <v>21586</v>
      </c>
      <c r="H517" s="52">
        <v>30535</v>
      </c>
      <c r="I517" s="52">
        <v>28909</v>
      </c>
    </row>
    <row r="518" spans="1:9" x14ac:dyDescent="0.2">
      <c r="A518" s="5" t="s">
        <v>193</v>
      </c>
      <c r="B518" s="5" t="s">
        <v>193</v>
      </c>
      <c r="C518" s="2" t="s">
        <v>263</v>
      </c>
      <c r="D518" s="8" t="s">
        <v>220</v>
      </c>
      <c r="E518" s="52">
        <v>39</v>
      </c>
      <c r="F518" s="52">
        <v>3354</v>
      </c>
      <c r="G518" s="52">
        <v>2436</v>
      </c>
      <c r="H518" s="52">
        <v>622</v>
      </c>
      <c r="I518" s="52">
        <v>733</v>
      </c>
    </row>
    <row r="519" spans="1:9" x14ac:dyDescent="0.2">
      <c r="A519" s="5" t="s">
        <v>193</v>
      </c>
      <c r="B519" s="5" t="s">
        <v>193</v>
      </c>
      <c r="C519" s="5" t="s">
        <v>263</v>
      </c>
      <c r="D519" s="5" t="s">
        <v>221</v>
      </c>
      <c r="E519" s="96">
        <v>212069</v>
      </c>
      <c r="F519" s="96">
        <v>208322</v>
      </c>
      <c r="G519" s="96">
        <v>222814</v>
      </c>
      <c r="H519" s="96">
        <v>247877</v>
      </c>
      <c r="I519" s="96">
        <v>273838</v>
      </c>
    </row>
    <row r="520" spans="1:9" x14ac:dyDescent="0.2">
      <c r="A520" s="5" t="s">
        <v>193</v>
      </c>
      <c r="B520" s="5" t="s">
        <v>193</v>
      </c>
      <c r="C520" s="2" t="s">
        <v>263</v>
      </c>
      <c r="D520" s="8" t="s">
        <v>222</v>
      </c>
      <c r="E520" s="52">
        <v>117431</v>
      </c>
      <c r="F520" s="52">
        <v>105834</v>
      </c>
      <c r="G520" s="52">
        <v>131411</v>
      </c>
      <c r="H520" s="52">
        <v>182533</v>
      </c>
      <c r="I520" s="52">
        <v>210032</v>
      </c>
    </row>
    <row r="521" spans="1:9" x14ac:dyDescent="0.2">
      <c r="A521" s="5" t="s">
        <v>193</v>
      </c>
      <c r="B521" s="5" t="s">
        <v>193</v>
      </c>
      <c r="C521" s="2" t="s">
        <v>263</v>
      </c>
      <c r="D521" s="21" t="s">
        <v>223</v>
      </c>
      <c r="E521" s="52">
        <v>52114</v>
      </c>
      <c r="F521" s="52">
        <v>13600</v>
      </c>
      <c r="G521" s="52">
        <v>82104</v>
      </c>
      <c r="H521" s="52">
        <v>106249</v>
      </c>
      <c r="I521" s="52">
        <v>182028</v>
      </c>
    </row>
    <row r="522" spans="1:9" x14ac:dyDescent="0.2">
      <c r="A522" s="5" t="s">
        <v>193</v>
      </c>
      <c r="B522" s="5" t="s">
        <v>193</v>
      </c>
      <c r="C522" s="2" t="s">
        <v>263</v>
      </c>
      <c r="D522" s="21" t="s">
        <v>224</v>
      </c>
      <c r="E522" s="52">
        <v>65317</v>
      </c>
      <c r="F522" s="52">
        <v>92234</v>
      </c>
      <c r="G522" s="52">
        <v>49307</v>
      </c>
      <c r="H522" s="52">
        <v>76284</v>
      </c>
      <c r="I522" s="52">
        <v>28004</v>
      </c>
    </row>
    <row r="523" spans="1:9" x14ac:dyDescent="0.2">
      <c r="A523" s="5" t="s">
        <v>193</v>
      </c>
      <c r="B523" s="5" t="s">
        <v>193</v>
      </c>
      <c r="C523" s="2" t="s">
        <v>263</v>
      </c>
      <c r="D523" s="8" t="s">
        <v>225</v>
      </c>
      <c r="E523" s="52">
        <v>94638</v>
      </c>
      <c r="F523" s="52">
        <v>102488</v>
      </c>
      <c r="G523" s="52">
        <v>91403</v>
      </c>
      <c r="H523" s="52">
        <v>65344</v>
      </c>
      <c r="I523" s="52">
        <v>63806</v>
      </c>
    </row>
    <row r="524" spans="1:9" x14ac:dyDescent="0.2">
      <c r="A524" s="5" t="s">
        <v>193</v>
      </c>
      <c r="B524" s="5" t="s">
        <v>193</v>
      </c>
      <c r="C524" s="2" t="s">
        <v>263</v>
      </c>
      <c r="D524" s="21" t="s">
        <v>509</v>
      </c>
      <c r="E524" s="52">
        <v>8089</v>
      </c>
      <c r="F524" s="52">
        <v>24546</v>
      </c>
      <c r="G524" s="52">
        <v>18752</v>
      </c>
      <c r="H524" s="52">
        <v>10403</v>
      </c>
      <c r="I524" s="52">
        <v>20702</v>
      </c>
    </row>
    <row r="525" spans="1:9" x14ac:dyDescent="0.2">
      <c r="A525" s="5" t="s">
        <v>193</v>
      </c>
      <c r="B525" s="5" t="s">
        <v>193</v>
      </c>
      <c r="C525" s="2" t="s">
        <v>263</v>
      </c>
      <c r="D525" s="21" t="s">
        <v>226</v>
      </c>
      <c r="E525" s="52">
        <v>57084</v>
      </c>
      <c r="F525" s="52">
        <v>52084</v>
      </c>
      <c r="G525" s="52">
        <v>47084</v>
      </c>
      <c r="H525" s="52">
        <v>42083</v>
      </c>
      <c r="I525" s="52">
        <v>0</v>
      </c>
    </row>
    <row r="526" spans="1:9" x14ac:dyDescent="0.2">
      <c r="A526" s="5" t="s">
        <v>193</v>
      </c>
      <c r="B526" s="5" t="s">
        <v>193</v>
      </c>
      <c r="C526" s="2" t="s">
        <v>263</v>
      </c>
      <c r="D526" s="21" t="s">
        <v>227</v>
      </c>
      <c r="E526" s="52">
        <v>29465</v>
      </c>
      <c r="F526" s="52">
        <v>25858</v>
      </c>
      <c r="G526" s="52">
        <v>25567</v>
      </c>
      <c r="H526" s="52">
        <v>12858</v>
      </c>
      <c r="I526" s="52">
        <v>43104</v>
      </c>
    </row>
    <row r="527" spans="1:9" x14ac:dyDescent="0.2">
      <c r="A527" s="5" t="s">
        <v>193</v>
      </c>
      <c r="B527" s="5" t="s">
        <v>193</v>
      </c>
      <c r="C527" s="5" t="s">
        <v>263</v>
      </c>
      <c r="D527" s="5" t="s">
        <v>29</v>
      </c>
      <c r="E527" s="96"/>
      <c r="F527" s="96"/>
      <c r="G527" s="96"/>
      <c r="H527" s="96"/>
      <c r="I527" s="96"/>
    </row>
    <row r="528" spans="1:9" x14ac:dyDescent="0.2">
      <c r="A528" s="5" t="s">
        <v>193</v>
      </c>
      <c r="B528" s="5" t="s">
        <v>193</v>
      </c>
      <c r="C528" s="2" t="s">
        <v>263</v>
      </c>
      <c r="D528" s="8" t="s">
        <v>248</v>
      </c>
      <c r="E528" s="52">
        <v>24259</v>
      </c>
      <c r="F528" s="52">
        <v>28769</v>
      </c>
      <c r="G528" s="52">
        <v>39483</v>
      </c>
      <c r="H528" s="52">
        <v>52100</v>
      </c>
      <c r="I528" s="52">
        <v>54450</v>
      </c>
    </row>
    <row r="529" spans="1:9" x14ac:dyDescent="0.2">
      <c r="A529" s="5" t="s">
        <v>193</v>
      </c>
      <c r="B529" s="5" t="s">
        <v>193</v>
      </c>
      <c r="C529" s="2" t="s">
        <v>263</v>
      </c>
      <c r="D529" s="8" t="s">
        <v>249</v>
      </c>
      <c r="E529" s="52">
        <v>16508</v>
      </c>
      <c r="F529" s="52">
        <v>16178</v>
      </c>
      <c r="G529" s="52">
        <v>14877</v>
      </c>
      <c r="H529" s="52">
        <v>17005</v>
      </c>
      <c r="I529" s="52">
        <v>12852</v>
      </c>
    </row>
    <row r="530" spans="1:9" x14ac:dyDescent="0.2">
      <c r="A530" s="5" t="s">
        <v>193</v>
      </c>
      <c r="B530" s="5" t="s">
        <v>193</v>
      </c>
      <c r="C530" s="2" t="s">
        <v>263</v>
      </c>
      <c r="D530" s="8" t="s">
        <v>230</v>
      </c>
      <c r="E530" s="52">
        <v>7751</v>
      </c>
      <c r="F530" s="52">
        <v>12591</v>
      </c>
      <c r="G530" s="52">
        <v>24606</v>
      </c>
      <c r="H530" s="52">
        <v>35095</v>
      </c>
      <c r="I530" s="52">
        <v>41598</v>
      </c>
    </row>
    <row r="531" spans="1:9" x14ac:dyDescent="0.2">
      <c r="A531" s="5" t="s">
        <v>193</v>
      </c>
      <c r="B531" s="5" t="s">
        <v>193</v>
      </c>
      <c r="C531" s="2" t="s">
        <v>263</v>
      </c>
      <c r="D531" s="8" t="s">
        <v>250</v>
      </c>
      <c r="E531" s="52">
        <v>340</v>
      </c>
      <c r="F531" s="52">
        <v>0</v>
      </c>
      <c r="G531" s="52">
        <v>-1533</v>
      </c>
      <c r="H531" s="52">
        <v>2435</v>
      </c>
      <c r="I531" s="52">
        <v>2629</v>
      </c>
    </row>
    <row r="532" spans="1:9" x14ac:dyDescent="0.2">
      <c r="A532" s="5" t="s">
        <v>193</v>
      </c>
      <c r="B532" s="5" t="s">
        <v>193</v>
      </c>
      <c r="C532" s="2" t="s">
        <v>263</v>
      </c>
      <c r="D532" s="8" t="s">
        <v>232</v>
      </c>
      <c r="E532" s="52">
        <v>2917</v>
      </c>
      <c r="F532" s="52">
        <v>-1029</v>
      </c>
      <c r="G532" s="52">
        <v>13494</v>
      </c>
      <c r="H532" s="52">
        <v>21424</v>
      </c>
      <c r="I532" s="52">
        <v>19251</v>
      </c>
    </row>
    <row r="533" spans="1:9" x14ac:dyDescent="0.2">
      <c r="A533" s="5" t="s">
        <v>193</v>
      </c>
      <c r="B533" s="5" t="s">
        <v>193</v>
      </c>
      <c r="C533" s="2" t="s">
        <v>263</v>
      </c>
      <c r="D533" s="8" t="s">
        <v>233</v>
      </c>
      <c r="E533" s="52">
        <v>2918</v>
      </c>
      <c r="F533" s="52">
        <v>1967</v>
      </c>
      <c r="G533" s="52">
        <v>10007</v>
      </c>
      <c r="H533" s="52">
        <v>10980</v>
      </c>
      <c r="I533" s="52">
        <v>26839</v>
      </c>
    </row>
    <row r="534" spans="1:9" x14ac:dyDescent="0.2">
      <c r="A534" s="5" t="s">
        <v>193</v>
      </c>
      <c r="B534" s="5" t="s">
        <v>193</v>
      </c>
      <c r="C534" s="5" t="s">
        <v>263</v>
      </c>
      <c r="D534" s="5" t="s">
        <v>40</v>
      </c>
      <c r="E534" s="96"/>
      <c r="F534" s="96"/>
      <c r="G534" s="96"/>
      <c r="H534" s="96"/>
      <c r="I534" s="96"/>
    </row>
    <row r="535" spans="1:9" x14ac:dyDescent="0.2">
      <c r="A535" s="5" t="s">
        <v>193</v>
      </c>
      <c r="B535" s="5" t="s">
        <v>193</v>
      </c>
      <c r="C535" s="2" t="s">
        <v>263</v>
      </c>
      <c r="D535" s="8" t="s">
        <v>251</v>
      </c>
      <c r="E535" s="52">
        <v>21688</v>
      </c>
      <c r="F535" s="52">
        <v>21688</v>
      </c>
      <c r="G535" s="52">
        <v>21688</v>
      </c>
      <c r="H535" s="52">
        <v>21687.5</v>
      </c>
      <c r="I535" s="52">
        <v>21687.5</v>
      </c>
    </row>
    <row r="536" spans="1:9" x14ac:dyDescent="0.2">
      <c r="A536" s="5" t="s">
        <v>193</v>
      </c>
      <c r="B536" s="5" t="s">
        <v>193</v>
      </c>
      <c r="C536" s="2" t="s">
        <v>263</v>
      </c>
      <c r="D536" s="8" t="s">
        <v>78</v>
      </c>
      <c r="E536" s="97">
        <v>0</v>
      </c>
      <c r="F536" s="97">
        <v>0</v>
      </c>
      <c r="G536" s="97">
        <v>0</v>
      </c>
      <c r="H536" s="97">
        <v>0</v>
      </c>
      <c r="I536" s="97">
        <v>0</v>
      </c>
    </row>
    <row r="537" spans="1:9" x14ac:dyDescent="0.2">
      <c r="A537" s="5" t="s">
        <v>193</v>
      </c>
      <c r="B537" s="5" t="s">
        <v>193</v>
      </c>
      <c r="C537" s="2" t="s">
        <v>263</v>
      </c>
      <c r="D537" s="8" t="s">
        <v>79</v>
      </c>
      <c r="E537" s="97">
        <v>0</v>
      </c>
      <c r="F537" s="97">
        <v>0</v>
      </c>
      <c r="G537" s="97">
        <v>0</v>
      </c>
      <c r="H537" s="97">
        <v>0</v>
      </c>
      <c r="I537" s="97">
        <v>0</v>
      </c>
    </row>
    <row r="538" spans="1:9" x14ac:dyDescent="0.2">
      <c r="A538" s="5" t="s">
        <v>193</v>
      </c>
      <c r="B538" s="5" t="s">
        <v>193</v>
      </c>
      <c r="C538" s="2" t="s">
        <v>263</v>
      </c>
      <c r="D538" s="8" t="s">
        <v>80</v>
      </c>
      <c r="E538" s="52">
        <v>9120</v>
      </c>
      <c r="F538" s="52">
        <v>-43865</v>
      </c>
      <c r="G538" s="52">
        <v>63036</v>
      </c>
      <c r="H538" s="52">
        <v>27497.949000000001</v>
      </c>
      <c r="I538" s="52">
        <v>36948.639000000003</v>
      </c>
    </row>
    <row r="539" spans="1:9" x14ac:dyDescent="0.2">
      <c r="A539" s="5" t="s">
        <v>193</v>
      </c>
      <c r="B539" s="5" t="s">
        <v>193</v>
      </c>
      <c r="C539" s="5" t="s">
        <v>263</v>
      </c>
      <c r="D539" s="5" t="s">
        <v>43</v>
      </c>
      <c r="E539" s="77"/>
      <c r="F539" s="77"/>
      <c r="G539" s="77"/>
      <c r="H539" s="77"/>
      <c r="I539" s="77"/>
    </row>
    <row r="540" spans="1:9" x14ac:dyDescent="0.2">
      <c r="A540" s="5" t="s">
        <v>193</v>
      </c>
      <c r="B540" s="5" t="s">
        <v>193</v>
      </c>
      <c r="C540" s="2" t="s">
        <v>263</v>
      </c>
      <c r="D540" s="8" t="s">
        <v>543</v>
      </c>
      <c r="E540" s="23">
        <v>1.5057847316111588</v>
      </c>
      <c r="F540" s="23">
        <v>1.0352577091699517</v>
      </c>
      <c r="G540" s="23">
        <v>5.033904784900801</v>
      </c>
      <c r="H540" s="23">
        <v>5.0664451827242516</v>
      </c>
      <c r="I540" s="23">
        <v>10.990761519435207</v>
      </c>
    </row>
    <row r="541" spans="1:9" x14ac:dyDescent="0.2">
      <c r="A541" s="5" t="s">
        <v>193</v>
      </c>
      <c r="B541" s="5" t="s">
        <v>193</v>
      </c>
      <c r="C541" s="2" t="s">
        <v>263</v>
      </c>
      <c r="D541" s="8" t="s">
        <v>234</v>
      </c>
      <c r="E541" s="23">
        <v>1.5049658196827034</v>
      </c>
      <c r="F541" s="23">
        <v>-0.53218173825347159</v>
      </c>
      <c r="G541" s="23">
        <v>6.7058262269664253</v>
      </c>
      <c r="H541" s="23">
        <v>9.857275630112909</v>
      </c>
      <c r="I541" s="23">
        <v>7.8598287667038207</v>
      </c>
    </row>
    <row r="542" spans="1:9" x14ac:dyDescent="0.2">
      <c r="A542" s="5" t="s">
        <v>193</v>
      </c>
      <c r="B542" s="5" t="s">
        <v>193</v>
      </c>
      <c r="C542" s="2" t="s">
        <v>263</v>
      </c>
      <c r="D542" s="8" t="s">
        <v>235</v>
      </c>
      <c r="E542" s="23">
        <v>1.3759672559402836</v>
      </c>
      <c r="F542" s="23">
        <v>0.94421136509826131</v>
      </c>
      <c r="G542" s="23">
        <v>4.491189961133502</v>
      </c>
      <c r="H542" s="23">
        <v>4.4296163016334722</v>
      </c>
      <c r="I542" s="23">
        <v>9.8010502559907682</v>
      </c>
    </row>
    <row r="543" spans="1:9" x14ac:dyDescent="0.2">
      <c r="A543" s="5" t="s">
        <v>193</v>
      </c>
      <c r="B543" s="5" t="s">
        <v>193</v>
      </c>
      <c r="C543" s="2" t="s">
        <v>263</v>
      </c>
      <c r="D543" s="8" t="s">
        <v>252</v>
      </c>
      <c r="E543" s="23">
        <v>12.028525495692319</v>
      </c>
      <c r="F543" s="23">
        <v>6.8372206194167342</v>
      </c>
      <c r="G543" s="23">
        <v>25.345085226553199</v>
      </c>
      <c r="H543" s="23">
        <v>21.074856046065261</v>
      </c>
      <c r="I543" s="23">
        <v>49.291092745638196</v>
      </c>
    </row>
    <row r="544" spans="1:9" x14ac:dyDescent="0.2">
      <c r="A544" s="5" t="s">
        <v>193</v>
      </c>
      <c r="B544" s="5" t="s">
        <v>193</v>
      </c>
      <c r="C544" s="2" t="s">
        <v>263</v>
      </c>
      <c r="D544" s="8" t="s">
        <v>237</v>
      </c>
      <c r="E544" s="23">
        <v>565.72995202193283</v>
      </c>
      <c r="F544" s="23">
        <v>822.47076766649718</v>
      </c>
      <c r="G544" s="23">
        <v>148.66593384630758</v>
      </c>
      <c r="H544" s="23">
        <v>154.87249544626593</v>
      </c>
      <c r="I544" s="23">
        <v>47.885539699690746</v>
      </c>
    </row>
    <row r="545" spans="1:9" x14ac:dyDescent="0.2">
      <c r="A545" s="5" t="s">
        <v>193</v>
      </c>
      <c r="B545" s="5" t="s">
        <v>193</v>
      </c>
      <c r="C545" s="2" t="s">
        <v>263</v>
      </c>
      <c r="D545" s="8" t="s">
        <v>253</v>
      </c>
      <c r="E545" s="23">
        <v>2.0596074630482191</v>
      </c>
      <c r="F545" s="23">
        <v>0</v>
      </c>
      <c r="G545" s="23">
        <v>-10.304496874369832</v>
      </c>
      <c r="H545" s="23">
        <v>14.319317847691856</v>
      </c>
      <c r="I545" s="23">
        <v>20.455960161842516</v>
      </c>
    </row>
    <row r="546" spans="1:9" x14ac:dyDescent="0.2">
      <c r="A546" s="5" t="s">
        <v>193</v>
      </c>
      <c r="B546" s="5" t="s">
        <v>193</v>
      </c>
      <c r="C546" s="2" t="s">
        <v>263</v>
      </c>
      <c r="D546" s="8" t="s">
        <v>254</v>
      </c>
      <c r="E546" s="23">
        <v>0.13454444854297307</v>
      </c>
      <c r="F546" s="23">
        <v>9.0695315381777941E-2</v>
      </c>
      <c r="G546" s="23">
        <v>0.46140722980450016</v>
      </c>
      <c r="H546" s="23">
        <v>0.50628242074927954</v>
      </c>
      <c r="I546" s="23">
        <v>1.2375331412103747</v>
      </c>
    </row>
    <row r="547" spans="1:9" x14ac:dyDescent="0.2">
      <c r="A547" s="5" t="s">
        <v>193</v>
      </c>
      <c r="B547" s="5" t="s">
        <v>193</v>
      </c>
      <c r="C547" s="5" t="s">
        <v>263</v>
      </c>
      <c r="D547" s="5" t="s">
        <v>53</v>
      </c>
      <c r="E547" s="22"/>
      <c r="F547" s="22"/>
      <c r="G547" s="22"/>
      <c r="H547" s="22"/>
      <c r="I547" s="22"/>
    </row>
    <row r="548" spans="1:9" x14ac:dyDescent="0.2">
      <c r="A548" s="5" t="s">
        <v>193</v>
      </c>
      <c r="B548" s="5" t="s">
        <v>193</v>
      </c>
      <c r="C548" s="2" t="s">
        <v>263</v>
      </c>
      <c r="D548" s="8" t="s">
        <v>239</v>
      </c>
      <c r="E548" s="23">
        <v>6.4366915150186363</v>
      </c>
      <c r="F548" s="23">
        <v>7.0711565443976747</v>
      </c>
      <c r="G548" s="23">
        <v>6.0877883813582878</v>
      </c>
      <c r="H548" s="23">
        <v>5.9778287211396757</v>
      </c>
      <c r="I548" s="23">
        <v>7.2652807084299011</v>
      </c>
    </row>
    <row r="549" spans="1:9" x14ac:dyDescent="0.2">
      <c r="A549" s="5" t="s">
        <v>193</v>
      </c>
      <c r="B549" s="5" t="s">
        <v>193</v>
      </c>
      <c r="C549" s="2" t="s">
        <v>263</v>
      </c>
      <c r="D549" s="8" t="s">
        <v>240</v>
      </c>
      <c r="E549" s="23">
        <v>8.6212506306909548E-2</v>
      </c>
      <c r="F549" s="23">
        <v>8.7945584239782645E-2</v>
      </c>
      <c r="G549" s="23">
        <v>0.10781189691850601</v>
      </c>
      <c r="H549" s="23">
        <v>0.12569540538250826</v>
      </c>
      <c r="I549" s="23">
        <v>0.10824648149635917</v>
      </c>
    </row>
    <row r="550" spans="1:9" x14ac:dyDescent="0.2">
      <c r="A550" s="5" t="s">
        <v>193</v>
      </c>
      <c r="B550" s="5" t="s">
        <v>193</v>
      </c>
      <c r="C550" s="2" t="s">
        <v>263</v>
      </c>
      <c r="D550" s="8" t="s">
        <v>241</v>
      </c>
      <c r="E550" s="23">
        <v>26.917654159731029</v>
      </c>
      <c r="F550" s="23">
        <v>25.00168009139697</v>
      </c>
      <c r="G550" s="23">
        <v>21.131526744279981</v>
      </c>
      <c r="H550" s="23">
        <v>16.977371841679542</v>
      </c>
      <c r="I550" s="23">
        <v>0</v>
      </c>
    </row>
    <row r="551" spans="1:9" x14ac:dyDescent="0.2">
      <c r="A551" s="5" t="s">
        <v>193</v>
      </c>
      <c r="B551" s="5" t="s">
        <v>193</v>
      </c>
      <c r="C551" s="5" t="s">
        <v>263</v>
      </c>
      <c r="D551" s="5" t="s">
        <v>116</v>
      </c>
      <c r="E551" s="22"/>
      <c r="F551" s="22"/>
      <c r="G551" s="22"/>
      <c r="H551" s="22"/>
      <c r="I551" s="22"/>
    </row>
    <row r="552" spans="1:9" x14ac:dyDescent="0.2">
      <c r="A552" s="5" t="s">
        <v>193</v>
      </c>
      <c r="B552" s="5" t="s">
        <v>193</v>
      </c>
      <c r="C552" s="2" t="s">
        <v>263</v>
      </c>
      <c r="D552" s="8" t="s">
        <v>535</v>
      </c>
      <c r="E552" s="23">
        <v>91.378749369309048</v>
      </c>
      <c r="F552" s="23">
        <v>91.205441576021741</v>
      </c>
      <c r="G552" s="23">
        <v>89.218810308149401</v>
      </c>
      <c r="H552" s="23">
        <v>87.430459461749194</v>
      </c>
      <c r="I552" s="23">
        <v>89.175351850364081</v>
      </c>
    </row>
    <row r="553" spans="1:9" x14ac:dyDescent="0.2">
      <c r="A553" s="5" t="s">
        <v>193</v>
      </c>
      <c r="B553" s="5" t="s">
        <v>193</v>
      </c>
      <c r="C553" s="2" t="s">
        <v>263</v>
      </c>
      <c r="D553" s="8" t="s">
        <v>544</v>
      </c>
      <c r="E553" s="23">
        <v>8.935171523423092</v>
      </c>
      <c r="F553" s="23">
        <v>8.7606510512725926</v>
      </c>
      <c r="G553" s="23">
        <v>9.16599040944301</v>
      </c>
      <c r="H553" s="23">
        <v>9.9928530259366006</v>
      </c>
      <c r="I553" s="23">
        <v>11.259757925072046</v>
      </c>
    </row>
    <row r="554" spans="1:9" x14ac:dyDescent="0.2">
      <c r="A554" s="5" t="s">
        <v>193</v>
      </c>
      <c r="B554" s="5" t="s">
        <v>193</v>
      </c>
      <c r="C554" s="5" t="s">
        <v>263</v>
      </c>
      <c r="D554" s="5" t="s">
        <v>117</v>
      </c>
      <c r="E554" s="22"/>
      <c r="F554" s="22"/>
      <c r="G554" s="22"/>
      <c r="H554" s="22"/>
      <c r="I554" s="22"/>
    </row>
    <row r="555" spans="1:9" x14ac:dyDescent="0.2">
      <c r="A555" s="5" t="s">
        <v>193</v>
      </c>
      <c r="B555" s="5" t="s">
        <v>193</v>
      </c>
      <c r="C555" s="2" t="s">
        <v>263</v>
      </c>
      <c r="D555" s="8" t="s">
        <v>242</v>
      </c>
      <c r="E555" s="23">
        <v>3.1254283755997259</v>
      </c>
      <c r="F555" s="23">
        <v>-22.30045754956787</v>
      </c>
      <c r="G555" s="23">
        <v>6.2991905666033778</v>
      </c>
      <c r="H555" s="23">
        <v>2.5043669398907102</v>
      </c>
      <c r="I555" s="23">
        <v>1.3766771861842841</v>
      </c>
    </row>
    <row r="556" spans="1:9" x14ac:dyDescent="0.2">
      <c r="A556" s="5" t="s">
        <v>193</v>
      </c>
      <c r="B556" s="5" t="s">
        <v>193</v>
      </c>
      <c r="C556" s="2" t="s">
        <v>263</v>
      </c>
      <c r="D556" s="8" t="s">
        <v>255</v>
      </c>
      <c r="E556" s="23">
        <v>0.49989037491778121</v>
      </c>
      <c r="F556" s="23">
        <v>-2.9307810516469566</v>
      </c>
      <c r="G556" s="23">
        <v>2.9202260724543687</v>
      </c>
      <c r="H556" s="23">
        <v>0.90053869330276737</v>
      </c>
      <c r="I556" s="23">
        <v>1.2781015946591028</v>
      </c>
    </row>
    <row r="557" spans="1:9" x14ac:dyDescent="0.2">
      <c r="A557" s="5" t="s">
        <v>193</v>
      </c>
      <c r="B557" s="5" t="s">
        <v>193</v>
      </c>
      <c r="C557" s="5" t="s">
        <v>648</v>
      </c>
      <c r="D557" s="5" t="s">
        <v>9</v>
      </c>
      <c r="E557" s="96">
        <v>168757</v>
      </c>
      <c r="F557" s="96">
        <v>151136</v>
      </c>
      <c r="G557" s="96"/>
      <c r="H557" s="96"/>
      <c r="I557" s="96"/>
    </row>
    <row r="558" spans="1:9" x14ac:dyDescent="0.2">
      <c r="A558" s="5" t="s">
        <v>193</v>
      </c>
      <c r="B558" s="5" t="s">
        <v>193</v>
      </c>
      <c r="C558" s="2" t="s">
        <v>648</v>
      </c>
      <c r="D558" s="8" t="s">
        <v>246</v>
      </c>
      <c r="E558" s="52">
        <v>480665</v>
      </c>
      <c r="F558" s="52">
        <v>480665</v>
      </c>
      <c r="G558" s="52"/>
      <c r="H558" s="52"/>
      <c r="I558" s="52"/>
    </row>
    <row r="559" spans="1:9" x14ac:dyDescent="0.2">
      <c r="A559" s="5" t="s">
        <v>193</v>
      </c>
      <c r="B559" s="5" t="s">
        <v>193</v>
      </c>
      <c r="C559" s="2" t="s">
        <v>648</v>
      </c>
      <c r="D559" s="8" t="s">
        <v>11</v>
      </c>
      <c r="E559" s="52">
        <v>-9615</v>
      </c>
      <c r="F559" s="52">
        <v>-8382</v>
      </c>
      <c r="G559" s="52"/>
      <c r="H559" s="52"/>
      <c r="I559" s="52"/>
    </row>
    <row r="560" spans="1:9" x14ac:dyDescent="0.2">
      <c r="A560" s="5" t="s">
        <v>193</v>
      </c>
      <c r="B560" s="5" t="s">
        <v>193</v>
      </c>
      <c r="C560" s="2" t="s">
        <v>648</v>
      </c>
      <c r="D560" s="8" t="s">
        <v>247</v>
      </c>
      <c r="E560" s="52">
        <v>-303005</v>
      </c>
      <c r="F560" s="52">
        <v>-321147</v>
      </c>
      <c r="G560" s="52"/>
      <c r="H560" s="52"/>
      <c r="I560" s="52"/>
    </row>
    <row r="561" spans="1:9" x14ac:dyDescent="0.2">
      <c r="A561" s="5" t="s">
        <v>193</v>
      </c>
      <c r="B561" s="5" t="s">
        <v>193</v>
      </c>
      <c r="C561" s="2" t="s">
        <v>648</v>
      </c>
      <c r="D561" s="8" t="s">
        <v>13</v>
      </c>
      <c r="E561" s="52">
        <v>712</v>
      </c>
      <c r="F561" s="52">
        <v>0</v>
      </c>
      <c r="G561" s="52"/>
      <c r="H561" s="52"/>
      <c r="I561" s="52"/>
    </row>
    <row r="562" spans="1:9" x14ac:dyDescent="0.2">
      <c r="A562" s="5" t="s">
        <v>193</v>
      </c>
      <c r="B562" s="5" t="s">
        <v>193</v>
      </c>
      <c r="C562" s="5" t="s">
        <v>648</v>
      </c>
      <c r="D562" s="5" t="s">
        <v>218</v>
      </c>
      <c r="E562" s="96">
        <v>78633</v>
      </c>
      <c r="F562" s="96">
        <v>82154</v>
      </c>
      <c r="G562" s="96"/>
      <c r="H562" s="96"/>
      <c r="I562" s="96"/>
    </row>
    <row r="563" spans="1:9" x14ac:dyDescent="0.2">
      <c r="A563" s="5" t="s">
        <v>193</v>
      </c>
      <c r="B563" s="5" t="s">
        <v>193</v>
      </c>
      <c r="C563" s="2" t="s">
        <v>648</v>
      </c>
      <c r="D563" s="8" t="s">
        <v>219</v>
      </c>
      <c r="E563" s="52">
        <v>77250</v>
      </c>
      <c r="F563" s="52">
        <v>72359</v>
      </c>
      <c r="G563" s="52"/>
      <c r="H563" s="52"/>
      <c r="I563" s="52"/>
    </row>
    <row r="564" spans="1:9" x14ac:dyDescent="0.2">
      <c r="A564" s="5" t="s">
        <v>193</v>
      </c>
      <c r="B564" s="5" t="s">
        <v>193</v>
      </c>
      <c r="C564" s="2" t="s">
        <v>648</v>
      </c>
      <c r="D564" s="8" t="s">
        <v>220</v>
      </c>
      <c r="E564" s="52">
        <v>1383</v>
      </c>
      <c r="F564" s="52">
        <v>9795</v>
      </c>
      <c r="G564" s="52"/>
      <c r="H564" s="52"/>
      <c r="I564" s="52"/>
    </row>
    <row r="565" spans="1:9" x14ac:dyDescent="0.2">
      <c r="A565" s="5" t="s">
        <v>193</v>
      </c>
      <c r="B565" s="5" t="s">
        <v>193</v>
      </c>
      <c r="C565" s="5" t="s">
        <v>648</v>
      </c>
      <c r="D565" s="5" t="s">
        <v>221</v>
      </c>
      <c r="E565" s="96">
        <v>247390</v>
      </c>
      <c r="F565" s="96">
        <v>233290</v>
      </c>
      <c r="G565" s="96"/>
      <c r="H565" s="96"/>
      <c r="I565" s="96"/>
    </row>
    <row r="566" spans="1:9" x14ac:dyDescent="0.2">
      <c r="A566" s="5" t="s">
        <v>193</v>
      </c>
      <c r="B566" s="5" t="s">
        <v>193</v>
      </c>
      <c r="C566" s="2" t="s">
        <v>648</v>
      </c>
      <c r="D566" s="8" t="s">
        <v>222</v>
      </c>
      <c r="E566" s="52">
        <v>222358</v>
      </c>
      <c r="F566" s="52">
        <v>78255</v>
      </c>
      <c r="G566" s="52"/>
      <c r="H566" s="52"/>
      <c r="I566" s="52"/>
    </row>
    <row r="567" spans="1:9" x14ac:dyDescent="0.2">
      <c r="A567" s="5" t="s">
        <v>193</v>
      </c>
      <c r="B567" s="5" t="s">
        <v>193</v>
      </c>
      <c r="C567" s="2" t="s">
        <v>648</v>
      </c>
      <c r="D567" s="21" t="s">
        <v>223</v>
      </c>
      <c r="E567" s="52">
        <v>147115</v>
      </c>
      <c r="F567" s="52">
        <v>10337</v>
      </c>
      <c r="G567" s="52"/>
      <c r="H567" s="52"/>
      <c r="I567" s="52"/>
    </row>
    <row r="568" spans="1:9" x14ac:dyDescent="0.2">
      <c r="A568" s="5" t="s">
        <v>193</v>
      </c>
      <c r="B568" s="5" t="s">
        <v>193</v>
      </c>
      <c r="C568" s="2" t="s">
        <v>648</v>
      </c>
      <c r="D568" s="21" t="s">
        <v>224</v>
      </c>
      <c r="E568" s="52">
        <v>75243</v>
      </c>
      <c r="F568" s="52">
        <v>67918</v>
      </c>
      <c r="G568" s="52"/>
      <c r="H568" s="52"/>
      <c r="I568" s="52"/>
    </row>
    <row r="569" spans="1:9" x14ac:dyDescent="0.2">
      <c r="A569" s="5" t="s">
        <v>193</v>
      </c>
      <c r="B569" s="5" t="s">
        <v>193</v>
      </c>
      <c r="C569" s="2" t="s">
        <v>648</v>
      </c>
      <c r="D569" s="8" t="s">
        <v>225</v>
      </c>
      <c r="E569" s="52">
        <v>25032</v>
      </c>
      <c r="F569" s="52">
        <v>155035</v>
      </c>
      <c r="G569" s="52"/>
      <c r="H569" s="52"/>
      <c r="I569" s="52"/>
    </row>
    <row r="570" spans="1:9" x14ac:dyDescent="0.2">
      <c r="A570" s="5" t="s">
        <v>193</v>
      </c>
      <c r="B570" s="5" t="s">
        <v>193</v>
      </c>
      <c r="C570" s="2" t="s">
        <v>648</v>
      </c>
      <c r="D570" s="21" t="s">
        <v>509</v>
      </c>
      <c r="E570" s="52">
        <v>3684</v>
      </c>
      <c r="F570" s="52">
        <v>35798</v>
      </c>
      <c r="G570" s="52"/>
      <c r="H570" s="52"/>
      <c r="I570" s="52"/>
    </row>
    <row r="571" spans="1:9" x14ac:dyDescent="0.2">
      <c r="A571" s="5" t="s">
        <v>193</v>
      </c>
      <c r="B571" s="5" t="s">
        <v>193</v>
      </c>
      <c r="C571" s="2" t="s">
        <v>648</v>
      </c>
      <c r="D571" s="21" t="s">
        <v>226</v>
      </c>
      <c r="E571" s="52">
        <v>0</v>
      </c>
      <c r="F571" s="52">
        <v>0</v>
      </c>
      <c r="G571" s="52"/>
      <c r="H571" s="52"/>
      <c r="I571" s="52"/>
    </row>
    <row r="572" spans="1:9" x14ac:dyDescent="0.2">
      <c r="A572" s="5" t="s">
        <v>193</v>
      </c>
      <c r="B572" s="5" t="s">
        <v>193</v>
      </c>
      <c r="C572" s="2" t="s">
        <v>648</v>
      </c>
      <c r="D572" s="21" t="s">
        <v>227</v>
      </c>
      <c r="E572" s="52">
        <v>21348</v>
      </c>
      <c r="F572" s="52">
        <v>119237</v>
      </c>
      <c r="G572" s="52"/>
      <c r="H572" s="52"/>
      <c r="I572" s="52"/>
    </row>
    <row r="573" spans="1:9" x14ac:dyDescent="0.2">
      <c r="A573" s="5" t="s">
        <v>193</v>
      </c>
      <c r="B573" s="5" t="s">
        <v>193</v>
      </c>
      <c r="C573" s="5" t="s">
        <v>648</v>
      </c>
      <c r="D573" s="5" t="s">
        <v>29</v>
      </c>
      <c r="E573" s="96"/>
      <c r="F573" s="96"/>
      <c r="G573" s="96"/>
      <c r="H573" s="96"/>
      <c r="I573" s="96"/>
    </row>
    <row r="574" spans="1:9" x14ac:dyDescent="0.2">
      <c r="A574" s="5" t="s">
        <v>193</v>
      </c>
      <c r="B574" s="5" t="s">
        <v>193</v>
      </c>
      <c r="C574" s="2" t="s">
        <v>648</v>
      </c>
      <c r="D574" s="8" t="s">
        <v>248</v>
      </c>
      <c r="E574" s="52">
        <v>10708</v>
      </c>
      <c r="F574" s="52">
        <v>28884</v>
      </c>
      <c r="G574" s="52"/>
      <c r="H574" s="52"/>
      <c r="I574" s="52"/>
    </row>
    <row r="575" spans="1:9" x14ac:dyDescent="0.2">
      <c r="A575" s="5" t="s">
        <v>193</v>
      </c>
      <c r="B575" s="5" t="s">
        <v>193</v>
      </c>
      <c r="C575" s="2" t="s">
        <v>648</v>
      </c>
      <c r="D575" s="8" t="s">
        <v>249</v>
      </c>
      <c r="E575" s="52">
        <v>21160</v>
      </c>
      <c r="F575" s="52">
        <v>14554</v>
      </c>
      <c r="G575" s="52"/>
      <c r="H575" s="52"/>
      <c r="I575" s="52"/>
    </row>
    <row r="576" spans="1:9" x14ac:dyDescent="0.2">
      <c r="A576" s="5" t="s">
        <v>193</v>
      </c>
      <c r="B576" s="5" t="s">
        <v>193</v>
      </c>
      <c r="C576" s="2" t="s">
        <v>648</v>
      </c>
      <c r="D576" s="8" t="s">
        <v>230</v>
      </c>
      <c r="E576" s="52">
        <v>-10452</v>
      </c>
      <c r="F576" s="52">
        <v>14330</v>
      </c>
      <c r="G576" s="52"/>
      <c r="H576" s="52"/>
      <c r="I576" s="52"/>
    </row>
    <row r="577" spans="1:9" x14ac:dyDescent="0.2">
      <c r="A577" s="5" t="s">
        <v>193</v>
      </c>
      <c r="B577" s="5" t="s">
        <v>193</v>
      </c>
      <c r="C577" s="2" t="s">
        <v>648</v>
      </c>
      <c r="D577" s="8" t="s">
        <v>250</v>
      </c>
      <c r="E577" s="52">
        <v>2920</v>
      </c>
      <c r="F577" s="52">
        <v>777</v>
      </c>
      <c r="G577" s="52"/>
      <c r="H577" s="52"/>
      <c r="I577" s="52"/>
    </row>
    <row r="578" spans="1:9" x14ac:dyDescent="0.2">
      <c r="A578" s="5" t="s">
        <v>193</v>
      </c>
      <c r="B578" s="5" t="s">
        <v>193</v>
      </c>
      <c r="C578" s="2" t="s">
        <v>648</v>
      </c>
      <c r="D578" s="8" t="s">
        <v>232</v>
      </c>
      <c r="E578" s="52">
        <v>29203</v>
      </c>
      <c r="F578" s="52">
        <v>7767</v>
      </c>
      <c r="G578" s="52"/>
      <c r="H578" s="52"/>
      <c r="I578" s="52"/>
    </row>
    <row r="579" spans="1:9" x14ac:dyDescent="0.2">
      <c r="A579" s="5" t="s">
        <v>193</v>
      </c>
      <c r="B579" s="5" t="s">
        <v>193</v>
      </c>
      <c r="C579" s="2" t="s">
        <v>648</v>
      </c>
      <c r="D579" s="8" t="s">
        <v>233</v>
      </c>
      <c r="E579" s="52">
        <v>29203</v>
      </c>
      <c r="F579" s="52">
        <v>6163</v>
      </c>
      <c r="G579" s="52"/>
      <c r="H579" s="52"/>
      <c r="I579" s="52"/>
    </row>
    <row r="580" spans="1:9" x14ac:dyDescent="0.2">
      <c r="A580" s="5" t="s">
        <v>193</v>
      </c>
      <c r="B580" s="5" t="s">
        <v>193</v>
      </c>
      <c r="C580" s="5" t="s">
        <v>648</v>
      </c>
      <c r="D580" s="5" t="s">
        <v>40</v>
      </c>
      <c r="E580" s="96"/>
      <c r="F580" s="96"/>
      <c r="G580" s="96"/>
      <c r="H580" s="96"/>
      <c r="I580" s="96"/>
    </row>
    <row r="581" spans="1:9" x14ac:dyDescent="0.2">
      <c r="A581" s="5" t="s">
        <v>193</v>
      </c>
      <c r="B581" s="5" t="s">
        <v>193</v>
      </c>
      <c r="C581" s="2" t="s">
        <v>648</v>
      </c>
      <c r="D581" s="8" t="s">
        <v>251</v>
      </c>
      <c r="E581" s="52">
        <v>48066</v>
      </c>
      <c r="F581" s="52">
        <v>48066</v>
      </c>
      <c r="G581" s="52"/>
      <c r="H581" s="52"/>
      <c r="I581" s="52"/>
    </row>
    <row r="582" spans="1:9" x14ac:dyDescent="0.2">
      <c r="A582" s="5" t="s">
        <v>193</v>
      </c>
      <c r="B582" s="5" t="s">
        <v>193</v>
      </c>
      <c r="C582" s="2" t="s">
        <v>648</v>
      </c>
      <c r="D582" s="8" t="s">
        <v>78</v>
      </c>
      <c r="E582" s="97">
        <v>5</v>
      </c>
      <c r="F582" s="97">
        <v>0</v>
      </c>
      <c r="G582" s="97"/>
      <c r="H582" s="97"/>
      <c r="I582" s="97"/>
    </row>
    <row r="583" spans="1:9" x14ac:dyDescent="0.2">
      <c r="A583" s="5" t="s">
        <v>193</v>
      </c>
      <c r="B583" s="5" t="s">
        <v>193</v>
      </c>
      <c r="C583" s="2" t="s">
        <v>648</v>
      </c>
      <c r="D583" s="8" t="s">
        <v>79</v>
      </c>
      <c r="E583" s="97">
        <v>0</v>
      </c>
      <c r="F583" s="97">
        <v>0</v>
      </c>
      <c r="G583" s="97"/>
      <c r="H583" s="97"/>
      <c r="I583" s="97"/>
    </row>
    <row r="584" spans="1:9" x14ac:dyDescent="0.2">
      <c r="A584" s="5" t="s">
        <v>193</v>
      </c>
      <c r="B584" s="5" t="s">
        <v>193</v>
      </c>
      <c r="C584" s="2" t="s">
        <v>648</v>
      </c>
      <c r="D584" s="8" t="s">
        <v>80</v>
      </c>
      <c r="E584" s="52">
        <v>42768</v>
      </c>
      <c r="F584" s="52">
        <v>-134382</v>
      </c>
      <c r="G584" s="52"/>
      <c r="H584" s="52"/>
      <c r="I584" s="52"/>
    </row>
    <row r="585" spans="1:9" x14ac:dyDescent="0.2">
      <c r="A585" s="5" t="s">
        <v>193</v>
      </c>
      <c r="B585" s="5" t="s">
        <v>193</v>
      </c>
      <c r="C585" s="5" t="s">
        <v>648</v>
      </c>
      <c r="D585" s="5" t="s">
        <v>43</v>
      </c>
      <c r="E585" s="77"/>
      <c r="F585" s="77"/>
      <c r="G585" s="77"/>
      <c r="H585" s="77"/>
      <c r="I585" s="77"/>
    </row>
    <row r="586" spans="1:9" x14ac:dyDescent="0.2">
      <c r="A586" s="5" t="s">
        <v>193</v>
      </c>
      <c r="B586" s="5" t="s">
        <v>193</v>
      </c>
      <c r="C586" s="2" t="s">
        <v>648</v>
      </c>
      <c r="D586" s="8" t="s">
        <v>543</v>
      </c>
      <c r="E586" s="23">
        <v>17.304763654248418</v>
      </c>
      <c r="F586" s="23">
        <v>4.0777842473004453</v>
      </c>
      <c r="G586" s="23"/>
      <c r="H586" s="23"/>
      <c r="I586" s="23"/>
    </row>
    <row r="587" spans="1:9" x14ac:dyDescent="0.2">
      <c r="A587" s="5" t="s">
        <v>193</v>
      </c>
      <c r="B587" s="5" t="s">
        <v>193</v>
      </c>
      <c r="C587" s="2" t="s">
        <v>648</v>
      </c>
      <c r="D587" s="8" t="s">
        <v>234</v>
      </c>
      <c r="E587" s="23">
        <v>17.16410015281533</v>
      </c>
      <c r="F587" s="23">
        <v>4.8262920133473353</v>
      </c>
      <c r="G587" s="23"/>
      <c r="H587" s="23"/>
      <c r="I587" s="23"/>
    </row>
    <row r="588" spans="1:9" x14ac:dyDescent="0.2">
      <c r="A588" s="5" t="s">
        <v>193</v>
      </c>
      <c r="B588" s="5" t="s">
        <v>193</v>
      </c>
      <c r="C588" s="2" t="s">
        <v>648</v>
      </c>
      <c r="D588" s="8" t="s">
        <v>235</v>
      </c>
      <c r="E588" s="23">
        <v>11.804438336230245</v>
      </c>
      <c r="F588" s="23">
        <v>2.6417763298898369</v>
      </c>
      <c r="G588" s="23"/>
      <c r="H588" s="23"/>
      <c r="I588" s="23"/>
    </row>
    <row r="589" spans="1:9" x14ac:dyDescent="0.2">
      <c r="A589" s="5" t="s">
        <v>193</v>
      </c>
      <c r="B589" s="5" t="s">
        <v>193</v>
      </c>
      <c r="C589" s="2" t="s">
        <v>648</v>
      </c>
      <c r="D589" s="8" t="s">
        <v>252</v>
      </c>
      <c r="E589" s="23">
        <v>272.72132984684345</v>
      </c>
      <c r="F589" s="23">
        <v>21.337072427641601</v>
      </c>
      <c r="G589" s="23"/>
      <c r="H589" s="23"/>
      <c r="I589" s="23"/>
    </row>
    <row r="590" spans="1:9" x14ac:dyDescent="0.2">
      <c r="A590" s="5" t="s">
        <v>193</v>
      </c>
      <c r="B590" s="5" t="s">
        <v>193</v>
      </c>
      <c r="C590" s="2" t="s">
        <v>648</v>
      </c>
      <c r="D590" s="8" t="s">
        <v>237</v>
      </c>
      <c r="E590" s="23">
        <v>72.458309077834471</v>
      </c>
      <c r="F590" s="23">
        <v>236.15122505273405</v>
      </c>
      <c r="G590" s="23"/>
      <c r="H590" s="23"/>
      <c r="I590" s="23"/>
    </row>
    <row r="591" spans="1:9" x14ac:dyDescent="0.2">
      <c r="A591" s="5" t="s">
        <v>193</v>
      </c>
      <c r="B591" s="5" t="s">
        <v>193</v>
      </c>
      <c r="C591" s="2" t="s">
        <v>648</v>
      </c>
      <c r="D591" s="8" t="s">
        <v>253</v>
      </c>
      <c r="E591" s="23">
        <v>13.799621928166353</v>
      </c>
      <c r="F591" s="23">
        <v>5.338738491136457</v>
      </c>
      <c r="G591" s="23"/>
      <c r="H591" s="23"/>
      <c r="I591" s="23"/>
    </row>
    <row r="592" spans="1:9" x14ac:dyDescent="0.2">
      <c r="A592" s="5" t="s">
        <v>193</v>
      </c>
      <c r="B592" s="5" t="s">
        <v>193</v>
      </c>
      <c r="C592" s="2" t="s">
        <v>648</v>
      </c>
      <c r="D592" s="8" t="s">
        <v>254</v>
      </c>
      <c r="E592" s="23">
        <v>0.60756043773145263</v>
      </c>
      <c r="F592" s="23">
        <v>0.12821953147755169</v>
      </c>
      <c r="G592" s="23"/>
      <c r="H592" s="23"/>
      <c r="I592" s="23"/>
    </row>
    <row r="593" spans="1:9" x14ac:dyDescent="0.2">
      <c r="A593" s="5" t="s">
        <v>193</v>
      </c>
      <c r="B593" s="5" t="s">
        <v>193</v>
      </c>
      <c r="C593" s="5" t="s">
        <v>648</v>
      </c>
      <c r="D593" s="5" t="s">
        <v>53</v>
      </c>
      <c r="E593" s="22"/>
      <c r="F593" s="22"/>
      <c r="G593" s="22"/>
      <c r="H593" s="22"/>
      <c r="I593" s="22"/>
    </row>
    <row r="594" spans="1:9" x14ac:dyDescent="0.2">
      <c r="A594" s="5" t="s">
        <v>193</v>
      </c>
      <c r="B594" s="5" t="s">
        <v>193</v>
      </c>
      <c r="C594" s="2" t="s">
        <v>648</v>
      </c>
      <c r="D594" s="8" t="s">
        <v>239</v>
      </c>
      <c r="E594" s="23">
        <v>2.8784207119741101</v>
      </c>
      <c r="F594" s="23">
        <v>1.0814826075540016</v>
      </c>
      <c r="G594" s="23"/>
      <c r="H594" s="23"/>
      <c r="I594" s="23"/>
    </row>
    <row r="595" spans="1:9" x14ac:dyDescent="0.2">
      <c r="A595" s="5" t="s">
        <v>193</v>
      </c>
      <c r="B595" s="5" t="s">
        <v>193</v>
      </c>
      <c r="C595" s="2" t="s">
        <v>648</v>
      </c>
      <c r="D595" s="8" t="s">
        <v>240</v>
      </c>
      <c r="E595" s="23">
        <v>0.31785035773475079</v>
      </c>
      <c r="F595" s="23">
        <v>0.35215397145184107</v>
      </c>
      <c r="G595" s="23"/>
      <c r="H595" s="23"/>
      <c r="I595" s="23"/>
    </row>
    <row r="596" spans="1:9" x14ac:dyDescent="0.2">
      <c r="A596" s="5" t="s">
        <v>193</v>
      </c>
      <c r="B596" s="5" t="s">
        <v>193</v>
      </c>
      <c r="C596" s="2" t="s">
        <v>648</v>
      </c>
      <c r="D596" s="8" t="s">
        <v>241</v>
      </c>
      <c r="E596" s="23">
        <v>0</v>
      </c>
      <c r="F596" s="23">
        <v>0</v>
      </c>
      <c r="G596" s="23"/>
      <c r="H596" s="23"/>
      <c r="I596" s="23"/>
    </row>
    <row r="597" spans="1:9" x14ac:dyDescent="0.2">
      <c r="A597" s="5" t="s">
        <v>193</v>
      </c>
      <c r="B597" s="5" t="s">
        <v>193</v>
      </c>
      <c r="C597" s="5" t="s">
        <v>648</v>
      </c>
      <c r="D597" s="5" t="s">
        <v>116</v>
      </c>
      <c r="E597" s="22"/>
      <c r="F597" s="22"/>
      <c r="G597" s="22"/>
      <c r="H597" s="22"/>
      <c r="I597" s="22"/>
    </row>
    <row r="598" spans="1:9" x14ac:dyDescent="0.2">
      <c r="A598" s="5" t="s">
        <v>193</v>
      </c>
      <c r="B598" s="5" t="s">
        <v>193</v>
      </c>
      <c r="C598" s="2" t="s">
        <v>648</v>
      </c>
      <c r="D598" s="8" t="s">
        <v>535</v>
      </c>
      <c r="E598" s="23">
        <v>68.214964226524927</v>
      </c>
      <c r="F598" s="23">
        <v>64.784602854815901</v>
      </c>
      <c r="G598" s="23"/>
      <c r="H598" s="23"/>
      <c r="I598" s="23"/>
    </row>
    <row r="599" spans="1:9" x14ac:dyDescent="0.2">
      <c r="A599" s="5" t="s">
        <v>193</v>
      </c>
      <c r="B599" s="5" t="s">
        <v>193</v>
      </c>
      <c r="C599" s="2" t="s">
        <v>648</v>
      </c>
      <c r="D599" s="8" t="s">
        <v>544</v>
      </c>
      <c r="E599" s="23">
        <v>3.5109432863146508</v>
      </c>
      <c r="F599" s="23">
        <v>3.1443431947738527</v>
      </c>
      <c r="G599" s="23"/>
      <c r="H599" s="23"/>
      <c r="I599" s="23"/>
    </row>
    <row r="600" spans="1:9" x14ac:dyDescent="0.2">
      <c r="A600" s="5" t="s">
        <v>193</v>
      </c>
      <c r="B600" s="5" t="s">
        <v>193</v>
      </c>
      <c r="C600" s="5" t="s">
        <v>648</v>
      </c>
      <c r="D600" s="5" t="s">
        <v>117</v>
      </c>
      <c r="E600" s="22"/>
      <c r="F600" s="22"/>
      <c r="G600" s="22"/>
      <c r="H600" s="22"/>
      <c r="I600" s="22"/>
    </row>
    <row r="601" spans="1:9" x14ac:dyDescent="0.2">
      <c r="A601" s="5" t="s">
        <v>193</v>
      </c>
      <c r="B601" s="5" t="s">
        <v>193</v>
      </c>
      <c r="C601" s="2" t="s">
        <v>648</v>
      </c>
      <c r="D601" s="8" t="s">
        <v>242</v>
      </c>
      <c r="E601" s="23">
        <v>1.464507071191316</v>
      </c>
      <c r="F601" s="23">
        <v>-21.804640597111796</v>
      </c>
      <c r="G601" s="23"/>
      <c r="H601" s="23"/>
      <c r="I601" s="23"/>
    </row>
    <row r="602" spans="1:9" x14ac:dyDescent="0.2">
      <c r="A602" s="5" t="s">
        <v>193</v>
      </c>
      <c r="B602" s="5" t="s">
        <v>193</v>
      </c>
      <c r="C602" s="2" t="s">
        <v>648</v>
      </c>
      <c r="D602" s="8" t="s">
        <v>255</v>
      </c>
      <c r="E602" s="23">
        <v>0.55363106796116501</v>
      </c>
      <c r="F602" s="23">
        <v>-1.8571566771237855</v>
      </c>
      <c r="G602" s="23"/>
      <c r="H602" s="23"/>
      <c r="I602" s="23"/>
    </row>
    <row r="603" spans="1:9" x14ac:dyDescent="0.2">
      <c r="A603" s="5" t="s">
        <v>193</v>
      </c>
      <c r="B603" s="5" t="s">
        <v>193</v>
      </c>
      <c r="C603" s="5" t="s">
        <v>649</v>
      </c>
      <c r="D603" s="5" t="s">
        <v>9</v>
      </c>
      <c r="E603" s="96">
        <v>269642</v>
      </c>
      <c r="F603" s="96">
        <v>269642</v>
      </c>
      <c r="G603" s="96">
        <v>1115231</v>
      </c>
      <c r="H603" s="96"/>
      <c r="I603" s="96"/>
    </row>
    <row r="604" spans="1:9" x14ac:dyDescent="0.2">
      <c r="A604" s="5" t="s">
        <v>193</v>
      </c>
      <c r="B604" s="5" t="s">
        <v>193</v>
      </c>
      <c r="C604" s="2" t="s">
        <v>649</v>
      </c>
      <c r="D604" s="8" t="s">
        <v>246</v>
      </c>
      <c r="E604" s="52">
        <v>184240</v>
      </c>
      <c r="F604" s="52">
        <v>184240</v>
      </c>
      <c r="G604" s="52">
        <v>794239</v>
      </c>
      <c r="H604" s="52"/>
      <c r="I604" s="52"/>
    </row>
    <row r="605" spans="1:9" x14ac:dyDescent="0.2">
      <c r="A605" s="5" t="s">
        <v>193</v>
      </c>
      <c r="B605" s="5" t="s">
        <v>193</v>
      </c>
      <c r="C605" s="2" t="s">
        <v>649</v>
      </c>
      <c r="D605" s="8" t="s">
        <v>11</v>
      </c>
      <c r="E605" s="52">
        <v>140686</v>
      </c>
      <c r="F605" s="52">
        <v>140686</v>
      </c>
      <c r="G605" s="52">
        <v>81321</v>
      </c>
      <c r="H605" s="52"/>
      <c r="I605" s="52"/>
    </row>
    <row r="606" spans="1:9" x14ac:dyDescent="0.2">
      <c r="A606" s="5" t="s">
        <v>193</v>
      </c>
      <c r="B606" s="5" t="s">
        <v>193</v>
      </c>
      <c r="C606" s="2" t="s">
        <v>649</v>
      </c>
      <c r="D606" s="8" t="s">
        <v>247</v>
      </c>
      <c r="E606" s="52">
        <v>-55284</v>
      </c>
      <c r="F606" s="52">
        <v>-55284</v>
      </c>
      <c r="G606" s="52">
        <v>226612</v>
      </c>
      <c r="H606" s="52"/>
      <c r="I606" s="52"/>
    </row>
    <row r="607" spans="1:9" x14ac:dyDescent="0.2">
      <c r="A607" s="5" t="s">
        <v>193</v>
      </c>
      <c r="B607" s="5" t="s">
        <v>193</v>
      </c>
      <c r="C607" s="2" t="s">
        <v>649</v>
      </c>
      <c r="D607" s="8" t="s">
        <v>13</v>
      </c>
      <c r="E607" s="52">
        <v>0</v>
      </c>
      <c r="F607" s="52">
        <v>0</v>
      </c>
      <c r="G607" s="52">
        <v>13059</v>
      </c>
      <c r="H607" s="52"/>
      <c r="I607" s="52"/>
    </row>
    <row r="608" spans="1:9" x14ac:dyDescent="0.2">
      <c r="A608" s="5" t="s">
        <v>193</v>
      </c>
      <c r="B608" s="5" t="s">
        <v>193</v>
      </c>
      <c r="C608" s="5" t="s">
        <v>649</v>
      </c>
      <c r="D608" s="5" t="s">
        <v>218</v>
      </c>
      <c r="E608" s="96">
        <v>19750</v>
      </c>
      <c r="F608" s="96">
        <v>19750</v>
      </c>
      <c r="G608" s="96">
        <v>352731</v>
      </c>
      <c r="H608" s="96"/>
      <c r="I608" s="96"/>
    </row>
    <row r="609" spans="1:9" x14ac:dyDescent="0.2">
      <c r="A609" s="5" t="s">
        <v>193</v>
      </c>
      <c r="B609" s="5" t="s">
        <v>193</v>
      </c>
      <c r="C609" s="2" t="s">
        <v>649</v>
      </c>
      <c r="D609" s="8" t="s">
        <v>219</v>
      </c>
      <c r="E609" s="52">
        <v>19635</v>
      </c>
      <c r="F609" s="52">
        <v>19635</v>
      </c>
      <c r="G609" s="52">
        <v>304012</v>
      </c>
      <c r="H609" s="52"/>
      <c r="I609" s="52"/>
    </row>
    <row r="610" spans="1:9" x14ac:dyDescent="0.2">
      <c r="A610" s="5" t="s">
        <v>193</v>
      </c>
      <c r="B610" s="5" t="s">
        <v>193</v>
      </c>
      <c r="C610" s="2" t="s">
        <v>649</v>
      </c>
      <c r="D610" s="8" t="s">
        <v>220</v>
      </c>
      <c r="E610" s="52">
        <v>115</v>
      </c>
      <c r="F610" s="52">
        <v>115</v>
      </c>
      <c r="G610" s="52">
        <v>48719</v>
      </c>
      <c r="H610" s="52"/>
      <c r="I610" s="52"/>
    </row>
    <row r="611" spans="1:9" x14ac:dyDescent="0.2">
      <c r="A611" s="5" t="s">
        <v>193</v>
      </c>
      <c r="B611" s="5" t="s">
        <v>193</v>
      </c>
      <c r="C611" s="5" t="s">
        <v>649</v>
      </c>
      <c r="D611" s="5" t="s">
        <v>221</v>
      </c>
      <c r="E611" s="96">
        <v>289392</v>
      </c>
      <c r="F611" s="96">
        <v>289392</v>
      </c>
      <c r="G611" s="96">
        <v>1467962</v>
      </c>
      <c r="H611" s="96"/>
      <c r="I611" s="96"/>
    </row>
    <row r="612" spans="1:9" x14ac:dyDescent="0.2">
      <c r="A612" s="5" t="s">
        <v>193</v>
      </c>
      <c r="B612" s="5" t="s">
        <v>193</v>
      </c>
      <c r="C612" s="2" t="s">
        <v>649</v>
      </c>
      <c r="D612" s="8" t="s">
        <v>222</v>
      </c>
      <c r="E612" s="52">
        <v>124157</v>
      </c>
      <c r="F612" s="52">
        <v>124157</v>
      </c>
      <c r="G612" s="52">
        <v>203832</v>
      </c>
      <c r="H612" s="52"/>
      <c r="I612" s="52"/>
    </row>
    <row r="613" spans="1:9" x14ac:dyDescent="0.2">
      <c r="A613" s="5" t="s">
        <v>193</v>
      </c>
      <c r="B613" s="5" t="s">
        <v>193</v>
      </c>
      <c r="C613" s="2" t="s">
        <v>649</v>
      </c>
      <c r="D613" s="21" t="s">
        <v>223</v>
      </c>
      <c r="E613" s="52">
        <v>53351</v>
      </c>
      <c r="F613" s="52">
        <v>53351</v>
      </c>
      <c r="G613" s="52">
        <v>17579</v>
      </c>
      <c r="H613" s="52"/>
      <c r="I613" s="52"/>
    </row>
    <row r="614" spans="1:9" x14ac:dyDescent="0.2">
      <c r="A614" s="5" t="s">
        <v>193</v>
      </c>
      <c r="B614" s="5" t="s">
        <v>193</v>
      </c>
      <c r="C614" s="2" t="s">
        <v>649</v>
      </c>
      <c r="D614" s="21" t="s">
        <v>224</v>
      </c>
      <c r="E614" s="52">
        <v>70806</v>
      </c>
      <c r="F614" s="52">
        <v>70806</v>
      </c>
      <c r="G614" s="52">
        <v>186253</v>
      </c>
      <c r="H614" s="52"/>
      <c r="I614" s="52"/>
    </row>
    <row r="615" spans="1:9" x14ac:dyDescent="0.2">
      <c r="A615" s="5" t="s">
        <v>193</v>
      </c>
      <c r="B615" s="5" t="s">
        <v>193</v>
      </c>
      <c r="C615" s="2" t="s">
        <v>649</v>
      </c>
      <c r="D615" s="8" t="s">
        <v>225</v>
      </c>
      <c r="E615" s="52">
        <v>165235</v>
      </c>
      <c r="F615" s="52">
        <v>165235</v>
      </c>
      <c r="G615" s="52">
        <v>1264130</v>
      </c>
      <c r="H615" s="52"/>
      <c r="I615" s="52"/>
    </row>
    <row r="616" spans="1:9" x14ac:dyDescent="0.2">
      <c r="A616" s="5" t="s">
        <v>193</v>
      </c>
      <c r="B616" s="5" t="s">
        <v>193</v>
      </c>
      <c r="C616" s="2" t="s">
        <v>649</v>
      </c>
      <c r="D616" s="21" t="s">
        <v>509</v>
      </c>
      <c r="E616" s="52">
        <v>68285</v>
      </c>
      <c r="F616" s="52">
        <v>68285</v>
      </c>
      <c r="G616" s="52">
        <v>4406</v>
      </c>
      <c r="H616" s="52"/>
      <c r="I616" s="52"/>
    </row>
    <row r="617" spans="1:9" x14ac:dyDescent="0.2">
      <c r="A617" s="5" t="s">
        <v>193</v>
      </c>
      <c r="B617" s="5" t="s">
        <v>193</v>
      </c>
      <c r="C617" s="2" t="s">
        <v>649</v>
      </c>
      <c r="D617" s="21" t="s">
        <v>226</v>
      </c>
      <c r="E617" s="52">
        <v>96616</v>
      </c>
      <c r="F617" s="52">
        <v>96616</v>
      </c>
      <c r="G617" s="52">
        <v>1259724</v>
      </c>
      <c r="H617" s="52"/>
      <c r="I617" s="52"/>
    </row>
    <row r="618" spans="1:9" x14ac:dyDescent="0.2">
      <c r="A618" s="5" t="s">
        <v>193</v>
      </c>
      <c r="B618" s="5" t="s">
        <v>193</v>
      </c>
      <c r="C618" s="2" t="s">
        <v>649</v>
      </c>
      <c r="D618" s="21" t="s">
        <v>227</v>
      </c>
      <c r="E618" s="52">
        <v>334</v>
      </c>
      <c r="F618" s="52">
        <v>334</v>
      </c>
      <c r="G618" s="52">
        <v>0</v>
      </c>
      <c r="H618" s="52"/>
      <c r="I618" s="52"/>
    </row>
    <row r="619" spans="1:9" x14ac:dyDescent="0.2">
      <c r="A619" s="5" t="s">
        <v>193</v>
      </c>
      <c r="B619" s="5" t="s">
        <v>193</v>
      </c>
      <c r="C619" s="5" t="s">
        <v>649</v>
      </c>
      <c r="D619" s="5" t="s">
        <v>29</v>
      </c>
      <c r="E619" s="96"/>
      <c r="F619" s="96"/>
      <c r="G619" s="96"/>
      <c r="H619" s="96"/>
      <c r="I619" s="96"/>
    </row>
    <row r="620" spans="1:9" x14ac:dyDescent="0.2">
      <c r="A620" s="5" t="s">
        <v>193</v>
      </c>
      <c r="B620" s="5" t="s">
        <v>193</v>
      </c>
      <c r="C620" s="2" t="s">
        <v>649</v>
      </c>
      <c r="D620" s="8" t="s">
        <v>248</v>
      </c>
      <c r="E620" s="52">
        <v>5382</v>
      </c>
      <c r="F620" s="52">
        <v>5382</v>
      </c>
      <c r="G620" s="52">
        <v>11672</v>
      </c>
      <c r="H620" s="52"/>
      <c r="I620" s="52"/>
    </row>
    <row r="621" spans="1:9" x14ac:dyDescent="0.2">
      <c r="A621" s="5" t="s">
        <v>193</v>
      </c>
      <c r="B621" s="5" t="s">
        <v>193</v>
      </c>
      <c r="C621" s="2" t="s">
        <v>649</v>
      </c>
      <c r="D621" s="8" t="s">
        <v>249</v>
      </c>
      <c r="E621" s="52">
        <v>6938</v>
      </c>
      <c r="F621" s="52">
        <v>6938</v>
      </c>
      <c r="G621" s="52">
        <v>41385</v>
      </c>
      <c r="H621" s="52"/>
      <c r="I621" s="52"/>
    </row>
    <row r="622" spans="1:9" x14ac:dyDescent="0.2">
      <c r="A622" s="5" t="s">
        <v>193</v>
      </c>
      <c r="B622" s="5" t="s">
        <v>193</v>
      </c>
      <c r="C622" s="2" t="s">
        <v>649</v>
      </c>
      <c r="D622" s="8" t="s">
        <v>230</v>
      </c>
      <c r="E622" s="52">
        <v>-1556</v>
      </c>
      <c r="F622" s="52">
        <v>-1556</v>
      </c>
      <c r="G622" s="52">
        <v>-29713</v>
      </c>
      <c r="H622" s="52"/>
      <c r="I622" s="52"/>
    </row>
    <row r="623" spans="1:9" x14ac:dyDescent="0.2">
      <c r="A623" s="5" t="s">
        <v>193</v>
      </c>
      <c r="B623" s="5" t="s">
        <v>193</v>
      </c>
      <c r="C623" s="2" t="s">
        <v>649</v>
      </c>
      <c r="D623" s="8" t="s">
        <v>250</v>
      </c>
      <c r="E623" s="52">
        <v>-5</v>
      </c>
      <c r="F623" s="52">
        <v>-5</v>
      </c>
      <c r="G623" s="52">
        <v>-2769</v>
      </c>
      <c r="H623" s="52"/>
      <c r="I623" s="52"/>
    </row>
    <row r="624" spans="1:9" x14ac:dyDescent="0.2">
      <c r="A624" s="5" t="s">
        <v>193</v>
      </c>
      <c r="B624" s="5" t="s">
        <v>193</v>
      </c>
      <c r="C624" s="2" t="s">
        <v>649</v>
      </c>
      <c r="D624" s="8" t="s">
        <v>232</v>
      </c>
      <c r="E624" s="52">
        <v>-2228</v>
      </c>
      <c r="F624" s="52">
        <v>-2228</v>
      </c>
      <c r="G624" s="52">
        <v>34406</v>
      </c>
      <c r="H624" s="52"/>
      <c r="I624" s="52"/>
    </row>
    <row r="625" spans="1:9" x14ac:dyDescent="0.2">
      <c r="A625" s="5" t="s">
        <v>193</v>
      </c>
      <c r="B625" s="5" t="s">
        <v>193</v>
      </c>
      <c r="C625" s="2" t="s">
        <v>649</v>
      </c>
      <c r="D625" s="8" t="s">
        <v>233</v>
      </c>
      <c r="E625" s="52">
        <v>33786</v>
      </c>
      <c r="F625" s="52">
        <v>33786</v>
      </c>
      <c r="G625" s="52">
        <v>-3669</v>
      </c>
      <c r="H625" s="52"/>
      <c r="I625" s="52"/>
    </row>
    <row r="626" spans="1:9" x14ac:dyDescent="0.2">
      <c r="A626" s="5" t="s">
        <v>193</v>
      </c>
      <c r="B626" s="5" t="s">
        <v>193</v>
      </c>
      <c r="C626" s="5" t="s">
        <v>649</v>
      </c>
      <c r="D626" s="5" t="s">
        <v>40</v>
      </c>
      <c r="E626" s="96"/>
      <c r="F626" s="96"/>
      <c r="G626" s="96"/>
      <c r="H626" s="96"/>
      <c r="I626" s="96"/>
    </row>
    <row r="627" spans="1:9" x14ac:dyDescent="0.2">
      <c r="A627" s="5" t="s">
        <v>193</v>
      </c>
      <c r="B627" s="5" t="s">
        <v>193</v>
      </c>
      <c r="C627" s="2" t="s">
        <v>649</v>
      </c>
      <c r="D627" s="8" t="s">
        <v>251</v>
      </c>
      <c r="E627" s="52">
        <v>18424</v>
      </c>
      <c r="F627" s="52">
        <v>18424</v>
      </c>
      <c r="G627" s="52">
        <v>79424</v>
      </c>
      <c r="H627" s="52"/>
      <c r="I627" s="52"/>
    </row>
    <row r="628" spans="1:9" x14ac:dyDescent="0.2">
      <c r="A628" s="5" t="s">
        <v>193</v>
      </c>
      <c r="B628" s="5" t="s">
        <v>193</v>
      </c>
      <c r="C628" s="2" t="s">
        <v>649</v>
      </c>
      <c r="D628" s="8" t="s">
        <v>78</v>
      </c>
      <c r="E628" s="97">
        <v>4</v>
      </c>
      <c r="F628" s="97">
        <v>4</v>
      </c>
      <c r="G628" s="97">
        <v>14</v>
      </c>
      <c r="H628" s="97"/>
      <c r="I628" s="97"/>
    </row>
    <row r="629" spans="1:9" x14ac:dyDescent="0.2">
      <c r="A629" s="5" t="s">
        <v>193</v>
      </c>
      <c r="B629" s="5" t="s">
        <v>193</v>
      </c>
      <c r="C629" s="2" t="s">
        <v>649</v>
      </c>
      <c r="D629" s="8" t="s">
        <v>79</v>
      </c>
      <c r="E629" s="97">
        <v>0</v>
      </c>
      <c r="F629" s="97">
        <v>0</v>
      </c>
      <c r="G629" s="97">
        <v>0</v>
      </c>
      <c r="H629" s="97"/>
      <c r="I629" s="97"/>
    </row>
    <row r="630" spans="1:9" x14ac:dyDescent="0.2">
      <c r="A630" s="5" t="s">
        <v>193</v>
      </c>
      <c r="B630" s="5" t="s">
        <v>193</v>
      </c>
      <c r="C630" s="2" t="s">
        <v>649</v>
      </c>
      <c r="D630" s="8" t="s">
        <v>80</v>
      </c>
      <c r="E630" s="52">
        <v>-9756</v>
      </c>
      <c r="F630" s="52">
        <v>-9756</v>
      </c>
      <c r="G630" s="52">
        <v>94177</v>
      </c>
      <c r="H630" s="52"/>
      <c r="I630" s="52"/>
    </row>
    <row r="631" spans="1:9" x14ac:dyDescent="0.2">
      <c r="A631" s="5" t="s">
        <v>193</v>
      </c>
      <c r="B631" s="5" t="s">
        <v>193</v>
      </c>
      <c r="C631" s="5" t="s">
        <v>649</v>
      </c>
      <c r="D631" s="5" t="s">
        <v>43</v>
      </c>
      <c r="E631" s="77"/>
      <c r="F631" s="77"/>
      <c r="G631" s="77"/>
      <c r="H631" s="77"/>
      <c r="I631" s="77"/>
    </row>
    <row r="632" spans="1:9" x14ac:dyDescent="0.2">
      <c r="A632" s="5" t="s">
        <v>193</v>
      </c>
      <c r="B632" s="5" t="s">
        <v>193</v>
      </c>
      <c r="C632" s="2" t="s">
        <v>649</v>
      </c>
      <c r="D632" s="8" t="s">
        <v>543</v>
      </c>
      <c r="E632" s="23">
        <v>12.529947115063678</v>
      </c>
      <c r="F632" s="23">
        <v>12.529947115063678</v>
      </c>
      <c r="G632" s="23">
        <v>-0.32899013746927769</v>
      </c>
      <c r="H632" s="23"/>
      <c r="I632" s="23"/>
    </row>
    <row r="633" spans="1:9" x14ac:dyDescent="0.2">
      <c r="A633" s="5" t="s">
        <v>193</v>
      </c>
      <c r="B633" s="5" t="s">
        <v>193</v>
      </c>
      <c r="C633" s="2" t="s">
        <v>649</v>
      </c>
      <c r="D633" s="8" t="s">
        <v>234</v>
      </c>
      <c r="E633" s="23">
        <v>-0.82592852085395374</v>
      </c>
      <c r="F633" s="23">
        <v>-0.82592852085395374</v>
      </c>
      <c r="G633" s="23">
        <v>2.9559688990076891</v>
      </c>
      <c r="H633" s="23"/>
      <c r="I633" s="23"/>
    </row>
    <row r="634" spans="1:9" x14ac:dyDescent="0.2">
      <c r="A634" s="5" t="s">
        <v>193</v>
      </c>
      <c r="B634" s="5" t="s">
        <v>193</v>
      </c>
      <c r="C634" s="2" t="s">
        <v>649</v>
      </c>
      <c r="D634" s="8" t="s">
        <v>235</v>
      </c>
      <c r="E634" s="23">
        <v>11.674821695140155</v>
      </c>
      <c r="F634" s="23">
        <v>11.674821695140155</v>
      </c>
      <c r="G634" s="23">
        <v>-0.2499383499027904</v>
      </c>
      <c r="H634" s="23"/>
      <c r="I634" s="23"/>
    </row>
    <row r="635" spans="1:9" x14ac:dyDescent="0.2">
      <c r="A635" s="5" t="s">
        <v>193</v>
      </c>
      <c r="B635" s="5" t="s">
        <v>193</v>
      </c>
      <c r="C635" s="2" t="s">
        <v>649</v>
      </c>
      <c r="D635" s="8" t="s">
        <v>252</v>
      </c>
      <c r="E635" s="23">
        <v>627.75919732441469</v>
      </c>
      <c r="F635" s="23">
        <v>627.75919732441469</v>
      </c>
      <c r="G635" s="23">
        <v>-31.434201507882108</v>
      </c>
      <c r="H635" s="23"/>
      <c r="I635" s="23"/>
    </row>
    <row r="636" spans="1:9" x14ac:dyDescent="0.2">
      <c r="A636" s="5" t="s">
        <v>193</v>
      </c>
      <c r="B636" s="5" t="s">
        <v>193</v>
      </c>
      <c r="C636" s="2" t="s">
        <v>649</v>
      </c>
      <c r="D636" s="8" t="s">
        <v>237</v>
      </c>
      <c r="E636" s="23">
        <v>20.535132895282068</v>
      </c>
      <c r="F636" s="23">
        <v>20.535132895282068</v>
      </c>
      <c r="G636" s="23">
        <v>-1127.9640228945218</v>
      </c>
      <c r="H636" s="23"/>
      <c r="I636" s="23"/>
    </row>
    <row r="637" spans="1:9" x14ac:dyDescent="0.2">
      <c r="A637" s="5" t="s">
        <v>193</v>
      </c>
      <c r="B637" s="5" t="s">
        <v>193</v>
      </c>
      <c r="C637" s="2" t="s">
        <v>649</v>
      </c>
      <c r="D637" s="8" t="s">
        <v>253</v>
      </c>
      <c r="E637" s="23">
        <v>-7.2066878062842316E-2</v>
      </c>
      <c r="F637" s="23">
        <v>-7.2066878062842316E-2</v>
      </c>
      <c r="G637" s="23">
        <v>-6.6908300108735048</v>
      </c>
      <c r="H637" s="23"/>
      <c r="I637" s="23"/>
    </row>
    <row r="638" spans="1:9" x14ac:dyDescent="0.2">
      <c r="A638" s="5" t="s">
        <v>193</v>
      </c>
      <c r="B638" s="5" t="s">
        <v>193</v>
      </c>
      <c r="C638" s="2" t="s">
        <v>649</v>
      </c>
      <c r="D638" s="8" t="s">
        <v>254</v>
      </c>
      <c r="E638" s="23">
        <v>1.8338037342596614</v>
      </c>
      <c r="F638" s="23">
        <v>1.8338037342596614</v>
      </c>
      <c r="G638" s="23">
        <v>-4.6195104754230457E-2</v>
      </c>
      <c r="H638" s="23"/>
      <c r="I638" s="23"/>
    </row>
    <row r="639" spans="1:9" x14ac:dyDescent="0.2">
      <c r="A639" s="5" t="s">
        <v>193</v>
      </c>
      <c r="B639" s="5" t="s">
        <v>193</v>
      </c>
      <c r="C639" s="5" t="s">
        <v>649</v>
      </c>
      <c r="D639" s="5" t="s">
        <v>53</v>
      </c>
      <c r="E639" s="22"/>
      <c r="F639" s="22"/>
      <c r="G639" s="22"/>
      <c r="H639" s="22"/>
      <c r="I639" s="22"/>
    </row>
    <row r="640" spans="1:9" x14ac:dyDescent="0.2">
      <c r="A640" s="5" t="s">
        <v>193</v>
      </c>
      <c r="B640" s="5" t="s">
        <v>193</v>
      </c>
      <c r="C640" s="2" t="s">
        <v>649</v>
      </c>
      <c r="D640" s="8" t="s">
        <v>239</v>
      </c>
      <c r="E640" s="23">
        <v>6.3232492997198877</v>
      </c>
      <c r="F640" s="23">
        <v>6.3232492997198877</v>
      </c>
      <c r="G640" s="23">
        <v>0.67047353393944975</v>
      </c>
      <c r="H640" s="23"/>
      <c r="I640" s="23"/>
    </row>
    <row r="641" spans="1:9" x14ac:dyDescent="0.2">
      <c r="A641" s="5" t="s">
        <v>193</v>
      </c>
      <c r="B641" s="5" t="s">
        <v>193</v>
      </c>
      <c r="C641" s="2" t="s">
        <v>649</v>
      </c>
      <c r="D641" s="8" t="s">
        <v>240</v>
      </c>
      <c r="E641" s="23">
        <v>6.8246530657378221E-2</v>
      </c>
      <c r="F641" s="23">
        <v>6.8246530657378221E-2</v>
      </c>
      <c r="G641" s="23">
        <v>0.2402861926943613</v>
      </c>
      <c r="H641" s="23"/>
      <c r="I641" s="23"/>
    </row>
    <row r="642" spans="1:9" x14ac:dyDescent="0.2">
      <c r="A642" s="5" t="s">
        <v>193</v>
      </c>
      <c r="B642" s="5" t="s">
        <v>193</v>
      </c>
      <c r="C642" s="2" t="s">
        <v>649</v>
      </c>
      <c r="D642" s="8" t="s">
        <v>241</v>
      </c>
      <c r="E642" s="23">
        <v>33.385857245535469</v>
      </c>
      <c r="F642" s="23">
        <v>33.385857245535469</v>
      </c>
      <c r="G642" s="23">
        <v>85.814482936206787</v>
      </c>
      <c r="H642" s="23"/>
      <c r="I642" s="23"/>
    </row>
    <row r="643" spans="1:9" x14ac:dyDescent="0.2">
      <c r="A643" s="5" t="s">
        <v>193</v>
      </c>
      <c r="B643" s="5" t="s">
        <v>193</v>
      </c>
      <c r="C643" s="5" t="s">
        <v>649</v>
      </c>
      <c r="D643" s="5" t="s">
        <v>116</v>
      </c>
      <c r="E643" s="22"/>
      <c r="F643" s="22"/>
      <c r="G643" s="22"/>
      <c r="H643" s="22"/>
      <c r="I643" s="22"/>
    </row>
    <row r="644" spans="1:9" x14ac:dyDescent="0.2">
      <c r="A644" s="5" t="s">
        <v>193</v>
      </c>
      <c r="B644" s="5" t="s">
        <v>193</v>
      </c>
      <c r="C644" s="2" t="s">
        <v>649</v>
      </c>
      <c r="D644" s="8" t="s">
        <v>535</v>
      </c>
      <c r="E644" s="23">
        <v>93.17534693426218</v>
      </c>
      <c r="F644" s="23">
        <v>93.17534693426218</v>
      </c>
      <c r="G644" s="23">
        <v>75.97138073056388</v>
      </c>
      <c r="H644" s="23"/>
      <c r="I644" s="23"/>
    </row>
    <row r="645" spans="1:9" x14ac:dyDescent="0.2">
      <c r="A645" s="5" t="s">
        <v>193</v>
      </c>
      <c r="B645" s="5" t="s">
        <v>193</v>
      </c>
      <c r="C645" s="2" t="s">
        <v>649</v>
      </c>
      <c r="D645" s="8" t="s">
        <v>544</v>
      </c>
      <c r="E645" s="23">
        <v>14.635366912722535</v>
      </c>
      <c r="F645" s="23">
        <v>14.635366912722535</v>
      </c>
      <c r="G645" s="23">
        <v>14.041486200644641</v>
      </c>
      <c r="H645" s="23"/>
      <c r="I645" s="23"/>
    </row>
    <row r="646" spans="1:9" x14ac:dyDescent="0.2">
      <c r="A646" s="5" t="s">
        <v>193</v>
      </c>
      <c r="B646" s="5" t="s">
        <v>193</v>
      </c>
      <c r="C646" s="5" t="s">
        <v>649</v>
      </c>
      <c r="D646" s="5" t="s">
        <v>117</v>
      </c>
      <c r="E646" s="22"/>
      <c r="F646" s="22"/>
      <c r="G646" s="22"/>
      <c r="H646" s="22"/>
      <c r="I646" s="22"/>
    </row>
    <row r="647" spans="1:9" x14ac:dyDescent="0.2">
      <c r="A647" s="5" t="s">
        <v>193</v>
      </c>
      <c r="B647" s="5" t="s">
        <v>193</v>
      </c>
      <c r="C647" s="2" t="s">
        <v>649</v>
      </c>
      <c r="D647" s="8" t="s">
        <v>242</v>
      </c>
      <c r="E647" s="23">
        <v>-0.28875865743207246</v>
      </c>
      <c r="F647" s="23">
        <v>-0.28875865743207246</v>
      </c>
      <c r="G647" s="23">
        <v>-25.668301989642956</v>
      </c>
      <c r="H647" s="23"/>
      <c r="I647" s="23"/>
    </row>
    <row r="648" spans="1:9" x14ac:dyDescent="0.2">
      <c r="A648" s="5" t="s">
        <v>193</v>
      </c>
      <c r="B648" s="5" t="s">
        <v>193</v>
      </c>
      <c r="C648" s="2" t="s">
        <v>649</v>
      </c>
      <c r="D648" s="8" t="s">
        <v>255</v>
      </c>
      <c r="E648" s="23">
        <v>-0.49686783804430862</v>
      </c>
      <c r="F648" s="23">
        <v>-0.49686783804430862</v>
      </c>
      <c r="G648" s="23">
        <v>0.30978053497888242</v>
      </c>
      <c r="H648" s="23"/>
      <c r="I648" s="23"/>
    </row>
    <row r="649" spans="1:9" x14ac:dyDescent="0.2">
      <c r="A649" s="5" t="s">
        <v>193</v>
      </c>
      <c r="B649" s="5" t="s">
        <v>193</v>
      </c>
      <c r="C649" s="5" t="s">
        <v>264</v>
      </c>
      <c r="D649" s="5" t="s">
        <v>9</v>
      </c>
      <c r="E649" s="96">
        <v>-62094</v>
      </c>
      <c r="F649" s="96">
        <v>-58111</v>
      </c>
      <c r="G649" s="96">
        <v>-55578</v>
      </c>
      <c r="H649" s="96">
        <v>-20845</v>
      </c>
      <c r="I649" s="96">
        <v>-25528.724999999977</v>
      </c>
    </row>
    <row r="650" spans="1:9" x14ac:dyDescent="0.2">
      <c r="A650" s="5" t="s">
        <v>193</v>
      </c>
      <c r="B650" s="5" t="s">
        <v>193</v>
      </c>
      <c r="C650" s="2" t="s">
        <v>264</v>
      </c>
      <c r="D650" s="8" t="s">
        <v>246</v>
      </c>
      <c r="E650" s="52">
        <v>250000</v>
      </c>
      <c r="F650" s="52">
        <v>250000</v>
      </c>
      <c r="G650" s="52">
        <v>250000</v>
      </c>
      <c r="H650" s="52">
        <v>250000</v>
      </c>
      <c r="I650" s="52">
        <v>250000</v>
      </c>
    </row>
    <row r="651" spans="1:9" x14ac:dyDescent="0.2">
      <c r="A651" s="5" t="s">
        <v>193</v>
      </c>
      <c r="B651" s="5" t="s">
        <v>193</v>
      </c>
      <c r="C651" s="2" t="s">
        <v>264</v>
      </c>
      <c r="D651" s="8" t="s">
        <v>11</v>
      </c>
      <c r="E651" s="52">
        <v>44177</v>
      </c>
      <c r="F651" s="52">
        <v>44699</v>
      </c>
      <c r="G651" s="52">
        <v>45519</v>
      </c>
      <c r="H651" s="52">
        <v>45519</v>
      </c>
      <c r="I651" s="52">
        <v>45519</v>
      </c>
    </row>
    <row r="652" spans="1:9" x14ac:dyDescent="0.2">
      <c r="A652" s="5" t="s">
        <v>193</v>
      </c>
      <c r="B652" s="5" t="s">
        <v>193</v>
      </c>
      <c r="C652" s="2" t="s">
        <v>264</v>
      </c>
      <c r="D652" s="8" t="s">
        <v>247</v>
      </c>
      <c r="E652" s="52">
        <v>-356271</v>
      </c>
      <c r="F652" s="52">
        <v>-352810</v>
      </c>
      <c r="G652" s="52">
        <v>-351097</v>
      </c>
      <c r="H652" s="52">
        <v>-314583</v>
      </c>
      <c r="I652" s="52">
        <v>-321047.72499999998</v>
      </c>
    </row>
    <row r="653" spans="1:9" x14ac:dyDescent="0.2">
      <c r="A653" s="5" t="s">
        <v>193</v>
      </c>
      <c r="B653" s="5" t="s">
        <v>193</v>
      </c>
      <c r="C653" s="2" t="s">
        <v>264</v>
      </c>
      <c r="D653" s="8" t="s">
        <v>13</v>
      </c>
      <c r="E653" s="52">
        <v>0</v>
      </c>
      <c r="F653" s="52">
        <v>0</v>
      </c>
      <c r="G653" s="52">
        <v>0</v>
      </c>
      <c r="H653" s="52">
        <v>-1781</v>
      </c>
      <c r="I653" s="52">
        <v>0</v>
      </c>
    </row>
    <row r="654" spans="1:9" x14ac:dyDescent="0.2">
      <c r="A654" s="5" t="s">
        <v>193</v>
      </c>
      <c r="B654" s="5" t="s">
        <v>193</v>
      </c>
      <c r="C654" s="5" t="s">
        <v>264</v>
      </c>
      <c r="D654" s="5" t="s">
        <v>218</v>
      </c>
      <c r="E654" s="96">
        <v>301253</v>
      </c>
      <c r="F654" s="96">
        <v>323829</v>
      </c>
      <c r="G654" s="96">
        <v>361530</v>
      </c>
      <c r="H654" s="96">
        <v>423351</v>
      </c>
      <c r="I654" s="96">
        <v>450951</v>
      </c>
    </row>
    <row r="655" spans="1:9" x14ac:dyDescent="0.2">
      <c r="A655" s="5" t="s">
        <v>193</v>
      </c>
      <c r="B655" s="5" t="s">
        <v>193</v>
      </c>
      <c r="C655" s="2" t="s">
        <v>264</v>
      </c>
      <c r="D655" s="8" t="s">
        <v>219</v>
      </c>
      <c r="E655" s="52">
        <v>301253</v>
      </c>
      <c r="F655" s="52">
        <v>323829</v>
      </c>
      <c r="G655" s="52">
        <v>361530</v>
      </c>
      <c r="H655" s="52">
        <v>423351</v>
      </c>
      <c r="I655" s="52">
        <v>450951</v>
      </c>
    </row>
    <row r="656" spans="1:9" x14ac:dyDescent="0.2">
      <c r="A656" s="5" t="s">
        <v>193</v>
      </c>
      <c r="B656" s="5" t="s">
        <v>193</v>
      </c>
      <c r="C656" s="2" t="s">
        <v>264</v>
      </c>
      <c r="D656" s="8" t="s">
        <v>220</v>
      </c>
      <c r="E656" s="52">
        <v>0</v>
      </c>
      <c r="F656" s="52">
        <v>0</v>
      </c>
      <c r="G656" s="52">
        <v>0</v>
      </c>
      <c r="H656" s="52">
        <v>0</v>
      </c>
      <c r="I656" s="52">
        <v>0</v>
      </c>
    </row>
    <row r="657" spans="1:9" x14ac:dyDescent="0.2">
      <c r="A657" s="5" t="s">
        <v>193</v>
      </c>
      <c r="B657" s="5" t="s">
        <v>193</v>
      </c>
      <c r="C657" s="5" t="s">
        <v>264</v>
      </c>
      <c r="D657" s="5" t="s">
        <v>221</v>
      </c>
      <c r="E657" s="96">
        <v>239159</v>
      </c>
      <c r="F657" s="96">
        <v>265718</v>
      </c>
      <c r="G657" s="96">
        <v>305952</v>
      </c>
      <c r="H657" s="96">
        <v>402506</v>
      </c>
      <c r="I657" s="96">
        <v>425423</v>
      </c>
    </row>
    <row r="658" spans="1:9" x14ac:dyDescent="0.2">
      <c r="A658" s="5" t="s">
        <v>193</v>
      </c>
      <c r="B658" s="5" t="s">
        <v>193</v>
      </c>
      <c r="C658" s="2" t="s">
        <v>264</v>
      </c>
      <c r="D658" s="8" t="s">
        <v>222</v>
      </c>
      <c r="E658" s="52">
        <v>206066</v>
      </c>
      <c r="F658" s="52">
        <v>232629</v>
      </c>
      <c r="G658" s="52">
        <v>265390</v>
      </c>
      <c r="H658" s="52">
        <v>350546</v>
      </c>
      <c r="I658" s="52">
        <v>381051</v>
      </c>
    </row>
    <row r="659" spans="1:9" x14ac:dyDescent="0.2">
      <c r="A659" s="5" t="s">
        <v>193</v>
      </c>
      <c r="B659" s="5" t="s">
        <v>193</v>
      </c>
      <c r="C659" s="2" t="s">
        <v>264</v>
      </c>
      <c r="D659" s="21" t="s">
        <v>223</v>
      </c>
      <c r="E659" s="52">
        <v>12975</v>
      </c>
      <c r="F659" s="52">
        <v>1456</v>
      </c>
      <c r="G659" s="52">
        <v>10299</v>
      </c>
      <c r="H659" s="52">
        <v>9710</v>
      </c>
      <c r="I659" s="52">
        <v>9484</v>
      </c>
    </row>
    <row r="660" spans="1:9" x14ac:dyDescent="0.2">
      <c r="A660" s="5" t="s">
        <v>193</v>
      </c>
      <c r="B660" s="5" t="s">
        <v>193</v>
      </c>
      <c r="C660" s="2" t="s">
        <v>264</v>
      </c>
      <c r="D660" s="21" t="s">
        <v>224</v>
      </c>
      <c r="E660" s="52">
        <v>193091</v>
      </c>
      <c r="F660" s="52">
        <v>231173</v>
      </c>
      <c r="G660" s="52">
        <v>255091</v>
      </c>
      <c r="H660" s="52">
        <v>340836</v>
      </c>
      <c r="I660" s="52">
        <v>371567</v>
      </c>
    </row>
    <row r="661" spans="1:9" x14ac:dyDescent="0.2">
      <c r="A661" s="5" t="s">
        <v>193</v>
      </c>
      <c r="B661" s="5" t="s">
        <v>193</v>
      </c>
      <c r="C661" s="2" t="s">
        <v>264</v>
      </c>
      <c r="D661" s="8" t="s">
        <v>225</v>
      </c>
      <c r="E661" s="52">
        <v>33093</v>
      </c>
      <c r="F661" s="52">
        <v>33089</v>
      </c>
      <c r="G661" s="52">
        <v>40562</v>
      </c>
      <c r="H661" s="52">
        <v>51960</v>
      </c>
      <c r="I661" s="52">
        <v>44372</v>
      </c>
    </row>
    <row r="662" spans="1:9" x14ac:dyDescent="0.2">
      <c r="A662" s="5" t="s">
        <v>193</v>
      </c>
      <c r="B662" s="5" t="s">
        <v>193</v>
      </c>
      <c r="C662" s="2" t="s">
        <v>264</v>
      </c>
      <c r="D662" s="21" t="s">
        <v>509</v>
      </c>
      <c r="E662" s="52">
        <v>33053</v>
      </c>
      <c r="F662" s="52">
        <v>33049</v>
      </c>
      <c r="G662" s="52">
        <v>33222</v>
      </c>
      <c r="H662" s="52">
        <v>33150</v>
      </c>
      <c r="I662" s="52">
        <v>33067</v>
      </c>
    </row>
    <row r="663" spans="1:9" x14ac:dyDescent="0.2">
      <c r="A663" s="5" t="s">
        <v>193</v>
      </c>
      <c r="B663" s="5" t="s">
        <v>193</v>
      </c>
      <c r="C663" s="2" t="s">
        <v>264</v>
      </c>
      <c r="D663" s="21" t="s">
        <v>226</v>
      </c>
      <c r="E663" s="52">
        <v>0</v>
      </c>
      <c r="F663" s="52">
        <v>0</v>
      </c>
      <c r="G663" s="52">
        <v>7300</v>
      </c>
      <c r="H663" s="52">
        <v>7074</v>
      </c>
      <c r="I663" s="52">
        <v>11265</v>
      </c>
    </row>
    <row r="664" spans="1:9" x14ac:dyDescent="0.2">
      <c r="A664" s="5" t="s">
        <v>193</v>
      </c>
      <c r="B664" s="5" t="s">
        <v>193</v>
      </c>
      <c r="C664" s="2" t="s">
        <v>264</v>
      </c>
      <c r="D664" s="21" t="s">
        <v>227</v>
      </c>
      <c r="E664" s="52">
        <v>40</v>
      </c>
      <c r="F664" s="52">
        <v>40</v>
      </c>
      <c r="G664" s="52">
        <v>40</v>
      </c>
      <c r="H664" s="52">
        <v>11736</v>
      </c>
      <c r="I664" s="52">
        <v>40</v>
      </c>
    </row>
    <row r="665" spans="1:9" x14ac:dyDescent="0.2">
      <c r="A665" s="5" t="s">
        <v>193</v>
      </c>
      <c r="B665" s="5" t="s">
        <v>193</v>
      </c>
      <c r="C665" s="5" t="s">
        <v>264</v>
      </c>
      <c r="D665" s="5" t="s">
        <v>29</v>
      </c>
      <c r="E665" s="96"/>
      <c r="F665" s="96"/>
      <c r="G665" s="96"/>
      <c r="H665" s="96"/>
      <c r="I665" s="96"/>
    </row>
    <row r="666" spans="1:9" x14ac:dyDescent="0.2">
      <c r="A666" s="5" t="s">
        <v>193</v>
      </c>
      <c r="B666" s="5" t="s">
        <v>193</v>
      </c>
      <c r="C666" s="2" t="s">
        <v>264</v>
      </c>
      <c r="D666" s="8" t="s">
        <v>248</v>
      </c>
      <c r="E666" s="52">
        <v>49834</v>
      </c>
      <c r="F666" s="52">
        <v>53454</v>
      </c>
      <c r="G666" s="52">
        <v>64180</v>
      </c>
      <c r="H666" s="52">
        <v>115935</v>
      </c>
      <c r="I666" s="52">
        <v>40849</v>
      </c>
    </row>
    <row r="667" spans="1:9" x14ac:dyDescent="0.2">
      <c r="A667" s="5" t="s">
        <v>193</v>
      </c>
      <c r="B667" s="5" t="s">
        <v>193</v>
      </c>
      <c r="C667" s="2" t="s">
        <v>264</v>
      </c>
      <c r="D667" s="8" t="s">
        <v>249</v>
      </c>
      <c r="E667" s="52">
        <v>14353</v>
      </c>
      <c r="F667" s="52">
        <v>12770</v>
      </c>
      <c r="G667" s="52">
        <v>13655</v>
      </c>
      <c r="H667" s="52">
        <v>13227</v>
      </c>
      <c r="I667" s="52">
        <v>16305</v>
      </c>
    </row>
    <row r="668" spans="1:9" x14ac:dyDescent="0.2">
      <c r="A668" s="5" t="s">
        <v>193</v>
      </c>
      <c r="B668" s="5" t="s">
        <v>193</v>
      </c>
      <c r="C668" s="2" t="s">
        <v>264</v>
      </c>
      <c r="D668" s="8" t="s">
        <v>230</v>
      </c>
      <c r="E668" s="52">
        <v>35481</v>
      </c>
      <c r="F668" s="52">
        <v>40684</v>
      </c>
      <c r="G668" s="52">
        <v>50525</v>
      </c>
      <c r="H668" s="52">
        <v>102708</v>
      </c>
      <c r="I668" s="52">
        <v>24544</v>
      </c>
    </row>
    <row r="669" spans="1:9" x14ac:dyDescent="0.2">
      <c r="A669" s="5" t="s">
        <v>193</v>
      </c>
      <c r="B669" s="5" t="s">
        <v>193</v>
      </c>
      <c r="C669" s="2" t="s">
        <v>264</v>
      </c>
      <c r="D669" s="8" t="s">
        <v>250</v>
      </c>
      <c r="E669" s="52">
        <v>152</v>
      </c>
      <c r="F669" s="52">
        <v>356</v>
      </c>
      <c r="G669" s="52">
        <v>560</v>
      </c>
      <c r="H669" s="52">
        <v>4876</v>
      </c>
      <c r="I669" s="52">
        <v>0</v>
      </c>
    </row>
    <row r="670" spans="1:9" x14ac:dyDescent="0.2">
      <c r="A670" s="5" t="s">
        <v>193</v>
      </c>
      <c r="B670" s="5" t="s">
        <v>193</v>
      </c>
      <c r="C670" s="2" t="s">
        <v>264</v>
      </c>
      <c r="D670" s="8" t="s">
        <v>232</v>
      </c>
      <c r="E670" s="52">
        <v>1338</v>
      </c>
      <c r="F670" s="52">
        <v>3144</v>
      </c>
      <c r="G670" s="52">
        <v>4940</v>
      </c>
      <c r="H670" s="52">
        <v>43004</v>
      </c>
      <c r="I670" s="52">
        <v>-3263</v>
      </c>
    </row>
    <row r="671" spans="1:9" x14ac:dyDescent="0.2">
      <c r="A671" s="5" t="s">
        <v>193</v>
      </c>
      <c r="B671" s="5" t="s">
        <v>193</v>
      </c>
      <c r="C671" s="2" t="s">
        <v>264</v>
      </c>
      <c r="D671" s="8" t="s">
        <v>233</v>
      </c>
      <c r="E671" s="52">
        <v>1110</v>
      </c>
      <c r="F671" s="52">
        <v>2609</v>
      </c>
      <c r="G671" s="52">
        <v>4101</v>
      </c>
      <c r="H671" s="52">
        <v>34759</v>
      </c>
      <c r="I671" s="52">
        <v>-3960</v>
      </c>
    </row>
    <row r="672" spans="1:9" x14ac:dyDescent="0.2">
      <c r="A672" s="5" t="s">
        <v>193</v>
      </c>
      <c r="B672" s="5" t="s">
        <v>193</v>
      </c>
      <c r="C672" s="5" t="s">
        <v>264</v>
      </c>
      <c r="D672" s="5" t="s">
        <v>40</v>
      </c>
      <c r="E672" s="96"/>
      <c r="F672" s="96"/>
      <c r="G672" s="96"/>
      <c r="H672" s="96"/>
      <c r="I672" s="96"/>
    </row>
    <row r="673" spans="1:9" x14ac:dyDescent="0.2">
      <c r="A673" s="5" t="s">
        <v>193</v>
      </c>
      <c r="B673" s="5" t="s">
        <v>193</v>
      </c>
      <c r="C673" s="2" t="s">
        <v>264</v>
      </c>
      <c r="D673" s="8" t="s">
        <v>251</v>
      </c>
      <c r="E673" s="52">
        <v>25000</v>
      </c>
      <c r="F673" s="52">
        <v>25000</v>
      </c>
      <c r="G673" s="52">
        <v>25000</v>
      </c>
      <c r="H673" s="52">
        <v>25000</v>
      </c>
      <c r="I673" s="52">
        <v>25000</v>
      </c>
    </row>
    <row r="674" spans="1:9" x14ac:dyDescent="0.2">
      <c r="A674" s="5" t="s">
        <v>193</v>
      </c>
      <c r="B674" s="5" t="s">
        <v>193</v>
      </c>
      <c r="C674" s="2" t="s">
        <v>264</v>
      </c>
      <c r="D674" s="8" t="s">
        <v>78</v>
      </c>
      <c r="E674" s="97">
        <v>0</v>
      </c>
      <c r="F674" s="97">
        <v>0</v>
      </c>
      <c r="G674" s="97">
        <v>0</v>
      </c>
      <c r="H674" s="97">
        <v>0</v>
      </c>
      <c r="I674" s="97">
        <v>0</v>
      </c>
    </row>
    <row r="675" spans="1:9" x14ac:dyDescent="0.2">
      <c r="A675" s="5" t="s">
        <v>193</v>
      </c>
      <c r="B675" s="5" t="s">
        <v>193</v>
      </c>
      <c r="C675" s="2" t="s">
        <v>264</v>
      </c>
      <c r="D675" s="8" t="s">
        <v>79</v>
      </c>
      <c r="E675" s="97">
        <v>0</v>
      </c>
      <c r="F675" s="97">
        <v>0</v>
      </c>
      <c r="G675" s="97">
        <v>0</v>
      </c>
      <c r="H675" s="97">
        <v>0</v>
      </c>
      <c r="I675" s="97">
        <v>0</v>
      </c>
    </row>
    <row r="676" spans="1:9" x14ac:dyDescent="0.2">
      <c r="A676" s="5" t="s">
        <v>193</v>
      </c>
      <c r="B676" s="5" t="s">
        <v>193</v>
      </c>
      <c r="C676" s="2" t="s">
        <v>264</v>
      </c>
      <c r="D676" s="8" t="s">
        <v>80</v>
      </c>
      <c r="E676" s="52">
        <v>32603</v>
      </c>
      <c r="F676" s="52">
        <v>42613</v>
      </c>
      <c r="G676" s="52">
        <v>32079</v>
      </c>
      <c r="H676" s="52">
        <v>101218</v>
      </c>
      <c r="I676" s="52">
        <v>36451.667000000001</v>
      </c>
    </row>
    <row r="677" spans="1:9" x14ac:dyDescent="0.2">
      <c r="A677" s="5" t="s">
        <v>193</v>
      </c>
      <c r="B677" s="5" t="s">
        <v>193</v>
      </c>
      <c r="C677" s="5" t="s">
        <v>264</v>
      </c>
      <c r="D677" s="5" t="s">
        <v>43</v>
      </c>
      <c r="E677" s="77"/>
      <c r="F677" s="77"/>
      <c r="G677" s="77"/>
      <c r="H677" s="77"/>
      <c r="I677" s="77"/>
    </row>
    <row r="678" spans="1:9" x14ac:dyDescent="0.2">
      <c r="A678" s="5" t="s">
        <v>193</v>
      </c>
      <c r="B678" s="5" t="s">
        <v>193</v>
      </c>
      <c r="C678" s="2" t="s">
        <v>264</v>
      </c>
      <c r="D678" s="8" t="s">
        <v>543</v>
      </c>
      <c r="E678" s="23">
        <v>-1.7876123296936903</v>
      </c>
      <c r="F678" s="23">
        <v>-4.4896835366798022</v>
      </c>
      <c r="G678" s="23">
        <v>-7.3788189571413145</v>
      </c>
      <c r="H678" s="23">
        <v>-166.74982010074356</v>
      </c>
      <c r="I678" s="23">
        <v>15.511938022756732</v>
      </c>
    </row>
    <row r="679" spans="1:9" x14ac:dyDescent="0.2">
      <c r="A679" s="5" t="s">
        <v>193</v>
      </c>
      <c r="B679" s="5" t="s">
        <v>193</v>
      </c>
      <c r="C679" s="2" t="s">
        <v>264</v>
      </c>
      <c r="D679" s="8" t="s">
        <v>234</v>
      </c>
      <c r="E679" s="23">
        <v>-2.154797564982124</v>
      </c>
      <c r="F679" s="23">
        <v>-5.4103353926106932</v>
      </c>
      <c r="G679" s="23">
        <v>-8.8884090827305773</v>
      </c>
      <c r="H679" s="23">
        <v>-206.30366994483089</v>
      </c>
      <c r="I679" s="23">
        <v>12.782043246631151</v>
      </c>
    </row>
    <row r="680" spans="1:9" x14ac:dyDescent="0.2">
      <c r="A680" s="5" t="s">
        <v>193</v>
      </c>
      <c r="B680" s="5" t="s">
        <v>193</v>
      </c>
      <c r="C680" s="2" t="s">
        <v>264</v>
      </c>
      <c r="D680" s="8" t="s">
        <v>235</v>
      </c>
      <c r="E680" s="23">
        <v>0.46412637617651853</v>
      </c>
      <c r="F680" s="23">
        <v>0.9818679953936128</v>
      </c>
      <c r="G680" s="23">
        <v>1.3404063382491371</v>
      </c>
      <c r="H680" s="23">
        <v>8.6356476673639637</v>
      </c>
      <c r="I680" s="23">
        <v>-0.93083824804958826</v>
      </c>
    </row>
    <row r="681" spans="1:9" x14ac:dyDescent="0.2">
      <c r="A681" s="5" t="s">
        <v>193</v>
      </c>
      <c r="B681" s="5" t="s">
        <v>193</v>
      </c>
      <c r="C681" s="2" t="s">
        <v>264</v>
      </c>
      <c r="D681" s="8" t="s">
        <v>252</v>
      </c>
      <c r="E681" s="23">
        <v>2.2273949512381104</v>
      </c>
      <c r="F681" s="23">
        <v>4.8808321173345304</v>
      </c>
      <c r="G681" s="23">
        <v>6.3898410719850416</v>
      </c>
      <c r="H681" s="23">
        <v>29.981455125716998</v>
      </c>
      <c r="I681" s="23">
        <v>-9.6942397610712625</v>
      </c>
    </row>
    <row r="682" spans="1:9" x14ac:dyDescent="0.2">
      <c r="A682" s="5" t="s">
        <v>193</v>
      </c>
      <c r="B682" s="5" t="s">
        <v>193</v>
      </c>
      <c r="C682" s="2" t="s">
        <v>264</v>
      </c>
      <c r="D682" s="8" t="s">
        <v>237</v>
      </c>
      <c r="E682" s="23">
        <v>1293.0630630630631</v>
      </c>
      <c r="F682" s="23">
        <v>489.45956305097741</v>
      </c>
      <c r="G682" s="23">
        <v>332.96756888563766</v>
      </c>
      <c r="H682" s="23">
        <v>38.053453781754364</v>
      </c>
      <c r="I682" s="23">
        <v>-411.74242424242425</v>
      </c>
    </row>
    <row r="683" spans="1:9" x14ac:dyDescent="0.2">
      <c r="A683" s="5" t="s">
        <v>193</v>
      </c>
      <c r="B683" s="5" t="s">
        <v>193</v>
      </c>
      <c r="C683" s="2" t="s">
        <v>264</v>
      </c>
      <c r="D683" s="8" t="s">
        <v>253</v>
      </c>
      <c r="E683" s="23">
        <v>1.0590120532292902</v>
      </c>
      <c r="F683" s="23">
        <v>2.78778386844166</v>
      </c>
      <c r="G683" s="23">
        <v>4.1010618820944709</v>
      </c>
      <c r="H683" s="23">
        <v>36.863990322824527</v>
      </c>
      <c r="I683" s="23">
        <v>0</v>
      </c>
    </row>
    <row r="684" spans="1:9" x14ac:dyDescent="0.2">
      <c r="A684" s="5" t="s">
        <v>193</v>
      </c>
      <c r="B684" s="5" t="s">
        <v>193</v>
      </c>
      <c r="C684" s="2" t="s">
        <v>264</v>
      </c>
      <c r="D684" s="8" t="s">
        <v>254</v>
      </c>
      <c r="E684" s="23">
        <v>4.4400000000000002E-2</v>
      </c>
      <c r="F684" s="23">
        <v>0.10435999999999999</v>
      </c>
      <c r="G684" s="23">
        <v>0.16403999999999999</v>
      </c>
      <c r="H684" s="23">
        <v>1.39036</v>
      </c>
      <c r="I684" s="23">
        <v>-0.15840000000000001</v>
      </c>
    </row>
    <row r="685" spans="1:9" x14ac:dyDescent="0.2">
      <c r="A685" s="5" t="s">
        <v>193</v>
      </c>
      <c r="B685" s="5" t="s">
        <v>193</v>
      </c>
      <c r="C685" s="5" t="s">
        <v>264</v>
      </c>
      <c r="D685" s="5" t="s">
        <v>53</v>
      </c>
      <c r="E685" s="22"/>
      <c r="F685" s="22"/>
      <c r="G685" s="22"/>
      <c r="H685" s="22"/>
      <c r="I685" s="22"/>
    </row>
    <row r="686" spans="1:9" x14ac:dyDescent="0.2">
      <c r="A686" s="5" t="s">
        <v>193</v>
      </c>
      <c r="B686" s="5" t="s">
        <v>193</v>
      </c>
      <c r="C686" s="2" t="s">
        <v>264</v>
      </c>
      <c r="D686" s="8" t="s">
        <v>239</v>
      </c>
      <c r="E686" s="23">
        <v>0.68402970260877072</v>
      </c>
      <c r="F686" s="23">
        <v>0.71836988039984062</v>
      </c>
      <c r="G686" s="23">
        <v>0.73407462727851081</v>
      </c>
      <c r="H686" s="23">
        <v>0.82802686187111874</v>
      </c>
      <c r="I686" s="23">
        <v>0.84499424549452162</v>
      </c>
    </row>
    <row r="687" spans="1:9" x14ac:dyDescent="0.2">
      <c r="A687" s="5" t="s">
        <v>193</v>
      </c>
      <c r="B687" s="5" t="s">
        <v>193</v>
      </c>
      <c r="C687" s="2" t="s">
        <v>264</v>
      </c>
      <c r="D687" s="8" t="s">
        <v>240</v>
      </c>
      <c r="E687" s="23">
        <v>1.259634803624367</v>
      </c>
      <c r="F687" s="23">
        <v>1.2186942548114919</v>
      </c>
      <c r="G687" s="23">
        <v>1.1816559460307499</v>
      </c>
      <c r="H687" s="23">
        <v>1.0517880478800317</v>
      </c>
      <c r="I687" s="23">
        <v>1.0600061585762877</v>
      </c>
    </row>
    <row r="688" spans="1:9" x14ac:dyDescent="0.2">
      <c r="A688" s="5" t="s">
        <v>193</v>
      </c>
      <c r="B688" s="5" t="s">
        <v>193</v>
      </c>
      <c r="C688" s="2" t="s">
        <v>264</v>
      </c>
      <c r="D688" s="8" t="s">
        <v>241</v>
      </c>
      <c r="E688" s="23">
        <v>0</v>
      </c>
      <c r="F688" s="23">
        <v>0</v>
      </c>
      <c r="G688" s="23">
        <v>2.3859951887877839</v>
      </c>
      <c r="H688" s="23">
        <v>1.7574893293516123</v>
      </c>
      <c r="I688" s="23">
        <v>2.6479527435047001</v>
      </c>
    </row>
    <row r="689" spans="1:9" x14ac:dyDescent="0.2">
      <c r="A689" s="5" t="s">
        <v>193</v>
      </c>
      <c r="B689" s="5" t="s">
        <v>193</v>
      </c>
      <c r="C689" s="5" t="s">
        <v>264</v>
      </c>
      <c r="D689" s="5" t="s">
        <v>116</v>
      </c>
      <c r="E689" s="22"/>
      <c r="F689" s="22"/>
      <c r="G689" s="22"/>
      <c r="H689" s="22"/>
      <c r="I689" s="22"/>
    </row>
    <row r="690" spans="1:9" x14ac:dyDescent="0.2">
      <c r="A690" s="5" t="s">
        <v>193</v>
      </c>
      <c r="B690" s="5" t="s">
        <v>193</v>
      </c>
      <c r="C690" s="2" t="s">
        <v>264</v>
      </c>
      <c r="D690" s="8" t="s">
        <v>535</v>
      </c>
      <c r="E690" s="23">
        <v>-25.963480362436702</v>
      </c>
      <c r="F690" s="23">
        <v>-21.869425481149189</v>
      </c>
      <c r="G690" s="23">
        <v>-18.165594603074993</v>
      </c>
      <c r="H690" s="23">
        <v>-5.17880478800316</v>
      </c>
      <c r="I690" s="23">
        <v>-6.0007862762474007</v>
      </c>
    </row>
    <row r="691" spans="1:9" x14ac:dyDescent="0.2">
      <c r="A691" s="5" t="s">
        <v>193</v>
      </c>
      <c r="B691" s="5" t="s">
        <v>193</v>
      </c>
      <c r="C691" s="2" t="s">
        <v>264</v>
      </c>
      <c r="D691" s="8" t="s">
        <v>544</v>
      </c>
      <c r="E691" s="23">
        <v>-2.4837600000000002</v>
      </c>
      <c r="F691" s="23">
        <v>-2.3244400000000001</v>
      </c>
      <c r="G691" s="23">
        <v>-2.2231200000000002</v>
      </c>
      <c r="H691" s="23">
        <v>-0.83379999999999999</v>
      </c>
      <c r="I691" s="23">
        <v>-1.021148999999999</v>
      </c>
    </row>
    <row r="692" spans="1:9" x14ac:dyDescent="0.2">
      <c r="A692" s="5" t="s">
        <v>193</v>
      </c>
      <c r="B692" s="5" t="s">
        <v>193</v>
      </c>
      <c r="C692" s="5" t="s">
        <v>264</v>
      </c>
      <c r="D692" s="5" t="s">
        <v>117</v>
      </c>
      <c r="E692" s="22"/>
      <c r="F692" s="22"/>
      <c r="G692" s="22"/>
      <c r="H692" s="22"/>
      <c r="I692" s="22"/>
    </row>
    <row r="693" spans="1:9" x14ac:dyDescent="0.2">
      <c r="A693" s="5" t="s">
        <v>193</v>
      </c>
      <c r="B693" s="5" t="s">
        <v>193</v>
      </c>
      <c r="C693" s="2" t="s">
        <v>264</v>
      </c>
      <c r="D693" s="8" t="s">
        <v>242</v>
      </c>
      <c r="E693" s="23">
        <v>29.372072072072072</v>
      </c>
      <c r="F693" s="23">
        <v>16.333077807589113</v>
      </c>
      <c r="G693" s="23">
        <v>7.8222384784198979</v>
      </c>
      <c r="H693" s="23">
        <v>2.9119940159383182</v>
      </c>
      <c r="I693" s="23">
        <v>-9.2049664141414151</v>
      </c>
    </row>
    <row r="694" spans="1:9" x14ac:dyDescent="0.2">
      <c r="A694" s="5" t="s">
        <v>193</v>
      </c>
      <c r="B694" s="5" t="s">
        <v>193</v>
      </c>
      <c r="C694" s="2" t="s">
        <v>264</v>
      </c>
      <c r="D694" s="8" t="s">
        <v>255</v>
      </c>
      <c r="E694" s="23">
        <v>0.1082246483852443</v>
      </c>
      <c r="F694" s="23">
        <v>0.13159105577326305</v>
      </c>
      <c r="G694" s="23">
        <v>8.8731225624429505E-2</v>
      </c>
      <c r="H694" s="23">
        <v>0.23908766012127053</v>
      </c>
      <c r="I694" s="23">
        <v>8.0832877629720301E-2</v>
      </c>
    </row>
    <row r="695" spans="1:9" x14ac:dyDescent="0.2">
      <c r="A695" s="5" t="s">
        <v>193</v>
      </c>
      <c r="B695" s="5" t="s">
        <v>193</v>
      </c>
      <c r="C695" s="5" t="s">
        <v>650</v>
      </c>
      <c r="D695" s="5" t="s">
        <v>9</v>
      </c>
      <c r="E695" s="96">
        <v>62375</v>
      </c>
      <c r="F695" s="96">
        <v>63689</v>
      </c>
      <c r="G695" s="96"/>
      <c r="H695" s="96"/>
      <c r="I695" s="96"/>
    </row>
    <row r="696" spans="1:9" x14ac:dyDescent="0.2">
      <c r="A696" s="5" t="s">
        <v>193</v>
      </c>
      <c r="B696" s="5" t="s">
        <v>193</v>
      </c>
      <c r="C696" s="2" t="s">
        <v>650</v>
      </c>
      <c r="D696" s="8" t="s">
        <v>246</v>
      </c>
      <c r="E696" s="52">
        <v>125400</v>
      </c>
      <c r="F696" s="52">
        <v>125400</v>
      </c>
      <c r="G696" s="52"/>
      <c r="H696" s="52"/>
      <c r="I696" s="52"/>
    </row>
    <row r="697" spans="1:9" x14ac:dyDescent="0.2">
      <c r="A697" s="5" t="s">
        <v>193</v>
      </c>
      <c r="B697" s="5" t="s">
        <v>193</v>
      </c>
      <c r="C697" s="2" t="s">
        <v>650</v>
      </c>
      <c r="D697" s="8" t="s">
        <v>11</v>
      </c>
      <c r="E697" s="52">
        <v>26570</v>
      </c>
      <c r="F697" s="52">
        <v>26897</v>
      </c>
      <c r="G697" s="52"/>
      <c r="H697" s="52"/>
      <c r="I697" s="52"/>
    </row>
    <row r="698" spans="1:9" x14ac:dyDescent="0.2">
      <c r="A698" s="5" t="s">
        <v>193</v>
      </c>
      <c r="B698" s="5" t="s">
        <v>193</v>
      </c>
      <c r="C698" s="2" t="s">
        <v>650</v>
      </c>
      <c r="D698" s="8" t="s">
        <v>247</v>
      </c>
      <c r="E698" s="52">
        <v>-85041</v>
      </c>
      <c r="F698" s="52">
        <v>-83732</v>
      </c>
      <c r="G698" s="52"/>
      <c r="H698" s="52"/>
      <c r="I698" s="52"/>
    </row>
    <row r="699" spans="1:9" x14ac:dyDescent="0.2">
      <c r="A699" s="5" t="s">
        <v>193</v>
      </c>
      <c r="B699" s="5" t="s">
        <v>193</v>
      </c>
      <c r="C699" s="2" t="s">
        <v>650</v>
      </c>
      <c r="D699" s="8" t="s">
        <v>13</v>
      </c>
      <c r="E699" s="52">
        <v>-4554</v>
      </c>
      <c r="F699" s="52">
        <v>-4876</v>
      </c>
      <c r="G699" s="52"/>
      <c r="H699" s="52"/>
      <c r="I699" s="52"/>
    </row>
    <row r="700" spans="1:9" x14ac:dyDescent="0.2">
      <c r="A700" s="5" t="s">
        <v>193</v>
      </c>
      <c r="B700" s="5" t="s">
        <v>193</v>
      </c>
      <c r="C700" s="5" t="s">
        <v>650</v>
      </c>
      <c r="D700" s="5" t="s">
        <v>218</v>
      </c>
      <c r="E700" s="96">
        <v>63020</v>
      </c>
      <c r="F700" s="96">
        <v>62512</v>
      </c>
      <c r="G700" s="96"/>
      <c r="H700" s="96"/>
      <c r="I700" s="96"/>
    </row>
    <row r="701" spans="1:9" x14ac:dyDescent="0.2">
      <c r="A701" s="5" t="s">
        <v>193</v>
      </c>
      <c r="B701" s="5" t="s">
        <v>193</v>
      </c>
      <c r="C701" s="2" t="s">
        <v>650</v>
      </c>
      <c r="D701" s="8" t="s">
        <v>219</v>
      </c>
      <c r="E701" s="52">
        <v>61520</v>
      </c>
      <c r="F701" s="52">
        <v>60449</v>
      </c>
      <c r="G701" s="52"/>
      <c r="H701" s="52"/>
      <c r="I701" s="52"/>
    </row>
    <row r="702" spans="1:9" x14ac:dyDescent="0.2">
      <c r="A702" s="5" t="s">
        <v>193</v>
      </c>
      <c r="B702" s="5" t="s">
        <v>193</v>
      </c>
      <c r="C702" s="2" t="s">
        <v>650</v>
      </c>
      <c r="D702" s="8" t="s">
        <v>220</v>
      </c>
      <c r="E702" s="52">
        <v>1500</v>
      </c>
      <c r="F702" s="52">
        <v>2063</v>
      </c>
      <c r="G702" s="52"/>
      <c r="H702" s="52"/>
      <c r="I702" s="52"/>
    </row>
    <row r="703" spans="1:9" x14ac:dyDescent="0.2">
      <c r="A703" s="5" t="s">
        <v>193</v>
      </c>
      <c r="B703" s="5" t="s">
        <v>193</v>
      </c>
      <c r="C703" s="5" t="s">
        <v>650</v>
      </c>
      <c r="D703" s="5" t="s">
        <v>221</v>
      </c>
      <c r="E703" s="96">
        <v>125395</v>
      </c>
      <c r="F703" s="96">
        <v>126201</v>
      </c>
      <c r="G703" s="96"/>
      <c r="H703" s="96"/>
      <c r="I703" s="96"/>
    </row>
    <row r="704" spans="1:9" x14ac:dyDescent="0.2">
      <c r="A704" s="5" t="s">
        <v>193</v>
      </c>
      <c r="B704" s="5" t="s">
        <v>193</v>
      </c>
      <c r="C704" s="2" t="s">
        <v>650</v>
      </c>
      <c r="D704" s="8" t="s">
        <v>222</v>
      </c>
      <c r="E704" s="52">
        <v>100572</v>
      </c>
      <c r="F704" s="52">
        <v>75592</v>
      </c>
      <c r="G704" s="52"/>
      <c r="H704" s="52"/>
      <c r="I704" s="52"/>
    </row>
    <row r="705" spans="1:9" x14ac:dyDescent="0.2">
      <c r="A705" s="5" t="s">
        <v>193</v>
      </c>
      <c r="B705" s="5" t="s">
        <v>193</v>
      </c>
      <c r="C705" s="2" t="s">
        <v>650</v>
      </c>
      <c r="D705" s="21" t="s">
        <v>223</v>
      </c>
      <c r="E705" s="52">
        <v>55960</v>
      </c>
      <c r="F705" s="52">
        <v>45038</v>
      </c>
      <c r="G705" s="52"/>
      <c r="H705" s="52"/>
      <c r="I705" s="52"/>
    </row>
    <row r="706" spans="1:9" x14ac:dyDescent="0.2">
      <c r="A706" s="5" t="s">
        <v>193</v>
      </c>
      <c r="B706" s="5" t="s">
        <v>193</v>
      </c>
      <c r="C706" s="2" t="s">
        <v>650</v>
      </c>
      <c r="D706" s="21" t="s">
        <v>224</v>
      </c>
      <c r="E706" s="52">
        <v>44612</v>
      </c>
      <c r="F706" s="52">
        <v>30554</v>
      </c>
      <c r="G706" s="52"/>
      <c r="H706" s="52"/>
      <c r="I706" s="52"/>
    </row>
    <row r="707" spans="1:9" x14ac:dyDescent="0.2">
      <c r="A707" s="5" t="s">
        <v>193</v>
      </c>
      <c r="B707" s="5" t="s">
        <v>193</v>
      </c>
      <c r="C707" s="2" t="s">
        <v>650</v>
      </c>
      <c r="D707" s="8" t="s">
        <v>225</v>
      </c>
      <c r="E707" s="52">
        <v>24823</v>
      </c>
      <c r="F707" s="52">
        <v>50609</v>
      </c>
      <c r="G707" s="52"/>
      <c r="H707" s="52"/>
      <c r="I707" s="52"/>
    </row>
    <row r="708" spans="1:9" x14ac:dyDescent="0.2">
      <c r="A708" s="5" t="s">
        <v>193</v>
      </c>
      <c r="B708" s="5" t="s">
        <v>193</v>
      </c>
      <c r="C708" s="2" t="s">
        <v>650</v>
      </c>
      <c r="D708" s="21" t="s">
        <v>509</v>
      </c>
      <c r="E708" s="52">
        <v>7149</v>
      </c>
      <c r="F708" s="52">
        <v>5946</v>
      </c>
      <c r="G708" s="52"/>
      <c r="H708" s="52"/>
      <c r="I708" s="52"/>
    </row>
    <row r="709" spans="1:9" x14ac:dyDescent="0.2">
      <c r="A709" s="5" t="s">
        <v>193</v>
      </c>
      <c r="B709" s="5" t="s">
        <v>193</v>
      </c>
      <c r="C709" s="2" t="s">
        <v>650</v>
      </c>
      <c r="D709" s="21" t="s">
        <v>226</v>
      </c>
      <c r="E709" s="52">
        <v>0</v>
      </c>
      <c r="F709" s="52">
        <v>0</v>
      </c>
      <c r="G709" s="52"/>
      <c r="H709" s="52"/>
      <c r="I709" s="52"/>
    </row>
    <row r="710" spans="1:9" x14ac:dyDescent="0.2">
      <c r="A710" s="5" t="s">
        <v>193</v>
      </c>
      <c r="B710" s="5" t="s">
        <v>193</v>
      </c>
      <c r="C710" s="2" t="s">
        <v>650</v>
      </c>
      <c r="D710" s="21" t="s">
        <v>227</v>
      </c>
      <c r="E710" s="52">
        <v>17674</v>
      </c>
      <c r="F710" s="52">
        <v>44663</v>
      </c>
      <c r="G710" s="52"/>
      <c r="H710" s="52"/>
      <c r="I710" s="52"/>
    </row>
    <row r="711" spans="1:9" x14ac:dyDescent="0.2">
      <c r="A711" s="5" t="s">
        <v>193</v>
      </c>
      <c r="B711" s="5" t="s">
        <v>193</v>
      </c>
      <c r="C711" s="5" t="s">
        <v>650</v>
      </c>
      <c r="D711" s="5" t="s">
        <v>29</v>
      </c>
      <c r="E711" s="96"/>
      <c r="F711" s="96"/>
      <c r="G711" s="96"/>
      <c r="H711" s="96"/>
      <c r="I711" s="96"/>
    </row>
    <row r="712" spans="1:9" x14ac:dyDescent="0.2">
      <c r="A712" s="5" t="s">
        <v>193</v>
      </c>
      <c r="B712" s="5" t="s">
        <v>193</v>
      </c>
      <c r="C712" s="2" t="s">
        <v>650</v>
      </c>
      <c r="D712" s="8" t="s">
        <v>248</v>
      </c>
      <c r="E712" s="52">
        <v>9054</v>
      </c>
      <c r="F712" s="52">
        <v>14682</v>
      </c>
      <c r="G712" s="52"/>
      <c r="H712" s="52"/>
      <c r="I712" s="52"/>
    </row>
    <row r="713" spans="1:9" x14ac:dyDescent="0.2">
      <c r="A713" s="5" t="s">
        <v>193</v>
      </c>
      <c r="B713" s="5" t="s">
        <v>193</v>
      </c>
      <c r="C713" s="2" t="s">
        <v>650</v>
      </c>
      <c r="D713" s="8" t="s">
        <v>249</v>
      </c>
      <c r="E713" s="52">
        <v>7479</v>
      </c>
      <c r="F713" s="52">
        <v>6717</v>
      </c>
      <c r="G713" s="52"/>
      <c r="H713" s="52"/>
      <c r="I713" s="52"/>
    </row>
    <row r="714" spans="1:9" x14ac:dyDescent="0.2">
      <c r="A714" s="5" t="s">
        <v>193</v>
      </c>
      <c r="B714" s="5" t="s">
        <v>193</v>
      </c>
      <c r="C714" s="2" t="s">
        <v>650</v>
      </c>
      <c r="D714" s="8" t="s">
        <v>230</v>
      </c>
      <c r="E714" s="52">
        <v>1575</v>
      </c>
      <c r="F714" s="52">
        <v>7965</v>
      </c>
      <c r="G714" s="52"/>
      <c r="H714" s="52"/>
      <c r="I714" s="52"/>
    </row>
    <row r="715" spans="1:9" x14ac:dyDescent="0.2">
      <c r="A715" s="5" t="s">
        <v>193</v>
      </c>
      <c r="B715" s="5" t="s">
        <v>193</v>
      </c>
      <c r="C715" s="2" t="s">
        <v>650</v>
      </c>
      <c r="D715" s="8" t="s">
        <v>250</v>
      </c>
      <c r="E715" s="52">
        <v>27</v>
      </c>
      <c r="F715" s="52">
        <v>181</v>
      </c>
      <c r="G715" s="52"/>
      <c r="H715" s="52"/>
      <c r="I715" s="52"/>
    </row>
    <row r="716" spans="1:9" x14ac:dyDescent="0.2">
      <c r="A716" s="5" t="s">
        <v>193</v>
      </c>
      <c r="B716" s="5" t="s">
        <v>193</v>
      </c>
      <c r="C716" s="2" t="s">
        <v>650</v>
      </c>
      <c r="D716" s="8" t="s">
        <v>232</v>
      </c>
      <c r="E716" s="52">
        <v>268</v>
      </c>
      <c r="F716" s="52">
        <v>1809</v>
      </c>
      <c r="G716" s="52"/>
      <c r="H716" s="52"/>
      <c r="I716" s="52"/>
    </row>
    <row r="717" spans="1:9" x14ac:dyDescent="0.2">
      <c r="A717" s="5" t="s">
        <v>193</v>
      </c>
      <c r="B717" s="5" t="s">
        <v>193</v>
      </c>
      <c r="C717" s="2" t="s">
        <v>650</v>
      </c>
      <c r="D717" s="8" t="s">
        <v>233</v>
      </c>
      <c r="E717" s="52">
        <v>268</v>
      </c>
      <c r="F717" s="52">
        <v>1636</v>
      </c>
      <c r="G717" s="52"/>
      <c r="H717" s="52"/>
      <c r="I717" s="52"/>
    </row>
    <row r="718" spans="1:9" x14ac:dyDescent="0.2">
      <c r="A718" s="5" t="s">
        <v>193</v>
      </c>
      <c r="B718" s="5" t="s">
        <v>193</v>
      </c>
      <c r="C718" s="5" t="s">
        <v>650</v>
      </c>
      <c r="D718" s="5" t="s">
        <v>40</v>
      </c>
      <c r="E718" s="96"/>
      <c r="F718" s="96"/>
      <c r="G718" s="96"/>
      <c r="H718" s="96"/>
      <c r="I718" s="96"/>
    </row>
    <row r="719" spans="1:9" x14ac:dyDescent="0.2">
      <c r="A719" s="5" t="s">
        <v>193</v>
      </c>
      <c r="B719" s="5" t="s">
        <v>193</v>
      </c>
      <c r="C719" s="2" t="s">
        <v>650</v>
      </c>
      <c r="D719" s="8" t="s">
        <v>251</v>
      </c>
      <c r="E719" s="52">
        <v>12540</v>
      </c>
      <c r="F719" s="52">
        <v>12540</v>
      </c>
      <c r="G719" s="52"/>
      <c r="H719" s="52"/>
      <c r="I719" s="52"/>
    </row>
    <row r="720" spans="1:9" x14ac:dyDescent="0.2">
      <c r="A720" s="5" t="s">
        <v>193</v>
      </c>
      <c r="B720" s="5" t="s">
        <v>193</v>
      </c>
      <c r="C720" s="2" t="s">
        <v>650</v>
      </c>
      <c r="D720" s="8" t="s">
        <v>78</v>
      </c>
      <c r="E720" s="97">
        <v>0</v>
      </c>
      <c r="F720" s="97">
        <v>0</v>
      </c>
      <c r="G720" s="97"/>
      <c r="H720" s="97"/>
      <c r="I720" s="97"/>
    </row>
    <row r="721" spans="1:9" x14ac:dyDescent="0.2">
      <c r="A721" s="5" t="s">
        <v>193</v>
      </c>
      <c r="B721" s="5" t="s">
        <v>193</v>
      </c>
      <c r="C721" s="2" t="s">
        <v>650</v>
      </c>
      <c r="D721" s="8" t="s">
        <v>79</v>
      </c>
      <c r="E721" s="97">
        <v>0</v>
      </c>
      <c r="F721" s="97">
        <v>0</v>
      </c>
      <c r="G721" s="97"/>
      <c r="H721" s="97"/>
      <c r="I721" s="97"/>
    </row>
    <row r="722" spans="1:9" x14ac:dyDescent="0.2">
      <c r="A722" s="5" t="s">
        <v>193</v>
      </c>
      <c r="B722" s="5" t="s">
        <v>193</v>
      </c>
      <c r="C722" s="2" t="s">
        <v>650</v>
      </c>
      <c r="D722" s="8" t="s">
        <v>80</v>
      </c>
      <c r="E722" s="52">
        <v>-8671</v>
      </c>
      <c r="F722" s="52">
        <v>-32853</v>
      </c>
      <c r="G722" s="52"/>
      <c r="H722" s="52"/>
      <c r="I722" s="52"/>
    </row>
    <row r="723" spans="1:9" x14ac:dyDescent="0.2">
      <c r="A723" s="5" t="s">
        <v>193</v>
      </c>
      <c r="B723" s="5" t="s">
        <v>193</v>
      </c>
      <c r="C723" s="5" t="s">
        <v>650</v>
      </c>
      <c r="D723" s="5" t="s">
        <v>43</v>
      </c>
      <c r="E723" s="77"/>
      <c r="F723" s="77"/>
      <c r="G723" s="77"/>
      <c r="H723" s="77"/>
      <c r="I723" s="77"/>
    </row>
    <row r="724" spans="1:9" x14ac:dyDescent="0.2">
      <c r="A724" s="5" t="s">
        <v>193</v>
      </c>
      <c r="B724" s="5" t="s">
        <v>193</v>
      </c>
      <c r="C724" s="2" t="s">
        <v>650</v>
      </c>
      <c r="D724" s="8" t="s">
        <v>543</v>
      </c>
      <c r="E724" s="23">
        <v>0.42965931863727458</v>
      </c>
      <c r="F724" s="23">
        <v>2.5687324341723059</v>
      </c>
      <c r="G724" s="23"/>
      <c r="H724" s="23"/>
      <c r="I724" s="23"/>
    </row>
    <row r="725" spans="1:9" x14ac:dyDescent="0.2">
      <c r="A725" s="5" t="s">
        <v>193</v>
      </c>
      <c r="B725" s="5" t="s">
        <v>193</v>
      </c>
      <c r="C725" s="2" t="s">
        <v>650</v>
      </c>
      <c r="D725" s="8" t="s">
        <v>234</v>
      </c>
      <c r="E725" s="23">
        <v>0.41956947162426611</v>
      </c>
      <c r="F725" s="23">
        <v>2.7512471103540577</v>
      </c>
      <c r="G725" s="23"/>
      <c r="H725" s="23"/>
      <c r="I725" s="23"/>
    </row>
    <row r="726" spans="1:9" x14ac:dyDescent="0.2">
      <c r="A726" s="5" t="s">
        <v>193</v>
      </c>
      <c r="B726" s="5" t="s">
        <v>193</v>
      </c>
      <c r="C726" s="2" t="s">
        <v>650</v>
      </c>
      <c r="D726" s="8" t="s">
        <v>235</v>
      </c>
      <c r="E726" s="23">
        <v>0.21372463016866702</v>
      </c>
      <c r="F726" s="23">
        <v>1.2963447199309039</v>
      </c>
      <c r="G726" s="23"/>
      <c r="H726" s="23"/>
      <c r="I726" s="23"/>
    </row>
    <row r="727" spans="1:9" x14ac:dyDescent="0.2">
      <c r="A727" s="5" t="s">
        <v>193</v>
      </c>
      <c r="B727" s="5" t="s">
        <v>193</v>
      </c>
      <c r="C727" s="2" t="s">
        <v>650</v>
      </c>
      <c r="D727" s="8" t="s">
        <v>252</v>
      </c>
      <c r="E727" s="23">
        <v>2.9600176717472939</v>
      </c>
      <c r="F727" s="23">
        <v>11.142896063206647</v>
      </c>
      <c r="G727" s="23"/>
      <c r="H727" s="23"/>
      <c r="I727" s="23"/>
    </row>
    <row r="728" spans="1:9" x14ac:dyDescent="0.2">
      <c r="A728" s="5" t="s">
        <v>193</v>
      </c>
      <c r="B728" s="5" t="s">
        <v>193</v>
      </c>
      <c r="C728" s="2" t="s">
        <v>650</v>
      </c>
      <c r="D728" s="8" t="s">
        <v>237</v>
      </c>
      <c r="E728" s="23">
        <v>2790.6716417910447</v>
      </c>
      <c r="F728" s="23">
        <v>410.57457212713933</v>
      </c>
      <c r="G728" s="23"/>
      <c r="H728" s="23"/>
      <c r="I728" s="23"/>
    </row>
    <row r="729" spans="1:9" x14ac:dyDescent="0.2">
      <c r="A729" s="5" t="s">
        <v>193</v>
      </c>
      <c r="B729" s="5" t="s">
        <v>193</v>
      </c>
      <c r="C729" s="2" t="s">
        <v>650</v>
      </c>
      <c r="D729" s="8" t="s">
        <v>253</v>
      </c>
      <c r="E729" s="23">
        <v>0.36101083032490977</v>
      </c>
      <c r="F729" s="23">
        <v>2.6946553520917074</v>
      </c>
      <c r="G729" s="23"/>
      <c r="H729" s="23"/>
      <c r="I729" s="23"/>
    </row>
    <row r="730" spans="1:9" x14ac:dyDescent="0.2">
      <c r="A730" s="5" t="s">
        <v>193</v>
      </c>
      <c r="B730" s="5" t="s">
        <v>193</v>
      </c>
      <c r="C730" s="2" t="s">
        <v>650</v>
      </c>
      <c r="D730" s="8" t="s">
        <v>254</v>
      </c>
      <c r="E730" s="23">
        <v>2.1371610845295055E-2</v>
      </c>
      <c r="F730" s="23">
        <v>0.13046251993620414</v>
      </c>
      <c r="G730" s="23"/>
      <c r="H730" s="23"/>
      <c r="I730" s="23"/>
    </row>
    <row r="731" spans="1:9" x14ac:dyDescent="0.2">
      <c r="A731" s="5" t="s">
        <v>193</v>
      </c>
      <c r="B731" s="5" t="s">
        <v>193</v>
      </c>
      <c r="C731" s="5" t="s">
        <v>650</v>
      </c>
      <c r="D731" s="5" t="s">
        <v>53</v>
      </c>
      <c r="E731" s="22"/>
      <c r="F731" s="22"/>
      <c r="G731" s="22"/>
      <c r="H731" s="22"/>
      <c r="I731" s="22"/>
    </row>
    <row r="732" spans="1:9" x14ac:dyDescent="0.2">
      <c r="A732" s="5" t="s">
        <v>193</v>
      </c>
      <c r="B732" s="5" t="s">
        <v>193</v>
      </c>
      <c r="C732" s="2" t="s">
        <v>650</v>
      </c>
      <c r="D732" s="8" t="s">
        <v>239</v>
      </c>
      <c r="E732" s="23">
        <v>1.6347854356306892</v>
      </c>
      <c r="F732" s="23">
        <v>1.2505086932786316</v>
      </c>
      <c r="G732" s="23"/>
      <c r="H732" s="23"/>
      <c r="I732" s="23"/>
    </row>
    <row r="733" spans="1:9" x14ac:dyDescent="0.2">
      <c r="A733" s="5" t="s">
        <v>193</v>
      </c>
      <c r="B733" s="5" t="s">
        <v>193</v>
      </c>
      <c r="C733" s="2" t="s">
        <v>650</v>
      </c>
      <c r="D733" s="8" t="s">
        <v>240</v>
      </c>
      <c r="E733" s="23">
        <v>0.5025718728816938</v>
      </c>
      <c r="F733" s="23">
        <v>0.49533680398729013</v>
      </c>
      <c r="G733" s="23"/>
      <c r="H733" s="23"/>
      <c r="I733" s="23"/>
    </row>
    <row r="734" spans="1:9" x14ac:dyDescent="0.2">
      <c r="A734" s="5" t="s">
        <v>193</v>
      </c>
      <c r="B734" s="5" t="s">
        <v>193</v>
      </c>
      <c r="C734" s="2" t="s">
        <v>650</v>
      </c>
      <c r="D734" s="8" t="s">
        <v>241</v>
      </c>
      <c r="E734" s="23">
        <v>0</v>
      </c>
      <c r="F734" s="23">
        <v>0</v>
      </c>
      <c r="G734" s="23"/>
      <c r="H734" s="23"/>
      <c r="I734" s="23"/>
    </row>
    <row r="735" spans="1:9" x14ac:dyDescent="0.2">
      <c r="A735" s="5" t="s">
        <v>193</v>
      </c>
      <c r="B735" s="5" t="s">
        <v>193</v>
      </c>
      <c r="C735" s="5" t="s">
        <v>650</v>
      </c>
      <c r="D735" s="5" t="s">
        <v>116</v>
      </c>
      <c r="E735" s="22"/>
      <c r="F735" s="22"/>
      <c r="G735" s="22"/>
      <c r="H735" s="22"/>
      <c r="I735" s="22"/>
    </row>
    <row r="736" spans="1:9" x14ac:dyDescent="0.2">
      <c r="A736" s="5" t="s">
        <v>193</v>
      </c>
      <c r="B736" s="5" t="s">
        <v>193</v>
      </c>
      <c r="C736" s="2" t="s">
        <v>650</v>
      </c>
      <c r="D736" s="8" t="s">
        <v>535</v>
      </c>
      <c r="E736" s="23">
        <v>49.742812711830616</v>
      </c>
      <c r="F736" s="23">
        <v>50.466319601270996</v>
      </c>
      <c r="G736" s="23"/>
      <c r="H736" s="23"/>
      <c r="I736" s="23"/>
    </row>
    <row r="737" spans="1:9" x14ac:dyDescent="0.2">
      <c r="A737" s="5" t="s">
        <v>193</v>
      </c>
      <c r="B737" s="5" t="s">
        <v>193</v>
      </c>
      <c r="C737" s="2" t="s">
        <v>650</v>
      </c>
      <c r="D737" s="8" t="s">
        <v>544</v>
      </c>
      <c r="E737" s="23">
        <v>4.9740829346092506</v>
      </c>
      <c r="F737" s="23">
        <v>5.0788676236044656</v>
      </c>
      <c r="G737" s="23"/>
      <c r="H737" s="23"/>
      <c r="I737" s="23"/>
    </row>
    <row r="738" spans="1:9" x14ac:dyDescent="0.2">
      <c r="A738" s="5" t="s">
        <v>193</v>
      </c>
      <c r="B738" s="5" t="s">
        <v>193</v>
      </c>
      <c r="C738" s="5" t="s">
        <v>650</v>
      </c>
      <c r="D738" s="5" t="s">
        <v>117</v>
      </c>
      <c r="E738" s="22"/>
      <c r="F738" s="22"/>
      <c r="G738" s="22"/>
      <c r="H738" s="22"/>
      <c r="I738" s="22"/>
    </row>
    <row r="739" spans="1:9" x14ac:dyDescent="0.2">
      <c r="A739" s="5" t="s">
        <v>193</v>
      </c>
      <c r="B739" s="5" t="s">
        <v>193</v>
      </c>
      <c r="C739" s="2" t="s">
        <v>650</v>
      </c>
      <c r="D739" s="8" t="s">
        <v>242</v>
      </c>
      <c r="E739" s="23">
        <v>-32.354477611940297</v>
      </c>
      <c r="F739" s="23">
        <v>-20.081295843520781</v>
      </c>
      <c r="G739" s="23"/>
      <c r="H739" s="23"/>
      <c r="I739" s="23"/>
    </row>
    <row r="740" spans="1:9" x14ac:dyDescent="0.2">
      <c r="A740" s="5" t="s">
        <v>193</v>
      </c>
      <c r="B740" s="5" t="s">
        <v>193</v>
      </c>
      <c r="C740" s="2" t="s">
        <v>650</v>
      </c>
      <c r="D740" s="8" t="s">
        <v>255</v>
      </c>
      <c r="E740" s="23">
        <v>-0.14094603381014303</v>
      </c>
      <c r="F740" s="23">
        <v>-0.54348293602871844</v>
      </c>
      <c r="G740" s="23"/>
      <c r="H740" s="23"/>
      <c r="I740" s="23"/>
    </row>
    <row r="741" spans="1:9" x14ac:dyDescent="0.2">
      <c r="A741" s="5" t="s">
        <v>193</v>
      </c>
      <c r="B741" s="5" t="s">
        <v>193</v>
      </c>
      <c r="C741" s="5" t="s">
        <v>265</v>
      </c>
      <c r="D741" s="5" t="s">
        <v>9</v>
      </c>
      <c r="E741" s="96">
        <v>211160</v>
      </c>
      <c r="F741" s="96">
        <v>214911</v>
      </c>
      <c r="G741" s="96">
        <v>221452</v>
      </c>
      <c r="H741" s="96">
        <v>249994</v>
      </c>
      <c r="I741" s="96">
        <v>273893</v>
      </c>
    </row>
    <row r="742" spans="1:9" x14ac:dyDescent="0.2">
      <c r="A742" s="5" t="s">
        <v>193</v>
      </c>
      <c r="B742" s="5" t="s">
        <v>193</v>
      </c>
      <c r="C742" s="2" t="s">
        <v>265</v>
      </c>
      <c r="D742" s="8" t="s">
        <v>246</v>
      </c>
      <c r="E742" s="52">
        <v>137884</v>
      </c>
      <c r="F742" s="52">
        <v>137884</v>
      </c>
      <c r="G742" s="52">
        <v>137884</v>
      </c>
      <c r="H742" s="52">
        <v>137884</v>
      </c>
      <c r="I742" s="52">
        <v>137884</v>
      </c>
    </row>
    <row r="743" spans="1:9" x14ac:dyDescent="0.2">
      <c r="A743" s="5" t="s">
        <v>193</v>
      </c>
      <c r="B743" s="5" t="s">
        <v>193</v>
      </c>
      <c r="C743" s="2" t="s">
        <v>265</v>
      </c>
      <c r="D743" s="8" t="s">
        <v>11</v>
      </c>
      <c r="E743" s="52">
        <v>52644</v>
      </c>
      <c r="F743" s="52">
        <v>54635</v>
      </c>
      <c r="G743" s="52">
        <v>61176</v>
      </c>
      <c r="H743" s="52">
        <v>89718</v>
      </c>
      <c r="I743" s="52">
        <v>113617</v>
      </c>
    </row>
    <row r="744" spans="1:9" x14ac:dyDescent="0.2">
      <c r="A744" s="5" t="s">
        <v>193</v>
      </c>
      <c r="B744" s="5" t="s">
        <v>193</v>
      </c>
      <c r="C744" s="2" t="s">
        <v>265</v>
      </c>
      <c r="D744" s="8" t="s">
        <v>247</v>
      </c>
      <c r="E744" s="52">
        <v>20632</v>
      </c>
      <c r="F744" s="52">
        <v>22392</v>
      </c>
      <c r="G744" s="52">
        <v>22392</v>
      </c>
      <c r="H744" s="52">
        <v>22392</v>
      </c>
      <c r="I744" s="52">
        <v>22392</v>
      </c>
    </row>
    <row r="745" spans="1:9" x14ac:dyDescent="0.2">
      <c r="A745" s="5" t="s">
        <v>193</v>
      </c>
      <c r="B745" s="5" t="s">
        <v>193</v>
      </c>
      <c r="C745" s="2" t="s">
        <v>265</v>
      </c>
      <c r="D745" s="8" t="s">
        <v>13</v>
      </c>
      <c r="E745" s="52">
        <v>0</v>
      </c>
      <c r="F745" s="52">
        <v>0</v>
      </c>
      <c r="G745" s="52">
        <v>0</v>
      </c>
      <c r="H745" s="52">
        <v>0</v>
      </c>
      <c r="I745" s="52">
        <v>0</v>
      </c>
    </row>
    <row r="746" spans="1:9" x14ac:dyDescent="0.2">
      <c r="A746" s="5" t="s">
        <v>193</v>
      </c>
      <c r="B746" s="5" t="s">
        <v>193</v>
      </c>
      <c r="C746" s="5" t="s">
        <v>265</v>
      </c>
      <c r="D746" s="5" t="s">
        <v>218</v>
      </c>
      <c r="E746" s="96">
        <v>245795</v>
      </c>
      <c r="F746" s="96">
        <v>251564</v>
      </c>
      <c r="G746" s="96">
        <v>228216</v>
      </c>
      <c r="H746" s="96">
        <v>223820</v>
      </c>
      <c r="I746" s="96">
        <v>235388</v>
      </c>
    </row>
    <row r="747" spans="1:9" x14ac:dyDescent="0.2">
      <c r="A747" s="5" t="s">
        <v>193</v>
      </c>
      <c r="B747" s="5" t="s">
        <v>193</v>
      </c>
      <c r="C747" s="2" t="s">
        <v>265</v>
      </c>
      <c r="D747" s="8" t="s">
        <v>219</v>
      </c>
      <c r="E747" s="52">
        <v>126083</v>
      </c>
      <c r="F747" s="52">
        <v>106015</v>
      </c>
      <c r="G747" s="52">
        <v>81506</v>
      </c>
      <c r="H747" s="52">
        <v>94707</v>
      </c>
      <c r="I747" s="52">
        <v>100150</v>
      </c>
    </row>
    <row r="748" spans="1:9" x14ac:dyDescent="0.2">
      <c r="A748" s="5" t="s">
        <v>193</v>
      </c>
      <c r="B748" s="5" t="s">
        <v>193</v>
      </c>
      <c r="C748" s="2" t="s">
        <v>265</v>
      </c>
      <c r="D748" s="8" t="s">
        <v>220</v>
      </c>
      <c r="E748" s="52">
        <v>119712</v>
      </c>
      <c r="F748" s="52">
        <v>145549</v>
      </c>
      <c r="G748" s="52">
        <v>146710</v>
      </c>
      <c r="H748" s="52">
        <v>129113</v>
      </c>
      <c r="I748" s="52">
        <v>135238</v>
      </c>
    </row>
    <row r="749" spans="1:9" x14ac:dyDescent="0.2">
      <c r="A749" s="5" t="s">
        <v>193</v>
      </c>
      <c r="B749" s="5" t="s">
        <v>193</v>
      </c>
      <c r="C749" s="5" t="s">
        <v>265</v>
      </c>
      <c r="D749" s="5" t="s">
        <v>221</v>
      </c>
      <c r="E749" s="96">
        <v>456955</v>
      </c>
      <c r="F749" s="96">
        <v>466475</v>
      </c>
      <c r="G749" s="96">
        <v>449668</v>
      </c>
      <c r="H749" s="96">
        <v>473814</v>
      </c>
      <c r="I749" s="96">
        <v>509281</v>
      </c>
    </row>
    <row r="750" spans="1:9" x14ac:dyDescent="0.2">
      <c r="A750" s="5" t="s">
        <v>193</v>
      </c>
      <c r="B750" s="5" t="s">
        <v>193</v>
      </c>
      <c r="C750" s="2" t="s">
        <v>265</v>
      </c>
      <c r="D750" s="8" t="s">
        <v>222</v>
      </c>
      <c r="E750" s="52">
        <v>364122</v>
      </c>
      <c r="F750" s="52">
        <v>377876</v>
      </c>
      <c r="G750" s="52">
        <v>382607</v>
      </c>
      <c r="H750" s="52">
        <v>416120</v>
      </c>
      <c r="I750" s="52">
        <v>466202</v>
      </c>
    </row>
    <row r="751" spans="1:9" x14ac:dyDescent="0.2">
      <c r="A751" s="5" t="s">
        <v>193</v>
      </c>
      <c r="B751" s="5" t="s">
        <v>193</v>
      </c>
      <c r="C751" s="2" t="s">
        <v>265</v>
      </c>
      <c r="D751" s="21" t="s">
        <v>223</v>
      </c>
      <c r="E751" s="52">
        <v>95126</v>
      </c>
      <c r="F751" s="52">
        <v>78991</v>
      </c>
      <c r="G751" s="52">
        <v>46413</v>
      </c>
      <c r="H751" s="52">
        <v>47116</v>
      </c>
      <c r="I751" s="52">
        <v>18210</v>
      </c>
    </row>
    <row r="752" spans="1:9" x14ac:dyDescent="0.2">
      <c r="A752" s="5" t="s">
        <v>193</v>
      </c>
      <c r="B752" s="5" t="s">
        <v>193</v>
      </c>
      <c r="C752" s="2" t="s">
        <v>265</v>
      </c>
      <c r="D752" s="21" t="s">
        <v>224</v>
      </c>
      <c r="E752" s="52">
        <v>268996</v>
      </c>
      <c r="F752" s="52">
        <v>298885</v>
      </c>
      <c r="G752" s="52">
        <v>336194</v>
      </c>
      <c r="H752" s="52">
        <v>369004</v>
      </c>
      <c r="I752" s="52">
        <v>447992</v>
      </c>
    </row>
    <row r="753" spans="1:9" x14ac:dyDescent="0.2">
      <c r="A753" s="5" t="s">
        <v>193</v>
      </c>
      <c r="B753" s="5" t="s">
        <v>193</v>
      </c>
      <c r="C753" s="2" t="s">
        <v>265</v>
      </c>
      <c r="D753" s="8" t="s">
        <v>225</v>
      </c>
      <c r="E753" s="52">
        <v>92833</v>
      </c>
      <c r="F753" s="52">
        <v>88599</v>
      </c>
      <c r="G753" s="52">
        <v>67061</v>
      </c>
      <c r="H753" s="52">
        <v>57694</v>
      </c>
      <c r="I753" s="52">
        <v>43079</v>
      </c>
    </row>
    <row r="754" spans="1:9" x14ac:dyDescent="0.2">
      <c r="A754" s="5" t="s">
        <v>193</v>
      </c>
      <c r="B754" s="5" t="s">
        <v>193</v>
      </c>
      <c r="C754" s="2" t="s">
        <v>265</v>
      </c>
      <c r="D754" s="21" t="s">
        <v>509</v>
      </c>
      <c r="E754" s="52">
        <v>17196</v>
      </c>
      <c r="F754" s="52">
        <v>12294</v>
      </c>
      <c r="G754" s="52">
        <v>12365</v>
      </c>
      <c r="H754" s="52">
        <v>13102</v>
      </c>
      <c r="I754" s="52">
        <v>23282</v>
      </c>
    </row>
    <row r="755" spans="1:9" x14ac:dyDescent="0.2">
      <c r="A755" s="5" t="s">
        <v>193</v>
      </c>
      <c r="B755" s="5" t="s">
        <v>193</v>
      </c>
      <c r="C755" s="2" t="s">
        <v>265</v>
      </c>
      <c r="D755" s="21" t="s">
        <v>226</v>
      </c>
      <c r="E755" s="52">
        <v>0</v>
      </c>
      <c r="F755" s="52">
        <v>0</v>
      </c>
      <c r="G755" s="52">
        <v>0</v>
      </c>
      <c r="H755" s="52">
        <v>10</v>
      </c>
      <c r="I755" s="52">
        <v>10</v>
      </c>
    </row>
    <row r="756" spans="1:9" x14ac:dyDescent="0.2">
      <c r="A756" s="5" t="s">
        <v>193</v>
      </c>
      <c r="B756" s="5" t="s">
        <v>193</v>
      </c>
      <c r="C756" s="2" t="s">
        <v>265</v>
      </c>
      <c r="D756" s="21" t="s">
        <v>227</v>
      </c>
      <c r="E756" s="52">
        <v>75637</v>
      </c>
      <c r="F756" s="52">
        <v>76305</v>
      </c>
      <c r="G756" s="52">
        <v>54696</v>
      </c>
      <c r="H756" s="52">
        <v>44582</v>
      </c>
      <c r="I756" s="52">
        <v>19787</v>
      </c>
    </row>
    <row r="757" spans="1:9" x14ac:dyDescent="0.2">
      <c r="A757" s="5" t="s">
        <v>193</v>
      </c>
      <c r="B757" s="5" t="s">
        <v>193</v>
      </c>
      <c r="C757" s="5" t="s">
        <v>265</v>
      </c>
      <c r="D757" s="5" t="s">
        <v>29</v>
      </c>
      <c r="E757" s="96"/>
      <c r="F757" s="96"/>
      <c r="G757" s="96"/>
      <c r="H757" s="96"/>
      <c r="I757" s="96"/>
    </row>
    <row r="758" spans="1:9" x14ac:dyDescent="0.2">
      <c r="A758" s="5" t="s">
        <v>193</v>
      </c>
      <c r="B758" s="5" t="s">
        <v>193</v>
      </c>
      <c r="C758" s="2" t="s">
        <v>265</v>
      </c>
      <c r="D758" s="8" t="s">
        <v>248</v>
      </c>
      <c r="E758" s="52">
        <v>108353</v>
      </c>
      <c r="F758" s="52">
        <v>306786</v>
      </c>
      <c r="G758" s="52">
        <v>67918</v>
      </c>
      <c r="H758" s="52">
        <v>105152</v>
      </c>
      <c r="I758" s="52">
        <v>97314</v>
      </c>
    </row>
    <row r="759" spans="1:9" x14ac:dyDescent="0.2">
      <c r="A759" s="5" t="s">
        <v>193</v>
      </c>
      <c r="B759" s="5" t="s">
        <v>193</v>
      </c>
      <c r="C759" s="2" t="s">
        <v>265</v>
      </c>
      <c r="D759" s="8" t="s">
        <v>249</v>
      </c>
      <c r="E759" s="52">
        <v>91922</v>
      </c>
      <c r="F759" s="52">
        <v>277663</v>
      </c>
      <c r="G759" s="52">
        <v>36161</v>
      </c>
      <c r="H759" s="52">
        <v>46521</v>
      </c>
      <c r="I759" s="52">
        <v>47183</v>
      </c>
    </row>
    <row r="760" spans="1:9" x14ac:dyDescent="0.2">
      <c r="A760" s="5" t="s">
        <v>193</v>
      </c>
      <c r="B760" s="5" t="s">
        <v>193</v>
      </c>
      <c r="C760" s="2" t="s">
        <v>265</v>
      </c>
      <c r="D760" s="8" t="s">
        <v>230</v>
      </c>
      <c r="E760" s="52">
        <v>16431</v>
      </c>
      <c r="F760" s="52">
        <v>29123</v>
      </c>
      <c r="G760" s="52">
        <v>31757</v>
      </c>
      <c r="H760" s="52">
        <v>58631</v>
      </c>
      <c r="I760" s="52">
        <v>50131</v>
      </c>
    </row>
    <row r="761" spans="1:9" x14ac:dyDescent="0.2">
      <c r="A761" s="5" t="s">
        <v>193</v>
      </c>
      <c r="B761" s="5" t="s">
        <v>193</v>
      </c>
      <c r="C761" s="2" t="s">
        <v>265</v>
      </c>
      <c r="D761" s="8" t="s">
        <v>250</v>
      </c>
      <c r="E761" s="52">
        <v>873</v>
      </c>
      <c r="F761" s="52">
        <v>1713</v>
      </c>
      <c r="G761" s="52">
        <v>1337</v>
      </c>
      <c r="H761" s="52">
        <v>4610</v>
      </c>
      <c r="I761" s="52">
        <v>3626</v>
      </c>
    </row>
    <row r="762" spans="1:9" x14ac:dyDescent="0.2">
      <c r="A762" s="5" t="s">
        <v>193</v>
      </c>
      <c r="B762" s="5" t="s">
        <v>193</v>
      </c>
      <c r="C762" s="2" t="s">
        <v>265</v>
      </c>
      <c r="D762" s="8" t="s">
        <v>232</v>
      </c>
      <c r="E762" s="52">
        <v>7703</v>
      </c>
      <c r="F762" s="52">
        <v>15109</v>
      </c>
      <c r="G762" s="52">
        <v>11652</v>
      </c>
      <c r="H762" s="52">
        <v>40037</v>
      </c>
      <c r="I762" s="52">
        <v>31266</v>
      </c>
    </row>
    <row r="763" spans="1:9" x14ac:dyDescent="0.2">
      <c r="A763" s="5" t="s">
        <v>193</v>
      </c>
      <c r="B763" s="5" t="s">
        <v>193</v>
      </c>
      <c r="C763" s="2" t="s">
        <v>265</v>
      </c>
      <c r="D763" s="8" t="s">
        <v>233</v>
      </c>
      <c r="E763" s="52">
        <v>7703</v>
      </c>
      <c r="F763" s="52">
        <v>9957</v>
      </c>
      <c r="G763" s="52">
        <v>6540</v>
      </c>
      <c r="H763" s="52">
        <v>28542</v>
      </c>
      <c r="I763" s="52">
        <v>23896</v>
      </c>
    </row>
    <row r="764" spans="1:9" x14ac:dyDescent="0.2">
      <c r="A764" s="5" t="s">
        <v>193</v>
      </c>
      <c r="B764" s="5" t="s">
        <v>193</v>
      </c>
      <c r="C764" s="5" t="s">
        <v>265</v>
      </c>
      <c r="D764" s="5" t="s">
        <v>40</v>
      </c>
      <c r="E764" s="96"/>
      <c r="F764" s="96"/>
      <c r="G764" s="96"/>
      <c r="H764" s="96"/>
      <c r="I764" s="96"/>
    </row>
    <row r="765" spans="1:9" x14ac:dyDescent="0.2">
      <c r="A765" s="5" t="s">
        <v>193</v>
      </c>
      <c r="B765" s="5" t="s">
        <v>193</v>
      </c>
      <c r="C765" s="2" t="s">
        <v>265</v>
      </c>
      <c r="D765" s="8" t="s">
        <v>251</v>
      </c>
      <c r="E765" s="52">
        <v>13788</v>
      </c>
      <c r="F765" s="52">
        <v>13788</v>
      </c>
      <c r="G765" s="52">
        <v>13788</v>
      </c>
      <c r="H765" s="52">
        <v>13788</v>
      </c>
      <c r="I765" s="52">
        <v>13788</v>
      </c>
    </row>
    <row r="766" spans="1:9" x14ac:dyDescent="0.2">
      <c r="A766" s="5" t="s">
        <v>193</v>
      </c>
      <c r="B766" s="5" t="s">
        <v>193</v>
      </c>
      <c r="C766" s="2" t="s">
        <v>265</v>
      </c>
      <c r="D766" s="8" t="s">
        <v>78</v>
      </c>
      <c r="E766" s="97">
        <v>4</v>
      </c>
      <c r="F766" s="97">
        <v>0</v>
      </c>
      <c r="G766" s="97">
        <v>0</v>
      </c>
      <c r="H766" s="97">
        <v>0</v>
      </c>
      <c r="I766" s="97">
        <v>0</v>
      </c>
    </row>
    <row r="767" spans="1:9" x14ac:dyDescent="0.2">
      <c r="A767" s="5" t="s">
        <v>193</v>
      </c>
      <c r="B767" s="5" t="s">
        <v>193</v>
      </c>
      <c r="C767" s="2" t="s">
        <v>265</v>
      </c>
      <c r="D767" s="8" t="s">
        <v>79</v>
      </c>
      <c r="E767" s="97">
        <v>0</v>
      </c>
      <c r="F767" s="97">
        <v>0</v>
      </c>
      <c r="G767" s="97">
        <v>0</v>
      </c>
      <c r="H767" s="97">
        <v>0</v>
      </c>
      <c r="I767" s="97">
        <v>0</v>
      </c>
    </row>
    <row r="768" spans="1:9" x14ac:dyDescent="0.2">
      <c r="A768" s="5" t="s">
        <v>193</v>
      </c>
      <c r="B768" s="5" t="s">
        <v>193</v>
      </c>
      <c r="C768" s="2" t="s">
        <v>265</v>
      </c>
      <c r="D768" s="8" t="s">
        <v>80</v>
      </c>
      <c r="E768" s="52">
        <v>35820</v>
      </c>
      <c r="F768" s="52">
        <v>6796</v>
      </c>
      <c r="G768" s="52">
        <v>-2728</v>
      </c>
      <c r="H768" s="52">
        <v>31916</v>
      </c>
      <c r="I768" s="52">
        <v>1402</v>
      </c>
    </row>
    <row r="769" spans="1:9" x14ac:dyDescent="0.2">
      <c r="A769" s="5" t="s">
        <v>193</v>
      </c>
      <c r="B769" s="5" t="s">
        <v>193</v>
      </c>
      <c r="C769" s="5" t="s">
        <v>265</v>
      </c>
      <c r="D769" s="5" t="s">
        <v>43</v>
      </c>
      <c r="E769" s="77"/>
      <c r="F769" s="77"/>
      <c r="G769" s="77"/>
      <c r="H769" s="77"/>
      <c r="I769" s="77"/>
    </row>
    <row r="770" spans="1:9" x14ac:dyDescent="0.2">
      <c r="A770" s="5" t="s">
        <v>193</v>
      </c>
      <c r="B770" s="5" t="s">
        <v>193</v>
      </c>
      <c r="C770" s="2" t="s">
        <v>265</v>
      </c>
      <c r="D770" s="8" t="s">
        <v>543</v>
      </c>
      <c r="E770" s="23">
        <v>3.6479446864936538</v>
      </c>
      <c r="F770" s="23">
        <v>4.6330806706031797</v>
      </c>
      <c r="G770" s="23">
        <v>2.9532359156837598</v>
      </c>
      <c r="H770" s="23">
        <v>11.417074009776234</v>
      </c>
      <c r="I770" s="23">
        <v>8.7245749252445304</v>
      </c>
    </row>
    <row r="771" spans="1:9" x14ac:dyDescent="0.2">
      <c r="A771" s="5" t="s">
        <v>193</v>
      </c>
      <c r="B771" s="5" t="s">
        <v>193</v>
      </c>
      <c r="C771" s="2" t="s">
        <v>265</v>
      </c>
      <c r="D771" s="8" t="s">
        <v>234</v>
      </c>
      <c r="E771" s="23">
        <v>2.3280906211465462</v>
      </c>
      <c r="F771" s="23">
        <v>4.191588525772624</v>
      </c>
      <c r="G771" s="23">
        <v>3.1649110989184113</v>
      </c>
      <c r="H771" s="23">
        <v>10.560870677671476</v>
      </c>
      <c r="I771" s="23">
        <v>7.6420510789942577</v>
      </c>
    </row>
    <row r="772" spans="1:9" x14ac:dyDescent="0.2">
      <c r="A772" s="5" t="s">
        <v>193</v>
      </c>
      <c r="B772" s="5" t="s">
        <v>193</v>
      </c>
      <c r="C772" s="2" t="s">
        <v>265</v>
      </c>
      <c r="D772" s="8" t="s">
        <v>235</v>
      </c>
      <c r="E772" s="23">
        <v>1.6857239771968795</v>
      </c>
      <c r="F772" s="23">
        <v>2.1345195348089394</v>
      </c>
      <c r="G772" s="23">
        <v>1.4544063620270955</v>
      </c>
      <c r="H772" s="23">
        <v>6.0238827894490239</v>
      </c>
      <c r="I772" s="23">
        <v>4.6921051443112942</v>
      </c>
    </row>
    <row r="773" spans="1:9" x14ac:dyDescent="0.2">
      <c r="A773" s="5" t="s">
        <v>193</v>
      </c>
      <c r="B773" s="5" t="s">
        <v>193</v>
      </c>
      <c r="C773" s="2" t="s">
        <v>265</v>
      </c>
      <c r="D773" s="8" t="s">
        <v>252</v>
      </c>
      <c r="E773" s="23">
        <v>7.1091709505043701</v>
      </c>
      <c r="F773" s="23">
        <v>3.2455848702352781</v>
      </c>
      <c r="G773" s="23">
        <v>9.6292588120969391</v>
      </c>
      <c r="H773" s="23">
        <v>27.143563603164942</v>
      </c>
      <c r="I773" s="23">
        <v>24.555562406231374</v>
      </c>
    </row>
    <row r="774" spans="1:9" x14ac:dyDescent="0.2">
      <c r="A774" s="5" t="s">
        <v>193</v>
      </c>
      <c r="B774" s="5" t="s">
        <v>193</v>
      </c>
      <c r="C774" s="2" t="s">
        <v>265</v>
      </c>
      <c r="D774" s="8" t="s">
        <v>237</v>
      </c>
      <c r="E774" s="23">
        <v>1193.3272750876283</v>
      </c>
      <c r="F774" s="23">
        <v>2788.6210706035954</v>
      </c>
      <c r="G774" s="23">
        <v>552.92048929663599</v>
      </c>
      <c r="H774" s="23">
        <v>162.99138112255622</v>
      </c>
      <c r="I774" s="23">
        <v>197.45145631067962</v>
      </c>
    </row>
    <row r="775" spans="1:9" x14ac:dyDescent="0.2">
      <c r="A775" s="5" t="s">
        <v>193</v>
      </c>
      <c r="B775" s="5" t="s">
        <v>193</v>
      </c>
      <c r="C775" s="2" t="s">
        <v>265</v>
      </c>
      <c r="D775" s="8" t="s">
        <v>253</v>
      </c>
      <c r="E775" s="23">
        <v>0.94971823937686306</v>
      </c>
      <c r="F775" s="23">
        <v>0.61693491750791418</v>
      </c>
      <c r="G775" s="23">
        <v>3.6973535023920796</v>
      </c>
      <c r="H775" s="23">
        <v>9.9095032350981267</v>
      </c>
      <c r="I775" s="23">
        <v>7.6849712820295446</v>
      </c>
    </row>
    <row r="776" spans="1:9" x14ac:dyDescent="0.2">
      <c r="A776" s="5" t="s">
        <v>193</v>
      </c>
      <c r="B776" s="5" t="s">
        <v>193</v>
      </c>
      <c r="C776" s="2" t="s">
        <v>265</v>
      </c>
      <c r="D776" s="8" t="s">
        <v>254</v>
      </c>
      <c r="E776" s="23">
        <v>0.55867420945749924</v>
      </c>
      <c r="F776" s="23">
        <v>0.72214969538729334</v>
      </c>
      <c r="G776" s="23">
        <v>0.47432550043516103</v>
      </c>
      <c r="H776" s="23">
        <v>2.0700609225413404</v>
      </c>
      <c r="I776" s="23">
        <v>1.7331012474615608</v>
      </c>
    </row>
    <row r="777" spans="1:9" x14ac:dyDescent="0.2">
      <c r="A777" s="5" t="s">
        <v>193</v>
      </c>
      <c r="B777" s="5" t="s">
        <v>193</v>
      </c>
      <c r="C777" s="5" t="s">
        <v>265</v>
      </c>
      <c r="D777" s="5" t="s">
        <v>53</v>
      </c>
      <c r="E777" s="22"/>
      <c r="F777" s="22"/>
      <c r="G777" s="22"/>
      <c r="H777" s="22"/>
      <c r="I777" s="22"/>
    </row>
    <row r="778" spans="1:9" x14ac:dyDescent="0.2">
      <c r="A778" s="5" t="s">
        <v>193</v>
      </c>
      <c r="B778" s="5" t="s">
        <v>193</v>
      </c>
      <c r="C778" s="2" t="s">
        <v>265</v>
      </c>
      <c r="D778" s="8" t="s">
        <v>239</v>
      </c>
      <c r="E778" s="23">
        <v>2.8879547599597091</v>
      </c>
      <c r="F778" s="23">
        <v>3.5643635334622461</v>
      </c>
      <c r="G778" s="23">
        <v>4.6942188305155446</v>
      </c>
      <c r="H778" s="23">
        <v>4.3937618127487941</v>
      </c>
      <c r="I778" s="23">
        <v>4.6550374438342486</v>
      </c>
    </row>
    <row r="779" spans="1:9" x14ac:dyDescent="0.2">
      <c r="A779" s="5" t="s">
        <v>193</v>
      </c>
      <c r="B779" s="5" t="s">
        <v>193</v>
      </c>
      <c r="C779" s="2" t="s">
        <v>265</v>
      </c>
      <c r="D779" s="8" t="s">
        <v>240</v>
      </c>
      <c r="E779" s="23">
        <v>0.53789760479697124</v>
      </c>
      <c r="F779" s="23">
        <v>0.53928720724583312</v>
      </c>
      <c r="G779" s="23">
        <v>0.50752110445929</v>
      </c>
      <c r="H779" s="23">
        <v>0.47237945691769345</v>
      </c>
      <c r="I779" s="23">
        <v>0.46219670476613106</v>
      </c>
    </row>
    <row r="780" spans="1:9" x14ac:dyDescent="0.2">
      <c r="A780" s="5" t="s">
        <v>193</v>
      </c>
      <c r="B780" s="5" t="s">
        <v>193</v>
      </c>
      <c r="C780" s="2" t="s">
        <v>265</v>
      </c>
      <c r="D780" s="8" t="s">
        <v>241</v>
      </c>
      <c r="E780" s="23">
        <v>0</v>
      </c>
      <c r="F780" s="23">
        <v>0</v>
      </c>
      <c r="G780" s="23">
        <v>0</v>
      </c>
      <c r="H780" s="23">
        <v>2.110532825117029E-3</v>
      </c>
      <c r="I780" s="23">
        <v>1.9635525377934776E-3</v>
      </c>
    </row>
    <row r="781" spans="1:9" x14ac:dyDescent="0.2">
      <c r="A781" s="5" t="s">
        <v>193</v>
      </c>
      <c r="B781" s="5" t="s">
        <v>193</v>
      </c>
      <c r="C781" s="5" t="s">
        <v>265</v>
      </c>
      <c r="D781" s="5" t="s">
        <v>116</v>
      </c>
      <c r="E781" s="22"/>
      <c r="F781" s="22"/>
      <c r="G781" s="22"/>
      <c r="H781" s="22"/>
      <c r="I781" s="22"/>
    </row>
    <row r="782" spans="1:9" x14ac:dyDescent="0.2">
      <c r="A782" s="5" t="s">
        <v>193</v>
      </c>
      <c r="B782" s="5" t="s">
        <v>193</v>
      </c>
      <c r="C782" s="2" t="s">
        <v>265</v>
      </c>
      <c r="D782" s="8" t="s">
        <v>535</v>
      </c>
      <c r="E782" s="23">
        <v>46.210239520302878</v>
      </c>
      <c r="F782" s="23">
        <v>46.071279275416686</v>
      </c>
      <c r="G782" s="23">
        <v>49.247889554071008</v>
      </c>
      <c r="H782" s="23">
        <v>52.762054308230653</v>
      </c>
      <c r="I782" s="23">
        <v>53.780329523386897</v>
      </c>
    </row>
    <row r="783" spans="1:9" x14ac:dyDescent="0.2">
      <c r="A783" s="5" t="s">
        <v>193</v>
      </c>
      <c r="B783" s="5" t="s">
        <v>193</v>
      </c>
      <c r="C783" s="2" t="s">
        <v>265</v>
      </c>
      <c r="D783" s="8" t="s">
        <v>544</v>
      </c>
      <c r="E783" s="23">
        <v>15.314766463591528</v>
      </c>
      <c r="F783" s="23">
        <v>15.586814621409921</v>
      </c>
      <c r="G783" s="23">
        <v>16.061212648680012</v>
      </c>
      <c r="H783" s="23">
        <v>18.131273571221353</v>
      </c>
      <c r="I783" s="23">
        <v>19.8645923991877</v>
      </c>
    </row>
    <row r="784" spans="1:9" x14ac:dyDescent="0.2">
      <c r="A784" s="5" t="s">
        <v>193</v>
      </c>
      <c r="B784" s="5" t="s">
        <v>193</v>
      </c>
      <c r="C784" s="5" t="s">
        <v>265</v>
      </c>
      <c r="D784" s="5" t="s">
        <v>117</v>
      </c>
      <c r="E784" s="22"/>
      <c r="F784" s="22"/>
      <c r="G784" s="22"/>
      <c r="H784" s="22"/>
      <c r="I784" s="22"/>
    </row>
    <row r="785" spans="1:9" x14ac:dyDescent="0.2">
      <c r="A785" s="5" t="s">
        <v>193</v>
      </c>
      <c r="B785" s="5" t="s">
        <v>193</v>
      </c>
      <c r="C785" s="2" t="s">
        <v>265</v>
      </c>
      <c r="D785" s="8" t="s">
        <v>242</v>
      </c>
      <c r="E785" s="23">
        <v>4.6501363105283655</v>
      </c>
      <c r="F785" s="23">
        <v>0.68253490007030226</v>
      </c>
      <c r="G785" s="23">
        <v>-0.41712538226299695</v>
      </c>
      <c r="H785" s="23">
        <v>1.1182117581108542</v>
      </c>
      <c r="I785" s="23">
        <v>5.8670907264814193E-2</v>
      </c>
    </row>
    <row r="786" spans="1:9" x14ac:dyDescent="0.2">
      <c r="A786" s="5" t="s">
        <v>193</v>
      </c>
      <c r="B786" s="5" t="s">
        <v>193</v>
      </c>
      <c r="C786" s="2" t="s">
        <v>265</v>
      </c>
      <c r="D786" s="8" t="s">
        <v>255</v>
      </c>
      <c r="E786" s="23">
        <v>0.28409856998961003</v>
      </c>
      <c r="F786" s="23">
        <v>6.4104136207140505E-2</v>
      </c>
      <c r="G786" s="23">
        <v>-3.3469928594213924E-2</v>
      </c>
      <c r="H786" s="23">
        <v>0.33699726524966478</v>
      </c>
      <c r="I786" s="23">
        <v>1.399900149775337E-2</v>
      </c>
    </row>
    <row r="787" spans="1:9" x14ac:dyDescent="0.2">
      <c r="A787" s="5" t="s">
        <v>193</v>
      </c>
      <c r="B787" s="5" t="s">
        <v>193</v>
      </c>
      <c r="C787" s="5" t="s">
        <v>510</v>
      </c>
      <c r="D787" s="5" t="s">
        <v>9</v>
      </c>
      <c r="E787" s="96">
        <v>440434</v>
      </c>
      <c r="F787" s="96">
        <v>665087</v>
      </c>
      <c r="G787" s="96">
        <v>731218</v>
      </c>
      <c r="H787" s="96">
        <v>751775</v>
      </c>
      <c r="I787" s="96">
        <v>748583</v>
      </c>
    </row>
    <row r="788" spans="1:9" x14ac:dyDescent="0.2">
      <c r="A788" s="5" t="s">
        <v>193</v>
      </c>
      <c r="B788" s="5" t="s">
        <v>193</v>
      </c>
      <c r="C788" s="2" t="s">
        <v>510</v>
      </c>
      <c r="D788" s="8" t="s">
        <v>246</v>
      </c>
      <c r="E788" s="52">
        <v>872177</v>
      </c>
      <c r="F788" s="52">
        <v>1293917</v>
      </c>
      <c r="G788" s="52">
        <v>1293917</v>
      </c>
      <c r="H788" s="52">
        <v>1293917</v>
      </c>
      <c r="I788" s="52">
        <v>1293917</v>
      </c>
    </row>
    <row r="789" spans="1:9" x14ac:dyDescent="0.2">
      <c r="A789" s="5" t="s">
        <v>193</v>
      </c>
      <c r="B789" s="5" t="s">
        <v>193</v>
      </c>
      <c r="C789" s="2" t="s">
        <v>510</v>
      </c>
      <c r="D789" s="8" t="s">
        <v>11</v>
      </c>
      <c r="E789" s="52">
        <v>153623</v>
      </c>
      <c r="F789" s="52">
        <v>-50049</v>
      </c>
      <c r="G789" s="52">
        <v>-50049</v>
      </c>
      <c r="H789" s="52">
        <v>157982</v>
      </c>
      <c r="I789" s="52">
        <v>157982</v>
      </c>
    </row>
    <row r="790" spans="1:9" x14ac:dyDescent="0.2">
      <c r="A790" s="5" t="s">
        <v>193</v>
      </c>
      <c r="B790" s="5" t="s">
        <v>193</v>
      </c>
      <c r="C790" s="2" t="s">
        <v>510</v>
      </c>
      <c r="D790" s="8" t="s">
        <v>247</v>
      </c>
      <c r="E790" s="52">
        <v>-595852</v>
      </c>
      <c r="F790" s="52">
        <v>-586550</v>
      </c>
      <c r="G790" s="52">
        <v>-508892</v>
      </c>
      <c r="H790" s="52">
        <v>-694044</v>
      </c>
      <c r="I790" s="52">
        <v>-702549</v>
      </c>
    </row>
    <row r="791" spans="1:9" x14ac:dyDescent="0.2">
      <c r="A791" s="5" t="s">
        <v>193</v>
      </c>
      <c r="B791" s="5" t="s">
        <v>193</v>
      </c>
      <c r="C791" s="2" t="s">
        <v>510</v>
      </c>
      <c r="D791" s="8" t="s">
        <v>13</v>
      </c>
      <c r="E791" s="52">
        <v>10486</v>
      </c>
      <c r="F791" s="52">
        <v>7769</v>
      </c>
      <c r="G791" s="52">
        <v>-3758</v>
      </c>
      <c r="H791" s="52">
        <v>-6080</v>
      </c>
      <c r="I791" s="52">
        <v>-767</v>
      </c>
    </row>
    <row r="792" spans="1:9" x14ac:dyDescent="0.2">
      <c r="A792" s="5" t="s">
        <v>193</v>
      </c>
      <c r="B792" s="5" t="s">
        <v>193</v>
      </c>
      <c r="C792" s="5" t="s">
        <v>510</v>
      </c>
      <c r="D792" s="5" t="s">
        <v>218</v>
      </c>
      <c r="E792" s="96">
        <v>108371</v>
      </c>
      <c r="F792" s="96">
        <v>258038</v>
      </c>
      <c r="G792" s="96">
        <v>276953</v>
      </c>
      <c r="H792" s="96">
        <v>269685</v>
      </c>
      <c r="I792" s="96">
        <v>350436</v>
      </c>
    </row>
    <row r="793" spans="1:9" x14ac:dyDescent="0.2">
      <c r="A793" s="5" t="s">
        <v>193</v>
      </c>
      <c r="B793" s="5" t="s">
        <v>193</v>
      </c>
      <c r="C793" s="2" t="s">
        <v>510</v>
      </c>
      <c r="D793" s="8" t="s">
        <v>219</v>
      </c>
      <c r="E793" s="52">
        <v>108051</v>
      </c>
      <c r="F793" s="52">
        <v>247692</v>
      </c>
      <c r="G793" s="52">
        <v>253590</v>
      </c>
      <c r="H793" s="52">
        <v>237133</v>
      </c>
      <c r="I793" s="52">
        <v>234493</v>
      </c>
    </row>
    <row r="794" spans="1:9" x14ac:dyDescent="0.2">
      <c r="A794" s="5" t="s">
        <v>193</v>
      </c>
      <c r="B794" s="5" t="s">
        <v>193</v>
      </c>
      <c r="C794" s="2" t="s">
        <v>510</v>
      </c>
      <c r="D794" s="8" t="s">
        <v>220</v>
      </c>
      <c r="E794" s="52">
        <v>320</v>
      </c>
      <c r="F794" s="52">
        <v>10346</v>
      </c>
      <c r="G794" s="52">
        <v>23363</v>
      </c>
      <c r="H794" s="52">
        <v>32552</v>
      </c>
      <c r="I794" s="52">
        <v>115943</v>
      </c>
    </row>
    <row r="795" spans="1:9" x14ac:dyDescent="0.2">
      <c r="A795" s="5" t="s">
        <v>193</v>
      </c>
      <c r="B795" s="5" t="s">
        <v>193</v>
      </c>
      <c r="C795" s="5" t="s">
        <v>510</v>
      </c>
      <c r="D795" s="5" t="s">
        <v>221</v>
      </c>
      <c r="E795" s="96">
        <v>548805</v>
      </c>
      <c r="F795" s="96">
        <v>923125</v>
      </c>
      <c r="G795" s="96">
        <v>1008171</v>
      </c>
      <c r="H795" s="96">
        <v>1021460</v>
      </c>
      <c r="I795" s="96">
        <v>1099019</v>
      </c>
    </row>
    <row r="796" spans="1:9" x14ac:dyDescent="0.2">
      <c r="A796" s="5" t="s">
        <v>193</v>
      </c>
      <c r="B796" s="5" t="s">
        <v>193</v>
      </c>
      <c r="C796" s="2" t="s">
        <v>510</v>
      </c>
      <c r="D796" s="8" t="s">
        <v>222</v>
      </c>
      <c r="E796" s="52">
        <v>429637</v>
      </c>
      <c r="F796" s="52">
        <v>455996</v>
      </c>
      <c r="G796" s="52">
        <v>365823</v>
      </c>
      <c r="H796" s="52">
        <v>512152</v>
      </c>
      <c r="I796" s="52">
        <v>472286</v>
      </c>
    </row>
    <row r="797" spans="1:9" x14ac:dyDescent="0.2">
      <c r="A797" s="5" t="s">
        <v>193</v>
      </c>
      <c r="B797" s="5" t="s">
        <v>193</v>
      </c>
      <c r="C797" s="2" t="s">
        <v>510</v>
      </c>
      <c r="D797" s="21" t="s">
        <v>223</v>
      </c>
      <c r="E797" s="52">
        <v>162188</v>
      </c>
      <c r="F797" s="52">
        <v>146067</v>
      </c>
      <c r="G797" s="52">
        <v>86330</v>
      </c>
      <c r="H797" s="52">
        <v>231764</v>
      </c>
      <c r="I797" s="52">
        <v>161237</v>
      </c>
    </row>
    <row r="798" spans="1:9" x14ac:dyDescent="0.2">
      <c r="A798" s="5" t="s">
        <v>193</v>
      </c>
      <c r="B798" s="5" t="s">
        <v>193</v>
      </c>
      <c r="C798" s="2" t="s">
        <v>510</v>
      </c>
      <c r="D798" s="21" t="s">
        <v>224</v>
      </c>
      <c r="E798" s="52">
        <v>267449</v>
      </c>
      <c r="F798" s="52">
        <v>309929</v>
      </c>
      <c r="G798" s="52">
        <v>279493</v>
      </c>
      <c r="H798" s="52">
        <v>280388</v>
      </c>
      <c r="I798" s="52">
        <v>311049</v>
      </c>
    </row>
    <row r="799" spans="1:9" x14ac:dyDescent="0.2">
      <c r="A799" s="5" t="s">
        <v>193</v>
      </c>
      <c r="B799" s="5" t="s">
        <v>193</v>
      </c>
      <c r="C799" s="2" t="s">
        <v>510</v>
      </c>
      <c r="D799" s="8" t="s">
        <v>225</v>
      </c>
      <c r="E799" s="52">
        <v>119168</v>
      </c>
      <c r="F799" s="52">
        <v>467129</v>
      </c>
      <c r="G799" s="52">
        <v>642348</v>
      </c>
      <c r="H799" s="52">
        <v>509308</v>
      </c>
      <c r="I799" s="52">
        <v>626733</v>
      </c>
    </row>
    <row r="800" spans="1:9" x14ac:dyDescent="0.2">
      <c r="A800" s="5" t="s">
        <v>193</v>
      </c>
      <c r="B800" s="5" t="s">
        <v>193</v>
      </c>
      <c r="C800" s="2" t="s">
        <v>510</v>
      </c>
      <c r="D800" s="21" t="s">
        <v>509</v>
      </c>
      <c r="E800" s="52">
        <v>13238</v>
      </c>
      <c r="F800" s="52">
        <v>60549</v>
      </c>
      <c r="G800" s="52">
        <v>84532</v>
      </c>
      <c r="H800" s="52">
        <v>2433</v>
      </c>
      <c r="I800" s="52">
        <v>59667</v>
      </c>
    </row>
    <row r="801" spans="1:9" x14ac:dyDescent="0.2">
      <c r="A801" s="5" t="s">
        <v>193</v>
      </c>
      <c r="B801" s="5" t="s">
        <v>193</v>
      </c>
      <c r="C801" s="2" t="s">
        <v>510</v>
      </c>
      <c r="D801" s="21" t="s">
        <v>226</v>
      </c>
      <c r="E801" s="52">
        <v>65808</v>
      </c>
      <c r="F801" s="52">
        <v>70638</v>
      </c>
      <c r="G801" s="52">
        <v>83187</v>
      </c>
      <c r="H801" s="52">
        <v>140406</v>
      </c>
      <c r="I801" s="52">
        <v>370650</v>
      </c>
    </row>
    <row r="802" spans="1:9" x14ac:dyDescent="0.2">
      <c r="A802" s="5" t="s">
        <v>193</v>
      </c>
      <c r="B802" s="5" t="s">
        <v>193</v>
      </c>
      <c r="C802" s="2" t="s">
        <v>510</v>
      </c>
      <c r="D802" s="21" t="s">
        <v>227</v>
      </c>
      <c r="E802" s="52">
        <v>40122</v>
      </c>
      <c r="F802" s="52">
        <v>335942</v>
      </c>
      <c r="G802" s="52">
        <v>474629</v>
      </c>
      <c r="H802" s="52">
        <v>366469</v>
      </c>
      <c r="I802" s="52">
        <v>196416</v>
      </c>
    </row>
    <row r="803" spans="1:9" x14ac:dyDescent="0.2">
      <c r="A803" s="5" t="s">
        <v>193</v>
      </c>
      <c r="B803" s="5" t="s">
        <v>193</v>
      </c>
      <c r="C803" s="5" t="s">
        <v>510</v>
      </c>
      <c r="D803" s="5" t="s">
        <v>29</v>
      </c>
      <c r="E803" s="96"/>
      <c r="F803" s="96"/>
      <c r="G803" s="96"/>
      <c r="H803" s="96"/>
      <c r="I803" s="96"/>
    </row>
    <row r="804" spans="1:9" x14ac:dyDescent="0.2">
      <c r="A804" s="5" t="s">
        <v>193</v>
      </c>
      <c r="B804" s="5" t="s">
        <v>193</v>
      </c>
      <c r="C804" s="2" t="s">
        <v>510</v>
      </c>
      <c r="D804" s="8" t="s">
        <v>248</v>
      </c>
      <c r="E804" s="52">
        <v>42093</v>
      </c>
      <c r="F804" s="52">
        <v>81035</v>
      </c>
      <c r="G804" s="52">
        <v>178531</v>
      </c>
      <c r="H804" s="52">
        <v>201651</v>
      </c>
      <c r="I804" s="52">
        <v>150372</v>
      </c>
    </row>
    <row r="805" spans="1:9" x14ac:dyDescent="0.2">
      <c r="A805" s="5" t="s">
        <v>193</v>
      </c>
      <c r="B805" s="5" t="s">
        <v>193</v>
      </c>
      <c r="C805" s="2" t="s">
        <v>510</v>
      </c>
      <c r="D805" s="8" t="s">
        <v>249</v>
      </c>
      <c r="E805" s="52">
        <v>30362</v>
      </c>
      <c r="F805" s="52">
        <v>38739</v>
      </c>
      <c r="G805" s="52">
        <v>61803</v>
      </c>
      <c r="H805" s="52">
        <v>62568</v>
      </c>
      <c r="I805" s="52">
        <v>77895</v>
      </c>
    </row>
    <row r="806" spans="1:9" x14ac:dyDescent="0.2">
      <c r="A806" s="5" t="s">
        <v>193</v>
      </c>
      <c r="B806" s="5" t="s">
        <v>193</v>
      </c>
      <c r="C806" s="2" t="s">
        <v>510</v>
      </c>
      <c r="D806" s="8" t="s">
        <v>230</v>
      </c>
      <c r="E806" s="52">
        <v>11731</v>
      </c>
      <c r="F806" s="52">
        <v>42296</v>
      </c>
      <c r="G806" s="52">
        <v>116728</v>
      </c>
      <c r="H806" s="52">
        <v>139083</v>
      </c>
      <c r="I806" s="52">
        <v>72477</v>
      </c>
    </row>
    <row r="807" spans="1:9" x14ac:dyDescent="0.2">
      <c r="A807" s="5" t="s">
        <v>193</v>
      </c>
      <c r="B807" s="5" t="s">
        <v>193</v>
      </c>
      <c r="C807" s="2" t="s">
        <v>510</v>
      </c>
      <c r="D807" s="8" t="s">
        <v>250</v>
      </c>
      <c r="E807" s="52">
        <v>938</v>
      </c>
      <c r="F807" s="52">
        <v>3164</v>
      </c>
      <c r="G807" s="52">
        <v>9629</v>
      </c>
      <c r="H807" s="52">
        <v>7126</v>
      </c>
      <c r="I807" s="52">
        <v>4504</v>
      </c>
    </row>
    <row r="808" spans="1:9" x14ac:dyDescent="0.2">
      <c r="A808" s="5" t="s">
        <v>193</v>
      </c>
      <c r="B808" s="5" t="s">
        <v>193</v>
      </c>
      <c r="C808" s="2" t="s">
        <v>510</v>
      </c>
      <c r="D808" s="8" t="s">
        <v>232</v>
      </c>
      <c r="E808" s="52">
        <v>9376</v>
      </c>
      <c r="F808" s="52">
        <v>24079</v>
      </c>
      <c r="G808" s="52">
        <v>96290</v>
      </c>
      <c r="H808" s="52">
        <v>71104</v>
      </c>
      <c r="I808" s="52">
        <v>38490</v>
      </c>
    </row>
    <row r="809" spans="1:9" x14ac:dyDescent="0.2">
      <c r="A809" s="5" t="s">
        <v>193</v>
      </c>
      <c r="B809" s="5" t="s">
        <v>193</v>
      </c>
      <c r="C809" s="2" t="s">
        <v>510</v>
      </c>
      <c r="D809" s="8" t="s">
        <v>233</v>
      </c>
      <c r="E809" s="52">
        <v>9376</v>
      </c>
      <c r="F809" s="52">
        <v>20639</v>
      </c>
      <c r="G809" s="52">
        <v>98545</v>
      </c>
      <c r="H809" s="52">
        <v>61697</v>
      </c>
      <c r="I809" s="52">
        <v>30312</v>
      </c>
    </row>
    <row r="810" spans="1:9" x14ac:dyDescent="0.2">
      <c r="A810" s="5" t="s">
        <v>193</v>
      </c>
      <c r="B810" s="5" t="s">
        <v>193</v>
      </c>
      <c r="C810" s="5" t="s">
        <v>510</v>
      </c>
      <c r="D810" s="5" t="s">
        <v>40</v>
      </c>
      <c r="E810" s="96"/>
      <c r="F810" s="96"/>
      <c r="G810" s="96"/>
      <c r="H810" s="96"/>
      <c r="I810" s="96"/>
    </row>
    <row r="811" spans="1:9" x14ac:dyDescent="0.2">
      <c r="A811" s="5" t="s">
        <v>193</v>
      </c>
      <c r="B811" s="5" t="s">
        <v>193</v>
      </c>
      <c r="C811" s="2" t="s">
        <v>510</v>
      </c>
      <c r="D811" s="8" t="s">
        <v>251</v>
      </c>
      <c r="E811" s="52">
        <v>87218</v>
      </c>
      <c r="F811" s="52">
        <v>129392</v>
      </c>
      <c r="G811" s="52">
        <v>129392</v>
      </c>
      <c r="H811" s="52">
        <v>129392</v>
      </c>
      <c r="I811" s="52">
        <v>129392</v>
      </c>
    </row>
    <row r="812" spans="1:9" x14ac:dyDescent="0.2">
      <c r="A812" s="5" t="s">
        <v>193</v>
      </c>
      <c r="B812" s="5" t="s">
        <v>193</v>
      </c>
      <c r="C812" s="2" t="s">
        <v>510</v>
      </c>
      <c r="D812" s="8" t="s">
        <v>78</v>
      </c>
      <c r="E812" s="97">
        <v>1</v>
      </c>
      <c r="F812" s="97">
        <v>2</v>
      </c>
      <c r="G812" s="97">
        <v>3</v>
      </c>
      <c r="H812" s="97">
        <v>0</v>
      </c>
      <c r="I812" s="97">
        <v>0</v>
      </c>
    </row>
    <row r="813" spans="1:9" x14ac:dyDescent="0.2">
      <c r="A813" s="5" t="s">
        <v>193</v>
      </c>
      <c r="B813" s="5" t="s">
        <v>193</v>
      </c>
      <c r="C813" s="2" t="s">
        <v>510</v>
      </c>
      <c r="D813" s="8" t="s">
        <v>79</v>
      </c>
      <c r="E813" s="97">
        <v>0</v>
      </c>
      <c r="F813" s="97">
        <v>0</v>
      </c>
      <c r="G813" s="97">
        <v>0</v>
      </c>
      <c r="H813" s="97">
        <v>0</v>
      </c>
      <c r="I813" s="97">
        <v>0</v>
      </c>
    </row>
    <row r="814" spans="1:9" x14ac:dyDescent="0.2">
      <c r="A814" s="5" t="s">
        <v>193</v>
      </c>
      <c r="B814" s="5" t="s">
        <v>193</v>
      </c>
      <c r="C814" s="2" t="s">
        <v>510</v>
      </c>
      <c r="D814" s="8" t="s">
        <v>80</v>
      </c>
      <c r="E814" s="52">
        <v>106804</v>
      </c>
      <c r="F814" s="52">
        <v>-312558</v>
      </c>
      <c r="G814" s="52">
        <v>2839</v>
      </c>
      <c r="H814" s="52">
        <v>223716</v>
      </c>
      <c r="I814" s="52">
        <v>2051</v>
      </c>
    </row>
    <row r="815" spans="1:9" x14ac:dyDescent="0.2">
      <c r="A815" s="5" t="s">
        <v>193</v>
      </c>
      <c r="B815" s="5" t="s">
        <v>193</v>
      </c>
      <c r="C815" s="5" t="s">
        <v>510</v>
      </c>
      <c r="D815" s="5" t="s">
        <v>43</v>
      </c>
      <c r="E815" s="77"/>
      <c r="F815" s="77"/>
      <c r="G815" s="77"/>
      <c r="H815" s="77"/>
      <c r="I815" s="77"/>
    </row>
    <row r="816" spans="1:9" x14ac:dyDescent="0.2">
      <c r="A816" s="5" t="s">
        <v>193</v>
      </c>
      <c r="B816" s="5" t="s">
        <v>193</v>
      </c>
      <c r="C816" s="2" t="s">
        <v>510</v>
      </c>
      <c r="D816" s="8" t="s">
        <v>543</v>
      </c>
      <c r="E816" s="23">
        <v>2.1288093108161497</v>
      </c>
      <c r="F816" s="23">
        <v>3.1032030396023376</v>
      </c>
      <c r="G816" s="23">
        <v>13.476829071494411</v>
      </c>
      <c r="H816" s="23">
        <v>8.2068438029995683</v>
      </c>
      <c r="I816" s="23">
        <v>4.0492503837249849</v>
      </c>
    </row>
    <row r="817" spans="1:9" x14ac:dyDescent="0.2">
      <c r="A817" s="5" t="s">
        <v>193</v>
      </c>
      <c r="B817" s="5" t="s">
        <v>193</v>
      </c>
      <c r="C817" s="2" t="s">
        <v>510</v>
      </c>
      <c r="D817" s="8" t="s">
        <v>234</v>
      </c>
      <c r="E817" s="23">
        <v>2.1272637344187459</v>
      </c>
      <c r="F817" s="23">
        <v>3.5649723954855626</v>
      </c>
      <c r="G817" s="23">
        <v>12.760724163476153</v>
      </c>
      <c r="H817" s="23">
        <v>9.0656065646088937</v>
      </c>
      <c r="I817" s="23">
        <v>4.4521506582797974</v>
      </c>
    </row>
    <row r="818" spans="1:9" x14ac:dyDescent="0.2">
      <c r="A818" s="5" t="s">
        <v>193</v>
      </c>
      <c r="B818" s="5" t="s">
        <v>193</v>
      </c>
      <c r="C818" s="2" t="s">
        <v>510</v>
      </c>
      <c r="D818" s="8" t="s">
        <v>235</v>
      </c>
      <c r="E818" s="23">
        <v>1.7084392452692669</v>
      </c>
      <c r="F818" s="23">
        <v>2.2357752200406229</v>
      </c>
      <c r="G818" s="23">
        <v>9.7746314861268573</v>
      </c>
      <c r="H818" s="23">
        <v>6.040079885653868</v>
      </c>
      <c r="I818" s="23">
        <v>2.7580960838711617</v>
      </c>
    </row>
    <row r="819" spans="1:9" x14ac:dyDescent="0.2">
      <c r="A819" s="5" t="s">
        <v>193</v>
      </c>
      <c r="B819" s="5" t="s">
        <v>193</v>
      </c>
      <c r="C819" s="2" t="s">
        <v>510</v>
      </c>
      <c r="D819" s="8" t="s">
        <v>252</v>
      </c>
      <c r="E819" s="23">
        <v>22.274487444468203</v>
      </c>
      <c r="F819" s="23">
        <v>25.469241685691369</v>
      </c>
      <c r="G819" s="23">
        <v>55.19769675854613</v>
      </c>
      <c r="H819" s="23">
        <v>30.595930592955156</v>
      </c>
      <c r="I819" s="23">
        <v>20.158008139813262</v>
      </c>
    </row>
    <row r="820" spans="1:9" x14ac:dyDescent="0.2">
      <c r="A820" s="5" t="s">
        <v>193</v>
      </c>
      <c r="B820" s="5" t="s">
        <v>193</v>
      </c>
      <c r="C820" s="2" t="s">
        <v>510</v>
      </c>
      <c r="D820" s="8" t="s">
        <v>237</v>
      </c>
      <c r="E820" s="23">
        <v>323.82679180887368</v>
      </c>
      <c r="F820" s="23">
        <v>187.69804738601675</v>
      </c>
      <c r="G820" s="23">
        <v>62.715510680399824</v>
      </c>
      <c r="H820" s="23">
        <v>101.41173800995188</v>
      </c>
      <c r="I820" s="23">
        <v>256.97743467933492</v>
      </c>
    </row>
    <row r="821" spans="1:9" x14ac:dyDescent="0.2">
      <c r="A821" s="5" t="s">
        <v>193</v>
      </c>
      <c r="B821" s="5" t="s">
        <v>193</v>
      </c>
      <c r="C821" s="2" t="s">
        <v>510</v>
      </c>
      <c r="D821" s="8" t="s">
        <v>253</v>
      </c>
      <c r="E821" s="23">
        <v>3.08938805085304</v>
      </c>
      <c r="F821" s="23">
        <v>8.1674798007176221</v>
      </c>
      <c r="G821" s="23">
        <v>15.580149830914358</v>
      </c>
      <c r="H821" s="23">
        <v>11.389208541107275</v>
      </c>
      <c r="I821" s="23">
        <v>5.782142627896528</v>
      </c>
    </row>
    <row r="822" spans="1:9" x14ac:dyDescent="0.2">
      <c r="A822" s="5" t="s">
        <v>193</v>
      </c>
      <c r="B822" s="5" t="s">
        <v>193</v>
      </c>
      <c r="C822" s="2" t="s">
        <v>510</v>
      </c>
      <c r="D822" s="8" t="s">
        <v>254</v>
      </c>
      <c r="E822" s="23">
        <v>0.10750074525900617</v>
      </c>
      <c r="F822" s="23">
        <v>0.15950754297019909</v>
      </c>
      <c r="G822" s="23">
        <v>0.76160040806232221</v>
      </c>
      <c r="H822" s="23">
        <v>0.476822369234574</v>
      </c>
      <c r="I822" s="23">
        <v>0.23426486954371212</v>
      </c>
    </row>
    <row r="823" spans="1:9" x14ac:dyDescent="0.2">
      <c r="A823" s="5" t="s">
        <v>193</v>
      </c>
      <c r="B823" s="5" t="s">
        <v>193</v>
      </c>
      <c r="C823" s="5" t="s">
        <v>510</v>
      </c>
      <c r="D823" s="5" t="s">
        <v>53</v>
      </c>
      <c r="E823" s="22"/>
      <c r="F823" s="22"/>
      <c r="G823" s="22"/>
      <c r="H823" s="22"/>
      <c r="I823" s="22"/>
    </row>
    <row r="824" spans="1:9" x14ac:dyDescent="0.2">
      <c r="A824" s="5" t="s">
        <v>193</v>
      </c>
      <c r="B824" s="5" t="s">
        <v>193</v>
      </c>
      <c r="C824" s="2" t="s">
        <v>510</v>
      </c>
      <c r="D824" s="8" t="s">
        <v>239</v>
      </c>
      <c r="E824" s="23">
        <v>3.976242700206384</v>
      </c>
      <c r="F824" s="23">
        <v>1.8409799266831388</v>
      </c>
      <c r="G824" s="23">
        <v>1.4425766000236602</v>
      </c>
      <c r="H824" s="23">
        <v>2.1597668818764153</v>
      </c>
      <c r="I824" s="23">
        <v>2.0140729147565173</v>
      </c>
    </row>
    <row r="825" spans="1:9" x14ac:dyDescent="0.2">
      <c r="A825" s="5" t="s">
        <v>193</v>
      </c>
      <c r="B825" s="5" t="s">
        <v>193</v>
      </c>
      <c r="C825" s="2" t="s">
        <v>510</v>
      </c>
      <c r="D825" s="8" t="s">
        <v>240</v>
      </c>
      <c r="E825" s="23">
        <v>0.19746722424176164</v>
      </c>
      <c r="F825" s="23">
        <v>0.27952660798916723</v>
      </c>
      <c r="G825" s="23">
        <v>0.27470835800672705</v>
      </c>
      <c r="H825" s="23">
        <v>0.26401914906114776</v>
      </c>
      <c r="I825" s="23">
        <v>0.31886254923709234</v>
      </c>
    </row>
    <row r="826" spans="1:9" x14ac:dyDescent="0.2">
      <c r="A826" s="5" t="s">
        <v>193</v>
      </c>
      <c r="B826" s="5" t="s">
        <v>193</v>
      </c>
      <c r="C826" s="2" t="s">
        <v>510</v>
      </c>
      <c r="D826" s="8" t="s">
        <v>241</v>
      </c>
      <c r="E826" s="23">
        <v>11.991144395550332</v>
      </c>
      <c r="F826" s="23">
        <v>7.6520514556533508</v>
      </c>
      <c r="G826" s="23">
        <v>8.2512788009177012</v>
      </c>
      <c r="H826" s="23">
        <v>13.745619015918392</v>
      </c>
      <c r="I826" s="23">
        <v>33.725531587715956</v>
      </c>
    </row>
    <row r="827" spans="1:9" x14ac:dyDescent="0.2">
      <c r="A827" s="5" t="s">
        <v>193</v>
      </c>
      <c r="B827" s="5" t="s">
        <v>193</v>
      </c>
      <c r="C827" s="5" t="s">
        <v>510</v>
      </c>
      <c r="D827" s="5" t="s">
        <v>116</v>
      </c>
      <c r="E827" s="22"/>
      <c r="F827" s="22"/>
      <c r="G827" s="22"/>
      <c r="H827" s="22"/>
      <c r="I827" s="22"/>
    </row>
    <row r="828" spans="1:9" x14ac:dyDescent="0.2">
      <c r="A828" s="5" t="s">
        <v>193</v>
      </c>
      <c r="B828" s="5" t="s">
        <v>193</v>
      </c>
      <c r="C828" s="2" t="s">
        <v>510</v>
      </c>
      <c r="D828" s="8" t="s">
        <v>535</v>
      </c>
      <c r="E828" s="23">
        <v>80.25327757582383</v>
      </c>
      <c r="F828" s="23">
        <v>72.047339201083275</v>
      </c>
      <c r="G828" s="23">
        <v>72.529164199327298</v>
      </c>
      <c r="H828" s="23">
        <v>73.598085093885217</v>
      </c>
      <c r="I828" s="23">
        <v>68.113745076290769</v>
      </c>
    </row>
    <row r="829" spans="1:9" x14ac:dyDescent="0.2">
      <c r="A829" s="5" t="s">
        <v>193</v>
      </c>
      <c r="B829" s="5" t="s">
        <v>193</v>
      </c>
      <c r="C829" s="2" t="s">
        <v>510</v>
      </c>
      <c r="D829" s="8" t="s">
        <v>544</v>
      </c>
      <c r="E829" s="23">
        <v>5.0498062326583959</v>
      </c>
      <c r="F829" s="23">
        <v>5.1400936688512431</v>
      </c>
      <c r="G829" s="23">
        <v>5.6511839990107582</v>
      </c>
      <c r="H829" s="23">
        <v>5.8100578088289847</v>
      </c>
      <c r="I829" s="23">
        <v>5.7853885866205017</v>
      </c>
    </row>
    <row r="830" spans="1:9" x14ac:dyDescent="0.2">
      <c r="A830" s="5" t="s">
        <v>193</v>
      </c>
      <c r="B830" s="5" t="s">
        <v>193</v>
      </c>
      <c r="C830" s="5" t="s">
        <v>510</v>
      </c>
      <c r="D830" s="5" t="s">
        <v>117</v>
      </c>
      <c r="E830" s="22"/>
      <c r="F830" s="22"/>
      <c r="G830" s="22"/>
      <c r="H830" s="22"/>
      <c r="I830" s="22"/>
    </row>
    <row r="831" spans="1:9" x14ac:dyDescent="0.2">
      <c r="A831" s="5" t="s">
        <v>193</v>
      </c>
      <c r="B831" s="5" t="s">
        <v>193</v>
      </c>
      <c r="C831" s="2" t="s">
        <v>510</v>
      </c>
      <c r="D831" s="8" t="s">
        <v>242</v>
      </c>
      <c r="E831" s="23">
        <v>11.391211604095563</v>
      </c>
      <c r="F831" s="23">
        <v>-15.144047676728524</v>
      </c>
      <c r="G831" s="23">
        <v>2.8809173474047389E-2</v>
      </c>
      <c r="H831" s="23">
        <v>3.626043405676127</v>
      </c>
      <c r="I831" s="23">
        <v>6.7662971760358931E-2</v>
      </c>
    </row>
    <row r="832" spans="1:9" x14ac:dyDescent="0.2">
      <c r="A832" s="5" t="s">
        <v>193</v>
      </c>
      <c r="B832" s="5" t="s">
        <v>193</v>
      </c>
      <c r="C832" s="2" t="s">
        <v>510</v>
      </c>
      <c r="D832" s="8" t="s">
        <v>255</v>
      </c>
      <c r="E832" s="23">
        <v>0.98845915354786162</v>
      </c>
      <c r="F832" s="23">
        <v>-1.2618816917784992</v>
      </c>
      <c r="G832" s="23">
        <v>1.1195236405221026E-2</v>
      </c>
      <c r="H832" s="23">
        <v>0.94341993733474461</v>
      </c>
      <c r="I832" s="23">
        <v>8.7465297471566311E-3</v>
      </c>
    </row>
    <row r="833" spans="1:9" x14ac:dyDescent="0.2">
      <c r="A833" s="5" t="s">
        <v>193</v>
      </c>
      <c r="B833" s="5" t="s">
        <v>193</v>
      </c>
      <c r="C833" s="5" t="s">
        <v>651</v>
      </c>
      <c r="D833" s="5" t="s">
        <v>9</v>
      </c>
      <c r="E833" s="96">
        <v>144719</v>
      </c>
      <c r="F833" s="96">
        <v>144719</v>
      </c>
      <c r="G833" s="96">
        <v>144719</v>
      </c>
      <c r="H833" s="96"/>
      <c r="I833" s="96"/>
    </row>
    <row r="834" spans="1:9" x14ac:dyDescent="0.2">
      <c r="A834" s="5" t="s">
        <v>193</v>
      </c>
      <c r="B834" s="5" t="s">
        <v>193</v>
      </c>
      <c r="C834" s="2" t="s">
        <v>651</v>
      </c>
      <c r="D834" s="8" t="s">
        <v>246</v>
      </c>
      <c r="E834" s="52">
        <v>340200</v>
      </c>
      <c r="F834" s="52">
        <v>340200</v>
      </c>
      <c r="G834" s="52">
        <v>340200</v>
      </c>
      <c r="H834" s="52"/>
      <c r="I834" s="52"/>
    </row>
    <row r="835" spans="1:9" x14ac:dyDescent="0.2">
      <c r="A835" s="5" t="s">
        <v>193</v>
      </c>
      <c r="B835" s="5" t="s">
        <v>193</v>
      </c>
      <c r="C835" s="2" t="s">
        <v>651</v>
      </c>
      <c r="D835" s="8" t="s">
        <v>11</v>
      </c>
      <c r="E835" s="52">
        <v>218177</v>
      </c>
      <c r="F835" s="52">
        <v>218177</v>
      </c>
      <c r="G835" s="52">
        <v>218177</v>
      </c>
      <c r="H835" s="52"/>
      <c r="I835" s="52"/>
    </row>
    <row r="836" spans="1:9" x14ac:dyDescent="0.2">
      <c r="A836" s="5" t="s">
        <v>193</v>
      </c>
      <c r="B836" s="5" t="s">
        <v>193</v>
      </c>
      <c r="C836" s="2" t="s">
        <v>651</v>
      </c>
      <c r="D836" s="8" t="s">
        <v>247</v>
      </c>
      <c r="E836" s="52">
        <v>-413658</v>
      </c>
      <c r="F836" s="52">
        <v>-413658</v>
      </c>
      <c r="G836" s="52">
        <v>-413658</v>
      </c>
      <c r="H836" s="52"/>
      <c r="I836" s="52"/>
    </row>
    <row r="837" spans="1:9" x14ac:dyDescent="0.2">
      <c r="A837" s="5" t="s">
        <v>193</v>
      </c>
      <c r="B837" s="5" t="s">
        <v>193</v>
      </c>
      <c r="C837" s="2" t="s">
        <v>651</v>
      </c>
      <c r="D837" s="8" t="s">
        <v>13</v>
      </c>
      <c r="E837" s="52">
        <v>0</v>
      </c>
      <c r="F837" s="52">
        <v>0</v>
      </c>
      <c r="G837" s="52">
        <v>0</v>
      </c>
      <c r="H837" s="52"/>
      <c r="I837" s="52"/>
    </row>
    <row r="838" spans="1:9" x14ac:dyDescent="0.2">
      <c r="A838" s="5" t="s">
        <v>193</v>
      </c>
      <c r="B838" s="5" t="s">
        <v>193</v>
      </c>
      <c r="C838" s="5" t="s">
        <v>651</v>
      </c>
      <c r="D838" s="5" t="s">
        <v>218</v>
      </c>
      <c r="E838" s="96">
        <v>1803300</v>
      </c>
      <c r="F838" s="96">
        <v>1803300</v>
      </c>
      <c r="G838" s="96">
        <v>1803300</v>
      </c>
      <c r="H838" s="96"/>
      <c r="I838" s="96"/>
    </row>
    <row r="839" spans="1:9" x14ac:dyDescent="0.2">
      <c r="A839" s="5" t="s">
        <v>193</v>
      </c>
      <c r="B839" s="5" t="s">
        <v>193</v>
      </c>
      <c r="C839" s="2" t="s">
        <v>651</v>
      </c>
      <c r="D839" s="8" t="s">
        <v>219</v>
      </c>
      <c r="E839" s="52">
        <v>1225395</v>
      </c>
      <c r="F839" s="52">
        <v>1225395</v>
      </c>
      <c r="G839" s="52">
        <v>1225395</v>
      </c>
      <c r="H839" s="52"/>
      <c r="I839" s="52"/>
    </row>
    <row r="840" spans="1:9" x14ac:dyDescent="0.2">
      <c r="A840" s="5" t="s">
        <v>193</v>
      </c>
      <c r="B840" s="5" t="s">
        <v>193</v>
      </c>
      <c r="C840" s="2" t="s">
        <v>651</v>
      </c>
      <c r="D840" s="8" t="s">
        <v>220</v>
      </c>
      <c r="E840" s="52">
        <v>577905</v>
      </c>
      <c r="F840" s="52">
        <v>577905</v>
      </c>
      <c r="G840" s="52">
        <v>577905</v>
      </c>
      <c r="H840" s="52"/>
      <c r="I840" s="52"/>
    </row>
    <row r="841" spans="1:9" x14ac:dyDescent="0.2">
      <c r="A841" s="5" t="s">
        <v>193</v>
      </c>
      <c r="B841" s="5" t="s">
        <v>193</v>
      </c>
      <c r="C841" s="5" t="s">
        <v>651</v>
      </c>
      <c r="D841" s="5" t="s">
        <v>221</v>
      </c>
      <c r="E841" s="96">
        <v>1948019</v>
      </c>
      <c r="F841" s="96">
        <v>1948019</v>
      </c>
      <c r="G841" s="96">
        <v>1948019</v>
      </c>
      <c r="H841" s="96"/>
      <c r="I841" s="96"/>
    </row>
    <row r="842" spans="1:9" x14ac:dyDescent="0.2">
      <c r="A842" s="5" t="s">
        <v>193</v>
      </c>
      <c r="B842" s="5" t="s">
        <v>193</v>
      </c>
      <c r="C842" s="2" t="s">
        <v>651</v>
      </c>
      <c r="D842" s="8" t="s">
        <v>222</v>
      </c>
      <c r="E842" s="52">
        <v>1132325</v>
      </c>
      <c r="F842" s="52">
        <v>1132325</v>
      </c>
      <c r="G842" s="52">
        <v>1132325</v>
      </c>
      <c r="H842" s="52"/>
      <c r="I842" s="52"/>
    </row>
    <row r="843" spans="1:9" x14ac:dyDescent="0.2">
      <c r="A843" s="5" t="s">
        <v>193</v>
      </c>
      <c r="B843" s="5" t="s">
        <v>193</v>
      </c>
      <c r="C843" s="2" t="s">
        <v>651</v>
      </c>
      <c r="D843" s="21" t="s">
        <v>223</v>
      </c>
      <c r="E843" s="52">
        <v>111748</v>
      </c>
      <c r="F843" s="52">
        <v>11748</v>
      </c>
      <c r="G843" s="52">
        <v>11748</v>
      </c>
      <c r="H843" s="52"/>
      <c r="I843" s="52"/>
    </row>
    <row r="844" spans="1:9" x14ac:dyDescent="0.2">
      <c r="A844" s="5" t="s">
        <v>193</v>
      </c>
      <c r="B844" s="5" t="s">
        <v>193</v>
      </c>
      <c r="C844" s="2" t="s">
        <v>651</v>
      </c>
      <c r="D844" s="21" t="s">
        <v>224</v>
      </c>
      <c r="E844" s="52">
        <v>1020577</v>
      </c>
      <c r="F844" s="52">
        <v>1120577</v>
      </c>
      <c r="G844" s="52">
        <v>1120577</v>
      </c>
      <c r="H844" s="52"/>
      <c r="I844" s="52"/>
    </row>
    <row r="845" spans="1:9" x14ac:dyDescent="0.2">
      <c r="A845" s="5" t="s">
        <v>193</v>
      </c>
      <c r="B845" s="5" t="s">
        <v>193</v>
      </c>
      <c r="C845" s="2" t="s">
        <v>651</v>
      </c>
      <c r="D845" s="8" t="s">
        <v>225</v>
      </c>
      <c r="E845" s="52">
        <v>815694</v>
      </c>
      <c r="F845" s="52">
        <v>815694</v>
      </c>
      <c r="G845" s="52">
        <v>815694</v>
      </c>
      <c r="H845" s="52"/>
      <c r="I845" s="52"/>
    </row>
    <row r="846" spans="1:9" x14ac:dyDescent="0.2">
      <c r="A846" s="5" t="s">
        <v>193</v>
      </c>
      <c r="B846" s="5" t="s">
        <v>193</v>
      </c>
      <c r="C846" s="2" t="s">
        <v>651</v>
      </c>
      <c r="D846" s="21" t="s">
        <v>509</v>
      </c>
      <c r="E846" s="52">
        <v>453657</v>
      </c>
      <c r="F846" s="52">
        <v>453657</v>
      </c>
      <c r="G846" s="52">
        <v>453657</v>
      </c>
      <c r="H846" s="52"/>
      <c r="I846" s="52"/>
    </row>
    <row r="847" spans="1:9" x14ac:dyDescent="0.2">
      <c r="A847" s="5" t="s">
        <v>193</v>
      </c>
      <c r="B847" s="5" t="s">
        <v>193</v>
      </c>
      <c r="C847" s="2" t="s">
        <v>651</v>
      </c>
      <c r="D847" s="21" t="s">
        <v>226</v>
      </c>
      <c r="E847" s="52">
        <v>297434</v>
      </c>
      <c r="F847" s="52">
        <v>297434</v>
      </c>
      <c r="G847" s="52">
        <v>297434</v>
      </c>
      <c r="H847" s="52"/>
      <c r="I847" s="52"/>
    </row>
    <row r="848" spans="1:9" x14ac:dyDescent="0.2">
      <c r="A848" s="5" t="s">
        <v>193</v>
      </c>
      <c r="B848" s="5" t="s">
        <v>193</v>
      </c>
      <c r="C848" s="2" t="s">
        <v>651</v>
      </c>
      <c r="D848" s="21" t="s">
        <v>227</v>
      </c>
      <c r="E848" s="52">
        <v>64603</v>
      </c>
      <c r="F848" s="52">
        <v>64603</v>
      </c>
      <c r="G848" s="52">
        <v>64603</v>
      </c>
      <c r="H848" s="52"/>
      <c r="I848" s="52"/>
    </row>
    <row r="849" spans="1:9" x14ac:dyDescent="0.2">
      <c r="A849" s="5" t="s">
        <v>193</v>
      </c>
      <c r="B849" s="5" t="s">
        <v>193</v>
      </c>
      <c r="C849" s="5" t="s">
        <v>651</v>
      </c>
      <c r="D849" s="5" t="s">
        <v>29</v>
      </c>
      <c r="E849" s="96"/>
      <c r="F849" s="96"/>
      <c r="G849" s="96"/>
      <c r="H849" s="96"/>
      <c r="I849" s="96"/>
    </row>
    <row r="850" spans="1:9" x14ac:dyDescent="0.2">
      <c r="A850" s="5" t="s">
        <v>193</v>
      </c>
      <c r="B850" s="5" t="s">
        <v>193</v>
      </c>
      <c r="C850" s="2" t="s">
        <v>651</v>
      </c>
      <c r="D850" s="8" t="s">
        <v>248</v>
      </c>
      <c r="E850" s="52">
        <v>153022</v>
      </c>
      <c r="F850" s="52">
        <v>153022</v>
      </c>
      <c r="G850" s="52">
        <v>153022</v>
      </c>
      <c r="H850" s="52"/>
      <c r="I850" s="52"/>
    </row>
    <row r="851" spans="1:9" x14ac:dyDescent="0.2">
      <c r="A851" s="5" t="s">
        <v>193</v>
      </c>
      <c r="B851" s="5" t="s">
        <v>193</v>
      </c>
      <c r="C851" s="2" t="s">
        <v>651</v>
      </c>
      <c r="D851" s="8" t="s">
        <v>249</v>
      </c>
      <c r="E851" s="52">
        <v>43045</v>
      </c>
      <c r="F851" s="52">
        <v>43045</v>
      </c>
      <c r="G851" s="52">
        <v>43045</v>
      </c>
      <c r="H851" s="52"/>
      <c r="I851" s="52"/>
    </row>
    <row r="852" spans="1:9" x14ac:dyDescent="0.2">
      <c r="A852" s="5" t="s">
        <v>193</v>
      </c>
      <c r="B852" s="5" t="s">
        <v>193</v>
      </c>
      <c r="C852" s="2" t="s">
        <v>651</v>
      </c>
      <c r="D852" s="8" t="s">
        <v>230</v>
      </c>
      <c r="E852" s="52">
        <v>109977</v>
      </c>
      <c r="F852" s="52">
        <v>109977</v>
      </c>
      <c r="G852" s="52">
        <v>109977</v>
      </c>
      <c r="H852" s="52"/>
      <c r="I852" s="52"/>
    </row>
    <row r="853" spans="1:9" x14ac:dyDescent="0.2">
      <c r="A853" s="5" t="s">
        <v>193</v>
      </c>
      <c r="B853" s="5" t="s">
        <v>193</v>
      </c>
      <c r="C853" s="2" t="s">
        <v>651</v>
      </c>
      <c r="D853" s="8" t="s">
        <v>250</v>
      </c>
      <c r="E853" s="52">
        <v>0</v>
      </c>
      <c r="F853" s="52">
        <v>0</v>
      </c>
      <c r="G853" s="52">
        <v>0</v>
      </c>
      <c r="H853" s="52"/>
      <c r="I853" s="52"/>
    </row>
    <row r="854" spans="1:9" x14ac:dyDescent="0.2">
      <c r="A854" s="5" t="s">
        <v>193</v>
      </c>
      <c r="B854" s="5" t="s">
        <v>193</v>
      </c>
      <c r="C854" s="2" t="s">
        <v>651</v>
      </c>
      <c r="D854" s="8" t="s">
        <v>232</v>
      </c>
      <c r="E854" s="52">
        <v>8941</v>
      </c>
      <c r="F854" s="52">
        <v>8941</v>
      </c>
      <c r="G854" s="52">
        <v>8941</v>
      </c>
      <c r="H854" s="52"/>
      <c r="I854" s="52"/>
    </row>
    <row r="855" spans="1:9" x14ac:dyDescent="0.2">
      <c r="A855" s="5" t="s">
        <v>193</v>
      </c>
      <c r="B855" s="5" t="s">
        <v>193</v>
      </c>
      <c r="C855" s="2" t="s">
        <v>651</v>
      </c>
      <c r="D855" s="8" t="s">
        <v>233</v>
      </c>
      <c r="E855" s="52">
        <v>7421</v>
      </c>
      <c r="F855" s="52">
        <v>8941</v>
      </c>
      <c r="G855" s="52">
        <v>8941</v>
      </c>
      <c r="H855" s="52"/>
      <c r="I855" s="52"/>
    </row>
    <row r="856" spans="1:9" x14ac:dyDescent="0.2">
      <c r="A856" s="5" t="s">
        <v>193</v>
      </c>
      <c r="B856" s="5" t="s">
        <v>193</v>
      </c>
      <c r="C856" s="5" t="s">
        <v>651</v>
      </c>
      <c r="D856" s="5" t="s">
        <v>40</v>
      </c>
      <c r="E856" s="96"/>
      <c r="F856" s="96"/>
      <c r="G856" s="96"/>
      <c r="H856" s="96"/>
      <c r="I856" s="96"/>
    </row>
    <row r="857" spans="1:9" x14ac:dyDescent="0.2">
      <c r="A857" s="5" t="s">
        <v>193</v>
      </c>
      <c r="B857" s="5" t="s">
        <v>193</v>
      </c>
      <c r="C857" s="2" t="s">
        <v>651</v>
      </c>
      <c r="D857" s="8" t="s">
        <v>251</v>
      </c>
      <c r="E857" s="52">
        <v>34020</v>
      </c>
      <c r="F857" s="52">
        <v>34020</v>
      </c>
      <c r="G857" s="52">
        <v>34020</v>
      </c>
      <c r="H857" s="52"/>
      <c r="I857" s="52"/>
    </row>
    <row r="858" spans="1:9" x14ac:dyDescent="0.2">
      <c r="A858" s="5" t="s">
        <v>193</v>
      </c>
      <c r="B858" s="5" t="s">
        <v>193</v>
      </c>
      <c r="C858" s="2" t="s">
        <v>651</v>
      </c>
      <c r="D858" s="8" t="s">
        <v>78</v>
      </c>
      <c r="E858" s="97">
        <v>0</v>
      </c>
      <c r="F858" s="97">
        <v>0</v>
      </c>
      <c r="G858" s="97">
        <v>0</v>
      </c>
      <c r="H858" s="97"/>
      <c r="I858" s="97"/>
    </row>
    <row r="859" spans="1:9" x14ac:dyDescent="0.2">
      <c r="A859" s="5" t="s">
        <v>193</v>
      </c>
      <c r="B859" s="5" t="s">
        <v>193</v>
      </c>
      <c r="C859" s="2" t="s">
        <v>651</v>
      </c>
      <c r="D859" s="8" t="s">
        <v>79</v>
      </c>
      <c r="E859" s="97">
        <v>0</v>
      </c>
      <c r="F859" s="97">
        <v>0</v>
      </c>
      <c r="G859" s="97">
        <v>0</v>
      </c>
      <c r="H859" s="97"/>
      <c r="I859" s="97"/>
    </row>
    <row r="860" spans="1:9" x14ac:dyDescent="0.2">
      <c r="A860" s="5" t="s">
        <v>193</v>
      </c>
      <c r="B860" s="5" t="s">
        <v>193</v>
      </c>
      <c r="C860" s="2" t="s">
        <v>651</v>
      </c>
      <c r="D860" s="8" t="s">
        <v>80</v>
      </c>
      <c r="E860" s="52">
        <v>200395</v>
      </c>
      <c r="F860" s="52">
        <v>200395</v>
      </c>
      <c r="G860" s="52">
        <v>200395</v>
      </c>
      <c r="H860" s="52"/>
      <c r="I860" s="52"/>
    </row>
    <row r="861" spans="1:9" x14ac:dyDescent="0.2">
      <c r="A861" s="5" t="s">
        <v>193</v>
      </c>
      <c r="B861" s="5" t="s">
        <v>193</v>
      </c>
      <c r="C861" s="5" t="s">
        <v>651</v>
      </c>
      <c r="D861" s="5" t="s">
        <v>43</v>
      </c>
      <c r="E861" s="77"/>
      <c r="F861" s="77"/>
      <c r="G861" s="77"/>
      <c r="H861" s="77"/>
      <c r="I861" s="77"/>
    </row>
    <row r="862" spans="1:9" x14ac:dyDescent="0.2">
      <c r="A862" s="5" t="s">
        <v>193</v>
      </c>
      <c r="B862" s="5" t="s">
        <v>193</v>
      </c>
      <c r="C862" s="2" t="s">
        <v>651</v>
      </c>
      <c r="D862" s="8" t="s">
        <v>543</v>
      </c>
      <c r="E862" s="23">
        <v>5.1278684899702176</v>
      </c>
      <c r="F862" s="23">
        <v>6.1781797828896003</v>
      </c>
      <c r="G862" s="23">
        <v>6.1781797828896003</v>
      </c>
      <c r="H862" s="23"/>
      <c r="I862" s="23"/>
    </row>
    <row r="863" spans="1:9" x14ac:dyDescent="0.2">
      <c r="A863" s="5" t="s">
        <v>193</v>
      </c>
      <c r="B863" s="5" t="s">
        <v>193</v>
      </c>
      <c r="C863" s="2" t="s">
        <v>651</v>
      </c>
      <c r="D863" s="8" t="s">
        <v>234</v>
      </c>
      <c r="E863" s="23">
        <v>1.2372962979364095</v>
      </c>
      <c r="F863" s="23">
        <v>1.2372962979364095</v>
      </c>
      <c r="G863" s="23">
        <v>1.2372962979364095</v>
      </c>
      <c r="H863" s="23"/>
      <c r="I863" s="23"/>
    </row>
    <row r="864" spans="1:9" x14ac:dyDescent="0.2">
      <c r="A864" s="5" t="s">
        <v>193</v>
      </c>
      <c r="B864" s="5" t="s">
        <v>193</v>
      </c>
      <c r="C864" s="2" t="s">
        <v>651</v>
      </c>
      <c r="D864" s="8" t="s">
        <v>235</v>
      </c>
      <c r="E864" s="23">
        <v>0.38095110981977076</v>
      </c>
      <c r="F864" s="23">
        <v>0.45897909619978039</v>
      </c>
      <c r="G864" s="23">
        <v>0.45897909619978039</v>
      </c>
      <c r="H864" s="23"/>
      <c r="I864" s="23"/>
    </row>
    <row r="865" spans="1:9" x14ac:dyDescent="0.2">
      <c r="A865" s="5" t="s">
        <v>193</v>
      </c>
      <c r="B865" s="5" t="s">
        <v>193</v>
      </c>
      <c r="C865" s="2" t="s">
        <v>651</v>
      </c>
      <c r="D865" s="8" t="s">
        <v>252</v>
      </c>
      <c r="E865" s="23">
        <v>4.8496294650442415</v>
      </c>
      <c r="F865" s="23">
        <v>5.8429506868293446</v>
      </c>
      <c r="G865" s="23">
        <v>5.8429506868293446</v>
      </c>
      <c r="H865" s="23"/>
      <c r="I865" s="23"/>
    </row>
    <row r="866" spans="1:9" x14ac:dyDescent="0.2">
      <c r="A866" s="5" t="s">
        <v>193</v>
      </c>
      <c r="B866" s="5" t="s">
        <v>193</v>
      </c>
      <c r="C866" s="2" t="s">
        <v>651</v>
      </c>
      <c r="D866" s="8" t="s">
        <v>237</v>
      </c>
      <c r="E866" s="23">
        <v>580.04312087319772</v>
      </c>
      <c r="F866" s="23">
        <v>481.43384408902807</v>
      </c>
      <c r="G866" s="23">
        <v>481.43384408902807</v>
      </c>
      <c r="H866" s="23"/>
      <c r="I866" s="23"/>
    </row>
    <row r="867" spans="1:9" x14ac:dyDescent="0.2">
      <c r="A867" s="5" t="s">
        <v>193</v>
      </c>
      <c r="B867" s="5" t="s">
        <v>193</v>
      </c>
      <c r="C867" s="2" t="s">
        <v>651</v>
      </c>
      <c r="D867" s="8" t="s">
        <v>253</v>
      </c>
      <c r="E867" s="23">
        <v>0</v>
      </c>
      <c r="F867" s="23">
        <v>0</v>
      </c>
      <c r="G867" s="23">
        <v>0</v>
      </c>
      <c r="H867" s="23"/>
      <c r="I867" s="23"/>
    </row>
    <row r="868" spans="1:9" x14ac:dyDescent="0.2">
      <c r="A868" s="5" t="s">
        <v>193</v>
      </c>
      <c r="B868" s="5" t="s">
        <v>193</v>
      </c>
      <c r="C868" s="2" t="s">
        <v>651</v>
      </c>
      <c r="D868" s="8" t="s">
        <v>254</v>
      </c>
      <c r="E868" s="23">
        <v>0.21813639035861257</v>
      </c>
      <c r="F868" s="23">
        <v>0.26281599059376837</v>
      </c>
      <c r="G868" s="23">
        <v>0.26281599059376837</v>
      </c>
      <c r="H868" s="23"/>
      <c r="I868" s="23"/>
    </row>
    <row r="869" spans="1:9" x14ac:dyDescent="0.2">
      <c r="A869" s="5" t="s">
        <v>193</v>
      </c>
      <c r="B869" s="5" t="s">
        <v>193</v>
      </c>
      <c r="C869" s="5" t="s">
        <v>651</v>
      </c>
      <c r="D869" s="5" t="s">
        <v>53</v>
      </c>
      <c r="E869" s="22"/>
      <c r="F869" s="22"/>
      <c r="G869" s="22"/>
      <c r="H869" s="22"/>
      <c r="I869" s="22"/>
    </row>
    <row r="870" spans="1:9" x14ac:dyDescent="0.2">
      <c r="A870" s="5" t="s">
        <v>193</v>
      </c>
      <c r="B870" s="5" t="s">
        <v>193</v>
      </c>
      <c r="C870" s="2" t="s">
        <v>651</v>
      </c>
      <c r="D870" s="8" t="s">
        <v>239</v>
      </c>
      <c r="E870" s="23">
        <v>0.9240489801247761</v>
      </c>
      <c r="F870" s="23">
        <v>0.9240489801247761</v>
      </c>
      <c r="G870" s="23">
        <v>0.9240489801247761</v>
      </c>
      <c r="H870" s="23"/>
      <c r="I870" s="23"/>
    </row>
    <row r="871" spans="1:9" x14ac:dyDescent="0.2">
      <c r="A871" s="5" t="s">
        <v>193</v>
      </c>
      <c r="B871" s="5" t="s">
        <v>193</v>
      </c>
      <c r="C871" s="2" t="s">
        <v>651</v>
      </c>
      <c r="D871" s="8" t="s">
        <v>240</v>
      </c>
      <c r="E871" s="23">
        <v>0.92570965683599593</v>
      </c>
      <c r="F871" s="23">
        <v>0.92570965683599593</v>
      </c>
      <c r="G871" s="23">
        <v>0.92570965683599593</v>
      </c>
      <c r="H871" s="23"/>
      <c r="I871" s="23"/>
    </row>
    <row r="872" spans="1:9" x14ac:dyDescent="0.2">
      <c r="A872" s="5" t="s">
        <v>193</v>
      </c>
      <c r="B872" s="5" t="s">
        <v>193</v>
      </c>
      <c r="C872" s="2" t="s">
        <v>651</v>
      </c>
      <c r="D872" s="8" t="s">
        <v>241</v>
      </c>
      <c r="E872" s="23">
        <v>15.268536908520913</v>
      </c>
      <c r="F872" s="23">
        <v>15.268536908520913</v>
      </c>
      <c r="G872" s="23">
        <v>15.268536908520913</v>
      </c>
      <c r="H872" s="23"/>
      <c r="I872" s="23"/>
    </row>
    <row r="873" spans="1:9" x14ac:dyDescent="0.2">
      <c r="A873" s="5" t="s">
        <v>193</v>
      </c>
      <c r="B873" s="5" t="s">
        <v>193</v>
      </c>
      <c r="C873" s="5" t="s">
        <v>651</v>
      </c>
      <c r="D873" s="5" t="s">
        <v>116</v>
      </c>
      <c r="E873" s="22"/>
      <c r="F873" s="22"/>
      <c r="G873" s="22"/>
      <c r="H873" s="22"/>
      <c r="I873" s="22"/>
    </row>
    <row r="874" spans="1:9" x14ac:dyDescent="0.2">
      <c r="A874" s="5" t="s">
        <v>193</v>
      </c>
      <c r="B874" s="5" t="s">
        <v>193</v>
      </c>
      <c r="C874" s="2" t="s">
        <v>651</v>
      </c>
      <c r="D874" s="8" t="s">
        <v>535</v>
      </c>
      <c r="E874" s="23">
        <v>7.4290343164004042</v>
      </c>
      <c r="F874" s="23">
        <v>7.4290343164004042</v>
      </c>
      <c r="G874" s="23">
        <v>7.4290343164004042</v>
      </c>
      <c r="H874" s="23"/>
      <c r="I874" s="23"/>
    </row>
    <row r="875" spans="1:9" x14ac:dyDescent="0.2">
      <c r="A875" s="5" t="s">
        <v>193</v>
      </c>
      <c r="B875" s="5" t="s">
        <v>193</v>
      </c>
      <c r="C875" s="2" t="s">
        <v>651</v>
      </c>
      <c r="D875" s="8" t="s">
        <v>544</v>
      </c>
      <c r="E875" s="23">
        <v>4.253938859494415</v>
      </c>
      <c r="F875" s="23">
        <v>4.253938859494415</v>
      </c>
      <c r="G875" s="23">
        <v>4.253938859494415</v>
      </c>
      <c r="H875" s="23"/>
      <c r="I875" s="23"/>
    </row>
    <row r="876" spans="1:9" x14ac:dyDescent="0.2">
      <c r="A876" s="5" t="s">
        <v>193</v>
      </c>
      <c r="B876" s="5" t="s">
        <v>193</v>
      </c>
      <c r="C876" s="5" t="s">
        <v>651</v>
      </c>
      <c r="D876" s="5" t="s">
        <v>117</v>
      </c>
      <c r="E876" s="22"/>
      <c r="F876" s="22"/>
      <c r="G876" s="22"/>
      <c r="H876" s="22"/>
      <c r="I876" s="22"/>
    </row>
    <row r="877" spans="1:9" x14ac:dyDescent="0.2">
      <c r="A877" s="5" t="s">
        <v>193</v>
      </c>
      <c r="B877" s="5" t="s">
        <v>193</v>
      </c>
      <c r="C877" s="2" t="s">
        <v>651</v>
      </c>
      <c r="D877" s="8" t="s">
        <v>242</v>
      </c>
      <c r="E877" s="23">
        <v>27.003773076404798</v>
      </c>
      <c r="F877" s="23">
        <v>22.413041046862766</v>
      </c>
      <c r="G877" s="23">
        <v>22.413041046862766</v>
      </c>
      <c r="H877" s="23"/>
      <c r="I877" s="23"/>
    </row>
    <row r="878" spans="1:9" x14ac:dyDescent="0.2">
      <c r="A878" s="5" t="s">
        <v>193</v>
      </c>
      <c r="B878" s="5" t="s">
        <v>193</v>
      </c>
      <c r="C878" s="2" t="s">
        <v>651</v>
      </c>
      <c r="D878" s="8" t="s">
        <v>255</v>
      </c>
      <c r="E878" s="23">
        <v>0.16353502340061776</v>
      </c>
      <c r="F878" s="23">
        <v>0.16353502340061776</v>
      </c>
      <c r="G878" s="23">
        <v>0.16353502340061776</v>
      </c>
      <c r="H878" s="23"/>
      <c r="I878" s="23"/>
    </row>
    <row r="879" spans="1:9" x14ac:dyDescent="0.2">
      <c r="A879" s="5" t="s">
        <v>193</v>
      </c>
      <c r="B879" s="5" t="s">
        <v>193</v>
      </c>
      <c r="C879" s="5" t="s">
        <v>266</v>
      </c>
      <c r="D879" s="5" t="s">
        <v>9</v>
      </c>
      <c r="E879" s="96">
        <v>1158672</v>
      </c>
      <c r="F879" s="96">
        <v>1138605</v>
      </c>
      <c r="G879" s="96">
        <v>1176622</v>
      </c>
      <c r="H879" s="96">
        <v>1243592</v>
      </c>
      <c r="I879" s="96">
        <v>1326902</v>
      </c>
    </row>
    <row r="880" spans="1:9" x14ac:dyDescent="0.2">
      <c r="A880" s="5" t="s">
        <v>193</v>
      </c>
      <c r="B880" s="5" t="s">
        <v>193</v>
      </c>
      <c r="C880" s="2" t="s">
        <v>266</v>
      </c>
      <c r="D880" s="8" t="s">
        <v>246</v>
      </c>
      <c r="E880" s="52">
        <v>453835</v>
      </c>
      <c r="F880" s="52">
        <v>453835</v>
      </c>
      <c r="G880" s="52">
        <v>453835</v>
      </c>
      <c r="H880" s="52">
        <v>453835</v>
      </c>
      <c r="I880" s="52">
        <v>453835</v>
      </c>
    </row>
    <row r="881" spans="1:9" x14ac:dyDescent="0.2">
      <c r="A881" s="5" t="s">
        <v>193</v>
      </c>
      <c r="B881" s="5" t="s">
        <v>193</v>
      </c>
      <c r="C881" s="2" t="s">
        <v>266</v>
      </c>
      <c r="D881" s="8" t="s">
        <v>11</v>
      </c>
      <c r="E881" s="52">
        <v>566872</v>
      </c>
      <c r="F881" s="52">
        <v>572449</v>
      </c>
      <c r="G881" s="52">
        <v>578888</v>
      </c>
      <c r="H881" s="52">
        <v>578888</v>
      </c>
      <c r="I881" s="52">
        <v>578888</v>
      </c>
    </row>
    <row r="882" spans="1:9" x14ac:dyDescent="0.2">
      <c r="A882" s="5" t="s">
        <v>193</v>
      </c>
      <c r="B882" s="5" t="s">
        <v>193</v>
      </c>
      <c r="C882" s="2" t="s">
        <v>266</v>
      </c>
      <c r="D882" s="8" t="s">
        <v>247</v>
      </c>
      <c r="E882" s="52">
        <v>137965</v>
      </c>
      <c r="F882" s="52">
        <v>112321</v>
      </c>
      <c r="G882" s="52">
        <v>143899</v>
      </c>
      <c r="H882" s="52">
        <v>210869</v>
      </c>
      <c r="I882" s="52">
        <v>294179</v>
      </c>
    </row>
    <row r="883" spans="1:9" x14ac:dyDescent="0.2">
      <c r="A883" s="5" t="s">
        <v>193</v>
      </c>
      <c r="B883" s="5" t="s">
        <v>193</v>
      </c>
      <c r="C883" s="2" t="s">
        <v>266</v>
      </c>
      <c r="D883" s="8" t="s">
        <v>13</v>
      </c>
      <c r="E883" s="52">
        <v>0</v>
      </c>
      <c r="F883" s="52">
        <v>0</v>
      </c>
      <c r="G883" s="52">
        <v>0</v>
      </c>
      <c r="H883" s="52">
        <v>0</v>
      </c>
      <c r="I883" s="52">
        <v>0</v>
      </c>
    </row>
    <row r="884" spans="1:9" x14ac:dyDescent="0.2">
      <c r="A884" s="5" t="s">
        <v>193</v>
      </c>
      <c r="B884" s="5" t="s">
        <v>193</v>
      </c>
      <c r="C884" s="5" t="s">
        <v>266</v>
      </c>
      <c r="D884" s="5" t="s">
        <v>218</v>
      </c>
      <c r="E884" s="96">
        <v>5591621</v>
      </c>
      <c r="F884" s="96">
        <v>5568505</v>
      </c>
      <c r="G884" s="96">
        <v>5647957</v>
      </c>
      <c r="H884" s="96">
        <v>6494742</v>
      </c>
      <c r="I884" s="96">
        <v>7546824</v>
      </c>
    </row>
    <row r="885" spans="1:9" x14ac:dyDescent="0.2">
      <c r="A885" s="5" t="s">
        <v>193</v>
      </c>
      <c r="B885" s="5" t="s">
        <v>193</v>
      </c>
      <c r="C885" s="2" t="s">
        <v>266</v>
      </c>
      <c r="D885" s="8" t="s">
        <v>219</v>
      </c>
      <c r="E885" s="52">
        <v>3902034</v>
      </c>
      <c r="F885" s="52">
        <v>3689671</v>
      </c>
      <c r="G885" s="52">
        <v>4638004</v>
      </c>
      <c r="H885" s="52">
        <v>5475844</v>
      </c>
      <c r="I885" s="52">
        <v>6656886</v>
      </c>
    </row>
    <row r="886" spans="1:9" x14ac:dyDescent="0.2">
      <c r="A886" s="5" t="s">
        <v>193</v>
      </c>
      <c r="B886" s="5" t="s">
        <v>193</v>
      </c>
      <c r="C886" s="2" t="s">
        <v>266</v>
      </c>
      <c r="D886" s="8" t="s">
        <v>220</v>
      </c>
      <c r="E886" s="52">
        <v>1689587</v>
      </c>
      <c r="F886" s="52">
        <v>1878834</v>
      </c>
      <c r="G886" s="52">
        <v>1009953</v>
      </c>
      <c r="H886" s="52">
        <v>1018898</v>
      </c>
      <c r="I886" s="52">
        <v>889938</v>
      </c>
    </row>
    <row r="887" spans="1:9" x14ac:dyDescent="0.2">
      <c r="A887" s="5" t="s">
        <v>193</v>
      </c>
      <c r="B887" s="5" t="s">
        <v>193</v>
      </c>
      <c r="C887" s="5" t="s">
        <v>266</v>
      </c>
      <c r="D887" s="5" t="s">
        <v>221</v>
      </c>
      <c r="E887" s="96">
        <v>6750293</v>
      </c>
      <c r="F887" s="96">
        <v>6707110</v>
      </c>
      <c r="G887" s="96">
        <v>6824579</v>
      </c>
      <c r="H887" s="96">
        <v>7738334</v>
      </c>
      <c r="I887" s="96">
        <v>8873726</v>
      </c>
    </row>
    <row r="888" spans="1:9" x14ac:dyDescent="0.2">
      <c r="A888" s="5" t="s">
        <v>193</v>
      </c>
      <c r="B888" s="5" t="s">
        <v>193</v>
      </c>
      <c r="C888" s="2" t="s">
        <v>266</v>
      </c>
      <c r="D888" s="8" t="s">
        <v>222</v>
      </c>
      <c r="E888" s="52">
        <v>2503516</v>
      </c>
      <c r="F888" s="52">
        <v>2350819</v>
      </c>
      <c r="G888" s="52">
        <v>2111300</v>
      </c>
      <c r="H888" s="52">
        <v>2630850</v>
      </c>
      <c r="I888" s="52">
        <v>3268207</v>
      </c>
    </row>
    <row r="889" spans="1:9" x14ac:dyDescent="0.2">
      <c r="A889" s="5" t="s">
        <v>193</v>
      </c>
      <c r="B889" s="5" t="s">
        <v>193</v>
      </c>
      <c r="C889" s="2" t="s">
        <v>266</v>
      </c>
      <c r="D889" s="21" t="s">
        <v>223</v>
      </c>
      <c r="E889" s="52">
        <v>769029</v>
      </c>
      <c r="F889" s="52">
        <v>514149</v>
      </c>
      <c r="G889" s="52">
        <v>400254</v>
      </c>
      <c r="H889" s="52">
        <v>329628</v>
      </c>
      <c r="I889" s="52">
        <v>604580</v>
      </c>
    </row>
    <row r="890" spans="1:9" x14ac:dyDescent="0.2">
      <c r="A890" s="5" t="s">
        <v>193</v>
      </c>
      <c r="B890" s="5" t="s">
        <v>193</v>
      </c>
      <c r="C890" s="2" t="s">
        <v>266</v>
      </c>
      <c r="D890" s="21" t="s">
        <v>224</v>
      </c>
      <c r="E890" s="52">
        <v>1734487</v>
      </c>
      <c r="F890" s="52">
        <v>1836670</v>
      </c>
      <c r="G890" s="52">
        <v>1711046</v>
      </c>
      <c r="H890" s="52">
        <v>2301222</v>
      </c>
      <c r="I890" s="52">
        <v>2663627</v>
      </c>
    </row>
    <row r="891" spans="1:9" x14ac:dyDescent="0.2">
      <c r="A891" s="5" t="s">
        <v>193</v>
      </c>
      <c r="B891" s="5" t="s">
        <v>193</v>
      </c>
      <c r="C891" s="2" t="s">
        <v>266</v>
      </c>
      <c r="D891" s="8" t="s">
        <v>225</v>
      </c>
      <c r="E891" s="52">
        <v>4246777</v>
      </c>
      <c r="F891" s="52">
        <v>4356291</v>
      </c>
      <c r="G891" s="52">
        <v>4713279</v>
      </c>
      <c r="H891" s="52">
        <v>5107484</v>
      </c>
      <c r="I891" s="52">
        <v>5605519.0000000009</v>
      </c>
    </row>
    <row r="892" spans="1:9" x14ac:dyDescent="0.2">
      <c r="A892" s="5" t="s">
        <v>193</v>
      </c>
      <c r="B892" s="5" t="s">
        <v>193</v>
      </c>
      <c r="C892" s="2" t="s">
        <v>266</v>
      </c>
      <c r="D892" s="21" t="s">
        <v>509</v>
      </c>
      <c r="E892" s="52">
        <v>2248261</v>
      </c>
      <c r="F892" s="52">
        <v>1030776</v>
      </c>
      <c r="G892" s="52">
        <v>1646818</v>
      </c>
      <c r="H892" s="52">
        <v>1274400.5970000001</v>
      </c>
      <c r="I892" s="52">
        <v>809704.41700000002</v>
      </c>
    </row>
    <row r="893" spans="1:9" x14ac:dyDescent="0.2">
      <c r="A893" s="5" t="s">
        <v>193</v>
      </c>
      <c r="B893" s="5" t="s">
        <v>193</v>
      </c>
      <c r="C893" s="2" t="s">
        <v>266</v>
      </c>
      <c r="D893" s="21" t="s">
        <v>226</v>
      </c>
      <c r="E893" s="52">
        <v>1998516</v>
      </c>
      <c r="F893" s="52">
        <v>3262615</v>
      </c>
      <c r="G893" s="52">
        <v>2948113</v>
      </c>
      <c r="H893" s="52">
        <v>3807621.307</v>
      </c>
      <c r="I893" s="52">
        <v>4736612.6500000004</v>
      </c>
    </row>
    <row r="894" spans="1:9" x14ac:dyDescent="0.2">
      <c r="A894" s="5" t="s">
        <v>193</v>
      </c>
      <c r="B894" s="5" t="s">
        <v>193</v>
      </c>
      <c r="C894" s="2" t="s">
        <v>266</v>
      </c>
      <c r="D894" s="21" t="s">
        <v>227</v>
      </c>
      <c r="E894" s="52">
        <v>0</v>
      </c>
      <c r="F894" s="52">
        <v>62900</v>
      </c>
      <c r="G894" s="52">
        <v>118348</v>
      </c>
      <c r="H894" s="52">
        <v>25462.095999999903</v>
      </c>
      <c r="I894" s="52">
        <v>59201.933000000194</v>
      </c>
    </row>
    <row r="895" spans="1:9" x14ac:dyDescent="0.2">
      <c r="A895" s="5" t="s">
        <v>193</v>
      </c>
      <c r="B895" s="5" t="s">
        <v>193</v>
      </c>
      <c r="C895" s="5" t="s">
        <v>266</v>
      </c>
      <c r="D895" s="5" t="s">
        <v>29</v>
      </c>
      <c r="E895" s="96"/>
      <c r="F895" s="96"/>
      <c r="G895" s="96"/>
      <c r="H895" s="96"/>
      <c r="I895" s="96"/>
    </row>
    <row r="896" spans="1:9" x14ac:dyDescent="0.2">
      <c r="A896" s="5" t="s">
        <v>193</v>
      </c>
      <c r="B896" s="5" t="s">
        <v>193</v>
      </c>
      <c r="C896" s="2" t="s">
        <v>266</v>
      </c>
      <c r="D896" s="8" t="s">
        <v>248</v>
      </c>
      <c r="E896" s="52">
        <v>1701302</v>
      </c>
      <c r="F896" s="52">
        <v>1531103</v>
      </c>
      <c r="G896" s="52">
        <v>1896845</v>
      </c>
      <c r="H896" s="52">
        <v>2111414</v>
      </c>
      <c r="I896" s="52">
        <v>1889896</v>
      </c>
    </row>
    <row r="897" spans="1:9" x14ac:dyDescent="0.2">
      <c r="A897" s="5" t="s">
        <v>193</v>
      </c>
      <c r="B897" s="5" t="s">
        <v>193</v>
      </c>
      <c r="C897" s="2" t="s">
        <v>266</v>
      </c>
      <c r="D897" s="8" t="s">
        <v>249</v>
      </c>
      <c r="E897" s="52">
        <v>188384</v>
      </c>
      <c r="F897" s="52">
        <v>193252</v>
      </c>
      <c r="G897" s="52">
        <v>243657</v>
      </c>
      <c r="H897" s="52">
        <v>807485</v>
      </c>
      <c r="I897" s="52">
        <v>738853</v>
      </c>
    </row>
    <row r="898" spans="1:9" x14ac:dyDescent="0.2">
      <c r="A898" s="5" t="s">
        <v>193</v>
      </c>
      <c r="B898" s="5" t="s">
        <v>193</v>
      </c>
      <c r="C898" s="2" t="s">
        <v>266</v>
      </c>
      <c r="D898" s="8" t="s">
        <v>230</v>
      </c>
      <c r="E898" s="52">
        <v>1512918</v>
      </c>
      <c r="F898" s="52">
        <v>1337851</v>
      </c>
      <c r="G898" s="52">
        <v>1653188</v>
      </c>
      <c r="H898" s="52">
        <v>1303929</v>
      </c>
      <c r="I898" s="52">
        <v>1151043</v>
      </c>
    </row>
    <row r="899" spans="1:9" x14ac:dyDescent="0.2">
      <c r="A899" s="5" t="s">
        <v>193</v>
      </c>
      <c r="B899" s="5" t="s">
        <v>193</v>
      </c>
      <c r="C899" s="2" t="s">
        <v>266</v>
      </c>
      <c r="D899" s="8" t="s">
        <v>250</v>
      </c>
      <c r="E899" s="52">
        <v>17546</v>
      </c>
      <c r="F899" s="52">
        <v>17942</v>
      </c>
      <c r="G899" s="52">
        <v>21829</v>
      </c>
      <c r="H899" s="52">
        <v>26302</v>
      </c>
      <c r="I899" s="52">
        <v>29103</v>
      </c>
    </row>
    <row r="900" spans="1:9" x14ac:dyDescent="0.2">
      <c r="A900" s="5" t="s">
        <v>193</v>
      </c>
      <c r="B900" s="5" t="s">
        <v>193</v>
      </c>
      <c r="C900" s="2" t="s">
        <v>266</v>
      </c>
      <c r="D900" s="8" t="s">
        <v>232</v>
      </c>
      <c r="E900" s="52">
        <v>152519</v>
      </c>
      <c r="F900" s="52">
        <v>152830</v>
      </c>
      <c r="G900" s="52">
        <v>186434</v>
      </c>
      <c r="H900" s="52">
        <v>223859</v>
      </c>
      <c r="I900" s="52">
        <v>248451</v>
      </c>
    </row>
    <row r="901" spans="1:9" x14ac:dyDescent="0.2">
      <c r="A901" s="5" t="s">
        <v>193</v>
      </c>
      <c r="B901" s="5" t="s">
        <v>193</v>
      </c>
      <c r="C901" s="2" t="s">
        <v>266</v>
      </c>
      <c r="D901" s="8" t="s">
        <v>233</v>
      </c>
      <c r="E901" s="52">
        <v>152519</v>
      </c>
      <c r="F901" s="52">
        <v>111545</v>
      </c>
      <c r="G901" s="52">
        <v>128784</v>
      </c>
      <c r="H901" s="52">
        <v>157737</v>
      </c>
      <c r="I901" s="52">
        <v>174076</v>
      </c>
    </row>
    <row r="902" spans="1:9" x14ac:dyDescent="0.2">
      <c r="A902" s="5" t="s">
        <v>193</v>
      </c>
      <c r="B902" s="5" t="s">
        <v>193</v>
      </c>
      <c r="C902" s="5" t="s">
        <v>266</v>
      </c>
      <c r="D902" s="5" t="s">
        <v>40</v>
      </c>
      <c r="E902" s="96"/>
      <c r="F902" s="96"/>
      <c r="G902" s="96"/>
      <c r="H902" s="96"/>
      <c r="I902" s="96"/>
    </row>
    <row r="903" spans="1:9" x14ac:dyDescent="0.2">
      <c r="A903" s="5" t="s">
        <v>193</v>
      </c>
      <c r="B903" s="5" t="s">
        <v>193</v>
      </c>
      <c r="C903" s="2" t="s">
        <v>266</v>
      </c>
      <c r="D903" s="8" t="s">
        <v>251</v>
      </c>
      <c r="E903" s="52">
        <v>45384</v>
      </c>
      <c r="F903" s="52">
        <v>45384</v>
      </c>
      <c r="G903" s="52">
        <v>45384</v>
      </c>
      <c r="H903" s="52">
        <v>45384</v>
      </c>
      <c r="I903" s="52">
        <v>45384</v>
      </c>
    </row>
    <row r="904" spans="1:9" x14ac:dyDescent="0.2">
      <c r="A904" s="5" t="s">
        <v>193</v>
      </c>
      <c r="B904" s="5" t="s">
        <v>193</v>
      </c>
      <c r="C904" s="2" t="s">
        <v>266</v>
      </c>
      <c r="D904" s="8" t="s">
        <v>78</v>
      </c>
      <c r="E904" s="97">
        <v>29</v>
      </c>
      <c r="F904" s="97">
        <v>20</v>
      </c>
      <c r="G904" s="97">
        <v>20</v>
      </c>
      <c r="H904" s="97">
        <v>20</v>
      </c>
      <c r="I904" s="97">
        <v>25</v>
      </c>
    </row>
    <row r="905" spans="1:9" x14ac:dyDescent="0.2">
      <c r="A905" s="5" t="s">
        <v>193</v>
      </c>
      <c r="B905" s="5" t="s">
        <v>193</v>
      </c>
      <c r="C905" s="2" t="s">
        <v>266</v>
      </c>
      <c r="D905" s="8" t="s">
        <v>79</v>
      </c>
      <c r="E905" s="97">
        <v>0</v>
      </c>
      <c r="F905" s="97">
        <v>0</v>
      </c>
      <c r="G905" s="97">
        <v>0</v>
      </c>
      <c r="H905" s="97">
        <v>0</v>
      </c>
      <c r="I905" s="97">
        <v>0</v>
      </c>
    </row>
    <row r="906" spans="1:9" x14ac:dyDescent="0.2">
      <c r="A906" s="5" t="s">
        <v>193</v>
      </c>
      <c r="B906" s="5" t="s">
        <v>193</v>
      </c>
      <c r="C906" s="2" t="s">
        <v>266</v>
      </c>
      <c r="D906" s="8" t="s">
        <v>80</v>
      </c>
      <c r="E906" s="52">
        <v>271058</v>
      </c>
      <c r="F906" s="52">
        <v>-93301</v>
      </c>
      <c r="G906" s="52">
        <v>-22495</v>
      </c>
      <c r="H906" s="52">
        <v>-1034348.4179999999</v>
      </c>
      <c r="I906" s="52">
        <v>-871599.81</v>
      </c>
    </row>
    <row r="907" spans="1:9" x14ac:dyDescent="0.2">
      <c r="A907" s="5" t="s">
        <v>193</v>
      </c>
      <c r="B907" s="5" t="s">
        <v>193</v>
      </c>
      <c r="C907" s="5" t="s">
        <v>266</v>
      </c>
      <c r="D907" s="5" t="s">
        <v>43</v>
      </c>
      <c r="E907" s="77"/>
      <c r="F907" s="77"/>
      <c r="G907" s="77"/>
      <c r="H907" s="77"/>
      <c r="I907" s="77"/>
    </row>
    <row r="908" spans="1:9" x14ac:dyDescent="0.2">
      <c r="A908" s="5" t="s">
        <v>193</v>
      </c>
      <c r="B908" s="5" t="s">
        <v>193</v>
      </c>
      <c r="C908" s="2" t="s">
        <v>266</v>
      </c>
      <c r="D908" s="8" t="s">
        <v>543</v>
      </c>
      <c r="E908" s="23">
        <v>13.163259317563556</v>
      </c>
      <c r="F908" s="23">
        <v>9.7966371129584005</v>
      </c>
      <c r="G908" s="23">
        <v>10.94523134872542</v>
      </c>
      <c r="H908" s="23">
        <v>12.683983171329505</v>
      </c>
      <c r="I908" s="23">
        <v>13.118979397122018</v>
      </c>
    </row>
    <row r="909" spans="1:9" x14ac:dyDescent="0.2">
      <c r="A909" s="5" t="s">
        <v>193</v>
      </c>
      <c r="B909" s="5" t="s">
        <v>193</v>
      </c>
      <c r="C909" s="2" t="s">
        <v>266</v>
      </c>
      <c r="D909" s="8" t="s">
        <v>234</v>
      </c>
      <c r="E909" s="23">
        <v>5.3548149940015994</v>
      </c>
      <c r="F909" s="23">
        <v>5.064891121245533</v>
      </c>
      <c r="G909" s="23">
        <v>8.5263025507929058</v>
      </c>
      <c r="H909" s="23">
        <v>9.8943641739853003</v>
      </c>
      <c r="I909" s="23">
        <v>11.207439418271052</v>
      </c>
    </row>
    <row r="910" spans="1:9" x14ac:dyDescent="0.2">
      <c r="A910" s="5" t="s">
        <v>193</v>
      </c>
      <c r="B910" s="5" t="s">
        <v>193</v>
      </c>
      <c r="C910" s="2" t="s">
        <v>266</v>
      </c>
      <c r="D910" s="8" t="s">
        <v>235</v>
      </c>
      <c r="E910" s="23">
        <v>2.2594426641925023</v>
      </c>
      <c r="F910" s="23">
        <v>1.6630858894516418</v>
      </c>
      <c r="G910" s="23">
        <v>1.8870614582965486</v>
      </c>
      <c r="H910" s="23">
        <v>2.0383844894779681</v>
      </c>
      <c r="I910" s="23">
        <v>1.9617013191527439</v>
      </c>
    </row>
    <row r="911" spans="1:9" x14ac:dyDescent="0.2">
      <c r="A911" s="5" t="s">
        <v>193</v>
      </c>
      <c r="B911" s="5" t="s">
        <v>193</v>
      </c>
      <c r="C911" s="2" t="s">
        <v>266</v>
      </c>
      <c r="D911" s="8" t="s">
        <v>252</v>
      </c>
      <c r="E911" s="23">
        <v>8.9648398696997944</v>
      </c>
      <c r="F911" s="23">
        <v>7.2852708145696274</v>
      </c>
      <c r="G911" s="23">
        <v>6.789379205997327</v>
      </c>
      <c r="H911" s="23">
        <v>7.4706807854830926</v>
      </c>
      <c r="I911" s="23">
        <v>9.2108772122910469</v>
      </c>
    </row>
    <row r="912" spans="1:9" x14ac:dyDescent="0.2">
      <c r="A912" s="5" t="s">
        <v>193</v>
      </c>
      <c r="B912" s="5" t="s">
        <v>193</v>
      </c>
      <c r="C912" s="2" t="s">
        <v>266</v>
      </c>
      <c r="D912" s="8" t="s">
        <v>237</v>
      </c>
      <c r="E912" s="23">
        <v>123.51510303634301</v>
      </c>
      <c r="F912" s="23">
        <v>173.25025774351158</v>
      </c>
      <c r="G912" s="23">
        <v>189.19819232202758</v>
      </c>
      <c r="H912" s="23">
        <v>511.91857332141478</v>
      </c>
      <c r="I912" s="23">
        <v>424.44277212252121</v>
      </c>
    </row>
    <row r="913" spans="1:9" x14ac:dyDescent="0.2">
      <c r="A913" s="5" t="s">
        <v>193</v>
      </c>
      <c r="B913" s="5" t="s">
        <v>193</v>
      </c>
      <c r="C913" s="2" t="s">
        <v>266</v>
      </c>
      <c r="D913" s="8" t="s">
        <v>253</v>
      </c>
      <c r="E913" s="23">
        <v>9.313954475963989</v>
      </c>
      <c r="F913" s="23">
        <v>9.2842506157762923</v>
      </c>
      <c r="G913" s="23">
        <v>8.9589053464501323</v>
      </c>
      <c r="H913" s="23">
        <v>3.2572741289311877</v>
      </c>
      <c r="I913" s="23">
        <v>3.9389431997975239</v>
      </c>
    </row>
    <row r="914" spans="1:9" x14ac:dyDescent="0.2">
      <c r="A914" s="5" t="s">
        <v>193</v>
      </c>
      <c r="B914" s="5" t="s">
        <v>193</v>
      </c>
      <c r="C914" s="2" t="s">
        <v>266</v>
      </c>
      <c r="D914" s="8" t="s">
        <v>254</v>
      </c>
      <c r="E914" s="23">
        <v>3.360633703507844</v>
      </c>
      <c r="F914" s="23">
        <v>2.4578045126035608</v>
      </c>
      <c r="G914" s="23">
        <v>2.8376520359598096</v>
      </c>
      <c r="H914" s="23">
        <v>3.4756081438392386</v>
      </c>
      <c r="I914" s="23">
        <v>3.8356248898290146</v>
      </c>
    </row>
    <row r="915" spans="1:9" x14ac:dyDescent="0.2">
      <c r="A915" s="5" t="s">
        <v>193</v>
      </c>
      <c r="B915" s="5" t="s">
        <v>193</v>
      </c>
      <c r="C915" s="5" t="s">
        <v>266</v>
      </c>
      <c r="D915" s="5" t="s">
        <v>53</v>
      </c>
      <c r="E915" s="22"/>
      <c r="F915" s="22"/>
      <c r="G915" s="22"/>
      <c r="H915" s="22"/>
      <c r="I915" s="22"/>
    </row>
    <row r="916" spans="1:9" x14ac:dyDescent="0.2">
      <c r="A916" s="5" t="s">
        <v>193</v>
      </c>
      <c r="B916" s="5" t="s">
        <v>193</v>
      </c>
      <c r="C916" s="2" t="s">
        <v>266</v>
      </c>
      <c r="D916" s="8" t="s">
        <v>239</v>
      </c>
      <c r="E916" s="23">
        <v>0.64159256428826605</v>
      </c>
      <c r="F916" s="23">
        <v>0.63713512668202665</v>
      </c>
      <c r="G916" s="23">
        <v>0.45521737368057469</v>
      </c>
      <c r="H916" s="23">
        <v>0.48044648459671241</v>
      </c>
      <c r="I916" s="23">
        <v>0.49095132468845043</v>
      </c>
    </row>
    <row r="917" spans="1:9" x14ac:dyDescent="0.2">
      <c r="A917" s="5" t="s">
        <v>193</v>
      </c>
      <c r="B917" s="5" t="s">
        <v>193</v>
      </c>
      <c r="C917" s="2" t="s">
        <v>266</v>
      </c>
      <c r="D917" s="8" t="s">
        <v>240</v>
      </c>
      <c r="E917" s="23">
        <v>0.82835233966881139</v>
      </c>
      <c r="F917" s="23">
        <v>0.83023910447271632</v>
      </c>
      <c r="G917" s="23">
        <v>0.82759053708661001</v>
      </c>
      <c r="H917" s="23">
        <v>0.83929460785745358</v>
      </c>
      <c r="I917" s="23">
        <v>0.85046845034430862</v>
      </c>
    </row>
    <row r="918" spans="1:9" x14ac:dyDescent="0.2">
      <c r="A918" s="5" t="s">
        <v>193</v>
      </c>
      <c r="B918" s="5" t="s">
        <v>193</v>
      </c>
      <c r="C918" s="2" t="s">
        <v>266</v>
      </c>
      <c r="D918" s="8" t="s">
        <v>241</v>
      </c>
      <c r="E918" s="23">
        <v>29.606359309144064</v>
      </c>
      <c r="F918" s="23">
        <v>48.644125413180937</v>
      </c>
      <c r="G918" s="23">
        <v>43.198459567982148</v>
      </c>
      <c r="H918" s="23">
        <v>49.204664815449938</v>
      </c>
      <c r="I918" s="23">
        <v>53.377945746803547</v>
      </c>
    </row>
    <row r="919" spans="1:9" x14ac:dyDescent="0.2">
      <c r="A919" s="5" t="s">
        <v>193</v>
      </c>
      <c r="B919" s="5" t="s">
        <v>193</v>
      </c>
      <c r="C919" s="5" t="s">
        <v>266</v>
      </c>
      <c r="D919" s="5" t="s">
        <v>116</v>
      </c>
      <c r="E919" s="22"/>
      <c r="F919" s="22"/>
      <c r="G919" s="22"/>
      <c r="H919" s="22"/>
      <c r="I919" s="22"/>
    </row>
    <row r="920" spans="1:9" x14ac:dyDescent="0.2">
      <c r="A920" s="5" t="s">
        <v>193</v>
      </c>
      <c r="B920" s="5" t="s">
        <v>193</v>
      </c>
      <c r="C920" s="2" t="s">
        <v>266</v>
      </c>
      <c r="D920" s="8" t="s">
        <v>535</v>
      </c>
      <c r="E920" s="23">
        <v>17.164766033118859</v>
      </c>
      <c r="F920" s="23">
        <v>16.976089552728375</v>
      </c>
      <c r="G920" s="23">
        <v>17.240946291338997</v>
      </c>
      <c r="H920" s="23">
        <v>16.070539214254644</v>
      </c>
      <c r="I920" s="23">
        <v>14.953154965569142</v>
      </c>
    </row>
    <row r="921" spans="1:9" x14ac:dyDescent="0.2">
      <c r="A921" s="5" t="s">
        <v>193</v>
      </c>
      <c r="B921" s="5" t="s">
        <v>193</v>
      </c>
      <c r="C921" s="2" t="s">
        <v>266</v>
      </c>
      <c r="D921" s="8" t="s">
        <v>544</v>
      </c>
      <c r="E921" s="23">
        <v>25.530407191961924</v>
      </c>
      <c r="F921" s="23">
        <v>25.088246959280802</v>
      </c>
      <c r="G921" s="23">
        <v>25.925921029437689</v>
      </c>
      <c r="H921" s="23">
        <v>27.401551207474</v>
      </c>
      <c r="I921" s="23">
        <v>29.237220165697163</v>
      </c>
    </row>
    <row r="922" spans="1:9" x14ac:dyDescent="0.2">
      <c r="A922" s="5" t="s">
        <v>193</v>
      </c>
      <c r="B922" s="5" t="s">
        <v>193</v>
      </c>
      <c r="C922" s="5" t="s">
        <v>266</v>
      </c>
      <c r="D922" s="5" t="s">
        <v>117</v>
      </c>
      <c r="E922" s="22"/>
      <c r="F922" s="22"/>
      <c r="G922" s="22"/>
      <c r="H922" s="22"/>
      <c r="I922" s="22"/>
    </row>
    <row r="923" spans="1:9" x14ac:dyDescent="0.2">
      <c r="A923" s="5" t="s">
        <v>193</v>
      </c>
      <c r="B923" s="5" t="s">
        <v>193</v>
      </c>
      <c r="C923" s="2" t="s">
        <v>266</v>
      </c>
      <c r="D923" s="8" t="s">
        <v>242</v>
      </c>
      <c r="E923" s="23">
        <v>1.777208085549997</v>
      </c>
      <c r="F923" s="23">
        <v>-0.83644269129051052</v>
      </c>
      <c r="G923" s="23">
        <v>-0.17467231954280035</v>
      </c>
      <c r="H923" s="23">
        <v>-6.5574241807565752</v>
      </c>
      <c r="I923" s="23">
        <v>-5.0070073416209011</v>
      </c>
    </row>
    <row r="924" spans="1:9" x14ac:dyDescent="0.2">
      <c r="A924" s="5" t="s">
        <v>193</v>
      </c>
      <c r="B924" s="5" t="s">
        <v>193</v>
      </c>
      <c r="C924" s="2" t="s">
        <v>266</v>
      </c>
      <c r="D924" s="8" t="s">
        <v>255</v>
      </c>
      <c r="E924" s="23">
        <v>6.9465822184019921E-2</v>
      </c>
      <c r="F924" s="23">
        <v>-2.5287078441411173E-2</v>
      </c>
      <c r="G924" s="23">
        <v>-4.8501467441597725E-3</v>
      </c>
      <c r="H924" s="23">
        <v>-0.18889296663674129</v>
      </c>
      <c r="I924" s="23">
        <v>-0.13093206192805465</v>
      </c>
    </row>
    <row r="925" spans="1:9" x14ac:dyDescent="0.2">
      <c r="A925" s="5" t="s">
        <v>193</v>
      </c>
      <c r="B925" s="5" t="s">
        <v>193</v>
      </c>
      <c r="C925" s="5" t="s">
        <v>267</v>
      </c>
      <c r="D925" s="5" t="s">
        <v>9</v>
      </c>
      <c r="E925" s="96">
        <v>4371661</v>
      </c>
      <c r="F925" s="96">
        <v>2993849</v>
      </c>
      <c r="G925" s="96">
        <v>2601675</v>
      </c>
      <c r="H925" s="96">
        <v>2873132</v>
      </c>
      <c r="I925" s="96">
        <v>2990595</v>
      </c>
    </row>
    <row r="926" spans="1:9" x14ac:dyDescent="0.2">
      <c r="A926" s="5" t="s">
        <v>193</v>
      </c>
      <c r="B926" s="5" t="s">
        <v>193</v>
      </c>
      <c r="C926" s="2" t="s">
        <v>267</v>
      </c>
      <c r="D926" s="8" t="s">
        <v>246</v>
      </c>
      <c r="E926" s="52">
        <v>8835903</v>
      </c>
      <c r="F926" s="52">
        <v>8835903</v>
      </c>
      <c r="G926" s="52">
        <v>8835903</v>
      </c>
      <c r="H926" s="52">
        <v>8835903</v>
      </c>
      <c r="I926" s="52">
        <v>1956000</v>
      </c>
    </row>
    <row r="927" spans="1:9" x14ac:dyDescent="0.2">
      <c r="A927" s="5" t="s">
        <v>193</v>
      </c>
      <c r="B927" s="5" t="s">
        <v>193</v>
      </c>
      <c r="C927" s="2" t="s">
        <v>267</v>
      </c>
      <c r="D927" s="8" t="s">
        <v>11</v>
      </c>
      <c r="E927" s="52">
        <v>2464811</v>
      </c>
      <c r="F927" s="52">
        <v>-6367962</v>
      </c>
      <c r="G927" s="52">
        <v>-6367962</v>
      </c>
      <c r="H927" s="52">
        <v>-6314684</v>
      </c>
      <c r="I927" s="52">
        <v>588712</v>
      </c>
    </row>
    <row r="928" spans="1:9" x14ac:dyDescent="0.2">
      <c r="A928" s="5" t="s">
        <v>193</v>
      </c>
      <c r="B928" s="5" t="s">
        <v>193</v>
      </c>
      <c r="C928" s="2" t="s">
        <v>267</v>
      </c>
      <c r="D928" s="8" t="s">
        <v>247</v>
      </c>
      <c r="E928" s="52">
        <v>-8141947</v>
      </c>
      <c r="F928" s="52">
        <v>-27118</v>
      </c>
      <c r="G928" s="52">
        <v>133733</v>
      </c>
      <c r="H928" s="52">
        <v>351912</v>
      </c>
      <c r="I928" s="52">
        <v>445882</v>
      </c>
    </row>
    <row r="929" spans="1:9" x14ac:dyDescent="0.2">
      <c r="A929" s="5" t="s">
        <v>193</v>
      </c>
      <c r="B929" s="5" t="s">
        <v>193</v>
      </c>
      <c r="C929" s="2" t="s">
        <v>267</v>
      </c>
      <c r="D929" s="8" t="s">
        <v>13</v>
      </c>
      <c r="E929" s="52">
        <v>1212894</v>
      </c>
      <c r="F929" s="52">
        <v>553026</v>
      </c>
      <c r="G929" s="52">
        <v>1</v>
      </c>
      <c r="H929" s="52">
        <v>1</v>
      </c>
      <c r="I929" s="52">
        <v>1</v>
      </c>
    </row>
    <row r="930" spans="1:9" x14ac:dyDescent="0.2">
      <c r="A930" s="5" t="s">
        <v>193</v>
      </c>
      <c r="B930" s="5" t="s">
        <v>193</v>
      </c>
      <c r="C930" s="5" t="s">
        <v>267</v>
      </c>
      <c r="D930" s="5" t="s">
        <v>218</v>
      </c>
      <c r="E930" s="96">
        <v>7207487</v>
      </c>
      <c r="F930" s="96">
        <v>711907</v>
      </c>
      <c r="G930" s="96">
        <v>644672</v>
      </c>
      <c r="H930" s="96">
        <v>535476</v>
      </c>
      <c r="I930" s="96">
        <v>703208</v>
      </c>
    </row>
    <row r="931" spans="1:9" x14ac:dyDescent="0.2">
      <c r="A931" s="5" t="s">
        <v>193</v>
      </c>
      <c r="B931" s="5" t="s">
        <v>193</v>
      </c>
      <c r="C931" s="2" t="s">
        <v>267</v>
      </c>
      <c r="D931" s="8" t="s">
        <v>219</v>
      </c>
      <c r="E931" s="52">
        <v>6874178</v>
      </c>
      <c r="F931" s="52">
        <v>624323</v>
      </c>
      <c r="G931" s="52">
        <v>624323</v>
      </c>
      <c r="H931" s="52">
        <v>535476</v>
      </c>
      <c r="I931" s="52">
        <v>703208</v>
      </c>
    </row>
    <row r="932" spans="1:9" x14ac:dyDescent="0.2">
      <c r="A932" s="5" t="s">
        <v>193</v>
      </c>
      <c r="B932" s="5" t="s">
        <v>193</v>
      </c>
      <c r="C932" s="2" t="s">
        <v>267</v>
      </c>
      <c r="D932" s="8" t="s">
        <v>220</v>
      </c>
      <c r="E932" s="52">
        <v>333309</v>
      </c>
      <c r="F932" s="52">
        <v>87584</v>
      </c>
      <c r="G932" s="52">
        <v>20349</v>
      </c>
      <c r="H932" s="52">
        <v>0</v>
      </c>
      <c r="I932" s="52">
        <v>0</v>
      </c>
    </row>
    <row r="933" spans="1:9" x14ac:dyDescent="0.2">
      <c r="A933" s="5" t="s">
        <v>193</v>
      </c>
      <c r="B933" s="5" t="s">
        <v>193</v>
      </c>
      <c r="C933" s="5" t="s">
        <v>267</v>
      </c>
      <c r="D933" s="5" t="s">
        <v>221</v>
      </c>
      <c r="E933" s="96">
        <v>11579148</v>
      </c>
      <c r="F933" s="96">
        <v>3705756</v>
      </c>
      <c r="G933" s="96">
        <v>3246347</v>
      </c>
      <c r="H933" s="96">
        <v>3408608</v>
      </c>
      <c r="I933" s="96">
        <v>3693803</v>
      </c>
    </row>
    <row r="934" spans="1:9" x14ac:dyDescent="0.2">
      <c r="A934" s="5" t="s">
        <v>193</v>
      </c>
      <c r="B934" s="5" t="s">
        <v>193</v>
      </c>
      <c r="C934" s="2" t="s">
        <v>267</v>
      </c>
      <c r="D934" s="8" t="s">
        <v>222</v>
      </c>
      <c r="E934" s="52">
        <v>3126218</v>
      </c>
      <c r="F934" s="52">
        <v>2991001</v>
      </c>
      <c r="G934" s="52">
        <v>2991001</v>
      </c>
      <c r="H934" s="52">
        <v>3107078</v>
      </c>
      <c r="I934" s="52">
        <v>3412990</v>
      </c>
    </row>
    <row r="935" spans="1:9" x14ac:dyDescent="0.2">
      <c r="A935" s="5" t="s">
        <v>193</v>
      </c>
      <c r="B935" s="5" t="s">
        <v>193</v>
      </c>
      <c r="C935" s="2" t="s">
        <v>267</v>
      </c>
      <c r="D935" s="21" t="s">
        <v>223</v>
      </c>
      <c r="E935" s="52">
        <v>237036</v>
      </c>
      <c r="F935" s="52">
        <v>65313</v>
      </c>
      <c r="G935" s="52">
        <v>65313</v>
      </c>
      <c r="H935" s="52">
        <v>195837</v>
      </c>
      <c r="I935" s="52">
        <v>469382</v>
      </c>
    </row>
    <row r="936" spans="1:9" x14ac:dyDescent="0.2">
      <c r="A936" s="5" t="s">
        <v>193</v>
      </c>
      <c r="B936" s="5" t="s">
        <v>193</v>
      </c>
      <c r="C936" s="2" t="s">
        <v>267</v>
      </c>
      <c r="D936" s="21" t="s">
        <v>224</v>
      </c>
      <c r="E936" s="52">
        <v>2889182</v>
      </c>
      <c r="F936" s="52">
        <v>2925688</v>
      </c>
      <c r="G936" s="52">
        <v>2925688</v>
      </c>
      <c r="H936" s="52">
        <v>2911241</v>
      </c>
      <c r="I936" s="52">
        <v>2943608</v>
      </c>
    </row>
    <row r="937" spans="1:9" x14ac:dyDescent="0.2">
      <c r="A937" s="5" t="s">
        <v>193</v>
      </c>
      <c r="B937" s="5" t="s">
        <v>193</v>
      </c>
      <c r="C937" s="2" t="s">
        <v>267</v>
      </c>
      <c r="D937" s="8" t="s">
        <v>225</v>
      </c>
      <c r="E937" s="52">
        <v>8452930</v>
      </c>
      <c r="F937" s="52">
        <v>714755</v>
      </c>
      <c r="G937" s="52">
        <v>255346</v>
      </c>
      <c r="H937" s="52">
        <v>301530</v>
      </c>
      <c r="I937" s="52">
        <v>280813</v>
      </c>
    </row>
    <row r="938" spans="1:9" x14ac:dyDescent="0.2">
      <c r="A938" s="5" t="s">
        <v>193</v>
      </c>
      <c r="B938" s="5" t="s">
        <v>193</v>
      </c>
      <c r="C938" s="2" t="s">
        <v>267</v>
      </c>
      <c r="D938" s="21" t="s">
        <v>509</v>
      </c>
      <c r="E938" s="52">
        <v>8368276</v>
      </c>
      <c r="F938" s="52">
        <v>693031</v>
      </c>
      <c r="G938" s="52">
        <v>233622</v>
      </c>
      <c r="H938" s="52">
        <v>272320</v>
      </c>
      <c r="I938" s="52">
        <v>260370</v>
      </c>
    </row>
    <row r="939" spans="1:9" x14ac:dyDescent="0.2">
      <c r="A939" s="5" t="s">
        <v>193</v>
      </c>
      <c r="B939" s="5" t="s">
        <v>193</v>
      </c>
      <c r="C939" s="2" t="s">
        <v>267</v>
      </c>
      <c r="D939" s="21" t="s">
        <v>226</v>
      </c>
      <c r="E939" s="52">
        <v>0</v>
      </c>
      <c r="F939" s="52">
        <v>0</v>
      </c>
      <c r="G939" s="52">
        <v>0</v>
      </c>
      <c r="H939" s="52">
        <v>0</v>
      </c>
      <c r="I939" s="52">
        <v>0</v>
      </c>
    </row>
    <row r="940" spans="1:9" x14ac:dyDescent="0.2">
      <c r="A940" s="5" t="s">
        <v>193</v>
      </c>
      <c r="B940" s="5" t="s">
        <v>193</v>
      </c>
      <c r="C940" s="2" t="s">
        <v>267</v>
      </c>
      <c r="D940" s="21" t="s">
        <v>227</v>
      </c>
      <c r="E940" s="52">
        <v>84654</v>
      </c>
      <c r="F940" s="52">
        <v>21724</v>
      </c>
      <c r="G940" s="52">
        <v>21724</v>
      </c>
      <c r="H940" s="52">
        <v>29210</v>
      </c>
      <c r="I940" s="52">
        <v>20443</v>
      </c>
    </row>
    <row r="941" spans="1:9" x14ac:dyDescent="0.2">
      <c r="A941" s="5" t="s">
        <v>193</v>
      </c>
      <c r="B941" s="5" t="s">
        <v>193</v>
      </c>
      <c r="C941" s="5" t="s">
        <v>267</v>
      </c>
      <c r="D941" s="5" t="s">
        <v>29</v>
      </c>
      <c r="E941" s="96"/>
      <c r="F941" s="96"/>
      <c r="G941" s="96"/>
      <c r="H941" s="96"/>
      <c r="I941" s="96"/>
    </row>
    <row r="942" spans="1:9" x14ac:dyDescent="0.2">
      <c r="A942" s="5" t="s">
        <v>193</v>
      </c>
      <c r="B942" s="5" t="s">
        <v>193</v>
      </c>
      <c r="C942" s="2" t="s">
        <v>267</v>
      </c>
      <c r="D942" s="8" t="s">
        <v>248</v>
      </c>
      <c r="E942" s="52">
        <v>129548</v>
      </c>
      <c r="F942" s="52">
        <v>303217</v>
      </c>
      <c r="G942" s="52">
        <v>361154</v>
      </c>
      <c r="H942" s="52">
        <v>374740</v>
      </c>
      <c r="I942" s="52">
        <v>343920</v>
      </c>
    </row>
    <row r="943" spans="1:9" x14ac:dyDescent="0.2">
      <c r="A943" s="5" t="s">
        <v>193</v>
      </c>
      <c r="B943" s="5" t="s">
        <v>193</v>
      </c>
      <c r="C943" s="2" t="s">
        <v>267</v>
      </c>
      <c r="D943" s="8" t="s">
        <v>249</v>
      </c>
      <c r="E943" s="52">
        <v>112618</v>
      </c>
      <c r="F943" s="52">
        <v>152317</v>
      </c>
      <c r="G943" s="52">
        <v>156605</v>
      </c>
      <c r="H943" s="52">
        <v>154682</v>
      </c>
      <c r="I943" s="52">
        <v>184698</v>
      </c>
    </row>
    <row r="944" spans="1:9" x14ac:dyDescent="0.2">
      <c r="A944" s="5" t="s">
        <v>193</v>
      </c>
      <c r="B944" s="5" t="s">
        <v>193</v>
      </c>
      <c r="C944" s="2" t="s">
        <v>267</v>
      </c>
      <c r="D944" s="8" t="s">
        <v>230</v>
      </c>
      <c r="E944" s="52">
        <v>16930</v>
      </c>
      <c r="F944" s="52">
        <v>150900</v>
      </c>
      <c r="G944" s="52">
        <v>204549</v>
      </c>
      <c r="H944" s="52">
        <v>220058</v>
      </c>
      <c r="I944" s="52">
        <v>159222</v>
      </c>
    </row>
    <row r="945" spans="1:9" x14ac:dyDescent="0.2">
      <c r="A945" s="5" t="s">
        <v>193</v>
      </c>
      <c r="B945" s="5" t="s">
        <v>193</v>
      </c>
      <c r="C945" s="2" t="s">
        <v>267</v>
      </c>
      <c r="D945" s="8" t="s">
        <v>250</v>
      </c>
      <c r="E945" s="52">
        <v>0</v>
      </c>
      <c r="F945" s="52">
        <v>0</v>
      </c>
      <c r="G945" s="52">
        <v>0</v>
      </c>
      <c r="H945" s="52">
        <v>0</v>
      </c>
      <c r="I945" s="52">
        <v>0</v>
      </c>
    </row>
    <row r="946" spans="1:9" x14ac:dyDescent="0.2">
      <c r="A946" s="5" t="s">
        <v>193</v>
      </c>
      <c r="B946" s="5" t="s">
        <v>193</v>
      </c>
      <c r="C946" s="2" t="s">
        <v>267</v>
      </c>
      <c r="D946" s="8" t="s">
        <v>232</v>
      </c>
      <c r="E946" s="52">
        <v>240721</v>
      </c>
      <c r="F946" s="52">
        <v>152672</v>
      </c>
      <c r="G946" s="52">
        <v>216493</v>
      </c>
      <c r="H946" s="52">
        <v>231576</v>
      </c>
      <c r="I946" s="52">
        <v>138032</v>
      </c>
    </row>
    <row r="947" spans="1:9" x14ac:dyDescent="0.2">
      <c r="A947" s="5" t="s">
        <v>193</v>
      </c>
      <c r="B947" s="5" t="s">
        <v>193</v>
      </c>
      <c r="C947" s="2" t="s">
        <v>267</v>
      </c>
      <c r="D947" s="8" t="s">
        <v>233</v>
      </c>
      <c r="E947" s="52">
        <v>229386</v>
      </c>
      <c r="F947" s="52">
        <v>165175</v>
      </c>
      <c r="G947" s="52">
        <v>266389</v>
      </c>
      <c r="H947" s="52">
        <v>271457</v>
      </c>
      <c r="I947" s="52">
        <v>117463</v>
      </c>
    </row>
    <row r="948" spans="1:9" x14ac:dyDescent="0.2">
      <c r="A948" s="5" t="s">
        <v>193</v>
      </c>
      <c r="B948" s="5" t="s">
        <v>193</v>
      </c>
      <c r="C948" s="5" t="s">
        <v>267</v>
      </c>
      <c r="D948" s="5" t="s">
        <v>40</v>
      </c>
      <c r="E948" s="96"/>
      <c r="F948" s="96"/>
      <c r="G948" s="96"/>
      <c r="H948" s="96"/>
      <c r="I948" s="96"/>
    </row>
    <row r="949" spans="1:9" x14ac:dyDescent="0.2">
      <c r="A949" s="5" t="s">
        <v>193</v>
      </c>
      <c r="B949" s="5" t="s">
        <v>193</v>
      </c>
      <c r="C949" s="2" t="s">
        <v>267</v>
      </c>
      <c r="D949" s="8" t="s">
        <v>251</v>
      </c>
      <c r="E949" s="52">
        <v>883590</v>
      </c>
      <c r="F949" s="52">
        <v>883590.3</v>
      </c>
      <c r="G949" s="52">
        <v>883590.3</v>
      </c>
      <c r="H949" s="52">
        <v>883590.3</v>
      </c>
      <c r="I949" s="52">
        <v>195600</v>
      </c>
    </row>
    <row r="950" spans="1:9" x14ac:dyDescent="0.2">
      <c r="A950" s="5" t="s">
        <v>193</v>
      </c>
      <c r="B950" s="5" t="s">
        <v>193</v>
      </c>
      <c r="C950" s="2" t="s">
        <v>267</v>
      </c>
      <c r="D950" s="8" t="s">
        <v>78</v>
      </c>
      <c r="E950" s="97">
        <v>0</v>
      </c>
      <c r="F950" s="97">
        <v>0</v>
      </c>
      <c r="G950" s="97">
        <v>0</v>
      </c>
      <c r="H950" s="97">
        <v>0</v>
      </c>
      <c r="I950" s="97">
        <v>0</v>
      </c>
    </row>
    <row r="951" spans="1:9" x14ac:dyDescent="0.2">
      <c r="A951" s="5" t="s">
        <v>193</v>
      </c>
      <c r="B951" s="5" t="s">
        <v>193</v>
      </c>
      <c r="C951" s="2" t="s">
        <v>267</v>
      </c>
      <c r="D951" s="8" t="s">
        <v>79</v>
      </c>
      <c r="E951" s="97">
        <v>0</v>
      </c>
      <c r="F951" s="97">
        <v>0</v>
      </c>
      <c r="G951" s="97">
        <v>0</v>
      </c>
      <c r="H951" s="97">
        <v>0</v>
      </c>
      <c r="I951" s="97">
        <v>0</v>
      </c>
    </row>
    <row r="952" spans="1:9" x14ac:dyDescent="0.2">
      <c r="A952" s="5" t="s">
        <v>193</v>
      </c>
      <c r="B952" s="5" t="s">
        <v>193</v>
      </c>
      <c r="C952" s="2" t="s">
        <v>267</v>
      </c>
      <c r="D952" s="8" t="s">
        <v>80</v>
      </c>
      <c r="E952" s="52">
        <v>-1042916</v>
      </c>
      <c r="F952" s="52">
        <v>-983750</v>
      </c>
      <c r="G952" s="52">
        <v>178381</v>
      </c>
      <c r="H952" s="52">
        <v>181223</v>
      </c>
      <c r="I952" s="52">
        <v>268108</v>
      </c>
    </row>
    <row r="953" spans="1:9" x14ac:dyDescent="0.2">
      <c r="A953" s="5" t="s">
        <v>193</v>
      </c>
      <c r="B953" s="5" t="s">
        <v>193</v>
      </c>
      <c r="C953" s="5" t="s">
        <v>267</v>
      </c>
      <c r="D953" s="5" t="s">
        <v>43</v>
      </c>
      <c r="E953" s="77"/>
      <c r="F953" s="77"/>
      <c r="G953" s="77"/>
      <c r="H953" s="77"/>
      <c r="I953" s="77"/>
    </row>
    <row r="954" spans="1:9" x14ac:dyDescent="0.2">
      <c r="A954" s="5" t="s">
        <v>193</v>
      </c>
      <c r="B954" s="5" t="s">
        <v>193</v>
      </c>
      <c r="C954" s="2" t="s">
        <v>267</v>
      </c>
      <c r="D954" s="8" t="s">
        <v>543</v>
      </c>
      <c r="E954" s="23">
        <v>5.2471131681985401</v>
      </c>
      <c r="F954" s="23">
        <v>5.517145320288364</v>
      </c>
      <c r="G954" s="23">
        <v>10.239134403797554</v>
      </c>
      <c r="H954" s="23">
        <v>9.4481214228932053</v>
      </c>
      <c r="I954" s="23">
        <v>3.9277468196128194</v>
      </c>
    </row>
    <row r="955" spans="1:9" x14ac:dyDescent="0.2">
      <c r="A955" s="5" t="s">
        <v>193</v>
      </c>
      <c r="B955" s="5" t="s">
        <v>193</v>
      </c>
      <c r="C955" s="2" t="s">
        <v>267</v>
      </c>
      <c r="D955" s="8" t="s">
        <v>234</v>
      </c>
      <c r="E955" s="23">
        <v>5.1163131752168454</v>
      </c>
      <c r="F955" s="23">
        <v>4.9545779512324302</v>
      </c>
      <c r="G955" s="23">
        <v>8.2567131345861071</v>
      </c>
      <c r="H955" s="23">
        <v>8.0600543239920768</v>
      </c>
      <c r="I955" s="23">
        <v>4.6155363731966386</v>
      </c>
    </row>
    <row r="956" spans="1:9" x14ac:dyDescent="0.2">
      <c r="A956" s="5" t="s">
        <v>193</v>
      </c>
      <c r="B956" s="5" t="s">
        <v>193</v>
      </c>
      <c r="C956" s="2" t="s">
        <v>267</v>
      </c>
      <c r="D956" s="8" t="s">
        <v>235</v>
      </c>
      <c r="E956" s="23">
        <v>1.9810265833030201</v>
      </c>
      <c r="F956" s="23">
        <v>4.4572551457786211</v>
      </c>
      <c r="G956" s="23">
        <v>8.2058079435131237</v>
      </c>
      <c r="H956" s="23">
        <v>7.9638667749415593</v>
      </c>
      <c r="I956" s="23">
        <v>3.1800017488750756</v>
      </c>
    </row>
    <row r="957" spans="1:9" x14ac:dyDescent="0.2">
      <c r="A957" s="5" t="s">
        <v>193</v>
      </c>
      <c r="B957" s="5" t="s">
        <v>193</v>
      </c>
      <c r="C957" s="2" t="s">
        <v>267</v>
      </c>
      <c r="D957" s="8" t="s">
        <v>252</v>
      </c>
      <c r="E957" s="23">
        <v>177.06641553709821</v>
      </c>
      <c r="F957" s="23">
        <v>54.474188452494424</v>
      </c>
      <c r="G957" s="23">
        <v>73.760501060489432</v>
      </c>
      <c r="H957" s="23">
        <v>72.438757538560068</v>
      </c>
      <c r="I957" s="23">
        <v>34.15416375901372</v>
      </c>
    </row>
    <row r="958" spans="1:9" x14ac:dyDescent="0.2">
      <c r="A958" s="5" t="s">
        <v>193</v>
      </c>
      <c r="B958" s="5" t="s">
        <v>193</v>
      </c>
      <c r="C958" s="2" t="s">
        <v>267</v>
      </c>
      <c r="D958" s="8" t="s">
        <v>237</v>
      </c>
      <c r="E958" s="23">
        <v>49.095411228235378</v>
      </c>
      <c r="F958" s="23">
        <v>92.215528984410483</v>
      </c>
      <c r="G958" s="23">
        <v>58.788088096730718</v>
      </c>
      <c r="H958" s="23">
        <v>56.982137134058064</v>
      </c>
      <c r="I958" s="23">
        <v>157.23930088623652</v>
      </c>
    </row>
    <row r="959" spans="1:9" x14ac:dyDescent="0.2">
      <c r="A959" s="5" t="s">
        <v>193</v>
      </c>
      <c r="B959" s="5" t="s">
        <v>193</v>
      </c>
      <c r="C959" s="2" t="s">
        <v>267</v>
      </c>
      <c r="D959" s="8" t="s">
        <v>253</v>
      </c>
      <c r="E959" s="23">
        <v>0</v>
      </c>
      <c r="F959" s="23">
        <v>0</v>
      </c>
      <c r="G959" s="23">
        <v>0</v>
      </c>
      <c r="H959" s="23">
        <v>0</v>
      </c>
      <c r="I959" s="23">
        <v>0</v>
      </c>
    </row>
    <row r="960" spans="1:9" x14ac:dyDescent="0.2">
      <c r="A960" s="5" t="s">
        <v>193</v>
      </c>
      <c r="B960" s="5" t="s">
        <v>193</v>
      </c>
      <c r="C960" s="2" t="s">
        <v>267</v>
      </c>
      <c r="D960" s="8" t="s">
        <v>254</v>
      </c>
      <c r="E960" s="23">
        <v>0.2596068312226259</v>
      </c>
      <c r="F960" s="23">
        <v>0.1869361852433192</v>
      </c>
      <c r="G960" s="23">
        <v>0.30148474921012597</v>
      </c>
      <c r="H960" s="23">
        <v>0.3072204391560206</v>
      </c>
      <c r="I960" s="23">
        <v>0.60052658486707566</v>
      </c>
    </row>
    <row r="961" spans="1:9" x14ac:dyDescent="0.2">
      <c r="A961" s="5" t="s">
        <v>193</v>
      </c>
      <c r="B961" s="5" t="s">
        <v>193</v>
      </c>
      <c r="C961" s="5" t="s">
        <v>267</v>
      </c>
      <c r="D961" s="5" t="s">
        <v>53</v>
      </c>
      <c r="E961" s="22"/>
      <c r="F961" s="22"/>
      <c r="G961" s="22"/>
      <c r="H961" s="22"/>
      <c r="I961" s="22"/>
    </row>
    <row r="962" spans="1:9" x14ac:dyDescent="0.2">
      <c r="A962" s="5" t="s">
        <v>193</v>
      </c>
      <c r="B962" s="5" t="s">
        <v>193</v>
      </c>
      <c r="C962" s="2" t="s">
        <v>267</v>
      </c>
      <c r="D962" s="8" t="s">
        <v>239</v>
      </c>
      <c r="E962" s="23">
        <v>0.45477699297283253</v>
      </c>
      <c r="F962" s="23">
        <v>4.7907909847947296</v>
      </c>
      <c r="G962" s="23">
        <v>4.7907909847947296</v>
      </c>
      <c r="H962" s="23">
        <v>5.8024598674823897</v>
      </c>
      <c r="I962" s="23">
        <v>4.8534572985517794</v>
      </c>
    </row>
    <row r="963" spans="1:9" x14ac:dyDescent="0.2">
      <c r="A963" s="5" t="s">
        <v>193</v>
      </c>
      <c r="B963" s="5" t="s">
        <v>193</v>
      </c>
      <c r="C963" s="2" t="s">
        <v>267</v>
      </c>
      <c r="D963" s="8" t="s">
        <v>240</v>
      </c>
      <c r="E963" s="23">
        <v>0.62245400093340197</v>
      </c>
      <c r="F963" s="23">
        <v>0.19210843887185233</v>
      </c>
      <c r="G963" s="23">
        <v>0.19858382360234442</v>
      </c>
      <c r="H963" s="23">
        <v>0.15709521306058075</v>
      </c>
      <c r="I963" s="23">
        <v>0.19037506872997828</v>
      </c>
    </row>
    <row r="964" spans="1:9" x14ac:dyDescent="0.2">
      <c r="A964" s="5" t="s">
        <v>193</v>
      </c>
      <c r="B964" s="5" t="s">
        <v>193</v>
      </c>
      <c r="C964" s="2" t="s">
        <v>267</v>
      </c>
      <c r="D964" s="8" t="s">
        <v>241</v>
      </c>
      <c r="E964" s="23">
        <v>0</v>
      </c>
      <c r="F964" s="23">
        <v>0</v>
      </c>
      <c r="G964" s="23">
        <v>0</v>
      </c>
      <c r="H964" s="23">
        <v>0</v>
      </c>
      <c r="I964" s="23">
        <v>0</v>
      </c>
    </row>
    <row r="965" spans="1:9" x14ac:dyDescent="0.2">
      <c r="A965" s="5" t="s">
        <v>193</v>
      </c>
      <c r="B965" s="5" t="s">
        <v>193</v>
      </c>
      <c r="C965" s="5" t="s">
        <v>267</v>
      </c>
      <c r="D965" s="5" t="s">
        <v>116</v>
      </c>
      <c r="E965" s="22"/>
      <c r="F965" s="22"/>
      <c r="G965" s="22"/>
      <c r="H965" s="22"/>
      <c r="I965" s="22"/>
    </row>
    <row r="966" spans="1:9" x14ac:dyDescent="0.2">
      <c r="A966" s="5" t="s">
        <v>193</v>
      </c>
      <c r="B966" s="5" t="s">
        <v>193</v>
      </c>
      <c r="C966" s="2" t="s">
        <v>267</v>
      </c>
      <c r="D966" s="8" t="s">
        <v>535</v>
      </c>
      <c r="E966" s="23">
        <v>37.754599906659799</v>
      </c>
      <c r="F966" s="23">
        <v>80.789156112814766</v>
      </c>
      <c r="G966" s="23">
        <v>80.141617639765556</v>
      </c>
      <c r="H966" s="23">
        <v>84.290478693941935</v>
      </c>
      <c r="I966" s="23">
        <v>80.962493127002162</v>
      </c>
    </row>
    <row r="967" spans="1:9" x14ac:dyDescent="0.2">
      <c r="A967" s="5" t="s">
        <v>193</v>
      </c>
      <c r="B967" s="5" t="s">
        <v>193</v>
      </c>
      <c r="C967" s="2" t="s">
        <v>267</v>
      </c>
      <c r="D967" s="8" t="s">
        <v>544</v>
      </c>
      <c r="E967" s="23">
        <v>4.9476125804954787</v>
      </c>
      <c r="F967" s="23">
        <v>3.3882773498079368</v>
      </c>
      <c r="G967" s="23">
        <v>2.9444358997603302</v>
      </c>
      <c r="H967" s="23">
        <v>3.2516563389163506</v>
      </c>
      <c r="I967" s="23">
        <v>15.289340490797546</v>
      </c>
    </row>
    <row r="968" spans="1:9" x14ac:dyDescent="0.2">
      <c r="A968" s="5" t="s">
        <v>193</v>
      </c>
      <c r="B968" s="5" t="s">
        <v>193</v>
      </c>
      <c r="C968" s="5" t="s">
        <v>267</v>
      </c>
      <c r="D968" s="5" t="s">
        <v>117</v>
      </c>
      <c r="E968" s="22"/>
      <c r="F968" s="22"/>
      <c r="G968" s="22"/>
      <c r="H968" s="22"/>
      <c r="I968" s="22"/>
    </row>
    <row r="969" spans="1:9" x14ac:dyDescent="0.2">
      <c r="A969" s="5" t="s">
        <v>193</v>
      </c>
      <c r="B969" s="5" t="s">
        <v>193</v>
      </c>
      <c r="C969" s="2" t="s">
        <v>267</v>
      </c>
      <c r="D969" s="8" t="s">
        <v>242</v>
      </c>
      <c r="E969" s="23">
        <v>-4.5465547156321655</v>
      </c>
      <c r="F969" s="23">
        <v>-5.9558044498259424</v>
      </c>
      <c r="G969" s="23">
        <v>0.66962599807049095</v>
      </c>
      <c r="H969" s="23">
        <v>0.66759376254802782</v>
      </c>
      <c r="I969" s="23">
        <v>2.2824889539684836</v>
      </c>
    </row>
    <row r="970" spans="1:9" x14ac:dyDescent="0.2">
      <c r="A970" s="5" t="s">
        <v>193</v>
      </c>
      <c r="B970" s="5" t="s">
        <v>193</v>
      </c>
      <c r="C970" s="2" t="s">
        <v>267</v>
      </c>
      <c r="D970" s="8" t="s">
        <v>255</v>
      </c>
      <c r="E970" s="23">
        <v>-0.15171501232583737</v>
      </c>
      <c r="F970" s="23">
        <v>-1.5757068056118388</v>
      </c>
      <c r="G970" s="23">
        <v>0.28571909091928377</v>
      </c>
      <c r="H970" s="23">
        <v>0.33843346854014</v>
      </c>
      <c r="I970" s="23">
        <v>0.38126414944084824</v>
      </c>
    </row>
    <row r="971" spans="1:9" x14ac:dyDescent="0.2">
      <c r="A971" s="5" t="s">
        <v>193</v>
      </c>
      <c r="B971" s="5" t="s">
        <v>193</v>
      </c>
      <c r="C971" s="5" t="s">
        <v>268</v>
      </c>
      <c r="D971" s="5" t="s">
        <v>9</v>
      </c>
      <c r="E971" s="96">
        <v>192243</v>
      </c>
      <c r="F971" s="96">
        <v>178503</v>
      </c>
      <c r="G971" s="96">
        <v>532703</v>
      </c>
      <c r="H971" s="96">
        <v>445802</v>
      </c>
      <c r="I971" s="96">
        <v>442416</v>
      </c>
    </row>
    <row r="972" spans="1:9" x14ac:dyDescent="0.2">
      <c r="A972" s="5" t="s">
        <v>193</v>
      </c>
      <c r="B972" s="5" t="s">
        <v>193</v>
      </c>
      <c r="C972" s="2" t="s">
        <v>268</v>
      </c>
      <c r="D972" s="8" t="s">
        <v>246</v>
      </c>
      <c r="E972" s="52">
        <v>211631</v>
      </c>
      <c r="F972" s="52">
        <v>211631</v>
      </c>
      <c r="G972" s="52">
        <v>211631</v>
      </c>
      <c r="H972" s="52">
        <v>211631</v>
      </c>
      <c r="I972" s="52">
        <v>211631</v>
      </c>
    </row>
    <row r="973" spans="1:9" x14ac:dyDescent="0.2">
      <c r="A973" s="5" t="s">
        <v>193</v>
      </c>
      <c r="B973" s="5" t="s">
        <v>193</v>
      </c>
      <c r="C973" s="2" t="s">
        <v>268</v>
      </c>
      <c r="D973" s="8" t="s">
        <v>11</v>
      </c>
      <c r="E973" s="52">
        <v>31744</v>
      </c>
      <c r="F973" s="52">
        <v>31826</v>
      </c>
      <c r="G973" s="52">
        <v>102660</v>
      </c>
      <c r="H973" s="52">
        <v>102992.542</v>
      </c>
      <c r="I973" s="52">
        <v>102992.641</v>
      </c>
    </row>
    <row r="974" spans="1:9" x14ac:dyDescent="0.2">
      <c r="A974" s="5" t="s">
        <v>193</v>
      </c>
      <c r="B974" s="5" t="s">
        <v>193</v>
      </c>
      <c r="C974" s="2" t="s">
        <v>268</v>
      </c>
      <c r="D974" s="8" t="s">
        <v>247</v>
      </c>
      <c r="E974" s="52">
        <v>-49612</v>
      </c>
      <c r="F974" s="52">
        <v>-61576</v>
      </c>
      <c r="G974" s="52">
        <v>221760</v>
      </c>
      <c r="H974" s="52">
        <v>96110.457999999999</v>
      </c>
      <c r="I974" s="52">
        <v>38754.358999999997</v>
      </c>
    </row>
    <row r="975" spans="1:9" x14ac:dyDescent="0.2">
      <c r="A975" s="5" t="s">
        <v>193</v>
      </c>
      <c r="B975" s="5" t="s">
        <v>193</v>
      </c>
      <c r="C975" s="2" t="s">
        <v>268</v>
      </c>
      <c r="D975" s="8" t="s">
        <v>13</v>
      </c>
      <c r="E975" s="52">
        <v>-1520</v>
      </c>
      <c r="F975" s="52">
        <v>-3378</v>
      </c>
      <c r="G975" s="52">
        <v>-3348</v>
      </c>
      <c r="H975" s="52">
        <v>35068</v>
      </c>
      <c r="I975" s="52">
        <v>89038</v>
      </c>
    </row>
    <row r="976" spans="1:9" x14ac:dyDescent="0.2">
      <c r="A976" s="5" t="s">
        <v>193</v>
      </c>
      <c r="B976" s="5" t="s">
        <v>193</v>
      </c>
      <c r="C976" s="5" t="s">
        <v>268</v>
      </c>
      <c r="D976" s="5" t="s">
        <v>218</v>
      </c>
      <c r="E976" s="96">
        <v>19003</v>
      </c>
      <c r="F976" s="96">
        <v>29773</v>
      </c>
      <c r="G976" s="96">
        <v>26428</v>
      </c>
      <c r="H976" s="96">
        <v>119505</v>
      </c>
      <c r="I976" s="96">
        <v>144180</v>
      </c>
    </row>
    <row r="977" spans="1:9" x14ac:dyDescent="0.2">
      <c r="A977" s="5" t="s">
        <v>193</v>
      </c>
      <c r="B977" s="5" t="s">
        <v>193</v>
      </c>
      <c r="C977" s="2" t="s">
        <v>268</v>
      </c>
      <c r="D977" s="8" t="s">
        <v>219</v>
      </c>
      <c r="E977" s="52">
        <v>17353</v>
      </c>
      <c r="F977" s="52">
        <v>27492</v>
      </c>
      <c r="G977" s="52">
        <v>24658</v>
      </c>
      <c r="H977" s="52">
        <v>96333</v>
      </c>
      <c r="I977" s="52">
        <v>104176</v>
      </c>
    </row>
    <row r="978" spans="1:9" x14ac:dyDescent="0.2">
      <c r="A978" s="5" t="s">
        <v>193</v>
      </c>
      <c r="B978" s="5" t="s">
        <v>193</v>
      </c>
      <c r="C978" s="2" t="s">
        <v>268</v>
      </c>
      <c r="D978" s="8" t="s">
        <v>220</v>
      </c>
      <c r="E978" s="52">
        <v>1650</v>
      </c>
      <c r="F978" s="52">
        <v>2281</v>
      </c>
      <c r="G978" s="52">
        <v>1770</v>
      </c>
      <c r="H978" s="52">
        <v>23172</v>
      </c>
      <c r="I978" s="52">
        <v>40004</v>
      </c>
    </row>
    <row r="979" spans="1:9" x14ac:dyDescent="0.2">
      <c r="A979" s="5" t="s">
        <v>193</v>
      </c>
      <c r="B979" s="5" t="s">
        <v>193</v>
      </c>
      <c r="C979" s="5" t="s">
        <v>268</v>
      </c>
      <c r="D979" s="5" t="s">
        <v>221</v>
      </c>
      <c r="E979" s="96">
        <v>211246</v>
      </c>
      <c r="F979" s="96">
        <v>208276</v>
      </c>
      <c r="G979" s="96">
        <v>559131</v>
      </c>
      <c r="H979" s="96">
        <v>565307</v>
      </c>
      <c r="I979" s="96">
        <v>586596</v>
      </c>
    </row>
    <row r="980" spans="1:9" x14ac:dyDescent="0.2">
      <c r="A980" s="5" t="s">
        <v>193</v>
      </c>
      <c r="B980" s="5" t="s">
        <v>193</v>
      </c>
      <c r="C980" s="2" t="s">
        <v>268</v>
      </c>
      <c r="D980" s="8" t="s">
        <v>222</v>
      </c>
      <c r="E980" s="52">
        <v>80838</v>
      </c>
      <c r="F980" s="52">
        <v>81439</v>
      </c>
      <c r="G980" s="52">
        <v>90298</v>
      </c>
      <c r="H980" s="52">
        <v>71075</v>
      </c>
      <c r="I980" s="52">
        <v>7611</v>
      </c>
    </row>
    <row r="981" spans="1:9" x14ac:dyDescent="0.2">
      <c r="A981" s="5" t="s">
        <v>193</v>
      </c>
      <c r="B981" s="5" t="s">
        <v>193</v>
      </c>
      <c r="C981" s="2" t="s">
        <v>268</v>
      </c>
      <c r="D981" s="21" t="s">
        <v>223</v>
      </c>
      <c r="E981" s="52">
        <v>44922</v>
      </c>
      <c r="F981" s="52">
        <v>2351</v>
      </c>
      <c r="G981" s="52">
        <v>7164</v>
      </c>
      <c r="H981" s="52">
        <v>1609</v>
      </c>
      <c r="I981" s="52">
        <v>2994</v>
      </c>
    </row>
    <row r="982" spans="1:9" x14ac:dyDescent="0.2">
      <c r="A982" s="5" t="s">
        <v>193</v>
      </c>
      <c r="B982" s="5" t="s">
        <v>193</v>
      </c>
      <c r="C982" s="2" t="s">
        <v>268</v>
      </c>
      <c r="D982" s="21" t="s">
        <v>224</v>
      </c>
      <c r="E982" s="52">
        <v>35916</v>
      </c>
      <c r="F982" s="52">
        <v>79088</v>
      </c>
      <c r="G982" s="52">
        <v>83134</v>
      </c>
      <c r="H982" s="52">
        <v>69466</v>
      </c>
      <c r="I982" s="52">
        <v>4617</v>
      </c>
    </row>
    <row r="983" spans="1:9" x14ac:dyDescent="0.2">
      <c r="A983" s="5" t="s">
        <v>193</v>
      </c>
      <c r="B983" s="5" t="s">
        <v>193</v>
      </c>
      <c r="C983" s="2" t="s">
        <v>268</v>
      </c>
      <c r="D983" s="8" t="s">
        <v>225</v>
      </c>
      <c r="E983" s="52">
        <v>130408</v>
      </c>
      <c r="F983" s="52">
        <v>126837</v>
      </c>
      <c r="G983" s="52">
        <v>468833</v>
      </c>
      <c r="H983" s="52">
        <v>494232</v>
      </c>
      <c r="I983" s="52">
        <v>578985</v>
      </c>
    </row>
    <row r="984" spans="1:9" x14ac:dyDescent="0.2">
      <c r="A984" s="5" t="s">
        <v>193</v>
      </c>
      <c r="B984" s="5" t="s">
        <v>193</v>
      </c>
      <c r="C984" s="2" t="s">
        <v>268</v>
      </c>
      <c r="D984" s="21" t="s">
        <v>509</v>
      </c>
      <c r="E984" s="52">
        <v>13245</v>
      </c>
      <c r="F984" s="52">
        <v>8210</v>
      </c>
      <c r="G984" s="52">
        <v>6873</v>
      </c>
      <c r="H984" s="52">
        <v>5760</v>
      </c>
      <c r="I984" s="52">
        <v>4984</v>
      </c>
    </row>
    <row r="985" spans="1:9" x14ac:dyDescent="0.2">
      <c r="A985" s="5" t="s">
        <v>193</v>
      </c>
      <c r="B985" s="5" t="s">
        <v>193</v>
      </c>
      <c r="C985" s="2" t="s">
        <v>268</v>
      </c>
      <c r="D985" s="21" t="s">
        <v>226</v>
      </c>
      <c r="E985" s="52">
        <v>117104</v>
      </c>
      <c r="F985" s="52">
        <v>118568</v>
      </c>
      <c r="G985" s="52">
        <v>461901</v>
      </c>
      <c r="H985" s="52">
        <v>480131</v>
      </c>
      <c r="I985" s="52">
        <v>555980</v>
      </c>
    </row>
    <row r="986" spans="1:9" x14ac:dyDescent="0.2">
      <c r="A986" s="5" t="s">
        <v>193</v>
      </c>
      <c r="B986" s="5" t="s">
        <v>193</v>
      </c>
      <c r="C986" s="2" t="s">
        <v>268</v>
      </c>
      <c r="D986" s="21" t="s">
        <v>227</v>
      </c>
      <c r="E986" s="52">
        <v>59</v>
      </c>
      <c r="F986" s="52">
        <v>59</v>
      </c>
      <c r="G986" s="52">
        <v>59</v>
      </c>
      <c r="H986" s="52">
        <v>8341</v>
      </c>
      <c r="I986" s="52">
        <v>18021</v>
      </c>
    </row>
    <row r="987" spans="1:9" x14ac:dyDescent="0.2">
      <c r="A987" s="5" t="s">
        <v>193</v>
      </c>
      <c r="B987" s="5" t="s">
        <v>193</v>
      </c>
      <c r="C987" s="5" t="s">
        <v>268</v>
      </c>
      <c r="D987" s="5" t="s">
        <v>29</v>
      </c>
      <c r="E987" s="96"/>
      <c r="F987" s="96"/>
      <c r="G987" s="96"/>
      <c r="H987" s="96"/>
      <c r="I987" s="96"/>
    </row>
    <row r="988" spans="1:9" x14ac:dyDescent="0.2">
      <c r="A988" s="5" t="s">
        <v>193</v>
      </c>
      <c r="B988" s="5" t="s">
        <v>193</v>
      </c>
      <c r="C988" s="2" t="s">
        <v>268</v>
      </c>
      <c r="D988" s="8" t="s">
        <v>248</v>
      </c>
      <c r="E988" s="52">
        <v>39363</v>
      </c>
      <c r="F988" s="52">
        <v>28044</v>
      </c>
      <c r="G988" s="52">
        <v>42599</v>
      </c>
      <c r="H988" s="52">
        <v>35531</v>
      </c>
      <c r="I988" s="52">
        <v>37571</v>
      </c>
    </row>
    <row r="989" spans="1:9" x14ac:dyDescent="0.2">
      <c r="A989" s="5" t="s">
        <v>193</v>
      </c>
      <c r="B989" s="5" t="s">
        <v>193</v>
      </c>
      <c r="C989" s="2" t="s">
        <v>268</v>
      </c>
      <c r="D989" s="8" t="s">
        <v>249</v>
      </c>
      <c r="E989" s="52">
        <v>23948</v>
      </c>
      <c r="F989" s="52">
        <v>28679</v>
      </c>
      <c r="G989" s="52">
        <v>33811</v>
      </c>
      <c r="H989" s="52">
        <v>33072</v>
      </c>
      <c r="I989" s="52">
        <v>56782</v>
      </c>
    </row>
    <row r="990" spans="1:9" x14ac:dyDescent="0.2">
      <c r="A990" s="5" t="s">
        <v>193</v>
      </c>
      <c r="B990" s="5" t="s">
        <v>193</v>
      </c>
      <c r="C990" s="2" t="s">
        <v>268</v>
      </c>
      <c r="D990" s="8" t="s">
        <v>230</v>
      </c>
      <c r="E990" s="52">
        <v>15415</v>
      </c>
      <c r="F990" s="52">
        <v>-635</v>
      </c>
      <c r="G990" s="52">
        <v>8788</v>
      </c>
      <c r="H990" s="52">
        <v>2459</v>
      </c>
      <c r="I990" s="52">
        <v>-19211</v>
      </c>
    </row>
    <row r="991" spans="1:9" x14ac:dyDescent="0.2">
      <c r="A991" s="5" t="s">
        <v>193</v>
      </c>
      <c r="B991" s="5" t="s">
        <v>193</v>
      </c>
      <c r="C991" s="2" t="s">
        <v>268</v>
      </c>
      <c r="D991" s="8" t="s">
        <v>250</v>
      </c>
      <c r="E991" s="52">
        <v>1552</v>
      </c>
      <c r="F991" s="52">
        <v>86</v>
      </c>
      <c r="G991" s="52">
        <v>3000</v>
      </c>
      <c r="H991" s="52">
        <v>66</v>
      </c>
      <c r="I991" s="52">
        <v>0</v>
      </c>
    </row>
    <row r="992" spans="1:9" x14ac:dyDescent="0.2">
      <c r="A992" s="5" t="s">
        <v>193</v>
      </c>
      <c r="B992" s="5" t="s">
        <v>193</v>
      </c>
      <c r="C992" s="2" t="s">
        <v>268</v>
      </c>
      <c r="D992" s="8" t="s">
        <v>232</v>
      </c>
      <c r="E992" s="52">
        <v>13490</v>
      </c>
      <c r="F992" s="52">
        <v>759</v>
      </c>
      <c r="G992" s="52">
        <v>356419</v>
      </c>
      <c r="H992" s="52">
        <v>60</v>
      </c>
      <c r="I992" s="52">
        <v>-15204</v>
      </c>
    </row>
    <row r="993" spans="1:9" x14ac:dyDescent="0.2">
      <c r="A993" s="5" t="s">
        <v>193</v>
      </c>
      <c r="B993" s="5" t="s">
        <v>193</v>
      </c>
      <c r="C993" s="2" t="s">
        <v>268</v>
      </c>
      <c r="D993" s="8" t="s">
        <v>233</v>
      </c>
      <c r="E993" s="52">
        <v>13490</v>
      </c>
      <c r="F993" s="52">
        <v>409</v>
      </c>
      <c r="G993" s="52">
        <v>354169</v>
      </c>
      <c r="H993" s="52">
        <v>1662</v>
      </c>
      <c r="I993" s="52">
        <v>-15030</v>
      </c>
    </row>
    <row r="994" spans="1:9" x14ac:dyDescent="0.2">
      <c r="A994" s="5" t="s">
        <v>193</v>
      </c>
      <c r="B994" s="5" t="s">
        <v>193</v>
      </c>
      <c r="C994" s="5" t="s">
        <v>268</v>
      </c>
      <c r="D994" s="5" t="s">
        <v>40</v>
      </c>
      <c r="E994" s="96"/>
      <c r="F994" s="96"/>
      <c r="G994" s="96"/>
      <c r="H994" s="96"/>
      <c r="I994" s="96"/>
    </row>
    <row r="995" spans="1:9" x14ac:dyDescent="0.2">
      <c r="A995" s="5" t="s">
        <v>193</v>
      </c>
      <c r="B995" s="5" t="s">
        <v>193</v>
      </c>
      <c r="C995" s="2" t="s">
        <v>268</v>
      </c>
      <c r="D995" s="8" t="s">
        <v>251</v>
      </c>
      <c r="E995" s="52">
        <v>21163</v>
      </c>
      <c r="F995" s="52">
        <v>21163</v>
      </c>
      <c r="G995" s="52">
        <v>21163</v>
      </c>
      <c r="H995" s="52">
        <v>21163.1</v>
      </c>
      <c r="I995" s="52">
        <v>21163.1</v>
      </c>
    </row>
    <row r="996" spans="1:9" x14ac:dyDescent="0.2">
      <c r="A996" s="5" t="s">
        <v>193</v>
      </c>
      <c r="B996" s="5" t="s">
        <v>193</v>
      </c>
      <c r="C996" s="2" t="s">
        <v>268</v>
      </c>
      <c r="D996" s="8" t="s">
        <v>78</v>
      </c>
      <c r="E996" s="97">
        <v>6</v>
      </c>
      <c r="F996" s="97">
        <v>0</v>
      </c>
      <c r="G996" s="97">
        <v>0</v>
      </c>
      <c r="H996" s="97">
        <v>0</v>
      </c>
      <c r="I996" s="97">
        <v>0</v>
      </c>
    </row>
    <row r="997" spans="1:9" x14ac:dyDescent="0.2">
      <c r="A997" s="5" t="s">
        <v>193</v>
      </c>
      <c r="B997" s="5" t="s">
        <v>193</v>
      </c>
      <c r="C997" s="2" t="s">
        <v>268</v>
      </c>
      <c r="D997" s="8" t="s">
        <v>79</v>
      </c>
      <c r="E997" s="97">
        <v>0</v>
      </c>
      <c r="F997" s="97">
        <v>0</v>
      </c>
      <c r="G997" s="97">
        <v>0</v>
      </c>
      <c r="H997" s="97">
        <v>0</v>
      </c>
      <c r="I997" s="97">
        <v>0</v>
      </c>
    </row>
    <row r="998" spans="1:9" x14ac:dyDescent="0.2">
      <c r="A998" s="5" t="s">
        <v>193</v>
      </c>
      <c r="B998" s="5" t="s">
        <v>193</v>
      </c>
      <c r="C998" s="2" t="s">
        <v>268</v>
      </c>
      <c r="D998" s="8" t="s">
        <v>80</v>
      </c>
      <c r="E998" s="52">
        <v>41832</v>
      </c>
      <c r="F998" s="52">
        <v>-25182</v>
      </c>
      <c r="G998" s="52">
        <v>5329</v>
      </c>
      <c r="H998" s="52">
        <v>35596.315999999999</v>
      </c>
      <c r="I998" s="52">
        <v>64015.277999999998</v>
      </c>
    </row>
    <row r="999" spans="1:9" x14ac:dyDescent="0.2">
      <c r="A999" s="5" t="s">
        <v>193</v>
      </c>
      <c r="B999" s="5" t="s">
        <v>193</v>
      </c>
      <c r="C999" s="5" t="s">
        <v>268</v>
      </c>
      <c r="D999" s="5" t="s">
        <v>43</v>
      </c>
      <c r="E999" s="77"/>
      <c r="F999" s="77"/>
      <c r="G999" s="77"/>
      <c r="H999" s="77"/>
      <c r="I999" s="77"/>
    </row>
    <row r="1000" spans="1:9" x14ac:dyDescent="0.2">
      <c r="A1000" s="5" t="s">
        <v>193</v>
      </c>
      <c r="B1000" s="5" t="s">
        <v>193</v>
      </c>
      <c r="C1000" s="2" t="s">
        <v>268</v>
      </c>
      <c r="D1000" s="8" t="s">
        <v>543</v>
      </c>
      <c r="E1000" s="23">
        <v>7.0171605728166959</v>
      </c>
      <c r="F1000" s="23">
        <v>0.22912780177363964</v>
      </c>
      <c r="G1000" s="23">
        <v>66.48526477230277</v>
      </c>
      <c r="H1000" s="23">
        <v>0.37281124804285309</v>
      </c>
      <c r="I1000" s="23">
        <v>-3.3972550721492891</v>
      </c>
    </row>
    <row r="1001" spans="1:9" x14ac:dyDescent="0.2">
      <c r="A1001" s="5" t="s">
        <v>193</v>
      </c>
      <c r="B1001" s="5" t="s">
        <v>193</v>
      </c>
      <c r="C1001" s="2" t="s">
        <v>268</v>
      </c>
      <c r="D1001" s="8" t="s">
        <v>234</v>
      </c>
      <c r="E1001" s="23">
        <v>6.9574456014399697</v>
      </c>
      <c r="F1001" s="23">
        <v>0.41983803876449244</v>
      </c>
      <c r="G1001" s="23">
        <v>66.686062719725783</v>
      </c>
      <c r="H1001" s="23">
        <v>1.2793886228234401E-2</v>
      </c>
      <c r="I1001" s="23">
        <v>-3.151610629741719</v>
      </c>
    </row>
    <row r="1002" spans="1:9" x14ac:dyDescent="0.2">
      <c r="A1002" s="5" t="s">
        <v>193</v>
      </c>
      <c r="B1002" s="5" t="s">
        <v>193</v>
      </c>
      <c r="C1002" s="2" t="s">
        <v>268</v>
      </c>
      <c r="D1002" s="8" t="s">
        <v>235</v>
      </c>
      <c r="E1002" s="23">
        <v>6.3859197333914013</v>
      </c>
      <c r="F1002" s="23">
        <v>0.19637404213639592</v>
      </c>
      <c r="G1002" s="23">
        <v>63.34275867372763</v>
      </c>
      <c r="H1002" s="23">
        <v>0.29399954361081676</v>
      </c>
      <c r="I1002" s="23">
        <v>-2.562240451690772</v>
      </c>
    </row>
    <row r="1003" spans="1:9" x14ac:dyDescent="0.2">
      <c r="A1003" s="5" t="s">
        <v>193</v>
      </c>
      <c r="B1003" s="5" t="s">
        <v>193</v>
      </c>
      <c r="C1003" s="2" t="s">
        <v>268</v>
      </c>
      <c r="D1003" s="8" t="s">
        <v>252</v>
      </c>
      <c r="E1003" s="23">
        <v>34.270761882986562</v>
      </c>
      <c r="F1003" s="23">
        <v>1.4584224789616316</v>
      </c>
      <c r="G1003" s="23">
        <v>831.40214559027208</v>
      </c>
      <c r="H1003" s="23">
        <v>4.6776054712786017</v>
      </c>
      <c r="I1003" s="23">
        <v>-40.004258603710305</v>
      </c>
    </row>
    <row r="1004" spans="1:9" x14ac:dyDescent="0.2">
      <c r="A1004" s="5" t="s">
        <v>193</v>
      </c>
      <c r="B1004" s="5" t="s">
        <v>193</v>
      </c>
      <c r="C1004" s="2" t="s">
        <v>268</v>
      </c>
      <c r="D1004" s="8" t="s">
        <v>237</v>
      </c>
      <c r="E1004" s="23">
        <v>177.5240919199407</v>
      </c>
      <c r="F1004" s="23">
        <v>7011.9804400978001</v>
      </c>
      <c r="G1004" s="23">
        <v>9.5465723990524296</v>
      </c>
      <c r="H1004" s="23">
        <v>1989.8916967509024</v>
      </c>
      <c r="I1004" s="23">
        <v>-377.79108449767136</v>
      </c>
    </row>
    <row r="1005" spans="1:9" x14ac:dyDescent="0.2">
      <c r="A1005" s="5" t="s">
        <v>193</v>
      </c>
      <c r="B1005" s="5" t="s">
        <v>193</v>
      </c>
      <c r="C1005" s="2" t="s">
        <v>268</v>
      </c>
      <c r="D1005" s="8" t="s">
        <v>253</v>
      </c>
      <c r="E1005" s="23">
        <v>6.480708201102388</v>
      </c>
      <c r="F1005" s="23">
        <v>0.29987098573869386</v>
      </c>
      <c r="G1005" s="23">
        <v>8.8728520304043066</v>
      </c>
      <c r="H1005" s="23">
        <v>0.19956458635703916</v>
      </c>
      <c r="I1005" s="23">
        <v>0</v>
      </c>
    </row>
    <row r="1006" spans="1:9" x14ac:dyDescent="0.2">
      <c r="A1006" s="5" t="s">
        <v>193</v>
      </c>
      <c r="B1006" s="5" t="s">
        <v>193</v>
      </c>
      <c r="C1006" s="2" t="s">
        <v>268</v>
      </c>
      <c r="D1006" s="8" t="s">
        <v>254</v>
      </c>
      <c r="E1006" s="23">
        <v>0.63743325615460944</v>
      </c>
      <c r="F1006" s="23">
        <v>1.932618248830506E-2</v>
      </c>
      <c r="G1006" s="23">
        <v>16.735292727874121</v>
      </c>
      <c r="H1006" s="23">
        <v>7.8532918145262282E-2</v>
      </c>
      <c r="I1006" s="23">
        <v>-0.7101984113858556</v>
      </c>
    </row>
    <row r="1007" spans="1:9" x14ac:dyDescent="0.2">
      <c r="A1007" s="5" t="s">
        <v>193</v>
      </c>
      <c r="B1007" s="5" t="s">
        <v>193</v>
      </c>
      <c r="C1007" s="5" t="s">
        <v>268</v>
      </c>
      <c r="D1007" s="5" t="s">
        <v>53</v>
      </c>
      <c r="E1007" s="22"/>
      <c r="F1007" s="22"/>
      <c r="G1007" s="22"/>
      <c r="H1007" s="22"/>
      <c r="I1007" s="22"/>
    </row>
    <row r="1008" spans="1:9" x14ac:dyDescent="0.2">
      <c r="A1008" s="5" t="s">
        <v>193</v>
      </c>
      <c r="B1008" s="5" t="s">
        <v>193</v>
      </c>
      <c r="C1008" s="2" t="s">
        <v>268</v>
      </c>
      <c r="D1008" s="8" t="s">
        <v>239</v>
      </c>
      <c r="E1008" s="23">
        <v>4.6584452256094044</v>
      </c>
      <c r="F1008" s="23">
        <v>2.9622799359813765</v>
      </c>
      <c r="G1008" s="23">
        <v>3.6620163841349664</v>
      </c>
      <c r="H1008" s="23">
        <v>0.73780532112567865</v>
      </c>
      <c r="I1008" s="23">
        <v>7.305905390876978E-2</v>
      </c>
    </row>
    <row r="1009" spans="1:9" x14ac:dyDescent="0.2">
      <c r="A1009" s="5" t="s">
        <v>193</v>
      </c>
      <c r="B1009" s="5" t="s">
        <v>193</v>
      </c>
      <c r="C1009" s="2" t="s">
        <v>268</v>
      </c>
      <c r="D1009" s="8" t="s">
        <v>240</v>
      </c>
      <c r="E1009" s="23">
        <v>8.995673290855212E-2</v>
      </c>
      <c r="F1009" s="23">
        <v>0.14294973976838427</v>
      </c>
      <c r="G1009" s="23">
        <v>4.726620416324618E-2</v>
      </c>
      <c r="H1009" s="23">
        <v>0.21139840829849976</v>
      </c>
      <c r="I1009" s="23">
        <v>0.24579097027596505</v>
      </c>
    </row>
    <row r="1010" spans="1:9" x14ac:dyDescent="0.2">
      <c r="A1010" s="5" t="s">
        <v>193</v>
      </c>
      <c r="B1010" s="5" t="s">
        <v>193</v>
      </c>
      <c r="C1010" s="2" t="s">
        <v>268</v>
      </c>
      <c r="D1010" s="8" t="s">
        <v>241</v>
      </c>
      <c r="E1010" s="23">
        <v>55.434895808678029</v>
      </c>
      <c r="F1010" s="23">
        <v>56.928306669995585</v>
      </c>
      <c r="G1010" s="23">
        <v>82.610515245979926</v>
      </c>
      <c r="H1010" s="23">
        <v>84.932788732494018</v>
      </c>
      <c r="I1010" s="23">
        <v>94.780734952164693</v>
      </c>
    </row>
    <row r="1011" spans="1:9" x14ac:dyDescent="0.2">
      <c r="A1011" s="5" t="s">
        <v>193</v>
      </c>
      <c r="B1011" s="5" t="s">
        <v>193</v>
      </c>
      <c r="C1011" s="5" t="s">
        <v>268</v>
      </c>
      <c r="D1011" s="5" t="s">
        <v>116</v>
      </c>
      <c r="E1011" s="22"/>
      <c r="F1011" s="22"/>
      <c r="G1011" s="22"/>
      <c r="H1011" s="22"/>
      <c r="I1011" s="22"/>
    </row>
    <row r="1012" spans="1:9" x14ac:dyDescent="0.2">
      <c r="A1012" s="5" t="s">
        <v>193</v>
      </c>
      <c r="B1012" s="5" t="s">
        <v>193</v>
      </c>
      <c r="C1012" s="2" t="s">
        <v>268</v>
      </c>
      <c r="D1012" s="8" t="s">
        <v>535</v>
      </c>
      <c r="E1012" s="23">
        <v>91.004326709144792</v>
      </c>
      <c r="F1012" s="23">
        <v>85.705026023161579</v>
      </c>
      <c r="G1012" s="23">
        <v>95.273379583675379</v>
      </c>
      <c r="H1012" s="23">
        <v>78.860159170150027</v>
      </c>
      <c r="I1012" s="23">
        <v>75.420902972403496</v>
      </c>
    </row>
    <row r="1013" spans="1:9" x14ac:dyDescent="0.2">
      <c r="A1013" s="5" t="s">
        <v>193</v>
      </c>
      <c r="B1013" s="5" t="s">
        <v>193</v>
      </c>
      <c r="C1013" s="2" t="s">
        <v>268</v>
      </c>
      <c r="D1013" s="8" t="s">
        <v>544</v>
      </c>
      <c r="E1013" s="23">
        <v>9.0839200491423711</v>
      </c>
      <c r="F1013" s="23">
        <v>8.4346737230071351</v>
      </c>
      <c r="G1013" s="23">
        <v>25.171431271558852</v>
      </c>
      <c r="H1013" s="23">
        <v>21.065061356795557</v>
      </c>
      <c r="I1013" s="23">
        <v>20.905065892992994</v>
      </c>
    </row>
    <row r="1014" spans="1:9" x14ac:dyDescent="0.2">
      <c r="A1014" s="5" t="s">
        <v>193</v>
      </c>
      <c r="B1014" s="5" t="s">
        <v>193</v>
      </c>
      <c r="C1014" s="5" t="s">
        <v>268</v>
      </c>
      <c r="D1014" s="5" t="s">
        <v>117</v>
      </c>
      <c r="E1014" s="22"/>
      <c r="F1014" s="22"/>
      <c r="G1014" s="22"/>
      <c r="H1014" s="22"/>
      <c r="I1014" s="22"/>
    </row>
    <row r="1015" spans="1:9" x14ac:dyDescent="0.2">
      <c r="A1015" s="5" t="s">
        <v>193</v>
      </c>
      <c r="B1015" s="5" t="s">
        <v>193</v>
      </c>
      <c r="C1015" s="2" t="s">
        <v>268</v>
      </c>
      <c r="D1015" s="8" t="s">
        <v>242</v>
      </c>
      <c r="E1015" s="23">
        <v>3.1009636767976279</v>
      </c>
      <c r="F1015" s="23">
        <v>-61.569682151589241</v>
      </c>
      <c r="G1015" s="23">
        <v>1.504648910548354E-2</v>
      </c>
      <c r="H1015" s="23">
        <v>21.417759326113117</v>
      </c>
      <c r="I1015" s="23">
        <v>-4.2591668662674653</v>
      </c>
    </row>
    <row r="1016" spans="1:9" x14ac:dyDescent="0.2">
      <c r="A1016" s="5" t="s">
        <v>193</v>
      </c>
      <c r="B1016" s="5" t="s">
        <v>193</v>
      </c>
      <c r="C1016" s="2" t="s">
        <v>268</v>
      </c>
      <c r="D1016" s="8" t="s">
        <v>255</v>
      </c>
      <c r="E1016" s="23">
        <v>2.4106494554255748</v>
      </c>
      <c r="F1016" s="23">
        <v>-0.91597555652553475</v>
      </c>
      <c r="G1016" s="23">
        <v>0.2161164733555033</v>
      </c>
      <c r="H1016" s="23">
        <v>0.36951320938826776</v>
      </c>
      <c r="I1016" s="23">
        <v>0.61449161035171251</v>
      </c>
    </row>
    <row r="1017" spans="1:9" x14ac:dyDescent="0.2">
      <c r="A1017" s="5" t="s">
        <v>193</v>
      </c>
      <c r="B1017" s="5" t="s">
        <v>193</v>
      </c>
      <c r="C1017" s="5" t="s">
        <v>269</v>
      </c>
      <c r="D1017" s="5" t="s">
        <v>9</v>
      </c>
      <c r="E1017" s="96">
        <v>315612</v>
      </c>
      <c r="F1017" s="96">
        <v>321051</v>
      </c>
      <c r="G1017" s="96">
        <v>320006</v>
      </c>
      <c r="H1017" s="96">
        <v>341394</v>
      </c>
      <c r="I1017" s="96">
        <v>348756</v>
      </c>
    </row>
    <row r="1018" spans="1:9" x14ac:dyDescent="0.2">
      <c r="A1018" s="5" t="s">
        <v>193</v>
      </c>
      <c r="B1018" s="5" t="s">
        <v>193</v>
      </c>
      <c r="C1018" s="2" t="s">
        <v>269</v>
      </c>
      <c r="D1018" s="8" t="s">
        <v>246</v>
      </c>
      <c r="E1018" s="52">
        <v>298000</v>
      </c>
      <c r="F1018" s="52">
        <v>298000</v>
      </c>
      <c r="G1018" s="52">
        <v>298000</v>
      </c>
      <c r="H1018" s="52">
        <v>298000</v>
      </c>
      <c r="I1018" s="52">
        <v>298000</v>
      </c>
    </row>
    <row r="1019" spans="1:9" x14ac:dyDescent="0.2">
      <c r="A1019" s="5" t="s">
        <v>193</v>
      </c>
      <c r="B1019" s="5" t="s">
        <v>193</v>
      </c>
      <c r="C1019" s="2" t="s">
        <v>269</v>
      </c>
      <c r="D1019" s="8" t="s">
        <v>11</v>
      </c>
      <c r="E1019" s="52">
        <v>86798</v>
      </c>
      <c r="F1019" s="52">
        <v>83786</v>
      </c>
      <c r="G1019" s="52">
        <v>83786</v>
      </c>
      <c r="H1019" s="52">
        <v>87956.899000000005</v>
      </c>
      <c r="I1019" s="52">
        <v>91634.820999999996</v>
      </c>
    </row>
    <row r="1020" spans="1:9" x14ac:dyDescent="0.2">
      <c r="A1020" s="5" t="s">
        <v>193</v>
      </c>
      <c r="B1020" s="5" t="s">
        <v>193</v>
      </c>
      <c r="C1020" s="2" t="s">
        <v>269</v>
      </c>
      <c r="D1020" s="8" t="s">
        <v>247</v>
      </c>
      <c r="E1020" s="52">
        <v>-68915</v>
      </c>
      <c r="F1020" s="52">
        <v>-55206</v>
      </c>
      <c r="G1020" s="52">
        <v>-55279</v>
      </c>
      <c r="H1020" s="52">
        <v>-40690.898999999998</v>
      </c>
      <c r="I1020" s="52">
        <v>-40878.821000000004</v>
      </c>
    </row>
    <row r="1021" spans="1:9" x14ac:dyDescent="0.2">
      <c r="A1021" s="5" t="s">
        <v>193</v>
      </c>
      <c r="B1021" s="5" t="s">
        <v>193</v>
      </c>
      <c r="C1021" s="2" t="s">
        <v>269</v>
      </c>
      <c r="D1021" s="8" t="s">
        <v>13</v>
      </c>
      <c r="E1021" s="52">
        <v>-271</v>
      </c>
      <c r="F1021" s="52">
        <v>-5529</v>
      </c>
      <c r="G1021" s="52">
        <v>-6501</v>
      </c>
      <c r="H1021" s="52">
        <v>-3872</v>
      </c>
      <c r="I1021" s="52">
        <v>0</v>
      </c>
    </row>
    <row r="1022" spans="1:9" x14ac:dyDescent="0.2">
      <c r="A1022" s="5" t="s">
        <v>193</v>
      </c>
      <c r="B1022" s="5" t="s">
        <v>193</v>
      </c>
      <c r="C1022" s="5" t="s">
        <v>269</v>
      </c>
      <c r="D1022" s="5" t="s">
        <v>218</v>
      </c>
      <c r="E1022" s="96">
        <v>63198</v>
      </c>
      <c r="F1022" s="96">
        <v>94538</v>
      </c>
      <c r="G1022" s="96">
        <v>68752</v>
      </c>
      <c r="H1022" s="96">
        <v>72958</v>
      </c>
      <c r="I1022" s="96">
        <v>53208</v>
      </c>
    </row>
    <row r="1023" spans="1:9" x14ac:dyDescent="0.2">
      <c r="A1023" s="5" t="s">
        <v>193</v>
      </c>
      <c r="B1023" s="5" t="s">
        <v>193</v>
      </c>
      <c r="C1023" s="2" t="s">
        <v>269</v>
      </c>
      <c r="D1023" s="8" t="s">
        <v>219</v>
      </c>
      <c r="E1023" s="52">
        <v>30106</v>
      </c>
      <c r="F1023" s="52">
        <v>45136</v>
      </c>
      <c r="G1023" s="52">
        <v>26913</v>
      </c>
      <c r="H1023" s="52">
        <v>41569</v>
      </c>
      <c r="I1023" s="52">
        <v>33749</v>
      </c>
    </row>
    <row r="1024" spans="1:9" x14ac:dyDescent="0.2">
      <c r="A1024" s="5" t="s">
        <v>193</v>
      </c>
      <c r="B1024" s="5" t="s">
        <v>193</v>
      </c>
      <c r="C1024" s="2" t="s">
        <v>269</v>
      </c>
      <c r="D1024" s="8" t="s">
        <v>220</v>
      </c>
      <c r="E1024" s="52">
        <v>33092</v>
      </c>
      <c r="F1024" s="52">
        <v>49402</v>
      </c>
      <c r="G1024" s="52">
        <v>41839</v>
      </c>
      <c r="H1024" s="52">
        <v>31389</v>
      </c>
      <c r="I1024" s="52">
        <v>19459</v>
      </c>
    </row>
    <row r="1025" spans="1:9" x14ac:dyDescent="0.2">
      <c r="A1025" s="5" t="s">
        <v>193</v>
      </c>
      <c r="B1025" s="5" t="s">
        <v>193</v>
      </c>
      <c r="C1025" s="5" t="s">
        <v>269</v>
      </c>
      <c r="D1025" s="5" t="s">
        <v>221</v>
      </c>
      <c r="E1025" s="96">
        <v>378810</v>
      </c>
      <c r="F1025" s="96">
        <v>415589</v>
      </c>
      <c r="G1025" s="96">
        <v>388758</v>
      </c>
      <c r="H1025" s="96">
        <v>414352</v>
      </c>
      <c r="I1025" s="96">
        <v>401963</v>
      </c>
    </row>
    <row r="1026" spans="1:9" x14ac:dyDescent="0.2">
      <c r="A1026" s="5" t="s">
        <v>193</v>
      </c>
      <c r="B1026" s="5" t="s">
        <v>193</v>
      </c>
      <c r="C1026" s="2" t="s">
        <v>269</v>
      </c>
      <c r="D1026" s="8" t="s">
        <v>222</v>
      </c>
      <c r="E1026" s="52">
        <v>237619</v>
      </c>
      <c r="F1026" s="52">
        <v>221015</v>
      </c>
      <c r="G1026" s="52">
        <v>173100</v>
      </c>
      <c r="H1026" s="52">
        <v>176255</v>
      </c>
      <c r="I1026" s="52">
        <v>192391</v>
      </c>
    </row>
    <row r="1027" spans="1:9" x14ac:dyDescent="0.2">
      <c r="A1027" s="5" t="s">
        <v>193</v>
      </c>
      <c r="B1027" s="5" t="s">
        <v>193</v>
      </c>
      <c r="C1027" s="2" t="s">
        <v>269</v>
      </c>
      <c r="D1027" s="21" t="s">
        <v>223</v>
      </c>
      <c r="E1027" s="52">
        <v>5395</v>
      </c>
      <c r="F1027" s="52">
        <v>7691</v>
      </c>
      <c r="G1027" s="52">
        <v>7403</v>
      </c>
      <c r="H1027" s="52">
        <v>10384</v>
      </c>
      <c r="I1027" s="52">
        <v>9066</v>
      </c>
    </row>
    <row r="1028" spans="1:9" x14ac:dyDescent="0.2">
      <c r="A1028" s="5" t="s">
        <v>193</v>
      </c>
      <c r="B1028" s="5" t="s">
        <v>193</v>
      </c>
      <c r="C1028" s="2" t="s">
        <v>269</v>
      </c>
      <c r="D1028" s="21" t="s">
        <v>224</v>
      </c>
      <c r="E1028" s="52">
        <v>232224</v>
      </c>
      <c r="F1028" s="52">
        <v>213324</v>
      </c>
      <c r="G1028" s="52">
        <v>165697</v>
      </c>
      <c r="H1028" s="52">
        <v>165871</v>
      </c>
      <c r="I1028" s="52">
        <v>183325</v>
      </c>
    </row>
    <row r="1029" spans="1:9" x14ac:dyDescent="0.2">
      <c r="A1029" s="5" t="s">
        <v>193</v>
      </c>
      <c r="B1029" s="5" t="s">
        <v>193</v>
      </c>
      <c r="C1029" s="2" t="s">
        <v>269</v>
      </c>
      <c r="D1029" s="8" t="s">
        <v>225</v>
      </c>
      <c r="E1029" s="52">
        <v>141191</v>
      </c>
      <c r="F1029" s="52">
        <v>194574</v>
      </c>
      <c r="G1029" s="52">
        <v>215658</v>
      </c>
      <c r="H1029" s="52">
        <v>238097</v>
      </c>
      <c r="I1029" s="52">
        <v>209572</v>
      </c>
    </row>
    <row r="1030" spans="1:9" x14ac:dyDescent="0.2">
      <c r="A1030" s="5" t="s">
        <v>193</v>
      </c>
      <c r="B1030" s="5" t="s">
        <v>193</v>
      </c>
      <c r="C1030" s="2" t="s">
        <v>269</v>
      </c>
      <c r="D1030" s="21" t="s">
        <v>509</v>
      </c>
      <c r="E1030" s="52">
        <v>108082</v>
      </c>
      <c r="F1030" s="52">
        <v>163056</v>
      </c>
      <c r="G1030" s="52">
        <v>139773</v>
      </c>
      <c r="H1030" s="52">
        <v>22948</v>
      </c>
      <c r="I1030" s="52">
        <v>24559</v>
      </c>
    </row>
    <row r="1031" spans="1:9" x14ac:dyDescent="0.2">
      <c r="A1031" s="5" t="s">
        <v>193</v>
      </c>
      <c r="B1031" s="5" t="s">
        <v>193</v>
      </c>
      <c r="C1031" s="2" t="s">
        <v>269</v>
      </c>
      <c r="D1031" s="21" t="s">
        <v>226</v>
      </c>
      <c r="E1031" s="52">
        <v>18984</v>
      </c>
      <c r="F1031" s="52">
        <v>7281</v>
      </c>
      <c r="G1031" s="52">
        <v>6272</v>
      </c>
      <c r="H1031" s="52">
        <v>76736</v>
      </c>
      <c r="I1031" s="52">
        <v>31485</v>
      </c>
    </row>
    <row r="1032" spans="1:9" x14ac:dyDescent="0.2">
      <c r="A1032" s="5" t="s">
        <v>193</v>
      </c>
      <c r="B1032" s="5" t="s">
        <v>193</v>
      </c>
      <c r="C1032" s="2" t="s">
        <v>269</v>
      </c>
      <c r="D1032" s="21" t="s">
        <v>227</v>
      </c>
      <c r="E1032" s="52">
        <v>14125</v>
      </c>
      <c r="F1032" s="52">
        <v>24237</v>
      </c>
      <c r="G1032" s="52">
        <v>69613</v>
      </c>
      <c r="H1032" s="52">
        <v>138413</v>
      </c>
      <c r="I1032" s="52">
        <v>153528</v>
      </c>
    </row>
    <row r="1033" spans="1:9" x14ac:dyDescent="0.2">
      <c r="A1033" s="5" t="s">
        <v>193</v>
      </c>
      <c r="B1033" s="5" t="s">
        <v>193</v>
      </c>
      <c r="C1033" s="5" t="s">
        <v>269</v>
      </c>
      <c r="D1033" s="5" t="s">
        <v>29</v>
      </c>
      <c r="E1033" s="96"/>
      <c r="F1033" s="96"/>
      <c r="G1033" s="96"/>
      <c r="H1033" s="96"/>
      <c r="I1033" s="96"/>
    </row>
    <row r="1034" spans="1:9" x14ac:dyDescent="0.2">
      <c r="A1034" s="5" t="s">
        <v>193</v>
      </c>
      <c r="B1034" s="5" t="s">
        <v>193</v>
      </c>
      <c r="C1034" s="2" t="s">
        <v>269</v>
      </c>
      <c r="D1034" s="8" t="s">
        <v>248</v>
      </c>
      <c r="E1034" s="52">
        <v>44316</v>
      </c>
      <c r="F1034" s="52">
        <v>75779</v>
      </c>
      <c r="G1034" s="52">
        <v>41171</v>
      </c>
      <c r="H1034" s="52">
        <v>61905</v>
      </c>
      <c r="I1034" s="52">
        <v>72576</v>
      </c>
    </row>
    <row r="1035" spans="1:9" x14ac:dyDescent="0.2">
      <c r="A1035" s="5" t="s">
        <v>193</v>
      </c>
      <c r="B1035" s="5" t="s">
        <v>193</v>
      </c>
      <c r="C1035" s="2" t="s">
        <v>269</v>
      </c>
      <c r="D1035" s="8" t="s">
        <v>249</v>
      </c>
      <c r="E1035" s="52">
        <v>36446</v>
      </c>
      <c r="F1035" s="52">
        <v>43476</v>
      </c>
      <c r="G1035" s="52">
        <v>37284</v>
      </c>
      <c r="H1035" s="52">
        <v>38918</v>
      </c>
      <c r="I1035" s="52">
        <v>47502</v>
      </c>
    </row>
    <row r="1036" spans="1:9" x14ac:dyDescent="0.2">
      <c r="A1036" s="5" t="s">
        <v>193</v>
      </c>
      <c r="B1036" s="5" t="s">
        <v>193</v>
      </c>
      <c r="C1036" s="2" t="s">
        <v>269</v>
      </c>
      <c r="D1036" s="8" t="s">
        <v>230</v>
      </c>
      <c r="E1036" s="52">
        <v>7870</v>
      </c>
      <c r="F1036" s="52">
        <v>32303</v>
      </c>
      <c r="G1036" s="52">
        <v>3887</v>
      </c>
      <c r="H1036" s="52">
        <v>22987</v>
      </c>
      <c r="I1036" s="52">
        <v>25074</v>
      </c>
    </row>
    <row r="1037" spans="1:9" x14ac:dyDescent="0.2">
      <c r="A1037" s="5" t="s">
        <v>193</v>
      </c>
      <c r="B1037" s="5" t="s">
        <v>193</v>
      </c>
      <c r="C1037" s="2" t="s">
        <v>269</v>
      </c>
      <c r="D1037" s="8" t="s">
        <v>250</v>
      </c>
      <c r="E1037" s="52">
        <v>902</v>
      </c>
      <c r="F1037" s="52">
        <v>1484</v>
      </c>
      <c r="G1037" s="52">
        <v>115</v>
      </c>
      <c r="H1037" s="52">
        <v>2956</v>
      </c>
      <c r="I1037" s="52">
        <v>2686</v>
      </c>
    </row>
    <row r="1038" spans="1:9" x14ac:dyDescent="0.2">
      <c r="A1038" s="5" t="s">
        <v>193</v>
      </c>
      <c r="B1038" s="5" t="s">
        <v>193</v>
      </c>
      <c r="C1038" s="2" t="s">
        <v>269</v>
      </c>
      <c r="D1038" s="8" t="s">
        <v>232</v>
      </c>
      <c r="E1038" s="52">
        <v>7953</v>
      </c>
      <c r="F1038" s="52">
        <v>13089</v>
      </c>
      <c r="G1038" s="52">
        <v>1014</v>
      </c>
      <c r="H1038" s="52">
        <v>20855</v>
      </c>
      <c r="I1038" s="52">
        <v>23196</v>
      </c>
    </row>
    <row r="1039" spans="1:9" x14ac:dyDescent="0.2">
      <c r="A1039" s="5" t="s">
        <v>193</v>
      </c>
      <c r="B1039" s="5" t="s">
        <v>193</v>
      </c>
      <c r="C1039" s="2" t="s">
        <v>269</v>
      </c>
      <c r="D1039" s="8" t="s">
        <v>233</v>
      </c>
      <c r="E1039" s="52">
        <v>6607</v>
      </c>
      <c r="F1039" s="52">
        <v>11365</v>
      </c>
      <c r="G1039" s="52">
        <v>-73</v>
      </c>
      <c r="H1039" s="52">
        <v>20855</v>
      </c>
      <c r="I1039" s="52">
        <v>18391</v>
      </c>
    </row>
    <row r="1040" spans="1:9" x14ac:dyDescent="0.2">
      <c r="A1040" s="5" t="s">
        <v>193</v>
      </c>
      <c r="B1040" s="5" t="s">
        <v>193</v>
      </c>
      <c r="C1040" s="5" t="s">
        <v>269</v>
      </c>
      <c r="D1040" s="5" t="s">
        <v>40</v>
      </c>
      <c r="E1040" s="96"/>
      <c r="F1040" s="96"/>
      <c r="G1040" s="96"/>
      <c r="H1040" s="96"/>
      <c r="I1040" s="96"/>
    </row>
    <row r="1041" spans="1:9" x14ac:dyDescent="0.2">
      <c r="A1041" s="5" t="s">
        <v>193</v>
      </c>
      <c r="B1041" s="5" t="s">
        <v>193</v>
      </c>
      <c r="C1041" s="2" t="s">
        <v>269</v>
      </c>
      <c r="D1041" s="8" t="s">
        <v>251</v>
      </c>
      <c r="E1041" s="52">
        <v>29800</v>
      </c>
      <c r="F1041" s="52">
        <v>29800</v>
      </c>
      <c r="G1041" s="52">
        <v>29800</v>
      </c>
      <c r="H1041" s="52">
        <v>29800</v>
      </c>
      <c r="I1041" s="52">
        <v>29800</v>
      </c>
    </row>
    <row r="1042" spans="1:9" x14ac:dyDescent="0.2">
      <c r="A1042" s="5" t="s">
        <v>193</v>
      </c>
      <c r="B1042" s="5" t="s">
        <v>193</v>
      </c>
      <c r="C1042" s="2" t="s">
        <v>269</v>
      </c>
      <c r="D1042" s="8" t="s">
        <v>78</v>
      </c>
      <c r="E1042" s="97">
        <v>0</v>
      </c>
      <c r="F1042" s="97">
        <v>0</v>
      </c>
      <c r="G1042" s="97">
        <v>0</v>
      </c>
      <c r="H1042" s="97">
        <v>0</v>
      </c>
      <c r="I1042" s="97">
        <v>0</v>
      </c>
    </row>
    <row r="1043" spans="1:9" x14ac:dyDescent="0.2">
      <c r="A1043" s="5" t="s">
        <v>193</v>
      </c>
      <c r="B1043" s="5" t="s">
        <v>193</v>
      </c>
      <c r="C1043" s="2" t="s">
        <v>269</v>
      </c>
      <c r="D1043" s="8" t="s">
        <v>79</v>
      </c>
      <c r="E1043" s="97">
        <v>0</v>
      </c>
      <c r="F1043" s="97">
        <v>0</v>
      </c>
      <c r="G1043" s="97">
        <v>0</v>
      </c>
      <c r="H1043" s="97">
        <v>0</v>
      </c>
      <c r="I1043" s="97">
        <v>0</v>
      </c>
    </row>
    <row r="1044" spans="1:9" x14ac:dyDescent="0.2">
      <c r="A1044" s="5" t="s">
        <v>193</v>
      </c>
      <c r="B1044" s="5" t="s">
        <v>193</v>
      </c>
      <c r="C1044" s="2" t="s">
        <v>269</v>
      </c>
      <c r="D1044" s="8" t="s">
        <v>80</v>
      </c>
      <c r="E1044" s="52">
        <v>-5644</v>
      </c>
      <c r="F1044" s="52">
        <v>7925</v>
      </c>
      <c r="G1044" s="52">
        <v>-248</v>
      </c>
      <c r="H1044" s="52">
        <v>-12166.052</v>
      </c>
      <c r="I1044" s="52">
        <v>468.303</v>
      </c>
    </row>
    <row r="1045" spans="1:9" x14ac:dyDescent="0.2">
      <c r="A1045" s="5" t="s">
        <v>193</v>
      </c>
      <c r="B1045" s="5" t="s">
        <v>193</v>
      </c>
      <c r="C1045" s="5" t="s">
        <v>269</v>
      </c>
      <c r="D1045" s="5" t="s">
        <v>43</v>
      </c>
      <c r="E1045" s="77"/>
      <c r="F1045" s="77"/>
      <c r="G1045" s="77"/>
      <c r="H1045" s="77"/>
      <c r="I1045" s="77"/>
    </row>
    <row r="1046" spans="1:9" x14ac:dyDescent="0.2">
      <c r="A1046" s="5" t="s">
        <v>193</v>
      </c>
      <c r="B1046" s="5" t="s">
        <v>193</v>
      </c>
      <c r="C1046" s="2" t="s">
        <v>269</v>
      </c>
      <c r="D1046" s="8" t="s">
        <v>543</v>
      </c>
      <c r="E1046" s="23">
        <v>2.0933931536190005</v>
      </c>
      <c r="F1046" s="23">
        <v>3.5399360226256884</v>
      </c>
      <c r="G1046" s="23">
        <v>-2.281207227364487E-2</v>
      </c>
      <c r="H1046" s="23">
        <v>6.1087775414916488</v>
      </c>
      <c r="I1046" s="23">
        <v>5.273314294234364</v>
      </c>
    </row>
    <row r="1047" spans="1:9" x14ac:dyDescent="0.2">
      <c r="A1047" s="5" t="s">
        <v>193</v>
      </c>
      <c r="B1047" s="5" t="s">
        <v>193</v>
      </c>
      <c r="C1047" s="2" t="s">
        <v>269</v>
      </c>
      <c r="D1047" s="8" t="s">
        <v>234</v>
      </c>
      <c r="E1047" s="23">
        <v>2.2807309351197578</v>
      </c>
      <c r="F1047" s="23">
        <v>3.5332417337691964</v>
      </c>
      <c r="G1047" s="23">
        <v>0.28023048542884382</v>
      </c>
      <c r="H1047" s="23">
        <v>5.5944074702977336</v>
      </c>
      <c r="I1047" s="23">
        <v>6.2995975166615068</v>
      </c>
    </row>
    <row r="1048" spans="1:9" x14ac:dyDescent="0.2">
      <c r="A1048" s="5" t="s">
        <v>193</v>
      </c>
      <c r="B1048" s="5" t="s">
        <v>193</v>
      </c>
      <c r="C1048" s="2" t="s">
        <v>269</v>
      </c>
      <c r="D1048" s="8" t="s">
        <v>235</v>
      </c>
      <c r="E1048" s="23">
        <v>1.7441461418653152</v>
      </c>
      <c r="F1048" s="23">
        <v>2.7346729581389306</v>
      </c>
      <c r="G1048" s="23">
        <v>-1.8777748625108677E-2</v>
      </c>
      <c r="H1048" s="23">
        <v>5.0331602116075222</v>
      </c>
      <c r="I1048" s="23">
        <v>4.5752967312911883</v>
      </c>
    </row>
    <row r="1049" spans="1:9" x14ac:dyDescent="0.2">
      <c r="A1049" s="5" t="s">
        <v>193</v>
      </c>
      <c r="B1049" s="5" t="s">
        <v>193</v>
      </c>
      <c r="C1049" s="2" t="s">
        <v>269</v>
      </c>
      <c r="D1049" s="8" t="s">
        <v>252</v>
      </c>
      <c r="E1049" s="23">
        <v>14.908836537593645</v>
      </c>
      <c r="F1049" s="23">
        <v>14.997558690402354</v>
      </c>
      <c r="G1049" s="23">
        <v>-0.17730927108887323</v>
      </c>
      <c r="H1049" s="23">
        <v>33.688716581859303</v>
      </c>
      <c r="I1049" s="23">
        <v>25.340332892416225</v>
      </c>
    </row>
    <row r="1050" spans="1:9" x14ac:dyDescent="0.2">
      <c r="A1050" s="5" t="s">
        <v>193</v>
      </c>
      <c r="B1050" s="5" t="s">
        <v>193</v>
      </c>
      <c r="C1050" s="2" t="s">
        <v>269</v>
      </c>
      <c r="D1050" s="8" t="s">
        <v>237</v>
      </c>
      <c r="E1050" s="23">
        <v>551.62706220675034</v>
      </c>
      <c r="F1050" s="23">
        <v>382.54289485261768</v>
      </c>
      <c r="G1050" s="23">
        <v>-51073.972602739726</v>
      </c>
      <c r="H1050" s="23">
        <v>186.61232318388875</v>
      </c>
      <c r="I1050" s="23">
        <v>258.28938067533034</v>
      </c>
    </row>
    <row r="1051" spans="1:9" x14ac:dyDescent="0.2">
      <c r="A1051" s="5" t="s">
        <v>193</v>
      </c>
      <c r="B1051" s="5" t="s">
        <v>193</v>
      </c>
      <c r="C1051" s="2" t="s">
        <v>269</v>
      </c>
      <c r="D1051" s="8" t="s">
        <v>253</v>
      </c>
      <c r="E1051" s="23">
        <v>2.4748943642649399</v>
      </c>
      <c r="F1051" s="23">
        <v>3.4133774956297729</v>
      </c>
      <c r="G1051" s="23">
        <v>0.30844330007509924</v>
      </c>
      <c r="H1051" s="23">
        <v>7.5954571149596584</v>
      </c>
      <c r="I1051" s="23">
        <v>5.6544987579470334</v>
      </c>
    </row>
    <row r="1052" spans="1:9" x14ac:dyDescent="0.2">
      <c r="A1052" s="5" t="s">
        <v>193</v>
      </c>
      <c r="B1052" s="5" t="s">
        <v>193</v>
      </c>
      <c r="C1052" s="2" t="s">
        <v>269</v>
      </c>
      <c r="D1052" s="8" t="s">
        <v>254</v>
      </c>
      <c r="E1052" s="23">
        <v>0.22171140939597314</v>
      </c>
      <c r="F1052" s="23">
        <v>0.38137583892617449</v>
      </c>
      <c r="G1052" s="23">
        <v>-2.4496644295302012E-3</v>
      </c>
      <c r="H1052" s="23">
        <v>0.69983221476510071</v>
      </c>
      <c r="I1052" s="23">
        <v>0.61714765100671143</v>
      </c>
    </row>
    <row r="1053" spans="1:9" x14ac:dyDescent="0.2">
      <c r="A1053" s="5" t="s">
        <v>193</v>
      </c>
      <c r="B1053" s="5" t="s">
        <v>193</v>
      </c>
      <c r="C1053" s="5" t="s">
        <v>269</v>
      </c>
      <c r="D1053" s="5" t="s">
        <v>53</v>
      </c>
      <c r="E1053" s="22"/>
      <c r="F1053" s="22"/>
      <c r="G1053" s="22"/>
      <c r="H1053" s="22"/>
      <c r="I1053" s="22"/>
    </row>
    <row r="1054" spans="1:9" x14ac:dyDescent="0.2">
      <c r="A1054" s="5" t="s">
        <v>193</v>
      </c>
      <c r="B1054" s="5" t="s">
        <v>193</v>
      </c>
      <c r="C1054" s="2" t="s">
        <v>269</v>
      </c>
      <c r="D1054" s="8" t="s">
        <v>239</v>
      </c>
      <c r="E1054" s="23">
        <v>7.8927456320999134</v>
      </c>
      <c r="F1054" s="23">
        <v>4.8966456930166604</v>
      </c>
      <c r="G1054" s="23">
        <v>6.4318359157284588</v>
      </c>
      <c r="H1054" s="23">
        <v>4.2400586975871439</v>
      </c>
      <c r="I1054" s="23">
        <v>5.7006429820142817</v>
      </c>
    </row>
    <row r="1055" spans="1:9" x14ac:dyDescent="0.2">
      <c r="A1055" s="5" t="s">
        <v>193</v>
      </c>
      <c r="B1055" s="5" t="s">
        <v>193</v>
      </c>
      <c r="C1055" s="2" t="s">
        <v>269</v>
      </c>
      <c r="D1055" s="8" t="s">
        <v>240</v>
      </c>
      <c r="E1055" s="23">
        <v>0.16683297695414587</v>
      </c>
      <c r="F1055" s="23">
        <v>0.22747955311617968</v>
      </c>
      <c r="G1055" s="23">
        <v>0.17685037992787286</v>
      </c>
      <c r="H1055" s="23">
        <v>0.17607734486620072</v>
      </c>
      <c r="I1055" s="23">
        <v>0.13237039229978878</v>
      </c>
    </row>
    <row r="1056" spans="1:9" x14ac:dyDescent="0.2">
      <c r="A1056" s="5" t="s">
        <v>193</v>
      </c>
      <c r="B1056" s="5" t="s">
        <v>193</v>
      </c>
      <c r="C1056" s="2" t="s">
        <v>269</v>
      </c>
      <c r="D1056" s="8" t="s">
        <v>241</v>
      </c>
      <c r="E1056" s="23">
        <v>5.0114833293735641</v>
      </c>
      <c r="F1056" s="23">
        <v>1.7519712985666129</v>
      </c>
      <c r="G1056" s="23">
        <v>1.6133430051600224</v>
      </c>
      <c r="H1056" s="23">
        <v>18.519519635479011</v>
      </c>
      <c r="I1056" s="23">
        <v>7.8328104825568525</v>
      </c>
    </row>
    <row r="1057" spans="1:9" x14ac:dyDescent="0.2">
      <c r="A1057" s="5" t="s">
        <v>193</v>
      </c>
      <c r="B1057" s="5" t="s">
        <v>193</v>
      </c>
      <c r="C1057" s="5" t="s">
        <v>269</v>
      </c>
      <c r="D1057" s="5" t="s">
        <v>116</v>
      </c>
      <c r="E1057" s="22"/>
      <c r="F1057" s="22"/>
      <c r="G1057" s="22"/>
      <c r="H1057" s="22"/>
      <c r="I1057" s="22"/>
    </row>
    <row r="1058" spans="1:9" x14ac:dyDescent="0.2">
      <c r="A1058" s="5" t="s">
        <v>193</v>
      </c>
      <c r="B1058" s="5" t="s">
        <v>193</v>
      </c>
      <c r="C1058" s="2" t="s">
        <v>269</v>
      </c>
      <c r="D1058" s="8" t="s">
        <v>535</v>
      </c>
      <c r="E1058" s="23">
        <v>83.316702304585405</v>
      </c>
      <c r="F1058" s="23">
        <v>77.252044688382028</v>
      </c>
      <c r="G1058" s="23">
        <v>82.314962007212714</v>
      </c>
      <c r="H1058" s="23">
        <v>82.392265513379925</v>
      </c>
      <c r="I1058" s="23">
        <v>86.763209549137613</v>
      </c>
    </row>
    <row r="1059" spans="1:9" x14ac:dyDescent="0.2">
      <c r="A1059" s="5" t="s">
        <v>193</v>
      </c>
      <c r="B1059" s="5" t="s">
        <v>193</v>
      </c>
      <c r="C1059" s="2" t="s">
        <v>269</v>
      </c>
      <c r="D1059" s="8" t="s">
        <v>544</v>
      </c>
      <c r="E1059" s="23">
        <v>10.591006711409396</v>
      </c>
      <c r="F1059" s="23">
        <v>10.773523489932886</v>
      </c>
      <c r="G1059" s="23">
        <v>10.738456375838926</v>
      </c>
      <c r="H1059" s="23">
        <v>11.456174496644294</v>
      </c>
      <c r="I1059" s="23">
        <v>11.703221476510068</v>
      </c>
    </row>
    <row r="1060" spans="1:9" x14ac:dyDescent="0.2">
      <c r="A1060" s="5" t="s">
        <v>193</v>
      </c>
      <c r="B1060" s="5" t="s">
        <v>193</v>
      </c>
      <c r="C1060" s="5" t="s">
        <v>269</v>
      </c>
      <c r="D1060" s="5" t="s">
        <v>117</v>
      </c>
      <c r="E1060" s="22"/>
      <c r="F1060" s="22"/>
      <c r="G1060" s="22"/>
      <c r="H1060" s="22"/>
      <c r="I1060" s="22"/>
    </row>
    <row r="1061" spans="1:9" x14ac:dyDescent="0.2">
      <c r="A1061" s="5" t="s">
        <v>193</v>
      </c>
      <c r="B1061" s="5" t="s">
        <v>193</v>
      </c>
      <c r="C1061" s="2" t="s">
        <v>269</v>
      </c>
      <c r="D1061" s="8" t="s">
        <v>242</v>
      </c>
      <c r="E1061" s="23">
        <v>-0.85424549719993947</v>
      </c>
      <c r="F1061" s="23">
        <v>0.69731632204135507</v>
      </c>
      <c r="G1061" s="23">
        <v>3.3972602739726026</v>
      </c>
      <c r="H1061" s="23">
        <v>-0.58336379765044355</v>
      </c>
      <c r="I1061" s="23">
        <v>2.5463705073133596E-2</v>
      </c>
    </row>
    <row r="1062" spans="1:9" x14ac:dyDescent="0.2">
      <c r="A1062" s="5" t="s">
        <v>193</v>
      </c>
      <c r="B1062" s="5" t="s">
        <v>193</v>
      </c>
      <c r="C1062" s="2" t="s">
        <v>269</v>
      </c>
      <c r="D1062" s="8" t="s">
        <v>255</v>
      </c>
      <c r="E1062" s="23">
        <v>-0.18747093602604131</v>
      </c>
      <c r="F1062" s="23">
        <v>0.17558046791917759</v>
      </c>
      <c r="G1062" s="23">
        <v>-9.2148775684613386E-3</v>
      </c>
      <c r="H1062" s="23">
        <v>-0.29267126945560396</v>
      </c>
      <c r="I1062" s="23">
        <v>1.3876055586832203E-2</v>
      </c>
    </row>
    <row r="1063" spans="1:9" x14ac:dyDescent="0.2">
      <c r="A1063" s="5" t="s">
        <v>193</v>
      </c>
      <c r="B1063" s="5" t="s">
        <v>193</v>
      </c>
      <c r="C1063" s="5" t="s">
        <v>652</v>
      </c>
      <c r="D1063" s="5" t="s">
        <v>9</v>
      </c>
      <c r="E1063" s="96">
        <v>614431</v>
      </c>
      <c r="F1063" s="96">
        <v>552706</v>
      </c>
      <c r="G1063" s="96">
        <v>490130</v>
      </c>
      <c r="H1063" s="96"/>
      <c r="I1063" s="96"/>
    </row>
    <row r="1064" spans="1:9" x14ac:dyDescent="0.2">
      <c r="A1064" s="5" t="s">
        <v>193</v>
      </c>
      <c r="B1064" s="5" t="s">
        <v>193</v>
      </c>
      <c r="C1064" s="2" t="s">
        <v>652</v>
      </c>
      <c r="D1064" s="8" t="s">
        <v>246</v>
      </c>
      <c r="E1064" s="52">
        <v>351205</v>
      </c>
      <c r="F1064" s="52">
        <v>351205</v>
      </c>
      <c r="G1064" s="52">
        <v>351205</v>
      </c>
      <c r="H1064" s="52"/>
      <c r="I1064" s="52"/>
    </row>
    <row r="1065" spans="1:9" x14ac:dyDescent="0.2">
      <c r="A1065" s="5" t="s">
        <v>193</v>
      </c>
      <c r="B1065" s="5" t="s">
        <v>193</v>
      </c>
      <c r="C1065" s="2" t="s">
        <v>652</v>
      </c>
      <c r="D1065" s="8" t="s">
        <v>11</v>
      </c>
      <c r="E1065" s="52">
        <v>177628</v>
      </c>
      <c r="F1065" s="52">
        <v>192812</v>
      </c>
      <c r="G1065" s="52">
        <v>192812</v>
      </c>
      <c r="H1065" s="52"/>
      <c r="I1065" s="52"/>
    </row>
    <row r="1066" spans="1:9" x14ac:dyDescent="0.2">
      <c r="A1066" s="5" t="s">
        <v>193</v>
      </c>
      <c r="B1066" s="5" t="s">
        <v>193</v>
      </c>
      <c r="C1066" s="2" t="s">
        <v>652</v>
      </c>
      <c r="D1066" s="8" t="s">
        <v>247</v>
      </c>
      <c r="E1066" s="52">
        <v>38774</v>
      </c>
      <c r="F1066" s="52">
        <v>32391</v>
      </c>
      <c r="G1066" s="52">
        <v>-1508</v>
      </c>
      <c r="H1066" s="52"/>
      <c r="I1066" s="52"/>
    </row>
    <row r="1067" spans="1:9" x14ac:dyDescent="0.2">
      <c r="A1067" s="5" t="s">
        <v>193</v>
      </c>
      <c r="B1067" s="5" t="s">
        <v>193</v>
      </c>
      <c r="C1067" s="2" t="s">
        <v>652</v>
      </c>
      <c r="D1067" s="8" t="s">
        <v>13</v>
      </c>
      <c r="E1067" s="52">
        <v>46824</v>
      </c>
      <c r="F1067" s="52">
        <v>-23702</v>
      </c>
      <c r="G1067" s="52">
        <v>-52379</v>
      </c>
      <c r="H1067" s="52"/>
      <c r="I1067" s="52"/>
    </row>
    <row r="1068" spans="1:9" x14ac:dyDescent="0.2">
      <c r="A1068" s="5" t="s">
        <v>193</v>
      </c>
      <c r="B1068" s="5" t="s">
        <v>193</v>
      </c>
      <c r="C1068" s="5" t="s">
        <v>652</v>
      </c>
      <c r="D1068" s="5" t="s">
        <v>218</v>
      </c>
      <c r="E1068" s="96">
        <v>181540</v>
      </c>
      <c r="F1068" s="96">
        <v>55289</v>
      </c>
      <c r="G1068" s="96">
        <v>47200</v>
      </c>
      <c r="H1068" s="96"/>
      <c r="I1068" s="96"/>
    </row>
    <row r="1069" spans="1:9" x14ac:dyDescent="0.2">
      <c r="A1069" s="5" t="s">
        <v>193</v>
      </c>
      <c r="B1069" s="5" t="s">
        <v>193</v>
      </c>
      <c r="C1069" s="2" t="s">
        <v>652</v>
      </c>
      <c r="D1069" s="8" t="s">
        <v>219</v>
      </c>
      <c r="E1069" s="52">
        <v>181540</v>
      </c>
      <c r="F1069" s="52">
        <v>55289</v>
      </c>
      <c r="G1069" s="52">
        <v>47200</v>
      </c>
      <c r="H1069" s="52"/>
      <c r="I1069" s="52"/>
    </row>
    <row r="1070" spans="1:9" x14ac:dyDescent="0.2">
      <c r="A1070" s="5" t="s">
        <v>193</v>
      </c>
      <c r="B1070" s="5" t="s">
        <v>193</v>
      </c>
      <c r="C1070" s="2" t="s">
        <v>652</v>
      </c>
      <c r="D1070" s="8" t="s">
        <v>220</v>
      </c>
      <c r="E1070" s="52">
        <v>0</v>
      </c>
      <c r="F1070" s="52">
        <v>0</v>
      </c>
      <c r="G1070" s="52">
        <v>0</v>
      </c>
      <c r="H1070" s="52"/>
      <c r="I1070" s="52"/>
    </row>
    <row r="1071" spans="1:9" x14ac:dyDescent="0.2">
      <c r="A1071" s="5" t="s">
        <v>193</v>
      </c>
      <c r="B1071" s="5" t="s">
        <v>193</v>
      </c>
      <c r="C1071" s="5" t="s">
        <v>652</v>
      </c>
      <c r="D1071" s="5" t="s">
        <v>221</v>
      </c>
      <c r="E1071" s="96">
        <v>795971</v>
      </c>
      <c r="F1071" s="96">
        <v>607995</v>
      </c>
      <c r="G1071" s="96">
        <v>537330</v>
      </c>
      <c r="H1071" s="96"/>
      <c r="I1071" s="96"/>
    </row>
    <row r="1072" spans="1:9" x14ac:dyDescent="0.2">
      <c r="A1072" s="5" t="s">
        <v>193</v>
      </c>
      <c r="B1072" s="5" t="s">
        <v>193</v>
      </c>
      <c r="C1072" s="2" t="s">
        <v>652</v>
      </c>
      <c r="D1072" s="8" t="s">
        <v>222</v>
      </c>
      <c r="E1072" s="52">
        <v>344666</v>
      </c>
      <c r="F1072" s="52">
        <v>379339</v>
      </c>
      <c r="G1072" s="52">
        <v>376248</v>
      </c>
      <c r="H1072" s="52"/>
      <c r="I1072" s="52"/>
    </row>
    <row r="1073" spans="1:9" x14ac:dyDescent="0.2">
      <c r="A1073" s="5" t="s">
        <v>193</v>
      </c>
      <c r="B1073" s="5" t="s">
        <v>193</v>
      </c>
      <c r="C1073" s="2" t="s">
        <v>652</v>
      </c>
      <c r="D1073" s="21" t="s">
        <v>223</v>
      </c>
      <c r="E1073" s="52">
        <v>109772</v>
      </c>
      <c r="F1073" s="52">
        <v>37227</v>
      </c>
      <c r="G1073" s="52">
        <v>59583</v>
      </c>
      <c r="H1073" s="52"/>
      <c r="I1073" s="52"/>
    </row>
    <row r="1074" spans="1:9" x14ac:dyDescent="0.2">
      <c r="A1074" s="5" t="s">
        <v>193</v>
      </c>
      <c r="B1074" s="5" t="s">
        <v>193</v>
      </c>
      <c r="C1074" s="2" t="s">
        <v>652</v>
      </c>
      <c r="D1074" s="21" t="s">
        <v>224</v>
      </c>
      <c r="E1074" s="52">
        <v>234894</v>
      </c>
      <c r="F1074" s="52">
        <v>342112</v>
      </c>
      <c r="G1074" s="52">
        <v>316665</v>
      </c>
      <c r="H1074" s="52"/>
      <c r="I1074" s="52"/>
    </row>
    <row r="1075" spans="1:9" x14ac:dyDescent="0.2">
      <c r="A1075" s="5" t="s">
        <v>193</v>
      </c>
      <c r="B1075" s="5" t="s">
        <v>193</v>
      </c>
      <c r="C1075" s="2" t="s">
        <v>652</v>
      </c>
      <c r="D1075" s="8" t="s">
        <v>225</v>
      </c>
      <c r="E1075" s="52">
        <v>451305</v>
      </c>
      <c r="F1075" s="52">
        <v>228656</v>
      </c>
      <c r="G1075" s="52">
        <v>161082</v>
      </c>
      <c r="H1075" s="52"/>
      <c r="I1075" s="52"/>
    </row>
    <row r="1076" spans="1:9" x14ac:dyDescent="0.2">
      <c r="A1076" s="5" t="s">
        <v>193</v>
      </c>
      <c r="B1076" s="5" t="s">
        <v>193</v>
      </c>
      <c r="C1076" s="2" t="s">
        <v>652</v>
      </c>
      <c r="D1076" s="21" t="s">
        <v>509</v>
      </c>
      <c r="E1076" s="52">
        <v>28043</v>
      </c>
      <c r="F1076" s="52">
        <v>28245</v>
      </c>
      <c r="G1076" s="52">
        <v>30594</v>
      </c>
      <c r="H1076" s="52"/>
      <c r="I1076" s="52"/>
    </row>
    <row r="1077" spans="1:9" x14ac:dyDescent="0.2">
      <c r="A1077" s="5" t="s">
        <v>193</v>
      </c>
      <c r="B1077" s="5" t="s">
        <v>193</v>
      </c>
      <c r="C1077" s="2" t="s">
        <v>652</v>
      </c>
      <c r="D1077" s="21" t="s">
        <v>226</v>
      </c>
      <c r="E1077" s="52">
        <v>186507</v>
      </c>
      <c r="F1077" s="52">
        <v>105826</v>
      </c>
      <c r="G1077" s="52">
        <v>81902</v>
      </c>
      <c r="H1077" s="52"/>
      <c r="I1077" s="52"/>
    </row>
    <row r="1078" spans="1:9" x14ac:dyDescent="0.2">
      <c r="A1078" s="5" t="s">
        <v>193</v>
      </c>
      <c r="B1078" s="5" t="s">
        <v>193</v>
      </c>
      <c r="C1078" s="2" t="s">
        <v>652</v>
      </c>
      <c r="D1078" s="21" t="s">
        <v>227</v>
      </c>
      <c r="E1078" s="52">
        <v>236755</v>
      </c>
      <c r="F1078" s="52">
        <v>94585</v>
      </c>
      <c r="G1078" s="52">
        <v>48586</v>
      </c>
      <c r="H1078" s="52"/>
      <c r="I1078" s="52"/>
    </row>
    <row r="1079" spans="1:9" x14ac:dyDescent="0.2">
      <c r="A1079" s="5" t="s">
        <v>193</v>
      </c>
      <c r="B1079" s="5" t="s">
        <v>193</v>
      </c>
      <c r="C1079" s="5" t="s">
        <v>652</v>
      </c>
      <c r="D1079" s="5" t="s">
        <v>29</v>
      </c>
      <c r="E1079" s="96"/>
      <c r="F1079" s="96"/>
      <c r="G1079" s="96"/>
      <c r="H1079" s="96"/>
      <c r="I1079" s="96"/>
    </row>
    <row r="1080" spans="1:9" x14ac:dyDescent="0.2">
      <c r="A1080" s="5" t="s">
        <v>193</v>
      </c>
      <c r="B1080" s="5" t="s">
        <v>193</v>
      </c>
      <c r="C1080" s="2" t="s">
        <v>652</v>
      </c>
      <c r="D1080" s="8" t="s">
        <v>248</v>
      </c>
      <c r="E1080" s="52">
        <v>52906</v>
      </c>
      <c r="F1080" s="52">
        <v>141826</v>
      </c>
      <c r="G1080" s="52">
        <v>63447</v>
      </c>
      <c r="H1080" s="52"/>
      <c r="I1080" s="52"/>
    </row>
    <row r="1081" spans="1:9" x14ac:dyDescent="0.2">
      <c r="A1081" s="5" t="s">
        <v>193</v>
      </c>
      <c r="B1081" s="5" t="s">
        <v>193</v>
      </c>
      <c r="C1081" s="2" t="s">
        <v>652</v>
      </c>
      <c r="D1081" s="8" t="s">
        <v>249</v>
      </c>
      <c r="E1081" s="52">
        <v>38390</v>
      </c>
      <c r="F1081" s="52">
        <v>38695</v>
      </c>
      <c r="G1081" s="52">
        <v>58758</v>
      </c>
      <c r="H1081" s="52"/>
      <c r="I1081" s="52"/>
    </row>
    <row r="1082" spans="1:9" x14ac:dyDescent="0.2">
      <c r="A1082" s="5" t="s">
        <v>193</v>
      </c>
      <c r="B1082" s="5" t="s">
        <v>193</v>
      </c>
      <c r="C1082" s="2" t="s">
        <v>652</v>
      </c>
      <c r="D1082" s="8" t="s">
        <v>230</v>
      </c>
      <c r="E1082" s="52">
        <v>14516</v>
      </c>
      <c r="F1082" s="52">
        <v>103131</v>
      </c>
      <c r="G1082" s="52">
        <v>4689</v>
      </c>
      <c r="H1082" s="52"/>
      <c r="I1082" s="52"/>
    </row>
    <row r="1083" spans="1:9" x14ac:dyDescent="0.2">
      <c r="A1083" s="5" t="s">
        <v>193</v>
      </c>
      <c r="B1083" s="5" t="s">
        <v>193</v>
      </c>
      <c r="C1083" s="2" t="s">
        <v>652</v>
      </c>
      <c r="D1083" s="8" t="s">
        <v>250</v>
      </c>
      <c r="E1083" s="52">
        <v>3411</v>
      </c>
      <c r="F1083" s="52">
        <v>9329</v>
      </c>
      <c r="G1083" s="52">
        <v>275</v>
      </c>
      <c r="H1083" s="52"/>
      <c r="I1083" s="52"/>
    </row>
    <row r="1084" spans="1:9" x14ac:dyDescent="0.2">
      <c r="A1084" s="5" t="s">
        <v>193</v>
      </c>
      <c r="B1084" s="5" t="s">
        <v>193</v>
      </c>
      <c r="C1084" s="2" t="s">
        <v>652</v>
      </c>
      <c r="D1084" s="8" t="s">
        <v>232</v>
      </c>
      <c r="E1084" s="52">
        <v>29650</v>
      </c>
      <c r="F1084" s="52">
        <v>81089</v>
      </c>
      <c r="G1084" s="52">
        <v>2397</v>
      </c>
      <c r="H1084" s="52"/>
      <c r="I1084" s="52"/>
    </row>
    <row r="1085" spans="1:9" x14ac:dyDescent="0.2">
      <c r="A1085" s="5" t="s">
        <v>193</v>
      </c>
      <c r="B1085" s="5" t="s">
        <v>193</v>
      </c>
      <c r="C1085" s="2" t="s">
        <v>652</v>
      </c>
      <c r="D1085" s="8" t="s">
        <v>233</v>
      </c>
      <c r="E1085" s="52">
        <v>29650</v>
      </c>
      <c r="F1085" s="52">
        <v>75924</v>
      </c>
      <c r="G1085" s="52">
        <v>-2291</v>
      </c>
      <c r="H1085" s="52"/>
      <c r="I1085" s="52"/>
    </row>
    <row r="1086" spans="1:9" x14ac:dyDescent="0.2">
      <c r="A1086" s="5" t="s">
        <v>193</v>
      </c>
      <c r="B1086" s="5" t="s">
        <v>193</v>
      </c>
      <c r="C1086" s="5" t="s">
        <v>652</v>
      </c>
      <c r="D1086" s="5" t="s">
        <v>40</v>
      </c>
      <c r="E1086" s="96"/>
      <c r="F1086" s="96"/>
      <c r="G1086" s="96"/>
      <c r="H1086" s="96"/>
      <c r="I1086" s="96"/>
    </row>
    <row r="1087" spans="1:9" x14ac:dyDescent="0.2">
      <c r="A1087" s="5" t="s">
        <v>193</v>
      </c>
      <c r="B1087" s="5" t="s">
        <v>193</v>
      </c>
      <c r="C1087" s="2" t="s">
        <v>652</v>
      </c>
      <c r="D1087" s="8" t="s">
        <v>251</v>
      </c>
      <c r="E1087" s="52">
        <v>35120</v>
      </c>
      <c r="F1087" s="52">
        <v>35120</v>
      </c>
      <c r="G1087" s="52">
        <v>35120</v>
      </c>
      <c r="H1087" s="52"/>
      <c r="I1087" s="52"/>
    </row>
    <row r="1088" spans="1:9" x14ac:dyDescent="0.2">
      <c r="A1088" s="5" t="s">
        <v>193</v>
      </c>
      <c r="B1088" s="5" t="s">
        <v>193</v>
      </c>
      <c r="C1088" s="2" t="s">
        <v>652</v>
      </c>
      <c r="D1088" s="8" t="s">
        <v>78</v>
      </c>
      <c r="E1088" s="97">
        <v>39</v>
      </c>
      <c r="F1088" s="97">
        <v>67</v>
      </c>
      <c r="G1088" s="97">
        <v>0</v>
      </c>
      <c r="H1088" s="97"/>
      <c r="I1088" s="97"/>
    </row>
    <row r="1089" spans="1:9" x14ac:dyDescent="0.2">
      <c r="A1089" s="5" t="s">
        <v>193</v>
      </c>
      <c r="B1089" s="5" t="s">
        <v>193</v>
      </c>
      <c r="C1089" s="2" t="s">
        <v>652</v>
      </c>
      <c r="D1089" s="8" t="s">
        <v>79</v>
      </c>
      <c r="E1089" s="97">
        <v>0</v>
      </c>
      <c r="F1089" s="97">
        <v>0</v>
      </c>
      <c r="G1089" s="97">
        <v>0</v>
      </c>
      <c r="H1089" s="97"/>
      <c r="I1089" s="97"/>
    </row>
    <row r="1090" spans="1:9" x14ac:dyDescent="0.2">
      <c r="A1090" s="5" t="s">
        <v>193</v>
      </c>
      <c r="B1090" s="5" t="s">
        <v>193</v>
      </c>
      <c r="C1090" s="2" t="s">
        <v>652</v>
      </c>
      <c r="D1090" s="8" t="s">
        <v>80</v>
      </c>
      <c r="E1090" s="52">
        <v>38354</v>
      </c>
      <c r="F1090" s="52">
        <v>-169703</v>
      </c>
      <c r="G1090" s="52">
        <v>38478</v>
      </c>
      <c r="H1090" s="52"/>
      <c r="I1090" s="52"/>
    </row>
    <row r="1091" spans="1:9" x14ac:dyDescent="0.2">
      <c r="A1091" s="5" t="s">
        <v>193</v>
      </c>
      <c r="B1091" s="5" t="s">
        <v>193</v>
      </c>
      <c r="C1091" s="5" t="s">
        <v>652</v>
      </c>
      <c r="D1091" s="5" t="s">
        <v>43</v>
      </c>
      <c r="E1091" s="77"/>
      <c r="F1091" s="77"/>
      <c r="G1091" s="77"/>
      <c r="H1091" s="77"/>
      <c r="I1091" s="77"/>
    </row>
    <row r="1092" spans="1:9" x14ac:dyDescent="0.2">
      <c r="A1092" s="5" t="s">
        <v>193</v>
      </c>
      <c r="B1092" s="5" t="s">
        <v>193</v>
      </c>
      <c r="C1092" s="2" t="s">
        <v>652</v>
      </c>
      <c r="D1092" s="8" t="s">
        <v>543</v>
      </c>
      <c r="E1092" s="23">
        <v>4.8256028748549475</v>
      </c>
      <c r="F1092" s="23">
        <v>13.736778685232293</v>
      </c>
      <c r="G1092" s="23">
        <v>-0.46742700916083491</v>
      </c>
      <c r="H1092" s="23"/>
      <c r="I1092" s="23"/>
    </row>
    <row r="1093" spans="1:9" x14ac:dyDescent="0.2">
      <c r="A1093" s="5" t="s">
        <v>193</v>
      </c>
      <c r="B1093" s="5" t="s">
        <v>193</v>
      </c>
      <c r="C1093" s="2" t="s">
        <v>652</v>
      </c>
      <c r="D1093" s="8" t="s">
        <v>234</v>
      </c>
      <c r="E1093" s="23">
        <v>4.8256028748549475</v>
      </c>
      <c r="F1093" s="23">
        <v>14.671271887766732</v>
      </c>
      <c r="G1093" s="23">
        <v>0.48905392446901841</v>
      </c>
      <c r="H1093" s="23"/>
      <c r="I1093" s="23"/>
    </row>
    <row r="1094" spans="1:9" x14ac:dyDescent="0.2">
      <c r="A1094" s="5" t="s">
        <v>193</v>
      </c>
      <c r="B1094" s="5" t="s">
        <v>193</v>
      </c>
      <c r="C1094" s="2" t="s">
        <v>652</v>
      </c>
      <c r="D1094" s="8" t="s">
        <v>235</v>
      </c>
      <c r="E1094" s="23">
        <v>3.7250100820256016</v>
      </c>
      <c r="F1094" s="23">
        <v>12.487602694101103</v>
      </c>
      <c r="G1094" s="23">
        <v>-0.42636740922710437</v>
      </c>
      <c r="H1094" s="23"/>
      <c r="I1094" s="23"/>
    </row>
    <row r="1095" spans="1:9" x14ac:dyDescent="0.2">
      <c r="A1095" s="5" t="s">
        <v>193</v>
      </c>
      <c r="B1095" s="5" t="s">
        <v>193</v>
      </c>
      <c r="C1095" s="2" t="s">
        <v>652</v>
      </c>
      <c r="D1095" s="8" t="s">
        <v>252</v>
      </c>
      <c r="E1095" s="23">
        <v>56.042792877934453</v>
      </c>
      <c r="F1095" s="23">
        <v>53.533202656776609</v>
      </c>
      <c r="G1095" s="23">
        <v>-3.6108878276356644</v>
      </c>
      <c r="H1095" s="23"/>
      <c r="I1095" s="23"/>
    </row>
    <row r="1096" spans="1:9" x14ac:dyDescent="0.2">
      <c r="A1096" s="5" t="s">
        <v>193</v>
      </c>
      <c r="B1096" s="5" t="s">
        <v>193</v>
      </c>
      <c r="C1096" s="2" t="s">
        <v>652</v>
      </c>
      <c r="D1096" s="8" t="s">
        <v>237</v>
      </c>
      <c r="E1096" s="23">
        <v>129.47723440134905</v>
      </c>
      <c r="F1096" s="23">
        <v>50.965439123333859</v>
      </c>
      <c r="G1096" s="23">
        <v>-2564.7315582714969</v>
      </c>
      <c r="H1096" s="23"/>
      <c r="I1096" s="23"/>
    </row>
    <row r="1097" spans="1:9" x14ac:dyDescent="0.2">
      <c r="A1097" s="5" t="s">
        <v>193</v>
      </c>
      <c r="B1097" s="5" t="s">
        <v>193</v>
      </c>
      <c r="C1097" s="2" t="s">
        <v>652</v>
      </c>
      <c r="D1097" s="8" t="s">
        <v>253</v>
      </c>
      <c r="E1097" s="23">
        <v>8.8851263349830685</v>
      </c>
      <c r="F1097" s="23">
        <v>24.10905801783176</v>
      </c>
      <c r="G1097" s="23">
        <v>0.46802137581265529</v>
      </c>
      <c r="H1097" s="23"/>
      <c r="I1097" s="23"/>
    </row>
    <row r="1098" spans="1:9" x14ac:dyDescent="0.2">
      <c r="A1098" s="5" t="s">
        <v>193</v>
      </c>
      <c r="B1098" s="5" t="s">
        <v>193</v>
      </c>
      <c r="C1098" s="2" t="s">
        <v>652</v>
      </c>
      <c r="D1098" s="8" t="s">
        <v>254</v>
      </c>
      <c r="E1098" s="23">
        <v>0.84424829157175396</v>
      </c>
      <c r="F1098" s="23">
        <v>2.1618451025056946</v>
      </c>
      <c r="G1098" s="23">
        <v>-6.5233485193621862E-2</v>
      </c>
      <c r="H1098" s="23"/>
      <c r="I1098" s="23"/>
    </row>
    <row r="1099" spans="1:9" x14ac:dyDescent="0.2">
      <c r="A1099" s="5" t="s">
        <v>193</v>
      </c>
      <c r="B1099" s="5" t="s">
        <v>193</v>
      </c>
      <c r="C1099" s="5" t="s">
        <v>652</v>
      </c>
      <c r="D1099" s="5" t="s">
        <v>53</v>
      </c>
      <c r="E1099" s="22"/>
      <c r="F1099" s="22"/>
      <c r="G1099" s="22"/>
      <c r="H1099" s="22"/>
      <c r="I1099" s="22"/>
    </row>
    <row r="1100" spans="1:9" x14ac:dyDescent="0.2">
      <c r="A1100" s="5" t="s">
        <v>193</v>
      </c>
      <c r="B1100" s="5" t="s">
        <v>193</v>
      </c>
      <c r="C1100" s="2" t="s">
        <v>652</v>
      </c>
      <c r="D1100" s="8" t="s">
        <v>239</v>
      </c>
      <c r="E1100" s="23">
        <v>1.8985678087473834</v>
      </c>
      <c r="F1100" s="23">
        <v>6.8610211796198159</v>
      </c>
      <c r="G1100" s="23">
        <v>7.97135593220339</v>
      </c>
      <c r="H1100" s="23"/>
      <c r="I1100" s="23"/>
    </row>
    <row r="1101" spans="1:9" x14ac:dyDescent="0.2">
      <c r="A1101" s="5" t="s">
        <v>193</v>
      </c>
      <c r="B1101" s="5" t="s">
        <v>193</v>
      </c>
      <c r="C1101" s="2" t="s">
        <v>652</v>
      </c>
      <c r="D1101" s="8" t="s">
        <v>240</v>
      </c>
      <c r="E1101" s="23">
        <v>0.22807363584854223</v>
      </c>
      <c r="F1101" s="23">
        <v>9.0936603097064944E-2</v>
      </c>
      <c r="G1101" s="23">
        <v>8.784173599091806E-2</v>
      </c>
      <c r="H1101" s="23"/>
      <c r="I1101" s="23"/>
    </row>
    <row r="1102" spans="1:9" x14ac:dyDescent="0.2">
      <c r="A1102" s="5" t="s">
        <v>193</v>
      </c>
      <c r="B1102" s="5" t="s">
        <v>193</v>
      </c>
      <c r="C1102" s="2" t="s">
        <v>652</v>
      </c>
      <c r="D1102" s="8" t="s">
        <v>241</v>
      </c>
      <c r="E1102" s="23">
        <v>23.431381294042119</v>
      </c>
      <c r="F1102" s="23">
        <v>17.405735244533261</v>
      </c>
      <c r="G1102" s="23">
        <v>15.242402248152903</v>
      </c>
      <c r="H1102" s="23"/>
      <c r="I1102" s="23"/>
    </row>
    <row r="1103" spans="1:9" x14ac:dyDescent="0.2">
      <c r="A1103" s="5" t="s">
        <v>193</v>
      </c>
      <c r="B1103" s="5" t="s">
        <v>193</v>
      </c>
      <c r="C1103" s="5" t="s">
        <v>652</v>
      </c>
      <c r="D1103" s="5" t="s">
        <v>116</v>
      </c>
      <c r="E1103" s="22"/>
      <c r="F1103" s="22"/>
      <c r="G1103" s="22"/>
      <c r="H1103" s="22"/>
      <c r="I1103" s="22"/>
    </row>
    <row r="1104" spans="1:9" x14ac:dyDescent="0.2">
      <c r="A1104" s="5" t="s">
        <v>193</v>
      </c>
      <c r="B1104" s="5" t="s">
        <v>193</v>
      </c>
      <c r="C1104" s="2" t="s">
        <v>652</v>
      </c>
      <c r="D1104" s="8" t="s">
        <v>535</v>
      </c>
      <c r="E1104" s="23">
        <v>77.19263641514577</v>
      </c>
      <c r="F1104" s="23">
        <v>90.906339690293507</v>
      </c>
      <c r="G1104" s="23">
        <v>91.215826400908199</v>
      </c>
      <c r="H1104" s="23"/>
      <c r="I1104" s="23"/>
    </row>
    <row r="1105" spans="1:9" x14ac:dyDescent="0.2">
      <c r="A1105" s="5" t="s">
        <v>193</v>
      </c>
      <c r="B1105" s="5" t="s">
        <v>193</v>
      </c>
      <c r="C1105" s="2" t="s">
        <v>652</v>
      </c>
      <c r="D1105" s="8" t="s">
        <v>544</v>
      </c>
      <c r="E1105" s="23">
        <v>17.495187927107061</v>
      </c>
      <c r="F1105" s="23">
        <v>15.737642369020501</v>
      </c>
      <c r="G1105" s="23">
        <v>13.955865603644646</v>
      </c>
      <c r="H1105" s="23"/>
      <c r="I1105" s="23"/>
    </row>
    <row r="1106" spans="1:9" x14ac:dyDescent="0.2">
      <c r="A1106" s="5" t="s">
        <v>193</v>
      </c>
      <c r="B1106" s="5" t="s">
        <v>193</v>
      </c>
      <c r="C1106" s="5" t="s">
        <v>652</v>
      </c>
      <c r="D1106" s="5" t="s">
        <v>117</v>
      </c>
      <c r="E1106" s="22"/>
      <c r="F1106" s="22"/>
      <c r="G1106" s="22"/>
      <c r="H1106" s="22"/>
      <c r="I1106" s="22"/>
    </row>
    <row r="1107" spans="1:9" x14ac:dyDescent="0.2">
      <c r="A1107" s="5" t="s">
        <v>193</v>
      </c>
      <c r="B1107" s="5" t="s">
        <v>193</v>
      </c>
      <c r="C1107" s="2" t="s">
        <v>652</v>
      </c>
      <c r="D1107" s="8" t="s">
        <v>242</v>
      </c>
      <c r="E1107" s="23">
        <v>1.293558178752108</v>
      </c>
      <c r="F1107" s="23">
        <v>-2.235169379906222</v>
      </c>
      <c r="G1107" s="23">
        <v>-16.795285901353122</v>
      </c>
      <c r="H1107" s="23"/>
      <c r="I1107" s="23"/>
    </row>
    <row r="1108" spans="1:9" x14ac:dyDescent="0.2">
      <c r="A1108" s="5" t="s">
        <v>193</v>
      </c>
      <c r="B1108" s="5" t="s">
        <v>193</v>
      </c>
      <c r="C1108" s="2" t="s">
        <v>652</v>
      </c>
      <c r="D1108" s="8" t="s">
        <v>255</v>
      </c>
      <c r="E1108" s="23">
        <v>0.21127024347251294</v>
      </c>
      <c r="F1108" s="23">
        <v>-3.0693808895078587</v>
      </c>
      <c r="G1108" s="23">
        <v>0.81521186440677962</v>
      </c>
      <c r="H1108" s="23"/>
      <c r="I1108" s="23"/>
    </row>
    <row r="1109" spans="1:9" x14ac:dyDescent="0.2">
      <c r="A1109" s="5" t="s">
        <v>193</v>
      </c>
      <c r="B1109" s="5" t="s">
        <v>193</v>
      </c>
      <c r="C1109" s="5" t="s">
        <v>270</v>
      </c>
      <c r="D1109" s="5" t="s">
        <v>9</v>
      </c>
      <c r="E1109" s="96">
        <v>55195</v>
      </c>
      <c r="F1109" s="96">
        <v>54550</v>
      </c>
      <c r="G1109" s="96">
        <v>53927</v>
      </c>
      <c r="H1109" s="96">
        <v>53558</v>
      </c>
      <c r="I1109" s="96">
        <v>53191.902999999991</v>
      </c>
    </row>
    <row r="1110" spans="1:9" x14ac:dyDescent="0.2">
      <c r="A1110" s="5" t="s">
        <v>193</v>
      </c>
      <c r="B1110" s="5" t="s">
        <v>193</v>
      </c>
      <c r="C1110" s="2" t="s">
        <v>270</v>
      </c>
      <c r="D1110" s="8" t="s">
        <v>246</v>
      </c>
      <c r="E1110" s="52">
        <v>236400</v>
      </c>
      <c r="F1110" s="52">
        <v>236400</v>
      </c>
      <c r="G1110" s="52">
        <v>236400</v>
      </c>
      <c r="H1110" s="52">
        <v>236400</v>
      </c>
      <c r="I1110" s="52">
        <v>236400</v>
      </c>
    </row>
    <row r="1111" spans="1:9" x14ac:dyDescent="0.2">
      <c r="A1111" s="5" t="s">
        <v>193</v>
      </c>
      <c r="B1111" s="5" t="s">
        <v>193</v>
      </c>
      <c r="C1111" s="2" t="s">
        <v>270</v>
      </c>
      <c r="D1111" s="8" t="s">
        <v>11</v>
      </c>
      <c r="E1111" s="52">
        <v>-15839</v>
      </c>
      <c r="F1111" s="52">
        <v>-15839</v>
      </c>
      <c r="G1111" s="52">
        <v>-15840</v>
      </c>
      <c r="H1111" s="52">
        <v>-15840</v>
      </c>
      <c r="I1111" s="52">
        <v>-15840</v>
      </c>
    </row>
    <row r="1112" spans="1:9" x14ac:dyDescent="0.2">
      <c r="A1112" s="5" t="s">
        <v>193</v>
      </c>
      <c r="B1112" s="5" t="s">
        <v>193</v>
      </c>
      <c r="C1112" s="2" t="s">
        <v>270</v>
      </c>
      <c r="D1112" s="8" t="s">
        <v>247</v>
      </c>
      <c r="E1112" s="52">
        <v>-165366</v>
      </c>
      <c r="F1112" s="52">
        <v>-166011</v>
      </c>
      <c r="G1112" s="52">
        <v>-166633</v>
      </c>
      <c r="H1112" s="52">
        <v>-167002</v>
      </c>
      <c r="I1112" s="52">
        <v>-167368.09700000001</v>
      </c>
    </row>
    <row r="1113" spans="1:9" x14ac:dyDescent="0.2">
      <c r="A1113" s="5" t="s">
        <v>193</v>
      </c>
      <c r="B1113" s="5" t="s">
        <v>193</v>
      </c>
      <c r="C1113" s="2" t="s">
        <v>270</v>
      </c>
      <c r="D1113" s="8" t="s">
        <v>13</v>
      </c>
      <c r="E1113" s="52">
        <v>0</v>
      </c>
      <c r="F1113" s="52">
        <v>0</v>
      </c>
      <c r="G1113" s="52">
        <v>0</v>
      </c>
      <c r="H1113" s="52">
        <v>0</v>
      </c>
      <c r="I1113" s="52">
        <v>0</v>
      </c>
    </row>
    <row r="1114" spans="1:9" x14ac:dyDescent="0.2">
      <c r="A1114" s="5" t="s">
        <v>193</v>
      </c>
      <c r="B1114" s="5" t="s">
        <v>193</v>
      </c>
      <c r="C1114" s="5" t="s">
        <v>270</v>
      </c>
      <c r="D1114" s="5" t="s">
        <v>218</v>
      </c>
      <c r="E1114" s="96">
        <v>6071</v>
      </c>
      <c r="F1114" s="96">
        <v>3993</v>
      </c>
      <c r="G1114" s="96">
        <v>5958</v>
      </c>
      <c r="H1114" s="96">
        <v>8231</v>
      </c>
      <c r="I1114" s="96">
        <v>10037.892</v>
      </c>
    </row>
    <row r="1115" spans="1:9" x14ac:dyDescent="0.2">
      <c r="A1115" s="5" t="s">
        <v>193</v>
      </c>
      <c r="B1115" s="5" t="s">
        <v>193</v>
      </c>
      <c r="C1115" s="2" t="s">
        <v>270</v>
      </c>
      <c r="D1115" s="8" t="s">
        <v>219</v>
      </c>
      <c r="E1115" s="52">
        <v>6071</v>
      </c>
      <c r="F1115" s="52">
        <v>3993</v>
      </c>
      <c r="G1115" s="52">
        <v>5958</v>
      </c>
      <c r="H1115" s="52">
        <v>8231</v>
      </c>
      <c r="I1115" s="52">
        <v>10037.892</v>
      </c>
    </row>
    <row r="1116" spans="1:9" x14ac:dyDescent="0.2">
      <c r="A1116" s="5" t="s">
        <v>193</v>
      </c>
      <c r="B1116" s="5" t="s">
        <v>193</v>
      </c>
      <c r="C1116" s="2" t="s">
        <v>270</v>
      </c>
      <c r="D1116" s="8" t="s">
        <v>220</v>
      </c>
      <c r="E1116" s="52">
        <v>0</v>
      </c>
      <c r="F1116" s="52">
        <v>0</v>
      </c>
      <c r="G1116" s="52">
        <v>0</v>
      </c>
      <c r="H1116" s="52">
        <v>0</v>
      </c>
      <c r="I1116" s="52">
        <v>0</v>
      </c>
    </row>
    <row r="1117" spans="1:9" x14ac:dyDescent="0.2">
      <c r="A1117" s="5" t="s">
        <v>193</v>
      </c>
      <c r="B1117" s="5" t="s">
        <v>193</v>
      </c>
      <c r="C1117" s="5" t="s">
        <v>270</v>
      </c>
      <c r="D1117" s="5" t="s">
        <v>221</v>
      </c>
      <c r="E1117" s="96">
        <v>61266</v>
      </c>
      <c r="F1117" s="96">
        <v>58543</v>
      </c>
      <c r="G1117" s="96">
        <v>59885</v>
      </c>
      <c r="H1117" s="96">
        <v>61789</v>
      </c>
      <c r="I1117" s="96">
        <v>63229.361000000004</v>
      </c>
    </row>
    <row r="1118" spans="1:9" x14ac:dyDescent="0.2">
      <c r="A1118" s="5" t="s">
        <v>193</v>
      </c>
      <c r="B1118" s="5" t="s">
        <v>193</v>
      </c>
      <c r="C1118" s="2" t="s">
        <v>270</v>
      </c>
      <c r="D1118" s="8" t="s">
        <v>222</v>
      </c>
      <c r="E1118" s="52">
        <v>61155</v>
      </c>
      <c r="F1118" s="52">
        <v>58463</v>
      </c>
      <c r="G1118" s="52">
        <v>59826</v>
      </c>
      <c r="H1118" s="52">
        <v>61746</v>
      </c>
      <c r="I1118" s="52">
        <v>63197.001000000004</v>
      </c>
    </row>
    <row r="1119" spans="1:9" x14ac:dyDescent="0.2">
      <c r="A1119" s="5" t="s">
        <v>193</v>
      </c>
      <c r="B1119" s="5" t="s">
        <v>193</v>
      </c>
      <c r="C1119" s="2" t="s">
        <v>270</v>
      </c>
      <c r="D1119" s="21" t="s">
        <v>223</v>
      </c>
      <c r="E1119" s="52">
        <v>4166</v>
      </c>
      <c r="F1119" s="52">
        <v>112</v>
      </c>
      <c r="G1119" s="52">
        <v>82</v>
      </c>
      <c r="H1119" s="52">
        <v>2578</v>
      </c>
      <c r="I1119" s="52">
        <v>134.69399999999999</v>
      </c>
    </row>
    <row r="1120" spans="1:9" x14ac:dyDescent="0.2">
      <c r="A1120" s="5" t="s">
        <v>193</v>
      </c>
      <c r="B1120" s="5" t="s">
        <v>193</v>
      </c>
      <c r="C1120" s="2" t="s">
        <v>270</v>
      </c>
      <c r="D1120" s="21" t="s">
        <v>224</v>
      </c>
      <c r="E1120" s="52">
        <v>56989</v>
      </c>
      <c r="F1120" s="52">
        <v>58351</v>
      </c>
      <c r="G1120" s="52">
        <v>59744</v>
      </c>
      <c r="H1120" s="52">
        <v>59168</v>
      </c>
      <c r="I1120" s="52">
        <v>63062.307000000001</v>
      </c>
    </row>
    <row r="1121" spans="1:9" x14ac:dyDescent="0.2">
      <c r="A1121" s="5" t="s">
        <v>193</v>
      </c>
      <c r="B1121" s="5" t="s">
        <v>193</v>
      </c>
      <c r="C1121" s="2" t="s">
        <v>270</v>
      </c>
      <c r="D1121" s="8" t="s">
        <v>225</v>
      </c>
      <c r="E1121" s="52">
        <v>111</v>
      </c>
      <c r="F1121" s="52">
        <v>80</v>
      </c>
      <c r="G1121" s="52">
        <v>59</v>
      </c>
      <c r="H1121" s="52">
        <v>43</v>
      </c>
      <c r="I1121" s="52">
        <v>32.36</v>
      </c>
    </row>
    <row r="1122" spans="1:9" x14ac:dyDescent="0.2">
      <c r="A1122" s="5" t="s">
        <v>193</v>
      </c>
      <c r="B1122" s="5" t="s">
        <v>193</v>
      </c>
      <c r="C1122" s="2" t="s">
        <v>270</v>
      </c>
      <c r="D1122" s="21" t="s">
        <v>509</v>
      </c>
      <c r="E1122" s="52">
        <v>111</v>
      </c>
      <c r="F1122" s="52">
        <v>80</v>
      </c>
      <c r="G1122" s="52">
        <v>59</v>
      </c>
      <c r="H1122" s="52">
        <v>43</v>
      </c>
      <c r="I1122" s="52">
        <v>32.36</v>
      </c>
    </row>
    <row r="1123" spans="1:9" x14ac:dyDescent="0.2">
      <c r="A1123" s="5" t="s">
        <v>193</v>
      </c>
      <c r="B1123" s="5" t="s">
        <v>193</v>
      </c>
      <c r="C1123" s="2" t="s">
        <v>270</v>
      </c>
      <c r="D1123" s="21" t="s">
        <v>226</v>
      </c>
      <c r="E1123" s="52">
        <v>0</v>
      </c>
      <c r="F1123" s="52">
        <v>0</v>
      </c>
      <c r="G1123" s="52">
        <v>0</v>
      </c>
      <c r="H1123" s="52">
        <v>0</v>
      </c>
      <c r="I1123" s="52">
        <v>0</v>
      </c>
    </row>
    <row r="1124" spans="1:9" x14ac:dyDescent="0.2">
      <c r="A1124" s="5" t="s">
        <v>193</v>
      </c>
      <c r="B1124" s="5" t="s">
        <v>193</v>
      </c>
      <c r="C1124" s="2" t="s">
        <v>270</v>
      </c>
      <c r="D1124" s="21" t="s">
        <v>227</v>
      </c>
      <c r="E1124" s="52">
        <v>0</v>
      </c>
      <c r="F1124" s="52">
        <v>0</v>
      </c>
      <c r="G1124" s="52">
        <v>0</v>
      </c>
      <c r="H1124" s="52">
        <v>0</v>
      </c>
      <c r="I1124" s="52">
        <v>0</v>
      </c>
    </row>
    <row r="1125" spans="1:9" x14ac:dyDescent="0.2">
      <c r="A1125" s="5" t="s">
        <v>193</v>
      </c>
      <c r="B1125" s="5" t="s">
        <v>193</v>
      </c>
      <c r="C1125" s="5" t="s">
        <v>270</v>
      </c>
      <c r="D1125" s="5" t="s">
        <v>29</v>
      </c>
      <c r="E1125" s="96"/>
      <c r="F1125" s="96"/>
      <c r="G1125" s="96"/>
      <c r="H1125" s="96"/>
      <c r="I1125" s="96"/>
    </row>
    <row r="1126" spans="1:9" x14ac:dyDescent="0.2">
      <c r="A1126" s="5" t="s">
        <v>193</v>
      </c>
      <c r="B1126" s="5" t="s">
        <v>193</v>
      </c>
      <c r="C1126" s="2" t="s">
        <v>270</v>
      </c>
      <c r="D1126" s="8" t="s">
        <v>248</v>
      </c>
      <c r="E1126" s="52">
        <v>1900</v>
      </c>
      <c r="F1126" s="52">
        <v>1461</v>
      </c>
      <c r="G1126" s="52">
        <v>1394</v>
      </c>
      <c r="H1126" s="52">
        <v>1900</v>
      </c>
      <c r="I1126" s="52">
        <v>1919.155</v>
      </c>
    </row>
    <row r="1127" spans="1:9" x14ac:dyDescent="0.2">
      <c r="A1127" s="5" t="s">
        <v>193</v>
      </c>
      <c r="B1127" s="5" t="s">
        <v>193</v>
      </c>
      <c r="C1127" s="2" t="s">
        <v>270</v>
      </c>
      <c r="D1127" s="8" t="s">
        <v>249</v>
      </c>
      <c r="E1127" s="52">
        <v>2258</v>
      </c>
      <c r="F1127" s="52">
        <v>2106</v>
      </c>
      <c r="G1127" s="52">
        <v>2016</v>
      </c>
      <c r="H1127" s="52">
        <v>2269</v>
      </c>
      <c r="I1127" s="52">
        <v>2285.4459999999999</v>
      </c>
    </row>
    <row r="1128" spans="1:9" x14ac:dyDescent="0.2">
      <c r="A1128" s="5" t="s">
        <v>193</v>
      </c>
      <c r="B1128" s="5" t="s">
        <v>193</v>
      </c>
      <c r="C1128" s="2" t="s">
        <v>270</v>
      </c>
      <c r="D1128" s="8" t="s">
        <v>230</v>
      </c>
      <c r="E1128" s="52">
        <v>-358</v>
      </c>
      <c r="F1128" s="52">
        <v>-645</v>
      </c>
      <c r="G1128" s="52">
        <v>-622</v>
      </c>
      <c r="H1128" s="52">
        <v>-369</v>
      </c>
      <c r="I1128" s="52">
        <v>-366.29099999999994</v>
      </c>
    </row>
    <row r="1129" spans="1:9" x14ac:dyDescent="0.2">
      <c r="A1129" s="5" t="s">
        <v>193</v>
      </c>
      <c r="B1129" s="5" t="s">
        <v>193</v>
      </c>
      <c r="C1129" s="2" t="s">
        <v>270</v>
      </c>
      <c r="D1129" s="8" t="s">
        <v>250</v>
      </c>
      <c r="E1129" s="52">
        <v>0</v>
      </c>
      <c r="F1129" s="52">
        <v>0</v>
      </c>
      <c r="G1129" s="52">
        <v>0</v>
      </c>
      <c r="H1129" s="52">
        <v>0</v>
      </c>
      <c r="I1129" s="52">
        <v>0</v>
      </c>
    </row>
    <row r="1130" spans="1:9" x14ac:dyDescent="0.2">
      <c r="A1130" s="5" t="s">
        <v>193</v>
      </c>
      <c r="B1130" s="5" t="s">
        <v>193</v>
      </c>
      <c r="C1130" s="2" t="s">
        <v>270</v>
      </c>
      <c r="D1130" s="8" t="s">
        <v>232</v>
      </c>
      <c r="E1130" s="52">
        <v>-358</v>
      </c>
      <c r="F1130" s="52">
        <v>-645</v>
      </c>
      <c r="G1130" s="52">
        <v>-622</v>
      </c>
      <c r="H1130" s="52">
        <v>-369</v>
      </c>
      <c r="I1130" s="52">
        <v>-366.29099999999994</v>
      </c>
    </row>
    <row r="1131" spans="1:9" x14ac:dyDescent="0.2">
      <c r="A1131" s="5" t="s">
        <v>193</v>
      </c>
      <c r="B1131" s="5" t="s">
        <v>193</v>
      </c>
      <c r="C1131" s="2" t="s">
        <v>270</v>
      </c>
      <c r="D1131" s="8" t="s">
        <v>233</v>
      </c>
      <c r="E1131" s="52">
        <v>-358</v>
      </c>
      <c r="F1131" s="52">
        <v>-645</v>
      </c>
      <c r="G1131" s="52">
        <v>-622</v>
      </c>
      <c r="H1131" s="52">
        <v>-369</v>
      </c>
      <c r="I1131" s="52">
        <v>-366.29099999999994</v>
      </c>
    </row>
    <row r="1132" spans="1:9" x14ac:dyDescent="0.2">
      <c r="A1132" s="5" t="s">
        <v>193</v>
      </c>
      <c r="B1132" s="5" t="s">
        <v>193</v>
      </c>
      <c r="C1132" s="5" t="s">
        <v>270</v>
      </c>
      <c r="D1132" s="5" t="s">
        <v>40</v>
      </c>
      <c r="E1132" s="96"/>
      <c r="F1132" s="96"/>
      <c r="G1132" s="96"/>
      <c r="H1132" s="96"/>
      <c r="I1132" s="96"/>
    </row>
    <row r="1133" spans="1:9" x14ac:dyDescent="0.2">
      <c r="A1133" s="5" t="s">
        <v>193</v>
      </c>
      <c r="B1133" s="5" t="s">
        <v>193</v>
      </c>
      <c r="C1133" s="2" t="s">
        <v>270</v>
      </c>
      <c r="D1133" s="8" t="s">
        <v>251</v>
      </c>
      <c r="E1133" s="52">
        <v>23640</v>
      </c>
      <c r="F1133" s="52">
        <v>23640</v>
      </c>
      <c r="G1133" s="52">
        <v>23640</v>
      </c>
      <c r="H1133" s="52">
        <v>23640</v>
      </c>
      <c r="I1133" s="52">
        <v>23640</v>
      </c>
    </row>
    <row r="1134" spans="1:9" x14ac:dyDescent="0.2">
      <c r="A1134" s="5" t="s">
        <v>193</v>
      </c>
      <c r="B1134" s="5" t="s">
        <v>193</v>
      </c>
      <c r="C1134" s="2" t="s">
        <v>270</v>
      </c>
      <c r="D1134" s="8" t="s">
        <v>78</v>
      </c>
      <c r="E1134" s="97">
        <v>0</v>
      </c>
      <c r="F1134" s="97">
        <v>0</v>
      </c>
      <c r="G1134" s="97">
        <v>0</v>
      </c>
      <c r="H1134" s="97">
        <v>0</v>
      </c>
      <c r="I1134" s="97">
        <v>0</v>
      </c>
    </row>
    <row r="1135" spans="1:9" x14ac:dyDescent="0.2">
      <c r="A1135" s="5" t="s">
        <v>193</v>
      </c>
      <c r="B1135" s="5" t="s">
        <v>193</v>
      </c>
      <c r="C1135" s="2" t="s">
        <v>270</v>
      </c>
      <c r="D1135" s="8" t="s">
        <v>79</v>
      </c>
      <c r="E1135" s="97">
        <v>0</v>
      </c>
      <c r="F1135" s="97">
        <v>0</v>
      </c>
      <c r="G1135" s="97">
        <v>0</v>
      </c>
      <c r="H1135" s="97">
        <v>0</v>
      </c>
      <c r="I1135" s="97">
        <v>0</v>
      </c>
    </row>
    <row r="1136" spans="1:9" x14ac:dyDescent="0.2">
      <c r="A1136" s="5" t="s">
        <v>193</v>
      </c>
      <c r="B1136" s="5" t="s">
        <v>193</v>
      </c>
      <c r="C1136" s="2" t="s">
        <v>270</v>
      </c>
      <c r="D1136" s="8" t="s">
        <v>80</v>
      </c>
      <c r="E1136" s="52">
        <v>2014</v>
      </c>
      <c r="F1136" s="52">
        <v>-5854</v>
      </c>
      <c r="G1136" s="52">
        <v>-1679</v>
      </c>
      <c r="H1136" s="52">
        <v>820</v>
      </c>
      <c r="I1136" s="52">
        <v>-4602.7309999999998</v>
      </c>
    </row>
    <row r="1137" spans="1:9" x14ac:dyDescent="0.2">
      <c r="A1137" s="5" t="s">
        <v>193</v>
      </c>
      <c r="B1137" s="5" t="s">
        <v>193</v>
      </c>
      <c r="C1137" s="5" t="s">
        <v>270</v>
      </c>
      <c r="D1137" s="5" t="s">
        <v>43</v>
      </c>
      <c r="E1137" s="77"/>
      <c r="F1137" s="77"/>
      <c r="G1137" s="77"/>
      <c r="H1137" s="77"/>
      <c r="I1137" s="77"/>
    </row>
    <row r="1138" spans="1:9" x14ac:dyDescent="0.2">
      <c r="A1138" s="5" t="s">
        <v>193</v>
      </c>
      <c r="B1138" s="5" t="s">
        <v>193</v>
      </c>
      <c r="C1138" s="2" t="s">
        <v>270</v>
      </c>
      <c r="D1138" s="8" t="s">
        <v>543</v>
      </c>
      <c r="E1138" s="23">
        <v>-0.64860947549596881</v>
      </c>
      <c r="F1138" s="23">
        <v>-1.1824014665444547</v>
      </c>
      <c r="G1138" s="23">
        <v>-1.1534110927735641</v>
      </c>
      <c r="H1138" s="23">
        <v>-0.6889727024907577</v>
      </c>
      <c r="I1138" s="23">
        <v>-0.68862172500201768</v>
      </c>
    </row>
    <row r="1139" spans="1:9" x14ac:dyDescent="0.2">
      <c r="A1139" s="5" t="s">
        <v>193</v>
      </c>
      <c r="B1139" s="5" t="s">
        <v>193</v>
      </c>
      <c r="C1139" s="2" t="s">
        <v>270</v>
      </c>
      <c r="D1139" s="8" t="s">
        <v>234</v>
      </c>
      <c r="E1139" s="23">
        <v>-0.64860947549596881</v>
      </c>
      <c r="F1139" s="23">
        <v>-1.1824014665444547</v>
      </c>
      <c r="G1139" s="23">
        <v>-1.1534110927735641</v>
      </c>
      <c r="H1139" s="23">
        <v>-0.6889727024907577</v>
      </c>
      <c r="I1139" s="23">
        <v>-0.68862734360654698</v>
      </c>
    </row>
    <row r="1140" spans="1:9" x14ac:dyDescent="0.2">
      <c r="A1140" s="5" t="s">
        <v>193</v>
      </c>
      <c r="B1140" s="5" t="s">
        <v>193</v>
      </c>
      <c r="C1140" s="2" t="s">
        <v>270</v>
      </c>
      <c r="D1140" s="8" t="s">
        <v>235</v>
      </c>
      <c r="E1140" s="23">
        <v>-0.58433715274377307</v>
      </c>
      <c r="F1140" s="23">
        <v>-1.101754266095007</v>
      </c>
      <c r="G1140" s="23">
        <v>-1.0386574267345745</v>
      </c>
      <c r="H1140" s="23">
        <v>-0.59719367524963995</v>
      </c>
      <c r="I1140" s="23">
        <v>-0.57930523764110142</v>
      </c>
    </row>
    <row r="1141" spans="1:9" x14ac:dyDescent="0.2">
      <c r="A1141" s="5" t="s">
        <v>193</v>
      </c>
      <c r="B1141" s="5" t="s">
        <v>193</v>
      </c>
      <c r="C1141" s="2" t="s">
        <v>270</v>
      </c>
      <c r="D1141" s="8" t="s">
        <v>252</v>
      </c>
      <c r="E1141" s="23">
        <v>-18.842105263157894</v>
      </c>
      <c r="F1141" s="23">
        <v>-44.147843942505133</v>
      </c>
      <c r="G1141" s="23">
        <v>-44.619799139167867</v>
      </c>
      <c r="H1141" s="23">
        <v>-19.421052631578949</v>
      </c>
      <c r="I1141" s="23">
        <v>-19.08605610281608</v>
      </c>
    </row>
    <row r="1142" spans="1:9" x14ac:dyDescent="0.2">
      <c r="A1142" s="5" t="s">
        <v>193</v>
      </c>
      <c r="B1142" s="5" t="s">
        <v>193</v>
      </c>
      <c r="C1142" s="2" t="s">
        <v>270</v>
      </c>
      <c r="D1142" s="8" t="s">
        <v>237</v>
      </c>
      <c r="E1142" s="23">
        <v>-630.72625698324021</v>
      </c>
      <c r="F1142" s="23">
        <v>-326.51162790697674</v>
      </c>
      <c r="G1142" s="23">
        <v>-324.11575562700966</v>
      </c>
      <c r="H1142" s="23">
        <v>-614.90514905149053</v>
      </c>
      <c r="I1142" s="23">
        <v>-623.94271221515135</v>
      </c>
    </row>
    <row r="1143" spans="1:9" x14ac:dyDescent="0.2">
      <c r="A1143" s="5" t="s">
        <v>193</v>
      </c>
      <c r="B1143" s="5" t="s">
        <v>193</v>
      </c>
      <c r="C1143" s="2" t="s">
        <v>270</v>
      </c>
      <c r="D1143" s="8" t="s">
        <v>253</v>
      </c>
      <c r="E1143" s="23">
        <v>0</v>
      </c>
      <c r="F1143" s="23">
        <v>0</v>
      </c>
      <c r="G1143" s="23">
        <v>0</v>
      </c>
      <c r="H1143" s="23">
        <v>0</v>
      </c>
      <c r="I1143" s="23">
        <v>0</v>
      </c>
    </row>
    <row r="1144" spans="1:9" x14ac:dyDescent="0.2">
      <c r="A1144" s="5" t="s">
        <v>193</v>
      </c>
      <c r="B1144" s="5" t="s">
        <v>193</v>
      </c>
      <c r="C1144" s="2" t="s">
        <v>270</v>
      </c>
      <c r="D1144" s="8" t="s">
        <v>254</v>
      </c>
      <c r="E1144" s="23">
        <v>-1.5143824027072757E-2</v>
      </c>
      <c r="F1144" s="23">
        <v>-2.7284263959390861E-2</v>
      </c>
      <c r="G1144" s="23">
        <v>-2.6311336717428087E-2</v>
      </c>
      <c r="H1144" s="23">
        <v>-1.5609137055837564E-2</v>
      </c>
      <c r="I1144" s="23">
        <v>-1.5494543147208118E-2</v>
      </c>
    </row>
    <row r="1145" spans="1:9" x14ac:dyDescent="0.2">
      <c r="A1145" s="5" t="s">
        <v>193</v>
      </c>
      <c r="B1145" s="5" t="s">
        <v>193</v>
      </c>
      <c r="C1145" s="5" t="s">
        <v>270</v>
      </c>
      <c r="D1145" s="5" t="s">
        <v>53</v>
      </c>
      <c r="E1145" s="22"/>
      <c r="F1145" s="22"/>
      <c r="G1145" s="22"/>
      <c r="H1145" s="22"/>
      <c r="I1145" s="22"/>
    </row>
    <row r="1146" spans="1:9" x14ac:dyDescent="0.2">
      <c r="A1146" s="5" t="s">
        <v>193</v>
      </c>
      <c r="B1146" s="5" t="s">
        <v>193</v>
      </c>
      <c r="C1146" s="2" t="s">
        <v>270</v>
      </c>
      <c r="D1146" s="8" t="s">
        <v>239</v>
      </c>
      <c r="E1146" s="23">
        <v>10.07329929171471</v>
      </c>
      <c r="F1146" s="23">
        <v>14.641372401702981</v>
      </c>
      <c r="G1146" s="23">
        <v>10.041289023162134</v>
      </c>
      <c r="H1146" s="23">
        <v>7.5016401409306281</v>
      </c>
      <c r="I1146" s="23">
        <v>6.2958438883383092</v>
      </c>
    </row>
    <row r="1147" spans="1:9" x14ac:dyDescent="0.2">
      <c r="A1147" s="5" t="s">
        <v>193</v>
      </c>
      <c r="B1147" s="5" t="s">
        <v>193</v>
      </c>
      <c r="C1147" s="2" t="s">
        <v>270</v>
      </c>
      <c r="D1147" s="8" t="s">
        <v>240</v>
      </c>
      <c r="E1147" s="23">
        <v>9.909248196389514E-2</v>
      </c>
      <c r="F1147" s="23">
        <v>6.8206275728951368E-2</v>
      </c>
      <c r="G1147" s="23">
        <v>9.9490690490106032E-2</v>
      </c>
      <c r="H1147" s="23">
        <v>0.13321141303468254</v>
      </c>
      <c r="I1147" s="23">
        <v>0.15875365243687975</v>
      </c>
    </row>
    <row r="1148" spans="1:9" x14ac:dyDescent="0.2">
      <c r="A1148" s="5" t="s">
        <v>193</v>
      </c>
      <c r="B1148" s="5" t="s">
        <v>193</v>
      </c>
      <c r="C1148" s="2" t="s">
        <v>270</v>
      </c>
      <c r="D1148" s="8" t="s">
        <v>241</v>
      </c>
      <c r="E1148" s="23">
        <v>0</v>
      </c>
      <c r="F1148" s="23">
        <v>0</v>
      </c>
      <c r="G1148" s="23">
        <v>0</v>
      </c>
      <c r="H1148" s="23">
        <v>0</v>
      </c>
      <c r="I1148" s="23">
        <v>0</v>
      </c>
    </row>
    <row r="1149" spans="1:9" x14ac:dyDescent="0.2">
      <c r="A1149" s="5" t="s">
        <v>193</v>
      </c>
      <c r="B1149" s="5" t="s">
        <v>193</v>
      </c>
      <c r="C1149" s="5" t="s">
        <v>270</v>
      </c>
      <c r="D1149" s="5" t="s">
        <v>116</v>
      </c>
      <c r="E1149" s="22"/>
      <c r="F1149" s="22"/>
      <c r="G1149" s="22"/>
      <c r="H1149" s="22"/>
      <c r="I1149" s="22"/>
    </row>
    <row r="1150" spans="1:9" x14ac:dyDescent="0.2">
      <c r="A1150" s="5" t="s">
        <v>193</v>
      </c>
      <c r="B1150" s="5" t="s">
        <v>193</v>
      </c>
      <c r="C1150" s="2" t="s">
        <v>270</v>
      </c>
      <c r="D1150" s="8" t="s">
        <v>535</v>
      </c>
      <c r="E1150" s="23">
        <v>90.090751803610488</v>
      </c>
      <c r="F1150" s="23">
        <v>93.179372427104866</v>
      </c>
      <c r="G1150" s="23">
        <v>90.050930950989397</v>
      </c>
      <c r="H1150" s="23">
        <v>86.678858696531748</v>
      </c>
      <c r="I1150" s="23">
        <v>84.125321146294667</v>
      </c>
    </row>
    <row r="1151" spans="1:9" x14ac:dyDescent="0.2">
      <c r="A1151" s="5" t="s">
        <v>193</v>
      </c>
      <c r="B1151" s="5" t="s">
        <v>193</v>
      </c>
      <c r="C1151" s="2" t="s">
        <v>270</v>
      </c>
      <c r="D1151" s="8" t="s">
        <v>544</v>
      </c>
      <c r="E1151" s="23">
        <v>2.3348138747884941</v>
      </c>
      <c r="F1151" s="23">
        <v>2.307529610829103</v>
      </c>
      <c r="G1151" s="23">
        <v>2.2811759729272421</v>
      </c>
      <c r="H1151" s="23">
        <v>2.2655668358714043</v>
      </c>
      <c r="I1151" s="23">
        <v>2.250080499153976</v>
      </c>
    </row>
    <row r="1152" spans="1:9" x14ac:dyDescent="0.2">
      <c r="A1152" s="5" t="s">
        <v>193</v>
      </c>
      <c r="B1152" s="5" t="s">
        <v>193</v>
      </c>
      <c r="C1152" s="5" t="s">
        <v>270</v>
      </c>
      <c r="D1152" s="5" t="s">
        <v>117</v>
      </c>
      <c r="E1152" s="22"/>
      <c r="F1152" s="22"/>
      <c r="G1152" s="22"/>
      <c r="H1152" s="22"/>
      <c r="I1152" s="22"/>
    </row>
    <row r="1153" spans="1:9" x14ac:dyDescent="0.2">
      <c r="A1153" s="5" t="s">
        <v>193</v>
      </c>
      <c r="B1153" s="5" t="s">
        <v>193</v>
      </c>
      <c r="C1153" s="2" t="s">
        <v>270</v>
      </c>
      <c r="D1153" s="8" t="s">
        <v>242</v>
      </c>
      <c r="E1153" s="23">
        <v>-5.6256983240223466</v>
      </c>
      <c r="F1153" s="23">
        <v>9.0759689922480629</v>
      </c>
      <c r="G1153" s="23">
        <v>2.6993569131832795</v>
      </c>
      <c r="H1153" s="23">
        <v>-2.2222222222222223</v>
      </c>
      <c r="I1153" s="23">
        <v>12.565776936916278</v>
      </c>
    </row>
    <row r="1154" spans="1:9" x14ac:dyDescent="0.2">
      <c r="A1154" s="5" t="s">
        <v>193</v>
      </c>
      <c r="B1154" s="5" t="s">
        <v>193</v>
      </c>
      <c r="C1154" s="2" t="s">
        <v>270</v>
      </c>
      <c r="D1154" s="8" t="s">
        <v>255</v>
      </c>
      <c r="E1154" s="23">
        <v>0.33174106407511117</v>
      </c>
      <c r="F1154" s="23">
        <v>-1.4660656148259454</v>
      </c>
      <c r="G1154" s="23">
        <v>-0.2818059751594495</v>
      </c>
      <c r="H1154" s="23">
        <v>9.9623375045559473E-2</v>
      </c>
      <c r="I1154" s="23">
        <v>-0.45853561684066735</v>
      </c>
    </row>
    <row r="1155" spans="1:9" x14ac:dyDescent="0.2">
      <c r="A1155" s="5" t="s">
        <v>193</v>
      </c>
      <c r="B1155" s="5" t="s">
        <v>193</v>
      </c>
      <c r="C1155" s="5" t="s">
        <v>271</v>
      </c>
      <c r="D1155" s="5" t="s">
        <v>9</v>
      </c>
      <c r="E1155" s="96">
        <v>1625057</v>
      </c>
      <c r="F1155" s="96">
        <v>1645949</v>
      </c>
      <c r="G1155" s="96">
        <v>1722367</v>
      </c>
      <c r="H1155" s="96">
        <v>1867310</v>
      </c>
      <c r="I1155" s="96">
        <v>1991508</v>
      </c>
    </row>
    <row r="1156" spans="1:9" x14ac:dyDescent="0.2">
      <c r="A1156" s="5" t="s">
        <v>193</v>
      </c>
      <c r="B1156" s="5" t="s">
        <v>193</v>
      </c>
      <c r="C1156" s="2" t="s">
        <v>271</v>
      </c>
      <c r="D1156" s="8" t="s">
        <v>246</v>
      </c>
      <c r="E1156" s="52">
        <v>450000</v>
      </c>
      <c r="F1156" s="52">
        <v>450000</v>
      </c>
      <c r="G1156" s="52">
        <v>450000</v>
      </c>
      <c r="H1156" s="52">
        <v>450000</v>
      </c>
      <c r="I1156" s="52">
        <v>450000</v>
      </c>
    </row>
    <row r="1157" spans="1:9" x14ac:dyDescent="0.2">
      <c r="A1157" s="5" t="s">
        <v>193</v>
      </c>
      <c r="B1157" s="5" t="s">
        <v>193</v>
      </c>
      <c r="C1157" s="2" t="s">
        <v>271</v>
      </c>
      <c r="D1157" s="8" t="s">
        <v>11</v>
      </c>
      <c r="E1157" s="52">
        <v>1121072</v>
      </c>
      <c r="F1157" s="52">
        <v>1134334</v>
      </c>
      <c r="G1157" s="52">
        <v>1160416</v>
      </c>
      <c r="H1157" s="52">
        <v>1200682.523</v>
      </c>
      <c r="I1157" s="52">
        <v>1236704.55</v>
      </c>
    </row>
    <row r="1158" spans="1:9" x14ac:dyDescent="0.2">
      <c r="A1158" s="5" t="s">
        <v>193</v>
      </c>
      <c r="B1158" s="5" t="s">
        <v>193</v>
      </c>
      <c r="C1158" s="2" t="s">
        <v>271</v>
      </c>
      <c r="D1158" s="8" t="s">
        <v>247</v>
      </c>
      <c r="E1158" s="52">
        <v>53985</v>
      </c>
      <c r="F1158" s="52">
        <v>61615</v>
      </c>
      <c r="G1158" s="52">
        <v>111951</v>
      </c>
      <c r="H1158" s="52">
        <v>216627.47700000001</v>
      </c>
      <c r="I1158" s="52">
        <v>304803.45</v>
      </c>
    </row>
    <row r="1159" spans="1:9" x14ac:dyDescent="0.2">
      <c r="A1159" s="5" t="s">
        <v>193</v>
      </c>
      <c r="B1159" s="5" t="s">
        <v>193</v>
      </c>
      <c r="C1159" s="2" t="s">
        <v>271</v>
      </c>
      <c r="D1159" s="8" t="s">
        <v>13</v>
      </c>
      <c r="E1159" s="52">
        <v>0</v>
      </c>
      <c r="F1159" s="52">
        <v>0</v>
      </c>
      <c r="G1159" s="52">
        <v>0</v>
      </c>
      <c r="H1159" s="52">
        <v>0</v>
      </c>
      <c r="I1159" s="52">
        <v>0</v>
      </c>
    </row>
    <row r="1160" spans="1:9" x14ac:dyDescent="0.2">
      <c r="A1160" s="5" t="s">
        <v>193</v>
      </c>
      <c r="B1160" s="5" t="s">
        <v>193</v>
      </c>
      <c r="C1160" s="5" t="s">
        <v>271</v>
      </c>
      <c r="D1160" s="5" t="s">
        <v>218</v>
      </c>
      <c r="E1160" s="96">
        <v>32097</v>
      </c>
      <c r="F1160" s="96">
        <v>38636</v>
      </c>
      <c r="G1160" s="96">
        <v>55866</v>
      </c>
      <c r="H1160" s="96">
        <v>70892</v>
      </c>
      <c r="I1160" s="96">
        <v>73299</v>
      </c>
    </row>
    <row r="1161" spans="1:9" x14ac:dyDescent="0.2">
      <c r="A1161" s="5" t="s">
        <v>193</v>
      </c>
      <c r="B1161" s="5" t="s">
        <v>193</v>
      </c>
      <c r="C1161" s="2" t="s">
        <v>271</v>
      </c>
      <c r="D1161" s="8" t="s">
        <v>219</v>
      </c>
      <c r="E1161" s="52">
        <v>32097</v>
      </c>
      <c r="F1161" s="52">
        <v>38636</v>
      </c>
      <c r="G1161" s="52">
        <v>55866</v>
      </c>
      <c r="H1161" s="52">
        <v>70892</v>
      </c>
      <c r="I1161" s="52">
        <v>73299</v>
      </c>
    </row>
    <row r="1162" spans="1:9" x14ac:dyDescent="0.2">
      <c r="A1162" s="5" t="s">
        <v>193</v>
      </c>
      <c r="B1162" s="5" t="s">
        <v>193</v>
      </c>
      <c r="C1162" s="2" t="s">
        <v>271</v>
      </c>
      <c r="D1162" s="8" t="s">
        <v>220</v>
      </c>
      <c r="E1162" s="52">
        <v>0</v>
      </c>
      <c r="F1162" s="52">
        <v>0</v>
      </c>
      <c r="G1162" s="52">
        <v>0</v>
      </c>
      <c r="H1162" s="52">
        <v>0</v>
      </c>
      <c r="I1162" s="52">
        <v>0</v>
      </c>
    </row>
    <row r="1163" spans="1:9" x14ac:dyDescent="0.2">
      <c r="A1163" s="5" t="s">
        <v>193</v>
      </c>
      <c r="B1163" s="5" t="s">
        <v>193</v>
      </c>
      <c r="C1163" s="5" t="s">
        <v>271</v>
      </c>
      <c r="D1163" s="5" t="s">
        <v>221</v>
      </c>
      <c r="E1163" s="96">
        <v>1657154</v>
      </c>
      <c r="F1163" s="96">
        <v>1684585</v>
      </c>
      <c r="G1163" s="96">
        <v>1778233</v>
      </c>
      <c r="H1163" s="96">
        <v>1938202.3589999999</v>
      </c>
      <c r="I1163" s="96">
        <v>2064806.9840000002</v>
      </c>
    </row>
    <row r="1164" spans="1:9" x14ac:dyDescent="0.2">
      <c r="A1164" s="5" t="s">
        <v>193</v>
      </c>
      <c r="B1164" s="5" t="s">
        <v>193</v>
      </c>
      <c r="C1164" s="2" t="s">
        <v>271</v>
      </c>
      <c r="D1164" s="8" t="s">
        <v>222</v>
      </c>
      <c r="E1164" s="52">
        <v>1200357</v>
      </c>
      <c r="F1164" s="52">
        <v>1173981</v>
      </c>
      <c r="G1164" s="52">
        <v>1280808</v>
      </c>
      <c r="H1164" s="52">
        <v>1516516</v>
      </c>
      <c r="I1164" s="52">
        <v>1341458</v>
      </c>
    </row>
    <row r="1165" spans="1:9" x14ac:dyDescent="0.2">
      <c r="A1165" s="5" t="s">
        <v>193</v>
      </c>
      <c r="B1165" s="5" t="s">
        <v>193</v>
      </c>
      <c r="C1165" s="2" t="s">
        <v>271</v>
      </c>
      <c r="D1165" s="21" t="s">
        <v>223</v>
      </c>
      <c r="E1165" s="52">
        <v>475524</v>
      </c>
      <c r="F1165" s="52">
        <v>494176</v>
      </c>
      <c r="G1165" s="52">
        <v>182076</v>
      </c>
      <c r="H1165" s="52">
        <v>202143</v>
      </c>
      <c r="I1165" s="52">
        <v>371724</v>
      </c>
    </row>
    <row r="1166" spans="1:9" x14ac:dyDescent="0.2">
      <c r="A1166" s="5" t="s">
        <v>193</v>
      </c>
      <c r="B1166" s="5" t="s">
        <v>193</v>
      </c>
      <c r="C1166" s="2" t="s">
        <v>271</v>
      </c>
      <c r="D1166" s="21" t="s">
        <v>224</v>
      </c>
      <c r="E1166" s="52">
        <v>724833</v>
      </c>
      <c r="F1166" s="52">
        <v>679805</v>
      </c>
      <c r="G1166" s="52">
        <v>1098732</v>
      </c>
      <c r="H1166" s="52">
        <v>1314373</v>
      </c>
      <c r="I1166" s="52">
        <v>969734</v>
      </c>
    </row>
    <row r="1167" spans="1:9" x14ac:dyDescent="0.2">
      <c r="A1167" s="5" t="s">
        <v>193</v>
      </c>
      <c r="B1167" s="5" t="s">
        <v>193</v>
      </c>
      <c r="C1167" s="2" t="s">
        <v>271</v>
      </c>
      <c r="D1167" s="8" t="s">
        <v>225</v>
      </c>
      <c r="E1167" s="52">
        <v>456797</v>
      </c>
      <c r="F1167" s="52">
        <v>510604</v>
      </c>
      <c r="G1167" s="52">
        <v>497425</v>
      </c>
      <c r="H1167" s="52">
        <v>421686.359</v>
      </c>
      <c r="I1167" s="52">
        <v>723348.98400000005</v>
      </c>
    </row>
    <row r="1168" spans="1:9" x14ac:dyDescent="0.2">
      <c r="A1168" s="5" t="s">
        <v>193</v>
      </c>
      <c r="B1168" s="5" t="s">
        <v>193</v>
      </c>
      <c r="C1168" s="2" t="s">
        <v>271</v>
      </c>
      <c r="D1168" s="21" t="s">
        <v>509</v>
      </c>
      <c r="E1168" s="52">
        <v>8400</v>
      </c>
      <c r="F1168" s="52">
        <v>2579</v>
      </c>
      <c r="G1168" s="52">
        <v>1973</v>
      </c>
      <c r="H1168" s="52">
        <v>1935.5619999999999</v>
      </c>
      <c r="I1168" s="52">
        <v>1689.1389999999999</v>
      </c>
    </row>
    <row r="1169" spans="1:9" x14ac:dyDescent="0.2">
      <c r="A1169" s="5" t="s">
        <v>193</v>
      </c>
      <c r="B1169" s="5" t="s">
        <v>193</v>
      </c>
      <c r="C1169" s="2" t="s">
        <v>271</v>
      </c>
      <c r="D1169" s="21" t="s">
        <v>226</v>
      </c>
      <c r="E1169" s="52">
        <v>447294</v>
      </c>
      <c r="F1169" s="52">
        <v>505646</v>
      </c>
      <c r="G1169" s="52">
        <v>494229</v>
      </c>
      <c r="H1169" s="52">
        <v>414665.17599999998</v>
      </c>
      <c r="I1169" s="52">
        <v>716692.37300000002</v>
      </c>
    </row>
    <row r="1170" spans="1:9" x14ac:dyDescent="0.2">
      <c r="A1170" s="5" t="s">
        <v>193</v>
      </c>
      <c r="B1170" s="5" t="s">
        <v>193</v>
      </c>
      <c r="C1170" s="2" t="s">
        <v>271</v>
      </c>
      <c r="D1170" s="21" t="s">
        <v>227</v>
      </c>
      <c r="E1170" s="52">
        <v>1103</v>
      </c>
      <c r="F1170" s="52">
        <v>2379</v>
      </c>
      <c r="G1170" s="52">
        <v>1223</v>
      </c>
      <c r="H1170" s="52">
        <v>5085.6210000000192</v>
      </c>
      <c r="I1170" s="52">
        <v>4967.4720000000334</v>
      </c>
    </row>
    <row r="1171" spans="1:9" x14ac:dyDescent="0.2">
      <c r="A1171" s="5" t="s">
        <v>193</v>
      </c>
      <c r="B1171" s="5" t="s">
        <v>193</v>
      </c>
      <c r="C1171" s="5" t="s">
        <v>271</v>
      </c>
      <c r="D1171" s="5" t="s">
        <v>29</v>
      </c>
      <c r="E1171" s="96"/>
      <c r="F1171" s="96"/>
      <c r="G1171" s="96"/>
      <c r="H1171" s="96"/>
      <c r="I1171" s="96"/>
    </row>
    <row r="1172" spans="1:9" x14ac:dyDescent="0.2">
      <c r="A1172" s="5" t="s">
        <v>193</v>
      </c>
      <c r="B1172" s="5" t="s">
        <v>193</v>
      </c>
      <c r="C1172" s="2" t="s">
        <v>271</v>
      </c>
      <c r="D1172" s="8" t="s">
        <v>248</v>
      </c>
      <c r="E1172" s="52">
        <v>138245</v>
      </c>
      <c r="F1172" s="52">
        <v>167022</v>
      </c>
      <c r="G1172" s="52">
        <v>279664</v>
      </c>
      <c r="H1172" s="52">
        <v>407341</v>
      </c>
      <c r="I1172" s="52">
        <v>341799</v>
      </c>
    </row>
    <row r="1173" spans="1:9" x14ac:dyDescent="0.2">
      <c r="A1173" s="5" t="s">
        <v>193</v>
      </c>
      <c r="B1173" s="5" t="s">
        <v>193</v>
      </c>
      <c r="C1173" s="2" t="s">
        <v>271</v>
      </c>
      <c r="D1173" s="8" t="s">
        <v>249</v>
      </c>
      <c r="E1173" s="52">
        <v>46443</v>
      </c>
      <c r="F1173" s="52">
        <v>40888</v>
      </c>
      <c r="G1173" s="52">
        <v>64092</v>
      </c>
      <c r="H1173" s="52">
        <v>64572</v>
      </c>
      <c r="I1173" s="52">
        <v>87438</v>
      </c>
    </row>
    <row r="1174" spans="1:9" x14ac:dyDescent="0.2">
      <c r="A1174" s="5" t="s">
        <v>193</v>
      </c>
      <c r="B1174" s="5" t="s">
        <v>193</v>
      </c>
      <c r="C1174" s="2" t="s">
        <v>271</v>
      </c>
      <c r="D1174" s="8" t="s">
        <v>230</v>
      </c>
      <c r="E1174" s="52">
        <v>91802</v>
      </c>
      <c r="F1174" s="52">
        <v>126134</v>
      </c>
      <c r="G1174" s="52">
        <v>215572</v>
      </c>
      <c r="H1174" s="52">
        <v>342769</v>
      </c>
      <c r="I1174" s="52">
        <v>254361</v>
      </c>
    </row>
    <row r="1175" spans="1:9" x14ac:dyDescent="0.2">
      <c r="A1175" s="5" t="s">
        <v>193</v>
      </c>
      <c r="B1175" s="5" t="s">
        <v>193</v>
      </c>
      <c r="C1175" s="2" t="s">
        <v>271</v>
      </c>
      <c r="D1175" s="8" t="s">
        <v>250</v>
      </c>
      <c r="E1175" s="52">
        <v>7862</v>
      </c>
      <c r="F1175" s="52">
        <v>11352</v>
      </c>
      <c r="G1175" s="52">
        <v>21936</v>
      </c>
      <c r="H1175" s="52">
        <v>34632</v>
      </c>
      <c r="I1175" s="52">
        <v>26710</v>
      </c>
    </row>
    <row r="1176" spans="1:9" x14ac:dyDescent="0.2">
      <c r="A1176" s="5" t="s">
        <v>193</v>
      </c>
      <c r="B1176" s="5" t="s">
        <v>193</v>
      </c>
      <c r="C1176" s="2" t="s">
        <v>271</v>
      </c>
      <c r="D1176" s="8" t="s">
        <v>232</v>
      </c>
      <c r="E1176" s="52">
        <v>75822</v>
      </c>
      <c r="F1176" s="52">
        <v>100694</v>
      </c>
      <c r="G1176" s="52">
        <v>194575</v>
      </c>
      <c r="H1176" s="52">
        <v>306490</v>
      </c>
      <c r="I1176" s="52">
        <v>236382</v>
      </c>
    </row>
    <row r="1177" spans="1:9" x14ac:dyDescent="0.2">
      <c r="A1177" s="5" t="s">
        <v>193</v>
      </c>
      <c r="B1177" s="5" t="s">
        <v>193</v>
      </c>
      <c r="C1177" s="2" t="s">
        <v>271</v>
      </c>
      <c r="D1177" s="8" t="s">
        <v>233</v>
      </c>
      <c r="E1177" s="52">
        <v>75822</v>
      </c>
      <c r="F1177" s="52">
        <v>66313</v>
      </c>
      <c r="G1177" s="52">
        <v>130411</v>
      </c>
      <c r="H1177" s="52">
        <v>201331</v>
      </c>
      <c r="I1177" s="52">
        <v>180114</v>
      </c>
    </row>
    <row r="1178" spans="1:9" x14ac:dyDescent="0.2">
      <c r="A1178" s="5" t="s">
        <v>193</v>
      </c>
      <c r="B1178" s="5" t="s">
        <v>193</v>
      </c>
      <c r="C1178" s="5" t="s">
        <v>271</v>
      </c>
      <c r="D1178" s="5" t="s">
        <v>40</v>
      </c>
      <c r="E1178" s="96"/>
      <c r="F1178" s="96"/>
      <c r="G1178" s="96"/>
      <c r="H1178" s="96"/>
      <c r="I1178" s="96"/>
    </row>
    <row r="1179" spans="1:9" x14ac:dyDescent="0.2">
      <c r="A1179" s="5" t="s">
        <v>193</v>
      </c>
      <c r="B1179" s="5" t="s">
        <v>193</v>
      </c>
      <c r="C1179" s="2" t="s">
        <v>271</v>
      </c>
      <c r="D1179" s="8" t="s">
        <v>251</v>
      </c>
      <c r="E1179" s="52">
        <v>45000</v>
      </c>
      <c r="F1179" s="52">
        <v>45000</v>
      </c>
      <c r="G1179" s="52">
        <v>45000</v>
      </c>
      <c r="H1179" s="52">
        <v>45000</v>
      </c>
      <c r="I1179" s="52">
        <v>45000</v>
      </c>
    </row>
    <row r="1180" spans="1:9" x14ac:dyDescent="0.2">
      <c r="A1180" s="5" t="s">
        <v>193</v>
      </c>
      <c r="B1180" s="5" t="s">
        <v>193</v>
      </c>
      <c r="C1180" s="2" t="s">
        <v>271</v>
      </c>
      <c r="D1180" s="8" t="s">
        <v>78</v>
      </c>
      <c r="E1180" s="97">
        <v>10</v>
      </c>
      <c r="F1180" s="97">
        <v>12</v>
      </c>
      <c r="G1180" s="97">
        <v>12</v>
      </c>
      <c r="H1180" s="97">
        <v>0</v>
      </c>
      <c r="I1180" s="97">
        <v>0</v>
      </c>
    </row>
    <row r="1181" spans="1:9" x14ac:dyDescent="0.2">
      <c r="A1181" s="5" t="s">
        <v>193</v>
      </c>
      <c r="B1181" s="5" t="s">
        <v>193</v>
      </c>
      <c r="C1181" s="2" t="s">
        <v>271</v>
      </c>
      <c r="D1181" s="8" t="s">
        <v>79</v>
      </c>
      <c r="E1181" s="97">
        <v>0</v>
      </c>
      <c r="F1181" s="97">
        <v>0</v>
      </c>
      <c r="G1181" s="97">
        <v>0</v>
      </c>
      <c r="H1181" s="97">
        <v>0</v>
      </c>
      <c r="I1181" s="97">
        <v>0</v>
      </c>
    </row>
    <row r="1182" spans="1:9" x14ac:dyDescent="0.2">
      <c r="A1182" s="5" t="s">
        <v>193</v>
      </c>
      <c r="B1182" s="5" t="s">
        <v>193</v>
      </c>
      <c r="C1182" s="2" t="s">
        <v>271</v>
      </c>
      <c r="D1182" s="8" t="s">
        <v>80</v>
      </c>
      <c r="E1182" s="52">
        <v>-26481</v>
      </c>
      <c r="F1182" s="52">
        <v>59202</v>
      </c>
      <c r="G1182" s="52">
        <v>122247</v>
      </c>
      <c r="H1182" s="52">
        <v>327303.40999999997</v>
      </c>
      <c r="I1182" s="52">
        <v>-723676.50199999998</v>
      </c>
    </row>
    <row r="1183" spans="1:9" x14ac:dyDescent="0.2">
      <c r="A1183" s="5" t="s">
        <v>193</v>
      </c>
      <c r="B1183" s="5" t="s">
        <v>193</v>
      </c>
      <c r="C1183" s="5" t="s">
        <v>271</v>
      </c>
      <c r="D1183" s="5" t="s">
        <v>43</v>
      </c>
      <c r="E1183" s="77"/>
      <c r="F1183" s="77"/>
      <c r="G1183" s="77"/>
      <c r="H1183" s="77"/>
      <c r="I1183" s="77"/>
    </row>
    <row r="1184" spans="1:9" x14ac:dyDescent="0.2">
      <c r="A1184" s="5" t="s">
        <v>193</v>
      </c>
      <c r="B1184" s="5" t="s">
        <v>193</v>
      </c>
      <c r="C1184" s="2" t="s">
        <v>271</v>
      </c>
      <c r="D1184" s="8" t="s">
        <v>543</v>
      </c>
      <c r="E1184" s="23">
        <v>4.6658055686662072</v>
      </c>
      <c r="F1184" s="23">
        <v>4.0288611615548229</v>
      </c>
      <c r="G1184" s="23">
        <v>7.5716151087427939</v>
      </c>
      <c r="H1184" s="23">
        <v>10.781873390063781</v>
      </c>
      <c r="I1184" s="23">
        <v>9.044101253924163</v>
      </c>
    </row>
    <row r="1185" spans="1:9" x14ac:dyDescent="0.2">
      <c r="A1185" s="5" t="s">
        <v>193</v>
      </c>
      <c r="B1185" s="5" t="s">
        <v>193</v>
      </c>
      <c r="C1185" s="2" t="s">
        <v>271</v>
      </c>
      <c r="D1185" s="8" t="s">
        <v>234</v>
      </c>
      <c r="E1185" s="23">
        <v>4.6658055686662072</v>
      </c>
      <c r="F1185" s="23">
        <v>6.1176865139806882</v>
      </c>
      <c r="G1185" s="23">
        <v>11.296953552872298</v>
      </c>
      <c r="H1185" s="23">
        <v>16.413447208857903</v>
      </c>
      <c r="I1185" s="23">
        <v>11.869497983393472</v>
      </c>
    </row>
    <row r="1186" spans="1:9" x14ac:dyDescent="0.2">
      <c r="A1186" s="5" t="s">
        <v>193</v>
      </c>
      <c r="B1186" s="5" t="s">
        <v>193</v>
      </c>
      <c r="C1186" s="2" t="s">
        <v>271</v>
      </c>
      <c r="D1186" s="8" t="s">
        <v>235</v>
      </c>
      <c r="E1186" s="23">
        <v>4.5754347513870162</v>
      </c>
      <c r="F1186" s="23">
        <v>3.9364591279157777</v>
      </c>
      <c r="G1186" s="23">
        <v>7.3337408539825777</v>
      </c>
      <c r="H1186" s="23">
        <v>10.387511864544171</v>
      </c>
      <c r="I1186" s="23">
        <v>8.7230429476307876</v>
      </c>
    </row>
    <row r="1187" spans="1:9" x14ac:dyDescent="0.2">
      <c r="A1187" s="5" t="s">
        <v>193</v>
      </c>
      <c r="B1187" s="5" t="s">
        <v>193</v>
      </c>
      <c r="C1187" s="2" t="s">
        <v>271</v>
      </c>
      <c r="D1187" s="8" t="s">
        <v>252</v>
      </c>
      <c r="E1187" s="23">
        <v>54.846106549965647</v>
      </c>
      <c r="F1187" s="23">
        <v>39.703152878063968</v>
      </c>
      <c r="G1187" s="23">
        <v>46.631314720521772</v>
      </c>
      <c r="H1187" s="23">
        <v>49.425665474381411</v>
      </c>
      <c r="I1187" s="23">
        <v>52.695882667883751</v>
      </c>
    </row>
    <row r="1188" spans="1:9" x14ac:dyDescent="0.2">
      <c r="A1188" s="5" t="s">
        <v>193</v>
      </c>
      <c r="B1188" s="5" t="s">
        <v>193</v>
      </c>
      <c r="C1188" s="2" t="s">
        <v>271</v>
      </c>
      <c r="D1188" s="8" t="s">
        <v>237</v>
      </c>
      <c r="E1188" s="23">
        <v>61.25267072881222</v>
      </c>
      <c r="F1188" s="23">
        <v>61.65910153363594</v>
      </c>
      <c r="G1188" s="23">
        <v>49.14616098335263</v>
      </c>
      <c r="H1188" s="23">
        <v>32.072557132284643</v>
      </c>
      <c r="I1188" s="23">
        <v>48.545920916752721</v>
      </c>
    </row>
    <row r="1189" spans="1:9" x14ac:dyDescent="0.2">
      <c r="A1189" s="5" t="s">
        <v>193</v>
      </c>
      <c r="B1189" s="5" t="s">
        <v>193</v>
      </c>
      <c r="C1189" s="2" t="s">
        <v>271</v>
      </c>
      <c r="D1189" s="8" t="s">
        <v>253</v>
      </c>
      <c r="E1189" s="23">
        <v>16.928277673707555</v>
      </c>
      <c r="F1189" s="23">
        <v>27.763647035805128</v>
      </c>
      <c r="G1189" s="23">
        <v>34.225800411907883</v>
      </c>
      <c r="H1189" s="23">
        <v>53.633153688905409</v>
      </c>
      <c r="I1189" s="23">
        <v>30.547359271712526</v>
      </c>
    </row>
    <row r="1190" spans="1:9" x14ac:dyDescent="0.2">
      <c r="A1190" s="5" t="s">
        <v>193</v>
      </c>
      <c r="B1190" s="5" t="s">
        <v>193</v>
      </c>
      <c r="C1190" s="2" t="s">
        <v>271</v>
      </c>
      <c r="D1190" s="8" t="s">
        <v>254</v>
      </c>
      <c r="E1190" s="23">
        <v>1.6849333333333334</v>
      </c>
      <c r="F1190" s="23">
        <v>1.4736222222222222</v>
      </c>
      <c r="G1190" s="23">
        <v>2.8980222222222221</v>
      </c>
      <c r="H1190" s="23">
        <v>4.4740222222222226</v>
      </c>
      <c r="I1190" s="23">
        <v>4.0025333333333331</v>
      </c>
    </row>
    <row r="1191" spans="1:9" x14ac:dyDescent="0.2">
      <c r="A1191" s="5" t="s">
        <v>193</v>
      </c>
      <c r="B1191" s="5" t="s">
        <v>193</v>
      </c>
      <c r="C1191" s="5" t="s">
        <v>271</v>
      </c>
      <c r="D1191" s="5" t="s">
        <v>53</v>
      </c>
      <c r="E1191" s="22"/>
      <c r="F1191" s="22"/>
      <c r="G1191" s="22"/>
      <c r="H1191" s="22"/>
      <c r="I1191" s="22"/>
    </row>
    <row r="1192" spans="1:9" x14ac:dyDescent="0.2">
      <c r="A1192" s="5" t="s">
        <v>193</v>
      </c>
      <c r="B1192" s="5" t="s">
        <v>193</v>
      </c>
      <c r="C1192" s="2" t="s">
        <v>271</v>
      </c>
      <c r="D1192" s="8" t="s">
        <v>239</v>
      </c>
      <c r="E1192" s="23">
        <v>37.397794186372558</v>
      </c>
      <c r="F1192" s="23">
        <v>30.38567657107361</v>
      </c>
      <c r="G1192" s="23">
        <v>22.926431102996457</v>
      </c>
      <c r="H1192" s="23">
        <v>21.391920103819896</v>
      </c>
      <c r="I1192" s="23">
        <v>18.301177369404765</v>
      </c>
    </row>
    <row r="1193" spans="1:9" x14ac:dyDescent="0.2">
      <c r="A1193" s="5" t="s">
        <v>193</v>
      </c>
      <c r="B1193" s="5" t="s">
        <v>193</v>
      </c>
      <c r="C1193" s="2" t="s">
        <v>271</v>
      </c>
      <c r="D1193" s="8" t="s">
        <v>240</v>
      </c>
      <c r="E1193" s="23">
        <v>1.9368749072204514E-2</v>
      </c>
      <c r="F1193" s="23">
        <v>2.2935025540414999E-2</v>
      </c>
      <c r="G1193" s="23">
        <v>3.14165803918834E-2</v>
      </c>
      <c r="H1193" s="23">
        <v>3.6576160208873214E-2</v>
      </c>
      <c r="I1193" s="23">
        <v>3.5499201895376774E-2</v>
      </c>
    </row>
    <row r="1194" spans="1:9" x14ac:dyDescent="0.2">
      <c r="A1194" s="5" t="s">
        <v>193</v>
      </c>
      <c r="B1194" s="5" t="s">
        <v>193</v>
      </c>
      <c r="C1194" s="2" t="s">
        <v>271</v>
      </c>
      <c r="D1194" s="8" t="s">
        <v>241</v>
      </c>
      <c r="E1194" s="23">
        <v>26.991697814445732</v>
      </c>
      <c r="F1194" s="23">
        <v>30.016057367244752</v>
      </c>
      <c r="G1194" s="23">
        <v>27.793264437225041</v>
      </c>
      <c r="H1194" s="23">
        <v>21.394317991334155</v>
      </c>
      <c r="I1194" s="23">
        <v>34.709896787137176</v>
      </c>
    </row>
    <row r="1195" spans="1:9" x14ac:dyDescent="0.2">
      <c r="A1195" s="5" t="s">
        <v>193</v>
      </c>
      <c r="B1195" s="5" t="s">
        <v>193</v>
      </c>
      <c r="C1195" s="5" t="s">
        <v>271</v>
      </c>
      <c r="D1195" s="5" t="s">
        <v>116</v>
      </c>
      <c r="E1195" s="22"/>
      <c r="F1195" s="22"/>
      <c r="G1195" s="22"/>
      <c r="H1195" s="22"/>
      <c r="I1195" s="22"/>
    </row>
    <row r="1196" spans="1:9" x14ac:dyDescent="0.2">
      <c r="A1196" s="5" t="s">
        <v>193</v>
      </c>
      <c r="B1196" s="5" t="s">
        <v>193</v>
      </c>
      <c r="C1196" s="2" t="s">
        <v>271</v>
      </c>
      <c r="D1196" s="8" t="s">
        <v>535</v>
      </c>
      <c r="E1196" s="23">
        <v>98.063125092779543</v>
      </c>
      <c r="F1196" s="23">
        <v>97.70649744595849</v>
      </c>
      <c r="G1196" s="23">
        <v>96.858341960811657</v>
      </c>
      <c r="H1196" s="23">
        <v>96.342365456794909</v>
      </c>
      <c r="I1196" s="23">
        <v>96.450080585353149</v>
      </c>
    </row>
    <row r="1197" spans="1:9" x14ac:dyDescent="0.2">
      <c r="A1197" s="5" t="s">
        <v>193</v>
      </c>
      <c r="B1197" s="5" t="s">
        <v>193</v>
      </c>
      <c r="C1197" s="2" t="s">
        <v>271</v>
      </c>
      <c r="D1197" s="8" t="s">
        <v>544</v>
      </c>
      <c r="E1197" s="23">
        <v>36.11237777777778</v>
      </c>
      <c r="F1197" s="23">
        <v>36.576644444444447</v>
      </c>
      <c r="G1197" s="23">
        <v>38.27482222222222</v>
      </c>
      <c r="H1197" s="23">
        <v>41.495777777777775</v>
      </c>
      <c r="I1197" s="23">
        <v>44.255733333333332</v>
      </c>
    </row>
    <row r="1198" spans="1:9" x14ac:dyDescent="0.2">
      <c r="A1198" s="5" t="s">
        <v>193</v>
      </c>
      <c r="B1198" s="5" t="s">
        <v>193</v>
      </c>
      <c r="C1198" s="5" t="s">
        <v>271</v>
      </c>
      <c r="D1198" s="5" t="s">
        <v>117</v>
      </c>
      <c r="E1198" s="22"/>
      <c r="F1198" s="22"/>
      <c r="G1198" s="22"/>
      <c r="H1198" s="22"/>
      <c r="I1198" s="22"/>
    </row>
    <row r="1199" spans="1:9" x14ac:dyDescent="0.2">
      <c r="A1199" s="5" t="s">
        <v>193</v>
      </c>
      <c r="B1199" s="5" t="s">
        <v>193</v>
      </c>
      <c r="C1199" s="2" t="s">
        <v>271</v>
      </c>
      <c r="D1199" s="8" t="s">
        <v>242</v>
      </c>
      <c r="E1199" s="23">
        <v>-0.34925219593257895</v>
      </c>
      <c r="F1199" s="23">
        <v>0.89276612428935498</v>
      </c>
      <c r="G1199" s="23">
        <v>0.93739791888721047</v>
      </c>
      <c r="H1199" s="23">
        <v>1.6256980296129258</v>
      </c>
      <c r="I1199" s="23">
        <v>-4.0178803535538599</v>
      </c>
    </row>
    <row r="1200" spans="1:9" x14ac:dyDescent="0.2">
      <c r="A1200" s="5" t="s">
        <v>193</v>
      </c>
      <c r="B1200" s="5" t="s">
        <v>193</v>
      </c>
      <c r="C1200" s="2" t="s">
        <v>271</v>
      </c>
      <c r="D1200" s="8" t="s">
        <v>255</v>
      </c>
      <c r="E1200" s="23">
        <v>-0.82503037667071688</v>
      </c>
      <c r="F1200" s="23">
        <v>1.5323014804845223</v>
      </c>
      <c r="G1200" s="23">
        <v>2.1882182364944689</v>
      </c>
      <c r="H1200" s="23">
        <v>4.6169301190543361</v>
      </c>
      <c r="I1200" s="23">
        <v>-9.8729382665520671</v>
      </c>
    </row>
    <row r="1201" spans="1:9" x14ac:dyDescent="0.2">
      <c r="A1201" s="5" t="s">
        <v>193</v>
      </c>
      <c r="B1201" s="5" t="s">
        <v>193</v>
      </c>
      <c r="C1201" s="5" t="s">
        <v>653</v>
      </c>
      <c r="D1201" s="5" t="s">
        <v>9</v>
      </c>
      <c r="E1201" s="96">
        <v>1167530</v>
      </c>
      <c r="F1201" s="96">
        <v>1158074</v>
      </c>
      <c r="G1201" s="96"/>
      <c r="H1201" s="96"/>
      <c r="I1201" s="96"/>
    </row>
    <row r="1202" spans="1:9" x14ac:dyDescent="0.2">
      <c r="A1202" s="5" t="s">
        <v>193</v>
      </c>
      <c r="B1202" s="5" t="s">
        <v>193</v>
      </c>
      <c r="C1202" s="2" t="s">
        <v>653</v>
      </c>
      <c r="D1202" s="8" t="s">
        <v>246</v>
      </c>
      <c r="E1202" s="52">
        <v>1000000</v>
      </c>
      <c r="F1202" s="52">
        <v>1000000</v>
      </c>
      <c r="G1202" s="52"/>
      <c r="H1202" s="52"/>
      <c r="I1202" s="52"/>
    </row>
    <row r="1203" spans="1:9" x14ac:dyDescent="0.2">
      <c r="A1203" s="5" t="s">
        <v>193</v>
      </c>
      <c r="B1203" s="5" t="s">
        <v>193</v>
      </c>
      <c r="C1203" s="2" t="s">
        <v>653</v>
      </c>
      <c r="D1203" s="8" t="s">
        <v>11</v>
      </c>
      <c r="E1203" s="52">
        <v>124326</v>
      </c>
      <c r="F1203" s="52">
        <v>129898</v>
      </c>
      <c r="G1203" s="52"/>
      <c r="H1203" s="52"/>
      <c r="I1203" s="52"/>
    </row>
    <row r="1204" spans="1:9" x14ac:dyDescent="0.2">
      <c r="A1204" s="5" t="s">
        <v>193</v>
      </c>
      <c r="B1204" s="5" t="s">
        <v>193</v>
      </c>
      <c r="C1204" s="2" t="s">
        <v>653</v>
      </c>
      <c r="D1204" s="8" t="s">
        <v>247</v>
      </c>
      <c r="E1204" s="52">
        <v>37041</v>
      </c>
      <c r="F1204" s="52">
        <v>28176</v>
      </c>
      <c r="G1204" s="52"/>
      <c r="H1204" s="52"/>
      <c r="I1204" s="52"/>
    </row>
    <row r="1205" spans="1:9" x14ac:dyDescent="0.2">
      <c r="A1205" s="5" t="s">
        <v>193</v>
      </c>
      <c r="B1205" s="5" t="s">
        <v>193</v>
      </c>
      <c r="C1205" s="2" t="s">
        <v>653</v>
      </c>
      <c r="D1205" s="8" t="s">
        <v>13</v>
      </c>
      <c r="E1205" s="52">
        <v>6163</v>
      </c>
      <c r="F1205" s="52">
        <v>0</v>
      </c>
      <c r="G1205" s="52"/>
      <c r="H1205" s="52"/>
      <c r="I1205" s="52"/>
    </row>
    <row r="1206" spans="1:9" x14ac:dyDescent="0.2">
      <c r="A1206" s="5" t="s">
        <v>193</v>
      </c>
      <c r="B1206" s="5" t="s">
        <v>193</v>
      </c>
      <c r="C1206" s="5" t="s">
        <v>653</v>
      </c>
      <c r="D1206" s="5" t="s">
        <v>218</v>
      </c>
      <c r="E1206" s="96">
        <v>28872</v>
      </c>
      <c r="F1206" s="96">
        <v>40291</v>
      </c>
      <c r="G1206" s="96"/>
      <c r="H1206" s="96"/>
      <c r="I1206" s="96"/>
    </row>
    <row r="1207" spans="1:9" x14ac:dyDescent="0.2">
      <c r="A1207" s="5" t="s">
        <v>193</v>
      </c>
      <c r="B1207" s="5" t="s">
        <v>193</v>
      </c>
      <c r="C1207" s="2" t="s">
        <v>653</v>
      </c>
      <c r="D1207" s="8" t="s">
        <v>219</v>
      </c>
      <c r="E1207" s="52">
        <v>28872</v>
      </c>
      <c r="F1207" s="52">
        <v>40291</v>
      </c>
      <c r="G1207" s="52"/>
      <c r="H1207" s="52"/>
      <c r="I1207" s="52"/>
    </row>
    <row r="1208" spans="1:9" x14ac:dyDescent="0.2">
      <c r="A1208" s="5" t="s">
        <v>193</v>
      </c>
      <c r="B1208" s="5" t="s">
        <v>193</v>
      </c>
      <c r="C1208" s="2" t="s">
        <v>653</v>
      </c>
      <c r="D1208" s="8" t="s">
        <v>220</v>
      </c>
      <c r="E1208" s="52">
        <v>0</v>
      </c>
      <c r="F1208" s="52">
        <v>0</v>
      </c>
      <c r="G1208" s="52"/>
      <c r="H1208" s="52"/>
      <c r="I1208" s="52"/>
    </row>
    <row r="1209" spans="1:9" x14ac:dyDescent="0.2">
      <c r="A1209" s="5" t="s">
        <v>193</v>
      </c>
      <c r="B1209" s="5" t="s">
        <v>193</v>
      </c>
      <c r="C1209" s="5" t="s">
        <v>653</v>
      </c>
      <c r="D1209" s="5" t="s">
        <v>221</v>
      </c>
      <c r="E1209" s="96">
        <v>1196402</v>
      </c>
      <c r="F1209" s="96">
        <v>1198365</v>
      </c>
      <c r="G1209" s="96"/>
      <c r="H1209" s="96"/>
      <c r="I1209" s="96"/>
    </row>
    <row r="1210" spans="1:9" x14ac:dyDescent="0.2">
      <c r="A1210" s="5" t="s">
        <v>193</v>
      </c>
      <c r="B1210" s="5" t="s">
        <v>193</v>
      </c>
      <c r="C1210" s="2" t="s">
        <v>653</v>
      </c>
      <c r="D1210" s="8" t="s">
        <v>222</v>
      </c>
      <c r="E1210" s="52">
        <v>995764</v>
      </c>
      <c r="F1210" s="52">
        <v>682668</v>
      </c>
      <c r="G1210" s="52"/>
      <c r="H1210" s="52"/>
      <c r="I1210" s="52"/>
    </row>
    <row r="1211" spans="1:9" x14ac:dyDescent="0.2">
      <c r="A1211" s="5" t="s">
        <v>193</v>
      </c>
      <c r="B1211" s="5" t="s">
        <v>193</v>
      </c>
      <c r="C1211" s="2" t="s">
        <v>653</v>
      </c>
      <c r="D1211" s="21" t="s">
        <v>223</v>
      </c>
      <c r="E1211" s="52">
        <v>155754</v>
      </c>
      <c r="F1211" s="52">
        <v>187184</v>
      </c>
      <c r="G1211" s="52"/>
      <c r="H1211" s="52"/>
      <c r="I1211" s="52"/>
    </row>
    <row r="1212" spans="1:9" x14ac:dyDescent="0.2">
      <c r="A1212" s="5" t="s">
        <v>193</v>
      </c>
      <c r="B1212" s="5" t="s">
        <v>193</v>
      </c>
      <c r="C1212" s="2" t="s">
        <v>653</v>
      </c>
      <c r="D1212" s="21" t="s">
        <v>224</v>
      </c>
      <c r="E1212" s="52">
        <v>840010</v>
      </c>
      <c r="F1212" s="52">
        <v>495484</v>
      </c>
      <c r="G1212" s="52"/>
      <c r="H1212" s="52"/>
      <c r="I1212" s="52"/>
    </row>
    <row r="1213" spans="1:9" x14ac:dyDescent="0.2">
      <c r="A1213" s="5" t="s">
        <v>193</v>
      </c>
      <c r="B1213" s="5" t="s">
        <v>193</v>
      </c>
      <c r="C1213" s="2" t="s">
        <v>653</v>
      </c>
      <c r="D1213" s="8" t="s">
        <v>225</v>
      </c>
      <c r="E1213" s="52">
        <v>200638</v>
      </c>
      <c r="F1213" s="52">
        <v>515697</v>
      </c>
      <c r="G1213" s="52"/>
      <c r="H1213" s="52"/>
      <c r="I1213" s="52"/>
    </row>
    <row r="1214" spans="1:9" x14ac:dyDescent="0.2">
      <c r="A1214" s="5" t="s">
        <v>193</v>
      </c>
      <c r="B1214" s="5" t="s">
        <v>193</v>
      </c>
      <c r="C1214" s="2" t="s">
        <v>653</v>
      </c>
      <c r="D1214" s="21" t="s">
        <v>509</v>
      </c>
      <c r="E1214" s="52">
        <v>1354</v>
      </c>
      <c r="F1214" s="52">
        <v>838</v>
      </c>
      <c r="G1214" s="52"/>
      <c r="H1214" s="52"/>
      <c r="I1214" s="52"/>
    </row>
    <row r="1215" spans="1:9" x14ac:dyDescent="0.2">
      <c r="A1215" s="5" t="s">
        <v>193</v>
      </c>
      <c r="B1215" s="5" t="s">
        <v>193</v>
      </c>
      <c r="C1215" s="2" t="s">
        <v>653</v>
      </c>
      <c r="D1215" s="21" t="s">
        <v>226</v>
      </c>
      <c r="E1215" s="52">
        <v>0</v>
      </c>
      <c r="F1215" s="52">
        <v>0</v>
      </c>
      <c r="G1215" s="52"/>
      <c r="H1215" s="52"/>
      <c r="I1215" s="52"/>
    </row>
    <row r="1216" spans="1:9" x14ac:dyDescent="0.2">
      <c r="A1216" s="5" t="s">
        <v>193</v>
      </c>
      <c r="B1216" s="5" t="s">
        <v>193</v>
      </c>
      <c r="C1216" s="2" t="s">
        <v>653</v>
      </c>
      <c r="D1216" s="21" t="s">
        <v>227</v>
      </c>
      <c r="E1216" s="52">
        <v>199284</v>
      </c>
      <c r="F1216" s="52">
        <v>514859</v>
      </c>
      <c r="G1216" s="52"/>
      <c r="H1216" s="52"/>
      <c r="I1216" s="52"/>
    </row>
    <row r="1217" spans="1:9" x14ac:dyDescent="0.2">
      <c r="A1217" s="5" t="s">
        <v>193</v>
      </c>
      <c r="B1217" s="5" t="s">
        <v>193</v>
      </c>
      <c r="C1217" s="5" t="s">
        <v>653</v>
      </c>
      <c r="D1217" s="5" t="s">
        <v>29</v>
      </c>
      <c r="E1217" s="96"/>
      <c r="F1217" s="96"/>
      <c r="G1217" s="96"/>
      <c r="H1217" s="96"/>
      <c r="I1217" s="96"/>
    </row>
    <row r="1218" spans="1:9" x14ac:dyDescent="0.2">
      <c r="A1218" s="5" t="s">
        <v>193</v>
      </c>
      <c r="B1218" s="5" t="s">
        <v>193</v>
      </c>
      <c r="C1218" s="2" t="s">
        <v>653</v>
      </c>
      <c r="D1218" s="8" t="s">
        <v>248</v>
      </c>
      <c r="E1218" s="52">
        <v>92794</v>
      </c>
      <c r="F1218" s="52">
        <v>97427</v>
      </c>
      <c r="G1218" s="52"/>
      <c r="H1218" s="52"/>
      <c r="I1218" s="52"/>
    </row>
    <row r="1219" spans="1:9" x14ac:dyDescent="0.2">
      <c r="A1219" s="5" t="s">
        <v>193</v>
      </c>
      <c r="B1219" s="5" t="s">
        <v>193</v>
      </c>
      <c r="C1219" s="2" t="s">
        <v>653</v>
      </c>
      <c r="D1219" s="8" t="s">
        <v>249</v>
      </c>
      <c r="E1219" s="52">
        <v>45514</v>
      </c>
      <c r="F1219" s="52">
        <v>23959</v>
      </c>
      <c r="G1219" s="52"/>
      <c r="H1219" s="52"/>
      <c r="I1219" s="52"/>
    </row>
    <row r="1220" spans="1:9" x14ac:dyDescent="0.2">
      <c r="A1220" s="5" t="s">
        <v>193</v>
      </c>
      <c r="B1220" s="5" t="s">
        <v>193</v>
      </c>
      <c r="C1220" s="2" t="s">
        <v>653</v>
      </c>
      <c r="D1220" s="8" t="s">
        <v>230</v>
      </c>
      <c r="E1220" s="52">
        <v>47280</v>
      </c>
      <c r="F1220" s="52">
        <v>73468</v>
      </c>
      <c r="G1220" s="52"/>
      <c r="H1220" s="52"/>
      <c r="I1220" s="52"/>
    </row>
    <row r="1221" spans="1:9" x14ac:dyDescent="0.2">
      <c r="A1221" s="5" t="s">
        <v>193</v>
      </c>
      <c r="B1221" s="5" t="s">
        <v>193</v>
      </c>
      <c r="C1221" s="2" t="s">
        <v>653</v>
      </c>
      <c r="D1221" s="8" t="s">
        <v>250</v>
      </c>
      <c r="E1221" s="52">
        <v>4720</v>
      </c>
      <c r="F1221" s="52">
        <v>4513</v>
      </c>
      <c r="G1221" s="52"/>
      <c r="H1221" s="52"/>
      <c r="I1221" s="52"/>
    </row>
    <row r="1222" spans="1:9" x14ac:dyDescent="0.2">
      <c r="A1222" s="5" t="s">
        <v>193</v>
      </c>
      <c r="B1222" s="5" t="s">
        <v>193</v>
      </c>
      <c r="C1222" s="2" t="s">
        <v>653</v>
      </c>
      <c r="D1222" s="8" t="s">
        <v>232</v>
      </c>
      <c r="E1222" s="52">
        <v>41028</v>
      </c>
      <c r="F1222" s="52">
        <v>39231</v>
      </c>
      <c r="G1222" s="52"/>
      <c r="H1222" s="52"/>
      <c r="I1222" s="52"/>
    </row>
    <row r="1223" spans="1:9" x14ac:dyDescent="0.2">
      <c r="A1223" s="5" t="s">
        <v>193</v>
      </c>
      <c r="B1223" s="5" t="s">
        <v>193</v>
      </c>
      <c r="C1223" s="2" t="s">
        <v>653</v>
      </c>
      <c r="D1223" s="8" t="s">
        <v>233</v>
      </c>
      <c r="E1223" s="52">
        <v>41028</v>
      </c>
      <c r="F1223" s="52">
        <v>27854</v>
      </c>
      <c r="G1223" s="52"/>
      <c r="H1223" s="52"/>
      <c r="I1223" s="52"/>
    </row>
    <row r="1224" spans="1:9" x14ac:dyDescent="0.2">
      <c r="A1224" s="5" t="s">
        <v>193</v>
      </c>
      <c r="B1224" s="5" t="s">
        <v>193</v>
      </c>
      <c r="C1224" s="5" t="s">
        <v>653</v>
      </c>
      <c r="D1224" s="5" t="s">
        <v>40</v>
      </c>
      <c r="E1224" s="96"/>
      <c r="F1224" s="96"/>
      <c r="G1224" s="96"/>
      <c r="H1224" s="96"/>
      <c r="I1224" s="96"/>
    </row>
    <row r="1225" spans="1:9" x14ac:dyDescent="0.2">
      <c r="A1225" s="5" t="s">
        <v>193</v>
      </c>
      <c r="B1225" s="5" t="s">
        <v>193</v>
      </c>
      <c r="C1225" s="2" t="s">
        <v>653</v>
      </c>
      <c r="D1225" s="8" t="s">
        <v>251</v>
      </c>
      <c r="E1225" s="52">
        <v>100000</v>
      </c>
      <c r="F1225" s="52">
        <v>100000</v>
      </c>
      <c r="G1225" s="52"/>
      <c r="H1225" s="52"/>
      <c r="I1225" s="52"/>
    </row>
    <row r="1226" spans="1:9" x14ac:dyDescent="0.2">
      <c r="A1226" s="5" t="s">
        <v>193</v>
      </c>
      <c r="B1226" s="5" t="s">
        <v>193</v>
      </c>
      <c r="C1226" s="2" t="s">
        <v>653</v>
      </c>
      <c r="D1226" s="8" t="s">
        <v>78</v>
      </c>
      <c r="E1226" s="97">
        <v>3</v>
      </c>
      <c r="F1226" s="97">
        <v>2</v>
      </c>
      <c r="G1226" s="97"/>
      <c r="H1226" s="97"/>
      <c r="I1226" s="97"/>
    </row>
    <row r="1227" spans="1:9" x14ac:dyDescent="0.2">
      <c r="A1227" s="5" t="s">
        <v>193</v>
      </c>
      <c r="B1227" s="5" t="s">
        <v>193</v>
      </c>
      <c r="C1227" s="2" t="s">
        <v>653</v>
      </c>
      <c r="D1227" s="8" t="s">
        <v>79</v>
      </c>
      <c r="E1227" s="97">
        <v>0</v>
      </c>
      <c r="F1227" s="97">
        <v>0</v>
      </c>
      <c r="G1227" s="97"/>
      <c r="H1227" s="97"/>
      <c r="I1227" s="97"/>
    </row>
    <row r="1228" spans="1:9" x14ac:dyDescent="0.2">
      <c r="A1228" s="5" t="s">
        <v>193</v>
      </c>
      <c r="B1228" s="5" t="s">
        <v>193</v>
      </c>
      <c r="C1228" s="2" t="s">
        <v>653</v>
      </c>
      <c r="D1228" s="8" t="s">
        <v>80</v>
      </c>
      <c r="E1228" s="52">
        <v>148845</v>
      </c>
      <c r="F1228" s="52">
        <v>-108766</v>
      </c>
      <c r="G1228" s="52"/>
      <c r="H1228" s="52"/>
      <c r="I1228" s="52"/>
    </row>
    <row r="1229" spans="1:9" x14ac:dyDescent="0.2">
      <c r="A1229" s="5" t="s">
        <v>193</v>
      </c>
      <c r="B1229" s="5" t="s">
        <v>193</v>
      </c>
      <c r="C1229" s="5" t="s">
        <v>653</v>
      </c>
      <c r="D1229" s="5" t="s">
        <v>43</v>
      </c>
      <c r="E1229" s="77"/>
      <c r="F1229" s="77"/>
      <c r="G1229" s="77"/>
      <c r="H1229" s="77"/>
      <c r="I1229" s="77"/>
    </row>
    <row r="1230" spans="1:9" x14ac:dyDescent="0.2">
      <c r="A1230" s="5" t="s">
        <v>193</v>
      </c>
      <c r="B1230" s="5" t="s">
        <v>193</v>
      </c>
      <c r="C1230" s="2" t="s">
        <v>653</v>
      </c>
      <c r="D1230" s="8" t="s">
        <v>543</v>
      </c>
      <c r="E1230" s="23">
        <v>3.5140852911702485</v>
      </c>
      <c r="F1230" s="23">
        <v>2.405200358526312</v>
      </c>
      <c r="G1230" s="23"/>
      <c r="H1230" s="23"/>
      <c r="I1230" s="23"/>
    </row>
    <row r="1231" spans="1:9" x14ac:dyDescent="0.2">
      <c r="A1231" s="5" t="s">
        <v>193</v>
      </c>
      <c r="B1231" s="5" t="s">
        <v>193</v>
      </c>
      <c r="C1231" s="2" t="s">
        <v>653</v>
      </c>
      <c r="D1231" s="8" t="s">
        <v>234</v>
      </c>
      <c r="E1231" s="23">
        <v>3.5140852911702485</v>
      </c>
      <c r="F1231" s="23">
        <v>3.3876073549704082</v>
      </c>
      <c r="G1231" s="23"/>
      <c r="H1231" s="23"/>
      <c r="I1231" s="23"/>
    </row>
    <row r="1232" spans="1:9" x14ac:dyDescent="0.2">
      <c r="A1232" s="5" t="s">
        <v>193</v>
      </c>
      <c r="B1232" s="5" t="s">
        <v>193</v>
      </c>
      <c r="C1232" s="2" t="s">
        <v>653</v>
      </c>
      <c r="D1232" s="8" t="s">
        <v>235</v>
      </c>
      <c r="E1232" s="23">
        <v>3.4292821309225494</v>
      </c>
      <c r="F1232" s="23">
        <v>2.3243335711573687</v>
      </c>
      <c r="G1232" s="23"/>
      <c r="H1232" s="23"/>
      <c r="I1232" s="23"/>
    </row>
    <row r="1233" spans="1:9" x14ac:dyDescent="0.2">
      <c r="A1233" s="5" t="s">
        <v>193</v>
      </c>
      <c r="B1233" s="5" t="s">
        <v>193</v>
      </c>
      <c r="C1233" s="2" t="s">
        <v>653</v>
      </c>
      <c r="D1233" s="8" t="s">
        <v>252</v>
      </c>
      <c r="E1233" s="23">
        <v>44.214065564583919</v>
      </c>
      <c r="F1233" s="23">
        <v>28.589610682870255</v>
      </c>
      <c r="G1233" s="23"/>
      <c r="H1233" s="23"/>
      <c r="I1233" s="23"/>
    </row>
    <row r="1234" spans="1:9" x14ac:dyDescent="0.2">
      <c r="A1234" s="5" t="s">
        <v>193</v>
      </c>
      <c r="B1234" s="5" t="s">
        <v>193</v>
      </c>
      <c r="C1234" s="2" t="s">
        <v>653</v>
      </c>
      <c r="D1234" s="8" t="s">
        <v>237</v>
      </c>
      <c r="E1234" s="23">
        <v>110.93399629521303</v>
      </c>
      <c r="F1234" s="23">
        <v>86.016371077762628</v>
      </c>
      <c r="G1234" s="23"/>
      <c r="H1234" s="23"/>
      <c r="I1234" s="23"/>
    </row>
    <row r="1235" spans="1:9" x14ac:dyDescent="0.2">
      <c r="A1235" s="5" t="s">
        <v>193</v>
      </c>
      <c r="B1235" s="5" t="s">
        <v>193</v>
      </c>
      <c r="C1235" s="2" t="s">
        <v>653</v>
      </c>
      <c r="D1235" s="8" t="s">
        <v>253</v>
      </c>
      <c r="E1235" s="23">
        <v>10.370435470404711</v>
      </c>
      <c r="F1235" s="23">
        <v>18.836345423431698</v>
      </c>
      <c r="G1235" s="23"/>
      <c r="H1235" s="23"/>
      <c r="I1235" s="23"/>
    </row>
    <row r="1236" spans="1:9" x14ac:dyDescent="0.2">
      <c r="A1236" s="5" t="s">
        <v>193</v>
      </c>
      <c r="B1236" s="5" t="s">
        <v>193</v>
      </c>
      <c r="C1236" s="2" t="s">
        <v>653</v>
      </c>
      <c r="D1236" s="8" t="s">
        <v>254</v>
      </c>
      <c r="E1236" s="23">
        <v>0.41027999999999998</v>
      </c>
      <c r="F1236" s="23">
        <v>0.27854000000000001</v>
      </c>
      <c r="G1236" s="23"/>
      <c r="H1236" s="23"/>
      <c r="I1236" s="23"/>
    </row>
    <row r="1237" spans="1:9" x14ac:dyDescent="0.2">
      <c r="A1237" s="5" t="s">
        <v>193</v>
      </c>
      <c r="B1237" s="5" t="s">
        <v>193</v>
      </c>
      <c r="C1237" s="5" t="s">
        <v>653</v>
      </c>
      <c r="D1237" s="5" t="s">
        <v>53</v>
      </c>
      <c r="E1237" s="22"/>
      <c r="F1237" s="22"/>
      <c r="G1237" s="22"/>
      <c r="H1237" s="22"/>
      <c r="I1237" s="22"/>
    </row>
    <row r="1238" spans="1:9" x14ac:dyDescent="0.2">
      <c r="A1238" s="5" t="s">
        <v>193</v>
      </c>
      <c r="B1238" s="5" t="s">
        <v>193</v>
      </c>
      <c r="C1238" s="2" t="s">
        <v>653</v>
      </c>
      <c r="D1238" s="8" t="s">
        <v>239</v>
      </c>
      <c r="E1238" s="23">
        <v>34.488916597395402</v>
      </c>
      <c r="F1238" s="23">
        <v>16.943436499466383</v>
      </c>
      <c r="G1238" s="23"/>
      <c r="H1238" s="23"/>
      <c r="I1238" s="23"/>
    </row>
    <row r="1239" spans="1:9" x14ac:dyDescent="0.2">
      <c r="A1239" s="5" t="s">
        <v>193</v>
      </c>
      <c r="B1239" s="5" t="s">
        <v>193</v>
      </c>
      <c r="C1239" s="2" t="s">
        <v>653</v>
      </c>
      <c r="D1239" s="8" t="s">
        <v>240</v>
      </c>
      <c r="E1239" s="23">
        <v>2.4132356849955114E-2</v>
      </c>
      <c r="F1239" s="23">
        <v>3.3621642821677872E-2</v>
      </c>
      <c r="G1239" s="23"/>
      <c r="H1239" s="23"/>
      <c r="I1239" s="23"/>
    </row>
    <row r="1240" spans="1:9" x14ac:dyDescent="0.2">
      <c r="A1240" s="5" t="s">
        <v>193</v>
      </c>
      <c r="B1240" s="5" t="s">
        <v>193</v>
      </c>
      <c r="C1240" s="2" t="s">
        <v>653</v>
      </c>
      <c r="D1240" s="8" t="s">
        <v>241</v>
      </c>
      <c r="E1240" s="23">
        <v>0</v>
      </c>
      <c r="F1240" s="23">
        <v>0</v>
      </c>
      <c r="G1240" s="23"/>
      <c r="H1240" s="23"/>
      <c r="I1240" s="23"/>
    </row>
    <row r="1241" spans="1:9" x14ac:dyDescent="0.2">
      <c r="A1241" s="5" t="s">
        <v>193</v>
      </c>
      <c r="B1241" s="5" t="s">
        <v>193</v>
      </c>
      <c r="C1241" s="5" t="s">
        <v>653</v>
      </c>
      <c r="D1241" s="5" t="s">
        <v>116</v>
      </c>
      <c r="E1241" s="22"/>
      <c r="F1241" s="22"/>
      <c r="G1241" s="22"/>
      <c r="H1241" s="22"/>
      <c r="I1241" s="22"/>
    </row>
    <row r="1242" spans="1:9" x14ac:dyDescent="0.2">
      <c r="A1242" s="5" t="s">
        <v>193</v>
      </c>
      <c r="B1242" s="5" t="s">
        <v>193</v>
      </c>
      <c r="C1242" s="2" t="s">
        <v>653</v>
      </c>
      <c r="D1242" s="8" t="s">
        <v>535</v>
      </c>
      <c r="E1242" s="23">
        <v>97.586764315004487</v>
      </c>
      <c r="F1242" s="23">
        <v>96.637835717832203</v>
      </c>
      <c r="G1242" s="23"/>
      <c r="H1242" s="23"/>
      <c r="I1242" s="23"/>
    </row>
    <row r="1243" spans="1:9" x14ac:dyDescent="0.2">
      <c r="A1243" s="5" t="s">
        <v>193</v>
      </c>
      <c r="B1243" s="5" t="s">
        <v>193</v>
      </c>
      <c r="C1243" s="2" t="s">
        <v>653</v>
      </c>
      <c r="D1243" s="8" t="s">
        <v>544</v>
      </c>
      <c r="E1243" s="23">
        <v>11.6753</v>
      </c>
      <c r="F1243" s="23">
        <v>11.58074</v>
      </c>
      <c r="G1243" s="23"/>
      <c r="H1243" s="23"/>
      <c r="I1243" s="23"/>
    </row>
    <row r="1244" spans="1:9" x14ac:dyDescent="0.2">
      <c r="A1244" s="5" t="s">
        <v>193</v>
      </c>
      <c r="B1244" s="5" t="s">
        <v>193</v>
      </c>
      <c r="C1244" s="5" t="s">
        <v>653</v>
      </c>
      <c r="D1244" s="5" t="s">
        <v>117</v>
      </c>
      <c r="E1244" s="22"/>
      <c r="F1244" s="22"/>
      <c r="G1244" s="22"/>
      <c r="H1244" s="22"/>
      <c r="I1244" s="22"/>
    </row>
    <row r="1245" spans="1:9" x14ac:dyDescent="0.2">
      <c r="A1245" s="5" t="s">
        <v>193</v>
      </c>
      <c r="B1245" s="5" t="s">
        <v>193</v>
      </c>
      <c r="C1245" s="2" t="s">
        <v>653</v>
      </c>
      <c r="D1245" s="8" t="s">
        <v>242</v>
      </c>
      <c r="E1245" s="23">
        <v>3.6278882714243932</v>
      </c>
      <c r="F1245" s="23">
        <v>-3.9048610612479355</v>
      </c>
      <c r="G1245" s="23"/>
      <c r="H1245" s="23"/>
      <c r="I1245" s="23"/>
    </row>
    <row r="1246" spans="1:9" x14ac:dyDescent="0.2">
      <c r="A1246" s="5" t="s">
        <v>193</v>
      </c>
      <c r="B1246" s="5" t="s">
        <v>193</v>
      </c>
      <c r="C1246" s="2" t="s">
        <v>653</v>
      </c>
      <c r="D1246" s="8" t="s">
        <v>255</v>
      </c>
      <c r="E1246" s="23">
        <v>5.1553408146300912</v>
      </c>
      <c r="F1246" s="23">
        <v>-2.6995110570598895</v>
      </c>
      <c r="G1246" s="23"/>
      <c r="H1246" s="23"/>
      <c r="I1246" s="23"/>
    </row>
    <row r="1247" spans="1:9" x14ac:dyDescent="0.2">
      <c r="A1247" s="5" t="s">
        <v>193</v>
      </c>
      <c r="B1247" s="5" t="s">
        <v>193</v>
      </c>
      <c r="C1247" s="5" t="s">
        <v>272</v>
      </c>
      <c r="D1247" s="5" t="s">
        <v>9</v>
      </c>
      <c r="E1247" s="96">
        <v>91679</v>
      </c>
      <c r="F1247" s="96">
        <v>132582</v>
      </c>
      <c r="G1247" s="96">
        <v>135315</v>
      </c>
      <c r="H1247" s="96">
        <v>213631.54200000002</v>
      </c>
      <c r="I1247" s="96">
        <v>219340.42500000002</v>
      </c>
    </row>
    <row r="1248" spans="1:9" x14ac:dyDescent="0.2">
      <c r="A1248" s="5" t="s">
        <v>193</v>
      </c>
      <c r="B1248" s="5" t="s">
        <v>193</v>
      </c>
      <c r="C1248" s="2" t="s">
        <v>272</v>
      </c>
      <c r="D1248" s="8" t="s">
        <v>246</v>
      </c>
      <c r="E1248" s="52">
        <v>100000</v>
      </c>
      <c r="F1248" s="52">
        <v>140000</v>
      </c>
      <c r="G1248" s="52">
        <v>140000</v>
      </c>
      <c r="H1248" s="52">
        <v>140000</v>
      </c>
      <c r="I1248" s="52">
        <v>200000</v>
      </c>
    </row>
    <row r="1249" spans="1:9" x14ac:dyDescent="0.2">
      <c r="A1249" s="5" t="s">
        <v>193</v>
      </c>
      <c r="B1249" s="5" t="s">
        <v>193</v>
      </c>
      <c r="C1249" s="2" t="s">
        <v>272</v>
      </c>
      <c r="D1249" s="8" t="s">
        <v>11</v>
      </c>
      <c r="E1249" s="52">
        <v>21381</v>
      </c>
      <c r="F1249" s="52">
        <v>22691</v>
      </c>
      <c r="G1249" s="52">
        <v>24286</v>
      </c>
      <c r="H1249" s="52">
        <v>29225.542000000001</v>
      </c>
      <c r="I1249" s="52">
        <v>28982.35</v>
      </c>
    </row>
    <row r="1250" spans="1:9" x14ac:dyDescent="0.2">
      <c r="A1250" s="5" t="s">
        <v>193</v>
      </c>
      <c r="B1250" s="5" t="s">
        <v>193</v>
      </c>
      <c r="C1250" s="2" t="s">
        <v>272</v>
      </c>
      <c r="D1250" s="8" t="s">
        <v>247</v>
      </c>
      <c r="E1250" s="52">
        <v>-29702</v>
      </c>
      <c r="F1250" s="52">
        <v>-30109</v>
      </c>
      <c r="G1250" s="52">
        <v>-28971</v>
      </c>
      <c r="H1250" s="52">
        <v>-15594</v>
      </c>
      <c r="I1250" s="52">
        <v>-9641.9249999999993</v>
      </c>
    </row>
    <row r="1251" spans="1:9" x14ac:dyDescent="0.2">
      <c r="A1251" s="5" t="s">
        <v>193</v>
      </c>
      <c r="B1251" s="5" t="s">
        <v>193</v>
      </c>
      <c r="C1251" s="2" t="s">
        <v>272</v>
      </c>
      <c r="D1251" s="8" t="s">
        <v>13</v>
      </c>
      <c r="E1251" s="52">
        <v>0</v>
      </c>
      <c r="F1251" s="52">
        <v>0</v>
      </c>
      <c r="G1251" s="52">
        <v>0</v>
      </c>
      <c r="H1251" s="52">
        <v>60000</v>
      </c>
      <c r="I1251" s="52">
        <v>0</v>
      </c>
    </row>
    <row r="1252" spans="1:9" x14ac:dyDescent="0.2">
      <c r="A1252" s="5" t="s">
        <v>193</v>
      </c>
      <c r="B1252" s="5" t="s">
        <v>193</v>
      </c>
      <c r="C1252" s="5" t="s">
        <v>272</v>
      </c>
      <c r="D1252" s="5" t="s">
        <v>218</v>
      </c>
      <c r="E1252" s="96">
        <v>37824</v>
      </c>
      <c r="F1252" s="96">
        <v>19504</v>
      </c>
      <c r="G1252" s="96">
        <v>33313</v>
      </c>
      <c r="H1252" s="96">
        <v>19022.446</v>
      </c>
      <c r="I1252" s="96">
        <v>18742.072</v>
      </c>
    </row>
    <row r="1253" spans="1:9" x14ac:dyDescent="0.2">
      <c r="A1253" s="5" t="s">
        <v>193</v>
      </c>
      <c r="B1253" s="5" t="s">
        <v>193</v>
      </c>
      <c r="C1253" s="2" t="s">
        <v>272</v>
      </c>
      <c r="D1253" s="8" t="s">
        <v>219</v>
      </c>
      <c r="E1253" s="52">
        <v>33738</v>
      </c>
      <c r="F1253" s="52">
        <v>12851</v>
      </c>
      <c r="G1253" s="52">
        <v>25382</v>
      </c>
      <c r="H1253" s="52">
        <v>13153.446</v>
      </c>
      <c r="I1253" s="52">
        <v>14613.072</v>
      </c>
    </row>
    <row r="1254" spans="1:9" x14ac:dyDescent="0.2">
      <c r="A1254" s="5" t="s">
        <v>193</v>
      </c>
      <c r="B1254" s="5" t="s">
        <v>193</v>
      </c>
      <c r="C1254" s="2" t="s">
        <v>272</v>
      </c>
      <c r="D1254" s="8" t="s">
        <v>220</v>
      </c>
      <c r="E1254" s="52">
        <v>4086</v>
      </c>
      <c r="F1254" s="52">
        <v>6653</v>
      </c>
      <c r="G1254" s="52">
        <v>7931</v>
      </c>
      <c r="H1254" s="52">
        <v>5869</v>
      </c>
      <c r="I1254" s="52">
        <v>4129</v>
      </c>
    </row>
    <row r="1255" spans="1:9" x14ac:dyDescent="0.2">
      <c r="A1255" s="5" t="s">
        <v>193</v>
      </c>
      <c r="B1255" s="5" t="s">
        <v>193</v>
      </c>
      <c r="C1255" s="5" t="s">
        <v>272</v>
      </c>
      <c r="D1255" s="5" t="s">
        <v>221</v>
      </c>
      <c r="E1255" s="96">
        <v>129503</v>
      </c>
      <c r="F1255" s="96">
        <v>152086</v>
      </c>
      <c r="G1255" s="96">
        <v>168628</v>
      </c>
      <c r="H1255" s="96">
        <v>232653</v>
      </c>
      <c r="I1255" s="96">
        <v>238082.43900000001</v>
      </c>
    </row>
    <row r="1256" spans="1:9" x14ac:dyDescent="0.2">
      <c r="A1256" s="5" t="s">
        <v>193</v>
      </c>
      <c r="B1256" s="5" t="s">
        <v>193</v>
      </c>
      <c r="C1256" s="2" t="s">
        <v>272</v>
      </c>
      <c r="D1256" s="8" t="s">
        <v>222</v>
      </c>
      <c r="E1256" s="52">
        <v>70549</v>
      </c>
      <c r="F1256" s="52">
        <v>87522</v>
      </c>
      <c r="G1256" s="52">
        <v>102537</v>
      </c>
      <c r="H1256" s="52">
        <v>134990</v>
      </c>
      <c r="I1256" s="52">
        <v>113762</v>
      </c>
    </row>
    <row r="1257" spans="1:9" x14ac:dyDescent="0.2">
      <c r="A1257" s="5" t="s">
        <v>193</v>
      </c>
      <c r="B1257" s="5" t="s">
        <v>193</v>
      </c>
      <c r="C1257" s="2" t="s">
        <v>272</v>
      </c>
      <c r="D1257" s="21" t="s">
        <v>223</v>
      </c>
      <c r="E1257" s="52">
        <v>7949</v>
      </c>
      <c r="F1257" s="52">
        <v>2579</v>
      </c>
      <c r="G1257" s="52">
        <v>8412</v>
      </c>
      <c r="H1257" s="52">
        <v>54081</v>
      </c>
      <c r="I1257" s="52">
        <v>3933</v>
      </c>
    </row>
    <row r="1258" spans="1:9" x14ac:dyDescent="0.2">
      <c r="A1258" s="5" t="s">
        <v>193</v>
      </c>
      <c r="B1258" s="5" t="s">
        <v>193</v>
      </c>
      <c r="C1258" s="2" t="s">
        <v>272</v>
      </c>
      <c r="D1258" s="21" t="s">
        <v>224</v>
      </c>
      <c r="E1258" s="52">
        <v>62600</v>
      </c>
      <c r="F1258" s="52">
        <v>84943</v>
      </c>
      <c r="G1258" s="52">
        <v>94125</v>
      </c>
      <c r="H1258" s="52">
        <v>80909</v>
      </c>
      <c r="I1258" s="52">
        <v>109829</v>
      </c>
    </row>
    <row r="1259" spans="1:9" x14ac:dyDescent="0.2">
      <c r="A1259" s="5" t="s">
        <v>193</v>
      </c>
      <c r="B1259" s="5" t="s">
        <v>193</v>
      </c>
      <c r="C1259" s="2" t="s">
        <v>272</v>
      </c>
      <c r="D1259" s="8" t="s">
        <v>225</v>
      </c>
      <c r="E1259" s="52">
        <v>58954</v>
      </c>
      <c r="F1259" s="52">
        <v>64564</v>
      </c>
      <c r="G1259" s="52">
        <v>66091</v>
      </c>
      <c r="H1259" s="52">
        <v>97663</v>
      </c>
      <c r="I1259" s="52">
        <v>124320.43900000001</v>
      </c>
    </row>
    <row r="1260" spans="1:9" x14ac:dyDescent="0.2">
      <c r="A1260" s="5" t="s">
        <v>193</v>
      </c>
      <c r="B1260" s="5" t="s">
        <v>193</v>
      </c>
      <c r="C1260" s="2" t="s">
        <v>272</v>
      </c>
      <c r="D1260" s="21" t="s">
        <v>509</v>
      </c>
      <c r="E1260" s="52">
        <v>22640</v>
      </c>
      <c r="F1260" s="52">
        <v>26030</v>
      </c>
      <c r="G1260" s="52">
        <v>26887</v>
      </c>
      <c r="H1260" s="52">
        <v>14863</v>
      </c>
      <c r="I1260" s="52">
        <v>6491</v>
      </c>
    </row>
    <row r="1261" spans="1:9" x14ac:dyDescent="0.2">
      <c r="A1261" s="5" t="s">
        <v>193</v>
      </c>
      <c r="B1261" s="5" t="s">
        <v>193</v>
      </c>
      <c r="C1261" s="2" t="s">
        <v>272</v>
      </c>
      <c r="D1261" s="21" t="s">
        <v>226</v>
      </c>
      <c r="E1261" s="52">
        <v>36314</v>
      </c>
      <c r="F1261" s="52">
        <v>38534</v>
      </c>
      <c r="G1261" s="52">
        <v>37249</v>
      </c>
      <c r="H1261" s="52">
        <v>79593</v>
      </c>
      <c r="I1261" s="52">
        <v>112433.67600000001</v>
      </c>
    </row>
    <row r="1262" spans="1:9" x14ac:dyDescent="0.2">
      <c r="A1262" s="5" t="s">
        <v>193</v>
      </c>
      <c r="B1262" s="5" t="s">
        <v>193</v>
      </c>
      <c r="C1262" s="2" t="s">
        <v>272</v>
      </c>
      <c r="D1262" s="21" t="s">
        <v>227</v>
      </c>
      <c r="E1262" s="52">
        <v>0</v>
      </c>
      <c r="F1262" s="52">
        <v>0</v>
      </c>
      <c r="G1262" s="52">
        <v>1955</v>
      </c>
      <c r="H1262" s="52">
        <v>3207</v>
      </c>
      <c r="I1262" s="52">
        <v>5395.7629999999999</v>
      </c>
    </row>
    <row r="1263" spans="1:9" x14ac:dyDescent="0.2">
      <c r="A1263" s="5" t="s">
        <v>193</v>
      </c>
      <c r="B1263" s="5" t="s">
        <v>193</v>
      </c>
      <c r="C1263" s="5" t="s">
        <v>272</v>
      </c>
      <c r="D1263" s="5" t="s">
        <v>29</v>
      </c>
      <c r="E1263" s="96"/>
      <c r="F1263" s="96"/>
      <c r="G1263" s="96"/>
      <c r="H1263" s="96"/>
      <c r="I1263" s="96"/>
    </row>
    <row r="1264" spans="1:9" x14ac:dyDescent="0.2">
      <c r="A1264" s="5" t="s">
        <v>193</v>
      </c>
      <c r="B1264" s="5" t="s">
        <v>193</v>
      </c>
      <c r="C1264" s="2" t="s">
        <v>272</v>
      </c>
      <c r="D1264" s="8" t="s">
        <v>248</v>
      </c>
      <c r="E1264" s="52">
        <v>39984</v>
      </c>
      <c r="F1264" s="52">
        <v>23580</v>
      </c>
      <c r="G1264" s="52">
        <v>27721</v>
      </c>
      <c r="H1264" s="52">
        <v>47531</v>
      </c>
      <c r="I1264" s="52">
        <v>41743</v>
      </c>
    </row>
    <row r="1265" spans="1:9" x14ac:dyDescent="0.2">
      <c r="A1265" s="5" t="s">
        <v>193</v>
      </c>
      <c r="B1265" s="5" t="s">
        <v>193</v>
      </c>
      <c r="C1265" s="2" t="s">
        <v>272</v>
      </c>
      <c r="D1265" s="8" t="s">
        <v>249</v>
      </c>
      <c r="E1265" s="52">
        <v>32329</v>
      </c>
      <c r="F1265" s="52">
        <v>7669</v>
      </c>
      <c r="G1265" s="52">
        <v>8928</v>
      </c>
      <c r="H1265" s="52">
        <v>10177</v>
      </c>
      <c r="I1265" s="52">
        <v>8884.4169999999995</v>
      </c>
    </row>
    <row r="1266" spans="1:9" x14ac:dyDescent="0.2">
      <c r="A1266" s="5" t="s">
        <v>193</v>
      </c>
      <c r="B1266" s="5" t="s">
        <v>193</v>
      </c>
      <c r="C1266" s="2" t="s">
        <v>272</v>
      </c>
      <c r="D1266" s="8" t="s">
        <v>230</v>
      </c>
      <c r="E1266" s="52">
        <v>7655</v>
      </c>
      <c r="F1266" s="52">
        <v>15911</v>
      </c>
      <c r="G1266" s="52">
        <v>18793</v>
      </c>
      <c r="H1266" s="52">
        <v>37354</v>
      </c>
      <c r="I1266" s="52">
        <v>32858.582999999999</v>
      </c>
    </row>
    <row r="1267" spans="1:9" x14ac:dyDescent="0.2">
      <c r="A1267" s="5" t="s">
        <v>193</v>
      </c>
      <c r="B1267" s="5" t="s">
        <v>193</v>
      </c>
      <c r="C1267" s="2" t="s">
        <v>272</v>
      </c>
      <c r="D1267" s="8" t="s">
        <v>250</v>
      </c>
      <c r="E1267" s="52">
        <v>410</v>
      </c>
      <c r="F1267" s="52">
        <v>428</v>
      </c>
      <c r="G1267" s="52">
        <v>561</v>
      </c>
      <c r="H1267" s="52">
        <v>1527</v>
      </c>
      <c r="I1267" s="52">
        <v>1538</v>
      </c>
    </row>
    <row r="1268" spans="1:9" x14ac:dyDescent="0.2">
      <c r="A1268" s="5" t="s">
        <v>193</v>
      </c>
      <c r="B1268" s="5" t="s">
        <v>193</v>
      </c>
      <c r="C1268" s="2" t="s">
        <v>272</v>
      </c>
      <c r="D1268" s="8" t="s">
        <v>232</v>
      </c>
      <c r="E1268" s="52">
        <v>7590</v>
      </c>
      <c r="F1268" s="52">
        <v>7921</v>
      </c>
      <c r="G1268" s="52">
        <v>10374</v>
      </c>
      <c r="H1268" s="52">
        <v>28247</v>
      </c>
      <c r="I1268" s="52">
        <v>28415</v>
      </c>
    </row>
    <row r="1269" spans="1:9" x14ac:dyDescent="0.2">
      <c r="A1269" s="5" t="s">
        <v>193</v>
      </c>
      <c r="B1269" s="5" t="s">
        <v>193</v>
      </c>
      <c r="C1269" s="2" t="s">
        <v>272</v>
      </c>
      <c r="D1269" s="8" t="s">
        <v>233</v>
      </c>
      <c r="E1269" s="52">
        <v>7590</v>
      </c>
      <c r="F1269" s="52">
        <v>6551</v>
      </c>
      <c r="G1269" s="52">
        <v>7975</v>
      </c>
      <c r="H1269" s="52">
        <v>24696</v>
      </c>
      <c r="I1269" s="52">
        <v>25709</v>
      </c>
    </row>
    <row r="1270" spans="1:9" x14ac:dyDescent="0.2">
      <c r="A1270" s="5" t="s">
        <v>193</v>
      </c>
      <c r="B1270" s="5" t="s">
        <v>193</v>
      </c>
      <c r="C1270" s="5" t="s">
        <v>272</v>
      </c>
      <c r="D1270" s="5" t="s">
        <v>40</v>
      </c>
      <c r="E1270" s="96"/>
      <c r="F1270" s="96"/>
      <c r="G1270" s="96"/>
      <c r="H1270" s="96"/>
      <c r="I1270" s="96"/>
    </row>
    <row r="1271" spans="1:9" x14ac:dyDescent="0.2">
      <c r="A1271" s="5" t="s">
        <v>193</v>
      </c>
      <c r="B1271" s="5" t="s">
        <v>193</v>
      </c>
      <c r="C1271" s="2" t="s">
        <v>272</v>
      </c>
      <c r="D1271" s="8" t="s">
        <v>251</v>
      </c>
      <c r="E1271" s="52">
        <v>10000</v>
      </c>
      <c r="F1271" s="52">
        <v>14000</v>
      </c>
      <c r="G1271" s="52">
        <v>14000</v>
      </c>
      <c r="H1271" s="52">
        <v>14000</v>
      </c>
      <c r="I1271" s="52">
        <v>200000</v>
      </c>
    </row>
    <row r="1272" spans="1:9" x14ac:dyDescent="0.2">
      <c r="A1272" s="5" t="s">
        <v>193</v>
      </c>
      <c r="B1272" s="5" t="s">
        <v>193</v>
      </c>
      <c r="C1272" s="2" t="s">
        <v>272</v>
      </c>
      <c r="D1272" s="8" t="s">
        <v>78</v>
      </c>
      <c r="E1272" s="97">
        <v>4</v>
      </c>
      <c r="F1272" s="97">
        <v>0</v>
      </c>
      <c r="G1272" s="97">
        <v>0</v>
      </c>
      <c r="H1272" s="97">
        <v>10</v>
      </c>
      <c r="I1272" s="97">
        <v>0</v>
      </c>
    </row>
    <row r="1273" spans="1:9" x14ac:dyDescent="0.2">
      <c r="A1273" s="5" t="s">
        <v>193</v>
      </c>
      <c r="B1273" s="5" t="s">
        <v>193</v>
      </c>
      <c r="C1273" s="2" t="s">
        <v>272</v>
      </c>
      <c r="D1273" s="8" t="s">
        <v>79</v>
      </c>
      <c r="E1273" s="97">
        <v>0</v>
      </c>
      <c r="F1273" s="97">
        <v>0</v>
      </c>
      <c r="G1273" s="97">
        <v>0</v>
      </c>
      <c r="H1273" s="97">
        <v>0</v>
      </c>
      <c r="I1273" s="97">
        <v>0</v>
      </c>
    </row>
    <row r="1274" spans="1:9" x14ac:dyDescent="0.2">
      <c r="A1274" s="5" t="s">
        <v>193</v>
      </c>
      <c r="B1274" s="5" t="s">
        <v>193</v>
      </c>
      <c r="C1274" s="2" t="s">
        <v>272</v>
      </c>
      <c r="D1274" s="8" t="s">
        <v>80</v>
      </c>
      <c r="E1274" s="52">
        <v>28711</v>
      </c>
      <c r="F1274" s="52">
        <v>16306</v>
      </c>
      <c r="G1274" s="52">
        <v>20586</v>
      </c>
      <c r="H1274" s="52">
        <v>33433</v>
      </c>
      <c r="I1274" s="52">
        <v>15717.130999999999</v>
      </c>
    </row>
    <row r="1275" spans="1:9" x14ac:dyDescent="0.2">
      <c r="A1275" s="5" t="s">
        <v>193</v>
      </c>
      <c r="B1275" s="5" t="s">
        <v>193</v>
      </c>
      <c r="C1275" s="5" t="s">
        <v>272</v>
      </c>
      <c r="D1275" s="5" t="s">
        <v>43</v>
      </c>
      <c r="E1275" s="77"/>
      <c r="F1275" s="77"/>
      <c r="G1275" s="77"/>
      <c r="H1275" s="77"/>
      <c r="I1275" s="77"/>
    </row>
    <row r="1276" spans="1:9" x14ac:dyDescent="0.2">
      <c r="A1276" s="5" t="s">
        <v>193</v>
      </c>
      <c r="B1276" s="5" t="s">
        <v>193</v>
      </c>
      <c r="C1276" s="2" t="s">
        <v>272</v>
      </c>
      <c r="D1276" s="8" t="s">
        <v>543</v>
      </c>
      <c r="E1276" s="23">
        <v>8.2788861135047291</v>
      </c>
      <c r="F1276" s="23">
        <v>4.9410930593896607</v>
      </c>
      <c r="G1276" s="23">
        <v>5.8936555444703105</v>
      </c>
      <c r="H1276" s="23">
        <v>11.560090691102157</v>
      </c>
      <c r="I1276" s="23">
        <v>11.721049596762658</v>
      </c>
    </row>
    <row r="1277" spans="1:9" x14ac:dyDescent="0.2">
      <c r="A1277" s="5" t="s">
        <v>193</v>
      </c>
      <c r="B1277" s="5" t="s">
        <v>193</v>
      </c>
      <c r="C1277" s="2" t="s">
        <v>272</v>
      </c>
      <c r="D1277" s="8" t="s">
        <v>234</v>
      </c>
      <c r="E1277" s="23">
        <v>7.9256513339946739</v>
      </c>
      <c r="F1277" s="23">
        <v>5.6889431536610768</v>
      </c>
      <c r="G1277" s="23">
        <v>7.2420870390796255</v>
      </c>
      <c r="H1277" s="23">
        <v>12.868818858739001</v>
      </c>
      <c r="I1277" s="23">
        <v>12.715389308817434</v>
      </c>
    </row>
    <row r="1278" spans="1:9" x14ac:dyDescent="0.2">
      <c r="A1278" s="5" t="s">
        <v>193</v>
      </c>
      <c r="B1278" s="5" t="s">
        <v>193</v>
      </c>
      <c r="C1278" s="2" t="s">
        <v>272</v>
      </c>
      <c r="D1278" s="8" t="s">
        <v>235</v>
      </c>
      <c r="E1278" s="23">
        <v>5.8608680879979609</v>
      </c>
      <c r="F1278" s="23">
        <v>4.3074313217521665</v>
      </c>
      <c r="G1278" s="23">
        <v>4.7293450672486186</v>
      </c>
      <c r="H1278" s="23">
        <v>10.61495016182899</v>
      </c>
      <c r="I1278" s="23">
        <v>10.79836047882557</v>
      </c>
    </row>
    <row r="1279" spans="1:9" x14ac:dyDescent="0.2">
      <c r="A1279" s="5" t="s">
        <v>193</v>
      </c>
      <c r="B1279" s="5" t="s">
        <v>193</v>
      </c>
      <c r="C1279" s="2" t="s">
        <v>272</v>
      </c>
      <c r="D1279" s="8" t="s">
        <v>252</v>
      </c>
      <c r="E1279" s="23">
        <v>18.982593037214887</v>
      </c>
      <c r="F1279" s="23">
        <v>27.78201865988126</v>
      </c>
      <c r="G1279" s="23">
        <v>28.768803434219542</v>
      </c>
      <c r="H1279" s="23">
        <v>51.957669731333233</v>
      </c>
      <c r="I1279" s="23">
        <v>61.588769374505901</v>
      </c>
    </row>
    <row r="1280" spans="1:9" x14ac:dyDescent="0.2">
      <c r="A1280" s="5" t="s">
        <v>193</v>
      </c>
      <c r="B1280" s="5" t="s">
        <v>193</v>
      </c>
      <c r="C1280" s="2" t="s">
        <v>272</v>
      </c>
      <c r="D1280" s="8" t="s">
        <v>237</v>
      </c>
      <c r="E1280" s="23">
        <v>425.94202898550731</v>
      </c>
      <c r="F1280" s="23">
        <v>117.0660967791177</v>
      </c>
      <c r="G1280" s="23">
        <v>111.94984326018809</v>
      </c>
      <c r="H1280" s="23">
        <v>41.209102688694529</v>
      </c>
      <c r="I1280" s="23">
        <v>34.557614065113384</v>
      </c>
    </row>
    <row r="1281" spans="1:9" x14ac:dyDescent="0.2">
      <c r="A1281" s="5" t="s">
        <v>193</v>
      </c>
      <c r="B1281" s="5" t="s">
        <v>193</v>
      </c>
      <c r="C1281" s="2" t="s">
        <v>272</v>
      </c>
      <c r="D1281" s="8" t="s">
        <v>253</v>
      </c>
      <c r="E1281" s="23">
        <v>1.2682112035633641</v>
      </c>
      <c r="F1281" s="23">
        <v>5.5809101577780673</v>
      </c>
      <c r="G1281" s="23">
        <v>6.283602150537634</v>
      </c>
      <c r="H1281" s="23">
        <v>15.004421735285447</v>
      </c>
      <c r="I1281" s="23">
        <v>17.311209052884394</v>
      </c>
    </row>
    <row r="1282" spans="1:9" x14ac:dyDescent="0.2">
      <c r="A1282" s="5" t="s">
        <v>193</v>
      </c>
      <c r="B1282" s="5" t="s">
        <v>193</v>
      </c>
      <c r="C1282" s="2" t="s">
        <v>272</v>
      </c>
      <c r="D1282" s="8" t="s">
        <v>254</v>
      </c>
      <c r="E1282" s="23">
        <v>0.75900000000000001</v>
      </c>
      <c r="F1282" s="23">
        <v>0.46792857142857142</v>
      </c>
      <c r="G1282" s="23">
        <v>0.56964285714285712</v>
      </c>
      <c r="H1282" s="23">
        <v>1.764</v>
      </c>
      <c r="I1282" s="23">
        <v>0.12854499999999999</v>
      </c>
    </row>
    <row r="1283" spans="1:9" x14ac:dyDescent="0.2">
      <c r="A1283" s="5" t="s">
        <v>193</v>
      </c>
      <c r="B1283" s="5" t="s">
        <v>193</v>
      </c>
      <c r="C1283" s="5" t="s">
        <v>272</v>
      </c>
      <c r="D1283" s="5" t="s">
        <v>53</v>
      </c>
      <c r="E1283" s="22"/>
      <c r="F1283" s="22"/>
      <c r="G1283" s="22"/>
      <c r="H1283" s="22"/>
      <c r="I1283" s="22"/>
    </row>
    <row r="1284" spans="1:9" x14ac:dyDescent="0.2">
      <c r="A1284" s="5" t="s">
        <v>193</v>
      </c>
      <c r="B1284" s="5" t="s">
        <v>193</v>
      </c>
      <c r="C1284" s="2" t="s">
        <v>272</v>
      </c>
      <c r="D1284" s="8" t="s">
        <v>239</v>
      </c>
      <c r="E1284" s="23">
        <v>2.0910842373584684</v>
      </c>
      <c r="F1284" s="23">
        <v>6.8105205820558714</v>
      </c>
      <c r="G1284" s="23">
        <v>4.0397525805689067</v>
      </c>
      <c r="H1284" s="23">
        <v>10.262709863255607</v>
      </c>
      <c r="I1284" s="23">
        <v>7.7849476140266738</v>
      </c>
    </row>
    <row r="1285" spans="1:9" x14ac:dyDescent="0.2">
      <c r="A1285" s="5" t="s">
        <v>193</v>
      </c>
      <c r="B1285" s="5" t="s">
        <v>193</v>
      </c>
      <c r="C1285" s="2" t="s">
        <v>272</v>
      </c>
      <c r="D1285" s="8" t="s">
        <v>240</v>
      </c>
      <c r="E1285" s="23">
        <v>0.29207045396631737</v>
      </c>
      <c r="F1285" s="23">
        <v>0.12824323080362426</v>
      </c>
      <c r="G1285" s="23">
        <v>0.1975531940128567</v>
      </c>
      <c r="H1285" s="23">
        <v>8.1763166604342088E-2</v>
      </c>
      <c r="I1285" s="23">
        <v>7.8720934138279727E-2</v>
      </c>
    </row>
    <row r="1286" spans="1:9" x14ac:dyDescent="0.2">
      <c r="A1286" s="5" t="s">
        <v>193</v>
      </c>
      <c r="B1286" s="5" t="s">
        <v>193</v>
      </c>
      <c r="C1286" s="2" t="s">
        <v>272</v>
      </c>
      <c r="D1286" s="8" t="s">
        <v>241</v>
      </c>
      <c r="E1286" s="23">
        <v>28.041049242102499</v>
      </c>
      <c r="F1286" s="23">
        <v>25.336980392672565</v>
      </c>
      <c r="G1286" s="23">
        <v>22.089451336670066</v>
      </c>
      <c r="H1286" s="23">
        <v>34.211035318693504</v>
      </c>
      <c r="I1286" s="23">
        <v>47.224682539479531</v>
      </c>
    </row>
    <row r="1287" spans="1:9" x14ac:dyDescent="0.2">
      <c r="A1287" s="5" t="s">
        <v>193</v>
      </c>
      <c r="B1287" s="5" t="s">
        <v>193</v>
      </c>
      <c r="C1287" s="5" t="s">
        <v>272</v>
      </c>
      <c r="D1287" s="5" t="s">
        <v>116</v>
      </c>
      <c r="E1287" s="22"/>
      <c r="F1287" s="22"/>
      <c r="G1287" s="22"/>
      <c r="H1287" s="22"/>
      <c r="I1287" s="22"/>
    </row>
    <row r="1288" spans="1:9" x14ac:dyDescent="0.2">
      <c r="A1288" s="5" t="s">
        <v>193</v>
      </c>
      <c r="B1288" s="5" t="s">
        <v>193</v>
      </c>
      <c r="C1288" s="2" t="s">
        <v>272</v>
      </c>
      <c r="D1288" s="8" t="s">
        <v>535</v>
      </c>
      <c r="E1288" s="23">
        <v>70.792954603368258</v>
      </c>
      <c r="F1288" s="23">
        <v>87.175676919637567</v>
      </c>
      <c r="G1288" s="23">
        <v>80.244680598714339</v>
      </c>
      <c r="H1288" s="23">
        <v>91.824108006344218</v>
      </c>
      <c r="I1288" s="23">
        <v>92.127930947481602</v>
      </c>
    </row>
    <row r="1289" spans="1:9" x14ac:dyDescent="0.2">
      <c r="A1289" s="5" t="s">
        <v>193</v>
      </c>
      <c r="B1289" s="5" t="s">
        <v>193</v>
      </c>
      <c r="C1289" s="2" t="s">
        <v>272</v>
      </c>
      <c r="D1289" s="8" t="s">
        <v>544</v>
      </c>
      <c r="E1289" s="23">
        <v>9.1678999999999995</v>
      </c>
      <c r="F1289" s="23">
        <v>9.4701428571428572</v>
      </c>
      <c r="G1289" s="23">
        <v>9.6653571428571432</v>
      </c>
      <c r="H1289" s="23">
        <v>15.259395857142858</v>
      </c>
      <c r="I1289" s="23">
        <v>1.0967021250000002</v>
      </c>
    </row>
    <row r="1290" spans="1:9" x14ac:dyDescent="0.2">
      <c r="A1290" s="5" t="s">
        <v>193</v>
      </c>
      <c r="B1290" s="5" t="s">
        <v>193</v>
      </c>
      <c r="C1290" s="5" t="s">
        <v>272</v>
      </c>
      <c r="D1290" s="5" t="s">
        <v>117</v>
      </c>
      <c r="E1290" s="22"/>
      <c r="F1290" s="22"/>
      <c r="G1290" s="22"/>
      <c r="H1290" s="22"/>
      <c r="I1290" s="22"/>
    </row>
    <row r="1291" spans="1:9" x14ac:dyDescent="0.2">
      <c r="A1291" s="5" t="s">
        <v>193</v>
      </c>
      <c r="B1291" s="5" t="s">
        <v>193</v>
      </c>
      <c r="C1291" s="2" t="s">
        <v>272</v>
      </c>
      <c r="D1291" s="8" t="s">
        <v>242</v>
      </c>
      <c r="E1291" s="23">
        <v>3.7827404479578393</v>
      </c>
      <c r="F1291" s="23">
        <v>2.4890856357807967</v>
      </c>
      <c r="G1291" s="23">
        <v>2.5813166144200625</v>
      </c>
      <c r="H1291" s="23">
        <v>1.3537819889860707</v>
      </c>
      <c r="I1291" s="23">
        <v>0.61134742697109956</v>
      </c>
    </row>
    <row r="1292" spans="1:9" x14ac:dyDescent="0.2">
      <c r="A1292" s="5" t="s">
        <v>193</v>
      </c>
      <c r="B1292" s="5" t="s">
        <v>193</v>
      </c>
      <c r="C1292" s="2" t="s">
        <v>272</v>
      </c>
      <c r="D1292" s="8" t="s">
        <v>255</v>
      </c>
      <c r="E1292" s="23">
        <v>0.8509988736736025</v>
      </c>
      <c r="F1292" s="23">
        <v>1.2688506730993696</v>
      </c>
      <c r="G1292" s="23">
        <v>0.81104719880230081</v>
      </c>
      <c r="H1292" s="23">
        <v>2.5417673817188287</v>
      </c>
      <c r="I1292" s="23">
        <v>1.0755528337915532</v>
      </c>
    </row>
    <row r="1293" spans="1:9" x14ac:dyDescent="0.2">
      <c r="A1293" s="5" t="s">
        <v>193</v>
      </c>
      <c r="B1293" s="5" t="s">
        <v>193</v>
      </c>
      <c r="C1293" s="5" t="s">
        <v>273</v>
      </c>
      <c r="D1293" s="5" t="s">
        <v>9</v>
      </c>
      <c r="E1293" s="96">
        <v>970619</v>
      </c>
      <c r="F1293" s="96">
        <v>1065753</v>
      </c>
      <c r="G1293" s="96">
        <v>1253254</v>
      </c>
      <c r="H1293" s="96">
        <v>1396625</v>
      </c>
      <c r="I1293" s="96">
        <v>1520615</v>
      </c>
    </row>
    <row r="1294" spans="1:9" x14ac:dyDescent="0.2">
      <c r="A1294" s="5" t="s">
        <v>193</v>
      </c>
      <c r="B1294" s="5" t="s">
        <v>193</v>
      </c>
      <c r="C1294" s="2" t="s">
        <v>273</v>
      </c>
      <c r="D1294" s="8" t="s">
        <v>246</v>
      </c>
      <c r="E1294" s="52">
        <v>750000</v>
      </c>
      <c r="F1294" s="52">
        <v>750000</v>
      </c>
      <c r="G1294" s="52">
        <v>750000</v>
      </c>
      <c r="H1294" s="52">
        <v>750000</v>
      </c>
      <c r="I1294" s="52">
        <v>750000</v>
      </c>
    </row>
    <row r="1295" spans="1:9" x14ac:dyDescent="0.2">
      <c r="A1295" s="5" t="s">
        <v>193</v>
      </c>
      <c r="B1295" s="5" t="s">
        <v>193</v>
      </c>
      <c r="C1295" s="2" t="s">
        <v>273</v>
      </c>
      <c r="D1295" s="8" t="s">
        <v>11</v>
      </c>
      <c r="E1295" s="52">
        <v>128232</v>
      </c>
      <c r="F1295" s="52">
        <v>162260</v>
      </c>
      <c r="G1295" s="52">
        <v>199759</v>
      </c>
      <c r="H1295" s="52">
        <v>243434</v>
      </c>
      <c r="I1295" s="52">
        <v>286231</v>
      </c>
    </row>
    <row r="1296" spans="1:9" x14ac:dyDescent="0.2">
      <c r="A1296" s="5" t="s">
        <v>193</v>
      </c>
      <c r="B1296" s="5" t="s">
        <v>193</v>
      </c>
      <c r="C1296" s="2" t="s">
        <v>273</v>
      </c>
      <c r="D1296" s="8" t="s">
        <v>247</v>
      </c>
      <c r="E1296" s="52">
        <v>92387</v>
      </c>
      <c r="F1296" s="52">
        <v>153493</v>
      </c>
      <c r="G1296" s="52">
        <v>303495</v>
      </c>
      <c r="H1296" s="52">
        <v>403191</v>
      </c>
      <c r="I1296" s="52">
        <v>484384</v>
      </c>
    </row>
    <row r="1297" spans="1:9" x14ac:dyDescent="0.2">
      <c r="A1297" s="5" t="s">
        <v>193</v>
      </c>
      <c r="B1297" s="5" t="s">
        <v>193</v>
      </c>
      <c r="C1297" s="2" t="s">
        <v>273</v>
      </c>
      <c r="D1297" s="8" t="s">
        <v>13</v>
      </c>
      <c r="E1297" s="52">
        <v>0</v>
      </c>
      <c r="F1297" s="52">
        <v>0</v>
      </c>
      <c r="G1297" s="52">
        <v>0</v>
      </c>
      <c r="H1297" s="52">
        <v>0</v>
      </c>
      <c r="I1297" s="52">
        <v>0</v>
      </c>
    </row>
    <row r="1298" spans="1:9" x14ac:dyDescent="0.2">
      <c r="A1298" s="5" t="s">
        <v>193</v>
      </c>
      <c r="B1298" s="5" t="s">
        <v>193</v>
      </c>
      <c r="C1298" s="5" t="s">
        <v>273</v>
      </c>
      <c r="D1298" s="5" t="s">
        <v>218</v>
      </c>
      <c r="E1298" s="96">
        <v>1104569</v>
      </c>
      <c r="F1298" s="96">
        <v>985946</v>
      </c>
      <c r="G1298" s="96">
        <v>931161</v>
      </c>
      <c r="H1298" s="96">
        <v>934899</v>
      </c>
      <c r="I1298" s="96">
        <v>1136101</v>
      </c>
    </row>
    <row r="1299" spans="1:9" x14ac:dyDescent="0.2">
      <c r="A1299" s="5" t="s">
        <v>193</v>
      </c>
      <c r="B1299" s="5" t="s">
        <v>193</v>
      </c>
      <c r="C1299" s="2" t="s">
        <v>273</v>
      </c>
      <c r="D1299" s="8" t="s">
        <v>219</v>
      </c>
      <c r="E1299" s="52">
        <v>653742</v>
      </c>
      <c r="F1299" s="52">
        <v>767825</v>
      </c>
      <c r="G1299" s="52">
        <v>464165</v>
      </c>
      <c r="H1299" s="52">
        <v>591295</v>
      </c>
      <c r="I1299" s="52">
        <v>669235</v>
      </c>
    </row>
    <row r="1300" spans="1:9" x14ac:dyDescent="0.2">
      <c r="A1300" s="5" t="s">
        <v>193</v>
      </c>
      <c r="B1300" s="5" t="s">
        <v>193</v>
      </c>
      <c r="C1300" s="2" t="s">
        <v>273</v>
      </c>
      <c r="D1300" s="8" t="s">
        <v>220</v>
      </c>
      <c r="E1300" s="52">
        <v>450827</v>
      </c>
      <c r="F1300" s="52">
        <v>218121</v>
      </c>
      <c r="G1300" s="52">
        <v>466996</v>
      </c>
      <c r="H1300" s="52">
        <v>343604</v>
      </c>
      <c r="I1300" s="52">
        <v>466866</v>
      </c>
    </row>
    <row r="1301" spans="1:9" x14ac:dyDescent="0.2">
      <c r="A1301" s="5" t="s">
        <v>193</v>
      </c>
      <c r="B1301" s="5" t="s">
        <v>193</v>
      </c>
      <c r="C1301" s="5" t="s">
        <v>273</v>
      </c>
      <c r="D1301" s="5" t="s">
        <v>221</v>
      </c>
      <c r="E1301" s="96">
        <v>2075188</v>
      </c>
      <c r="F1301" s="96">
        <v>2051699</v>
      </c>
      <c r="G1301" s="96">
        <v>2184415</v>
      </c>
      <c r="H1301" s="96">
        <v>2331524</v>
      </c>
      <c r="I1301" s="96">
        <v>2656716</v>
      </c>
    </row>
    <row r="1302" spans="1:9" x14ac:dyDescent="0.2">
      <c r="A1302" s="5" t="s">
        <v>193</v>
      </c>
      <c r="B1302" s="5" t="s">
        <v>193</v>
      </c>
      <c r="C1302" s="2" t="s">
        <v>273</v>
      </c>
      <c r="D1302" s="8" t="s">
        <v>222</v>
      </c>
      <c r="E1302" s="52">
        <v>620492</v>
      </c>
      <c r="F1302" s="52">
        <v>643055</v>
      </c>
      <c r="G1302" s="52">
        <v>788947</v>
      </c>
      <c r="H1302" s="52">
        <v>922527</v>
      </c>
      <c r="I1302" s="52">
        <v>1062618</v>
      </c>
    </row>
    <row r="1303" spans="1:9" x14ac:dyDescent="0.2">
      <c r="A1303" s="5" t="s">
        <v>193</v>
      </c>
      <c r="B1303" s="5" t="s">
        <v>193</v>
      </c>
      <c r="C1303" s="2" t="s">
        <v>273</v>
      </c>
      <c r="D1303" s="21" t="s">
        <v>223</v>
      </c>
      <c r="E1303" s="52">
        <v>166204</v>
      </c>
      <c r="F1303" s="52">
        <v>74537</v>
      </c>
      <c r="G1303" s="52">
        <v>246423</v>
      </c>
      <c r="H1303" s="52">
        <v>256427</v>
      </c>
      <c r="I1303" s="52">
        <v>194418</v>
      </c>
    </row>
    <row r="1304" spans="1:9" x14ac:dyDescent="0.2">
      <c r="A1304" s="5" t="s">
        <v>193</v>
      </c>
      <c r="B1304" s="5" t="s">
        <v>193</v>
      </c>
      <c r="C1304" s="2" t="s">
        <v>273</v>
      </c>
      <c r="D1304" s="21" t="s">
        <v>224</v>
      </c>
      <c r="E1304" s="52">
        <v>454288</v>
      </c>
      <c r="F1304" s="52">
        <v>568518</v>
      </c>
      <c r="G1304" s="52">
        <v>542524</v>
      </c>
      <c r="H1304" s="52">
        <v>666100</v>
      </c>
      <c r="I1304" s="52">
        <v>868200</v>
      </c>
    </row>
    <row r="1305" spans="1:9" x14ac:dyDescent="0.2">
      <c r="A1305" s="5" t="s">
        <v>193</v>
      </c>
      <c r="B1305" s="5" t="s">
        <v>193</v>
      </c>
      <c r="C1305" s="2" t="s">
        <v>273</v>
      </c>
      <c r="D1305" s="8" t="s">
        <v>225</v>
      </c>
      <c r="E1305" s="52">
        <v>1454696</v>
      </c>
      <c r="F1305" s="52">
        <v>1408644</v>
      </c>
      <c r="G1305" s="52">
        <v>1395468</v>
      </c>
      <c r="H1305" s="52">
        <v>1408997</v>
      </c>
      <c r="I1305" s="52">
        <v>1594098</v>
      </c>
    </row>
    <row r="1306" spans="1:9" x14ac:dyDescent="0.2">
      <c r="A1306" s="5" t="s">
        <v>193</v>
      </c>
      <c r="B1306" s="5" t="s">
        <v>193</v>
      </c>
      <c r="C1306" s="2" t="s">
        <v>273</v>
      </c>
      <c r="D1306" s="21" t="s">
        <v>509</v>
      </c>
      <c r="E1306" s="52">
        <v>1449998</v>
      </c>
      <c r="F1306" s="52">
        <v>1403946</v>
      </c>
      <c r="G1306" s="52">
        <v>1390440</v>
      </c>
      <c r="H1306" s="52">
        <v>1399333</v>
      </c>
      <c r="I1306" s="52">
        <v>1562212</v>
      </c>
    </row>
    <row r="1307" spans="1:9" x14ac:dyDescent="0.2">
      <c r="A1307" s="5" t="s">
        <v>193</v>
      </c>
      <c r="B1307" s="5" t="s">
        <v>193</v>
      </c>
      <c r="C1307" s="2" t="s">
        <v>273</v>
      </c>
      <c r="D1307" s="21" t="s">
        <v>226</v>
      </c>
      <c r="E1307" s="52">
        <v>0</v>
      </c>
      <c r="F1307" s="52">
        <v>0</v>
      </c>
      <c r="G1307" s="52">
        <v>0</v>
      </c>
      <c r="H1307" s="52">
        <v>0</v>
      </c>
      <c r="I1307" s="52">
        <v>0</v>
      </c>
    </row>
    <row r="1308" spans="1:9" x14ac:dyDescent="0.2">
      <c r="A1308" s="5" t="s">
        <v>193</v>
      </c>
      <c r="B1308" s="5" t="s">
        <v>193</v>
      </c>
      <c r="C1308" s="2" t="s">
        <v>273</v>
      </c>
      <c r="D1308" s="21" t="s">
        <v>227</v>
      </c>
      <c r="E1308" s="52">
        <v>4698</v>
      </c>
      <c r="F1308" s="52">
        <v>4698</v>
      </c>
      <c r="G1308" s="52">
        <v>5028</v>
      </c>
      <c r="H1308" s="52">
        <v>9664</v>
      </c>
      <c r="I1308" s="52">
        <v>31886</v>
      </c>
    </row>
    <row r="1309" spans="1:9" x14ac:dyDescent="0.2">
      <c r="A1309" s="5" t="s">
        <v>193</v>
      </c>
      <c r="B1309" s="5" t="s">
        <v>193</v>
      </c>
      <c r="C1309" s="5" t="s">
        <v>273</v>
      </c>
      <c r="D1309" s="5" t="s">
        <v>29</v>
      </c>
      <c r="E1309" s="96"/>
      <c r="F1309" s="96"/>
      <c r="G1309" s="96"/>
      <c r="H1309" s="96"/>
      <c r="I1309" s="96"/>
    </row>
    <row r="1310" spans="1:9" x14ac:dyDescent="0.2">
      <c r="A1310" s="5" t="s">
        <v>193</v>
      </c>
      <c r="B1310" s="5" t="s">
        <v>193</v>
      </c>
      <c r="C1310" s="2" t="s">
        <v>273</v>
      </c>
      <c r="D1310" s="8" t="s">
        <v>248</v>
      </c>
      <c r="E1310" s="52">
        <v>1351446</v>
      </c>
      <c r="F1310" s="52">
        <v>1688794</v>
      </c>
      <c r="G1310" s="52">
        <v>1761802</v>
      </c>
      <c r="H1310" s="52">
        <v>2122223</v>
      </c>
      <c r="I1310" s="52">
        <v>2460402</v>
      </c>
    </row>
    <row r="1311" spans="1:9" x14ac:dyDescent="0.2">
      <c r="A1311" s="5" t="s">
        <v>193</v>
      </c>
      <c r="B1311" s="5" t="s">
        <v>193</v>
      </c>
      <c r="C1311" s="2" t="s">
        <v>273</v>
      </c>
      <c r="D1311" s="8" t="s">
        <v>249</v>
      </c>
      <c r="E1311" s="52">
        <v>1013796</v>
      </c>
      <c r="F1311" s="52">
        <v>1249463</v>
      </c>
      <c r="G1311" s="52">
        <v>1273176</v>
      </c>
      <c r="H1311" s="52">
        <v>1599950</v>
      </c>
      <c r="I1311" s="52">
        <v>1909676</v>
      </c>
    </row>
    <row r="1312" spans="1:9" x14ac:dyDescent="0.2">
      <c r="A1312" s="5" t="s">
        <v>193</v>
      </c>
      <c r="B1312" s="5" t="s">
        <v>193</v>
      </c>
      <c r="C1312" s="2" t="s">
        <v>273</v>
      </c>
      <c r="D1312" s="8" t="s">
        <v>230</v>
      </c>
      <c r="E1312" s="52">
        <v>337650</v>
      </c>
      <c r="F1312" s="52">
        <v>439331</v>
      </c>
      <c r="G1312" s="52">
        <v>488626</v>
      </c>
      <c r="H1312" s="52">
        <v>522273</v>
      </c>
      <c r="I1312" s="52">
        <v>550726</v>
      </c>
    </row>
    <row r="1313" spans="1:9" x14ac:dyDescent="0.2">
      <c r="A1313" s="5" t="s">
        <v>193</v>
      </c>
      <c r="B1313" s="5" t="s">
        <v>193</v>
      </c>
      <c r="C1313" s="2" t="s">
        <v>273</v>
      </c>
      <c r="D1313" s="8" t="s">
        <v>250</v>
      </c>
      <c r="E1313" s="52">
        <v>21306</v>
      </c>
      <c r="F1313" s="52">
        <v>32322</v>
      </c>
      <c r="G1313" s="52">
        <v>33162</v>
      </c>
      <c r="H1313" s="52">
        <v>45948</v>
      </c>
      <c r="I1313" s="52">
        <v>32520.816999999999</v>
      </c>
    </row>
    <row r="1314" spans="1:9" x14ac:dyDescent="0.2">
      <c r="A1314" s="5" t="s">
        <v>193</v>
      </c>
      <c r="B1314" s="5" t="s">
        <v>193</v>
      </c>
      <c r="C1314" s="2" t="s">
        <v>273</v>
      </c>
      <c r="D1314" s="8" t="s">
        <v>232</v>
      </c>
      <c r="E1314" s="52">
        <v>185206</v>
      </c>
      <c r="F1314" s="52">
        <v>280963</v>
      </c>
      <c r="G1314" s="52">
        <v>288271</v>
      </c>
      <c r="H1314" s="52">
        <v>364882</v>
      </c>
      <c r="I1314" s="52">
        <v>376695</v>
      </c>
    </row>
    <row r="1315" spans="1:9" x14ac:dyDescent="0.2">
      <c r="A1315" s="5" t="s">
        <v>193</v>
      </c>
      <c r="B1315" s="5" t="s">
        <v>193</v>
      </c>
      <c r="C1315" s="2" t="s">
        <v>273</v>
      </c>
      <c r="D1315" s="8" t="s">
        <v>233</v>
      </c>
      <c r="E1315" s="52">
        <v>156465</v>
      </c>
      <c r="F1315" s="52">
        <v>170133</v>
      </c>
      <c r="G1315" s="52">
        <v>187502</v>
      </c>
      <c r="H1315" s="52">
        <v>218371</v>
      </c>
      <c r="I1315" s="52">
        <v>213991</v>
      </c>
    </row>
    <row r="1316" spans="1:9" x14ac:dyDescent="0.2">
      <c r="A1316" s="5" t="s">
        <v>193</v>
      </c>
      <c r="B1316" s="5" t="s">
        <v>193</v>
      </c>
      <c r="C1316" s="5" t="s">
        <v>273</v>
      </c>
      <c r="D1316" s="5" t="s">
        <v>40</v>
      </c>
      <c r="E1316" s="96"/>
      <c r="F1316" s="96"/>
      <c r="G1316" s="96"/>
      <c r="H1316" s="96"/>
      <c r="I1316" s="96"/>
    </row>
    <row r="1317" spans="1:9" x14ac:dyDescent="0.2">
      <c r="A1317" s="5" t="s">
        <v>193</v>
      </c>
      <c r="B1317" s="5" t="s">
        <v>193</v>
      </c>
      <c r="C1317" s="2" t="s">
        <v>273</v>
      </c>
      <c r="D1317" s="8" t="s">
        <v>251</v>
      </c>
      <c r="E1317" s="52">
        <v>75000</v>
      </c>
      <c r="F1317" s="52">
        <v>75000</v>
      </c>
      <c r="G1317" s="52">
        <v>75000</v>
      </c>
      <c r="H1317" s="52">
        <v>75000</v>
      </c>
      <c r="I1317" s="52">
        <v>75000</v>
      </c>
    </row>
    <row r="1318" spans="1:9" x14ac:dyDescent="0.2">
      <c r="A1318" s="5" t="s">
        <v>193</v>
      </c>
      <c r="B1318" s="5" t="s">
        <v>193</v>
      </c>
      <c r="C1318" s="2" t="s">
        <v>273</v>
      </c>
      <c r="D1318" s="8" t="s">
        <v>78</v>
      </c>
      <c r="E1318" s="97">
        <v>15</v>
      </c>
      <c r="F1318" s="97">
        <v>0</v>
      </c>
      <c r="G1318" s="97">
        <v>10</v>
      </c>
      <c r="H1318" s="97">
        <v>12</v>
      </c>
      <c r="I1318" s="97">
        <v>12</v>
      </c>
    </row>
    <row r="1319" spans="1:9" x14ac:dyDescent="0.2">
      <c r="A1319" s="5" t="s">
        <v>193</v>
      </c>
      <c r="B1319" s="5" t="s">
        <v>193</v>
      </c>
      <c r="C1319" s="2" t="s">
        <v>273</v>
      </c>
      <c r="D1319" s="8" t="s">
        <v>79</v>
      </c>
      <c r="E1319" s="97">
        <v>0</v>
      </c>
      <c r="F1319" s="97">
        <v>0</v>
      </c>
      <c r="G1319" s="97">
        <v>0</v>
      </c>
      <c r="H1319" s="97">
        <v>0</v>
      </c>
      <c r="I1319" s="97">
        <v>0</v>
      </c>
    </row>
    <row r="1320" spans="1:9" x14ac:dyDescent="0.2">
      <c r="A1320" s="5" t="s">
        <v>193</v>
      </c>
      <c r="B1320" s="5" t="s">
        <v>193</v>
      </c>
      <c r="C1320" s="2" t="s">
        <v>273</v>
      </c>
      <c r="D1320" s="8" t="s">
        <v>80</v>
      </c>
      <c r="E1320" s="52">
        <v>409615</v>
      </c>
      <c r="F1320" s="52">
        <v>260678</v>
      </c>
      <c r="G1320" s="52">
        <v>126181</v>
      </c>
      <c r="H1320" s="52">
        <v>275447.016</v>
      </c>
      <c r="I1320" s="52">
        <v>-168402.52499999999</v>
      </c>
    </row>
    <row r="1321" spans="1:9" x14ac:dyDescent="0.2">
      <c r="A1321" s="5" t="s">
        <v>193</v>
      </c>
      <c r="B1321" s="5" t="s">
        <v>193</v>
      </c>
      <c r="C1321" s="5" t="s">
        <v>273</v>
      </c>
      <c r="D1321" s="5" t="s">
        <v>43</v>
      </c>
      <c r="E1321" s="77"/>
      <c r="F1321" s="77"/>
      <c r="G1321" s="77"/>
      <c r="H1321" s="77"/>
      <c r="I1321" s="77"/>
    </row>
    <row r="1322" spans="1:9" x14ac:dyDescent="0.2">
      <c r="A1322" s="5" t="s">
        <v>193</v>
      </c>
      <c r="B1322" s="5" t="s">
        <v>193</v>
      </c>
      <c r="C1322" s="2" t="s">
        <v>273</v>
      </c>
      <c r="D1322" s="8" t="s">
        <v>543</v>
      </c>
      <c r="E1322" s="23">
        <v>16.120125404509906</v>
      </c>
      <c r="F1322" s="23">
        <v>15.96364260762109</v>
      </c>
      <c r="G1322" s="23">
        <v>14.961212970395465</v>
      </c>
      <c r="H1322" s="23">
        <v>15.635621587756198</v>
      </c>
      <c r="I1322" s="23">
        <v>14.072661390292742</v>
      </c>
    </row>
    <row r="1323" spans="1:9" x14ac:dyDescent="0.2">
      <c r="A1323" s="5" t="s">
        <v>193</v>
      </c>
      <c r="B1323" s="5" t="s">
        <v>193</v>
      </c>
      <c r="C1323" s="2" t="s">
        <v>273</v>
      </c>
      <c r="D1323" s="8" t="s">
        <v>234</v>
      </c>
      <c r="E1323" s="23">
        <v>13.029408081629551</v>
      </c>
      <c r="F1323" s="23">
        <v>21.884001077987403</v>
      </c>
      <c r="G1323" s="23">
        <v>16.757506176427846</v>
      </c>
      <c r="H1323" s="23">
        <v>20.96747037315204</v>
      </c>
      <c r="I1323" s="23">
        <v>18.953388736797987</v>
      </c>
    </row>
    <row r="1324" spans="1:9" x14ac:dyDescent="0.2">
      <c r="A1324" s="5" t="s">
        <v>193</v>
      </c>
      <c r="B1324" s="5" t="s">
        <v>193</v>
      </c>
      <c r="C1324" s="2" t="s">
        <v>273</v>
      </c>
      <c r="D1324" s="8" t="s">
        <v>235</v>
      </c>
      <c r="E1324" s="23">
        <v>7.5397988037710322</v>
      </c>
      <c r="F1324" s="23">
        <v>8.2922982367296569</v>
      </c>
      <c r="G1324" s="23">
        <v>8.5836253642279505</v>
      </c>
      <c r="H1324" s="23">
        <v>9.3660198222278641</v>
      </c>
      <c r="I1324" s="23">
        <v>8.0547186827647366</v>
      </c>
    </row>
    <row r="1325" spans="1:9" x14ac:dyDescent="0.2">
      <c r="A1325" s="5" t="s">
        <v>193</v>
      </c>
      <c r="B1325" s="5" t="s">
        <v>193</v>
      </c>
      <c r="C1325" s="2" t="s">
        <v>273</v>
      </c>
      <c r="D1325" s="8" t="s">
        <v>252</v>
      </c>
      <c r="E1325" s="23">
        <v>11.577599104958688</v>
      </c>
      <c r="F1325" s="23">
        <v>10.074230486370746</v>
      </c>
      <c r="G1325" s="23">
        <v>10.642626129383439</v>
      </c>
      <c r="H1325" s="23">
        <v>10.289729213188247</v>
      </c>
      <c r="I1325" s="23">
        <v>8.6973998557959238</v>
      </c>
    </row>
    <row r="1326" spans="1:9" x14ac:dyDescent="0.2">
      <c r="A1326" s="5" t="s">
        <v>193</v>
      </c>
      <c r="B1326" s="5" t="s">
        <v>193</v>
      </c>
      <c r="C1326" s="2" t="s">
        <v>273</v>
      </c>
      <c r="D1326" s="8" t="s">
        <v>237</v>
      </c>
      <c r="E1326" s="23">
        <v>647.93787748058674</v>
      </c>
      <c r="F1326" s="23">
        <v>734.4036724209883</v>
      </c>
      <c r="G1326" s="23">
        <v>679.01995712045732</v>
      </c>
      <c r="H1326" s="23">
        <v>732.67512627592487</v>
      </c>
      <c r="I1326" s="23">
        <v>892.40949385721842</v>
      </c>
    </row>
    <row r="1327" spans="1:9" x14ac:dyDescent="0.2">
      <c r="A1327" s="5" t="s">
        <v>193</v>
      </c>
      <c r="B1327" s="5" t="s">
        <v>193</v>
      </c>
      <c r="C1327" s="2" t="s">
        <v>273</v>
      </c>
      <c r="D1327" s="8" t="s">
        <v>253</v>
      </c>
      <c r="E1327" s="23">
        <v>2.1016062403087012</v>
      </c>
      <c r="F1327" s="23">
        <v>2.586871319919037</v>
      </c>
      <c r="G1327" s="23">
        <v>2.6046673829855416</v>
      </c>
      <c r="H1327" s="23">
        <v>2.8718397449920308</v>
      </c>
      <c r="I1327" s="23">
        <v>1.7029494532056746</v>
      </c>
    </row>
    <row r="1328" spans="1:9" x14ac:dyDescent="0.2">
      <c r="A1328" s="5" t="s">
        <v>193</v>
      </c>
      <c r="B1328" s="5" t="s">
        <v>193</v>
      </c>
      <c r="C1328" s="2" t="s">
        <v>273</v>
      </c>
      <c r="D1328" s="8" t="s">
        <v>254</v>
      </c>
      <c r="E1328" s="23">
        <v>2.0861999999999998</v>
      </c>
      <c r="F1328" s="23">
        <v>2.26844</v>
      </c>
      <c r="G1328" s="23">
        <v>2.5000266666666668</v>
      </c>
      <c r="H1328" s="23">
        <v>2.9116133333333334</v>
      </c>
      <c r="I1328" s="23">
        <v>2.8532133333333332</v>
      </c>
    </row>
    <row r="1329" spans="1:9" x14ac:dyDescent="0.2">
      <c r="A1329" s="5" t="s">
        <v>193</v>
      </c>
      <c r="B1329" s="5" t="s">
        <v>193</v>
      </c>
      <c r="C1329" s="5" t="s">
        <v>273</v>
      </c>
      <c r="D1329" s="5" t="s">
        <v>53</v>
      </c>
      <c r="E1329" s="22"/>
      <c r="F1329" s="22"/>
      <c r="G1329" s="22"/>
      <c r="H1329" s="22"/>
      <c r="I1329" s="22"/>
    </row>
    <row r="1330" spans="1:9" x14ac:dyDescent="0.2">
      <c r="A1330" s="5" t="s">
        <v>193</v>
      </c>
      <c r="B1330" s="5" t="s">
        <v>193</v>
      </c>
      <c r="C1330" s="2" t="s">
        <v>273</v>
      </c>
      <c r="D1330" s="8" t="s">
        <v>239</v>
      </c>
      <c r="E1330" s="23">
        <v>0.94913895695855555</v>
      </c>
      <c r="F1330" s="23">
        <v>0.83750203496890563</v>
      </c>
      <c r="G1330" s="23">
        <v>1.6997123867590189</v>
      </c>
      <c r="H1330" s="23">
        <v>1.5601806205024564</v>
      </c>
      <c r="I1330" s="23">
        <v>1.5878099621209292</v>
      </c>
    </row>
    <row r="1331" spans="1:9" x14ac:dyDescent="0.2">
      <c r="A1331" s="5" t="s">
        <v>193</v>
      </c>
      <c r="B1331" s="5" t="s">
        <v>193</v>
      </c>
      <c r="C1331" s="2" t="s">
        <v>273</v>
      </c>
      <c r="D1331" s="8" t="s">
        <v>240</v>
      </c>
      <c r="E1331" s="23">
        <v>0.53227418431486695</v>
      </c>
      <c r="F1331" s="23">
        <v>0.48055099700297166</v>
      </c>
      <c r="G1331" s="23">
        <v>0.42627476921738772</v>
      </c>
      <c r="H1331" s="23">
        <v>0.4009819328473565</v>
      </c>
      <c r="I1331" s="23">
        <v>0.42763358974011523</v>
      </c>
    </row>
    <row r="1332" spans="1:9" x14ac:dyDescent="0.2">
      <c r="A1332" s="5" t="s">
        <v>193</v>
      </c>
      <c r="B1332" s="5" t="s">
        <v>193</v>
      </c>
      <c r="C1332" s="2" t="s">
        <v>273</v>
      </c>
      <c r="D1332" s="8" t="s">
        <v>241</v>
      </c>
      <c r="E1332" s="23">
        <v>0</v>
      </c>
      <c r="F1332" s="23">
        <v>0</v>
      </c>
      <c r="G1332" s="23">
        <v>0</v>
      </c>
      <c r="H1332" s="23">
        <v>0</v>
      </c>
      <c r="I1332" s="23">
        <v>0</v>
      </c>
    </row>
    <row r="1333" spans="1:9" x14ac:dyDescent="0.2">
      <c r="A1333" s="5" t="s">
        <v>193</v>
      </c>
      <c r="B1333" s="5" t="s">
        <v>193</v>
      </c>
      <c r="C1333" s="5" t="s">
        <v>273</v>
      </c>
      <c r="D1333" s="5" t="s">
        <v>116</v>
      </c>
      <c r="E1333" s="22"/>
      <c r="F1333" s="22"/>
      <c r="G1333" s="22"/>
      <c r="H1333" s="22"/>
      <c r="I1333" s="22"/>
    </row>
    <row r="1334" spans="1:9" x14ac:dyDescent="0.2">
      <c r="A1334" s="5" t="s">
        <v>193</v>
      </c>
      <c r="B1334" s="5" t="s">
        <v>193</v>
      </c>
      <c r="C1334" s="2" t="s">
        <v>273</v>
      </c>
      <c r="D1334" s="8" t="s">
        <v>535</v>
      </c>
      <c r="E1334" s="23">
        <v>46.77258156851331</v>
      </c>
      <c r="F1334" s="23">
        <v>51.944900299702837</v>
      </c>
      <c r="G1334" s="23">
        <v>57.372523078261231</v>
      </c>
      <c r="H1334" s="23">
        <v>59.90180671526435</v>
      </c>
      <c r="I1334" s="23">
        <v>57.236641025988476</v>
      </c>
    </row>
    <row r="1335" spans="1:9" x14ac:dyDescent="0.2">
      <c r="A1335" s="5" t="s">
        <v>193</v>
      </c>
      <c r="B1335" s="5" t="s">
        <v>193</v>
      </c>
      <c r="C1335" s="2" t="s">
        <v>273</v>
      </c>
      <c r="D1335" s="8" t="s">
        <v>544</v>
      </c>
      <c r="E1335" s="23">
        <v>12.941586666666666</v>
      </c>
      <c r="F1335" s="23">
        <v>14.210039999999999</v>
      </c>
      <c r="G1335" s="23">
        <v>16.710053333333335</v>
      </c>
      <c r="H1335" s="23">
        <v>18.621666666666666</v>
      </c>
      <c r="I1335" s="23">
        <v>20.274866666666668</v>
      </c>
    </row>
    <row r="1336" spans="1:9" x14ac:dyDescent="0.2">
      <c r="A1336" s="5" t="s">
        <v>193</v>
      </c>
      <c r="B1336" s="5" t="s">
        <v>193</v>
      </c>
      <c r="C1336" s="5" t="s">
        <v>273</v>
      </c>
      <c r="D1336" s="5" t="s">
        <v>117</v>
      </c>
      <c r="E1336" s="22"/>
      <c r="F1336" s="22"/>
      <c r="G1336" s="22"/>
      <c r="H1336" s="22"/>
      <c r="I1336" s="22"/>
    </row>
    <row r="1337" spans="1:9" x14ac:dyDescent="0.2">
      <c r="A1337" s="5" t="s">
        <v>193</v>
      </c>
      <c r="B1337" s="5" t="s">
        <v>193</v>
      </c>
      <c r="C1337" s="2" t="s">
        <v>273</v>
      </c>
      <c r="D1337" s="8" t="s">
        <v>242</v>
      </c>
      <c r="E1337" s="23">
        <v>2.6179337231968809</v>
      </c>
      <c r="F1337" s="23">
        <v>1.5322012778238201</v>
      </c>
      <c r="G1337" s="23">
        <v>0.67295815511301216</v>
      </c>
      <c r="H1337" s="23">
        <v>1.2613717755562781</v>
      </c>
      <c r="I1337" s="23">
        <v>-0.78696078339743258</v>
      </c>
    </row>
    <row r="1338" spans="1:9" x14ac:dyDescent="0.2">
      <c r="A1338" s="48" t="s">
        <v>193</v>
      </c>
      <c r="B1338" s="5" t="s">
        <v>193</v>
      </c>
      <c r="C1338" s="100" t="s">
        <v>273</v>
      </c>
      <c r="D1338" s="64" t="s">
        <v>255</v>
      </c>
      <c r="E1338" s="102">
        <v>0.62656980888485059</v>
      </c>
      <c r="F1338" s="102">
        <v>0.33950183961189073</v>
      </c>
      <c r="G1338" s="102">
        <v>0.2718451412751931</v>
      </c>
      <c r="H1338" s="102">
        <v>0.46583687668591822</v>
      </c>
      <c r="I1338" s="102">
        <v>-0.25163436610458206</v>
      </c>
    </row>
    <row r="1339" spans="1:9" ht="15" x14ac:dyDescent="0.25">
      <c r="C1339"/>
      <c r="D1339" s="5"/>
      <c r="E1339" s="49"/>
      <c r="F1339" s="49"/>
      <c r="G1339" s="49"/>
      <c r="H1339" s="49"/>
      <c r="I1339" s="49"/>
    </row>
    <row r="1340" spans="1:9" x14ac:dyDescent="0.2">
      <c r="C1340" s="2" t="s">
        <v>687</v>
      </c>
      <c r="D1340" s="8"/>
      <c r="E1340" s="44"/>
      <c r="F1340" s="44"/>
      <c r="G1340" s="52"/>
      <c r="H1340" s="52"/>
      <c r="I1340" s="52"/>
    </row>
    <row r="1341" spans="1:9" x14ac:dyDescent="0.2">
      <c r="D1341" s="8"/>
      <c r="E1341" s="44"/>
      <c r="F1341" s="44"/>
      <c r="G1341" s="44"/>
      <c r="H1341" s="44"/>
      <c r="I1341" s="44"/>
    </row>
    <row r="1342" spans="1:9" x14ac:dyDescent="0.2">
      <c r="D1342" s="8"/>
      <c r="E1342" s="44"/>
      <c r="F1342" s="44"/>
      <c r="G1342" s="44"/>
      <c r="H1342" s="44"/>
      <c r="I1342" s="44"/>
    </row>
    <row r="1343" spans="1:9" x14ac:dyDescent="0.2">
      <c r="D1343" s="8"/>
      <c r="E1343" s="44"/>
      <c r="F1343" s="44"/>
      <c r="G1343" s="44"/>
      <c r="H1343" s="44"/>
      <c r="I1343" s="44"/>
    </row>
    <row r="1344" spans="1:9" x14ac:dyDescent="0.2">
      <c r="D1344" s="5"/>
      <c r="E1344" s="49"/>
      <c r="F1344" s="49"/>
      <c r="G1344" s="49"/>
      <c r="H1344" s="49"/>
      <c r="I1344" s="49"/>
    </row>
    <row r="1345" spans="4:9" x14ac:dyDescent="0.2">
      <c r="D1345" s="8"/>
      <c r="E1345" s="44"/>
      <c r="F1345" s="44"/>
      <c r="G1345" s="44"/>
      <c r="H1345" s="44"/>
      <c r="I1345" s="44"/>
    </row>
    <row r="1346" spans="4:9" x14ac:dyDescent="0.2">
      <c r="D1346" s="8"/>
      <c r="E1346" s="44"/>
      <c r="F1346" s="44"/>
      <c r="G1346" s="44"/>
      <c r="H1346" s="44"/>
      <c r="I1346" s="44"/>
    </row>
    <row r="1347" spans="4:9" x14ac:dyDescent="0.2">
      <c r="D1347" s="5"/>
      <c r="E1347" s="49"/>
      <c r="F1347" s="49"/>
      <c r="G1347" s="49"/>
      <c r="H1347" s="49"/>
      <c r="I1347" s="49"/>
    </row>
    <row r="1348" spans="4:9" x14ac:dyDescent="0.2">
      <c r="D1348" s="8"/>
      <c r="E1348" s="44"/>
      <c r="F1348" s="44"/>
      <c r="G1348" s="44"/>
      <c r="H1348" s="44"/>
      <c r="I1348" s="44"/>
    </row>
    <row r="1349" spans="4:9" x14ac:dyDescent="0.2">
      <c r="D1349" s="21"/>
      <c r="E1349" s="44"/>
      <c r="F1349" s="44"/>
      <c r="G1349" s="44"/>
      <c r="H1349" s="44"/>
      <c r="I1349" s="44"/>
    </row>
    <row r="1350" spans="4:9" x14ac:dyDescent="0.2">
      <c r="D1350" s="21"/>
      <c r="E1350" s="44"/>
      <c r="F1350" s="44"/>
      <c r="G1350" s="44"/>
      <c r="H1350" s="44"/>
      <c r="I1350" s="44"/>
    </row>
    <row r="1351" spans="4:9" x14ac:dyDescent="0.2">
      <c r="D1351" s="8"/>
      <c r="E1351" s="44"/>
      <c r="F1351" s="44"/>
      <c r="G1351" s="44"/>
      <c r="H1351" s="44"/>
      <c r="I1351" s="44"/>
    </row>
    <row r="1352" spans="4:9" x14ac:dyDescent="0.2">
      <c r="D1352" s="21"/>
      <c r="E1352" s="44"/>
      <c r="F1352" s="44"/>
      <c r="G1352" s="44"/>
      <c r="H1352" s="44"/>
      <c r="I1352" s="44"/>
    </row>
    <row r="1353" spans="4:9" x14ac:dyDescent="0.2">
      <c r="D1353" s="21"/>
      <c r="E1353" s="44"/>
      <c r="F1353" s="44"/>
      <c r="G1353" s="44"/>
      <c r="H1353" s="44"/>
      <c r="I1353" s="44"/>
    </row>
    <row r="1354" spans="4:9" x14ac:dyDescent="0.2">
      <c r="D1354" s="21"/>
      <c r="E1354" s="44"/>
      <c r="F1354" s="44"/>
      <c r="G1354" s="44"/>
      <c r="H1354" s="44"/>
      <c r="I1354" s="44"/>
    </row>
    <row r="1355" spans="4:9" x14ac:dyDescent="0.2">
      <c r="D1355" s="5"/>
      <c r="E1355" s="49"/>
      <c r="F1355" s="49"/>
      <c r="G1355" s="49"/>
      <c r="H1355" s="49"/>
      <c r="I1355" s="49"/>
    </row>
    <row r="1356" spans="4:9" x14ac:dyDescent="0.2">
      <c r="D1356" s="8"/>
      <c r="E1356" s="44"/>
      <c r="F1356" s="44"/>
      <c r="G1356" s="44"/>
      <c r="H1356" s="44"/>
      <c r="I1356" s="44"/>
    </row>
    <row r="1357" spans="4:9" x14ac:dyDescent="0.2">
      <c r="D1357" s="8"/>
      <c r="E1357" s="44"/>
      <c r="F1357" s="44"/>
      <c r="G1357" s="44"/>
      <c r="H1357" s="44"/>
      <c r="I1357" s="44"/>
    </row>
    <row r="1358" spans="4:9" x14ac:dyDescent="0.2">
      <c r="D1358" s="8"/>
      <c r="E1358" s="44"/>
      <c r="F1358" s="44"/>
      <c r="G1358" s="44"/>
      <c r="H1358" s="44"/>
      <c r="I1358" s="44"/>
    </row>
    <row r="1359" spans="4:9" x14ac:dyDescent="0.2">
      <c r="D1359" s="8"/>
      <c r="E1359" s="44"/>
      <c r="F1359" s="44"/>
      <c r="G1359" s="44"/>
      <c r="H1359" s="44"/>
      <c r="I1359" s="44"/>
    </row>
    <row r="1360" spans="4:9" x14ac:dyDescent="0.2">
      <c r="D1360" s="8"/>
      <c r="E1360" s="44"/>
      <c r="F1360" s="44"/>
      <c r="G1360" s="44"/>
      <c r="H1360" s="44"/>
      <c r="I1360" s="44"/>
    </row>
    <row r="1361" spans="4:9" x14ac:dyDescent="0.2">
      <c r="D1361" s="8"/>
      <c r="E1361" s="44"/>
      <c r="F1361" s="44"/>
      <c r="G1361" s="44"/>
      <c r="H1361" s="44"/>
      <c r="I1361" s="44"/>
    </row>
    <row r="1362" spans="4:9" x14ac:dyDescent="0.2">
      <c r="D1362" s="5"/>
      <c r="E1362" s="49"/>
      <c r="F1362" s="49"/>
      <c r="G1362" s="49"/>
      <c r="H1362" s="49"/>
      <c r="I1362" s="49"/>
    </row>
    <row r="1363" spans="4:9" x14ac:dyDescent="0.2">
      <c r="D1363" s="8"/>
      <c r="E1363" s="44"/>
      <c r="F1363" s="44"/>
      <c r="G1363" s="52"/>
      <c r="H1363" s="52"/>
      <c r="I1363" s="52"/>
    </row>
    <row r="1364" spans="4:9" x14ac:dyDescent="0.2">
      <c r="D1364" s="8"/>
      <c r="E1364" s="47"/>
      <c r="F1364" s="47"/>
      <c r="G1364" s="47"/>
      <c r="H1364" s="47"/>
      <c r="I1364" s="47"/>
    </row>
    <row r="1365" spans="4:9" x14ac:dyDescent="0.2">
      <c r="D1365" s="8"/>
      <c r="E1365" s="47"/>
      <c r="F1365" s="47"/>
      <c r="G1365" s="47"/>
      <c r="H1365" s="47"/>
      <c r="I1365" s="47"/>
    </row>
    <row r="1366" spans="4:9" x14ac:dyDescent="0.2">
      <c r="D1366" s="8"/>
      <c r="E1366" s="44"/>
      <c r="F1366" s="44"/>
      <c r="G1366" s="44"/>
      <c r="H1366" s="44"/>
      <c r="I1366" s="44"/>
    </row>
    <row r="1367" spans="4:9" x14ac:dyDescent="0.2">
      <c r="D1367" s="5"/>
      <c r="E1367" s="50"/>
      <c r="F1367" s="50"/>
      <c r="G1367" s="50"/>
      <c r="H1367" s="50"/>
      <c r="I1367" s="50"/>
    </row>
    <row r="1368" spans="4:9" x14ac:dyDescent="0.2">
      <c r="D1368" s="8"/>
      <c r="E1368" s="56"/>
      <c r="F1368" s="56"/>
      <c r="G1368" s="56"/>
      <c r="H1368" s="56"/>
      <c r="I1368" s="56"/>
    </row>
    <row r="1369" spans="4:9" x14ac:dyDescent="0.2">
      <c r="D1369" s="8"/>
      <c r="E1369" s="56"/>
      <c r="F1369" s="56"/>
      <c r="G1369" s="56"/>
      <c r="H1369" s="56"/>
      <c r="I1369" s="56"/>
    </row>
    <row r="1370" spans="4:9" x14ac:dyDescent="0.2">
      <c r="D1370" s="8"/>
      <c r="E1370" s="56"/>
      <c r="F1370" s="56"/>
      <c r="G1370" s="56"/>
      <c r="H1370" s="56"/>
      <c r="I1370" s="56"/>
    </row>
    <row r="1371" spans="4:9" x14ac:dyDescent="0.2">
      <c r="D1371" s="8"/>
      <c r="E1371" s="56"/>
      <c r="F1371" s="56"/>
      <c r="G1371" s="56"/>
      <c r="H1371" s="56"/>
      <c r="I1371" s="56"/>
    </row>
    <row r="1372" spans="4:9" x14ac:dyDescent="0.2">
      <c r="D1372" s="8"/>
      <c r="E1372" s="56"/>
      <c r="F1372" s="56"/>
      <c r="G1372" s="56"/>
      <c r="H1372" s="56"/>
      <c r="I1372" s="56"/>
    </row>
    <row r="1373" spans="4:9" x14ac:dyDescent="0.2">
      <c r="D1373" s="8"/>
      <c r="E1373" s="56"/>
      <c r="F1373" s="56"/>
      <c r="G1373" s="56"/>
      <c r="H1373" s="56"/>
      <c r="I1373" s="56"/>
    </row>
    <row r="1374" spans="4:9" x14ac:dyDescent="0.2">
      <c r="D1374" s="8"/>
      <c r="E1374" s="56"/>
      <c r="F1374" s="56"/>
      <c r="G1374" s="56"/>
      <c r="H1374" s="56"/>
      <c r="I1374" s="56"/>
    </row>
    <row r="1375" spans="4:9" x14ac:dyDescent="0.2">
      <c r="D1375" s="5"/>
      <c r="E1375" s="55"/>
      <c r="F1375" s="55"/>
      <c r="G1375" s="55"/>
      <c r="H1375" s="55"/>
      <c r="I1375" s="55"/>
    </row>
    <row r="1376" spans="4:9" x14ac:dyDescent="0.2">
      <c r="D1376" s="8"/>
      <c r="E1376" s="56"/>
      <c r="F1376" s="56"/>
      <c r="G1376" s="56"/>
      <c r="H1376" s="56"/>
      <c r="I1376" s="56"/>
    </row>
    <row r="1377" spans="4:9" x14ac:dyDescent="0.2">
      <c r="D1377" s="8"/>
      <c r="E1377" s="56"/>
      <c r="F1377" s="56"/>
      <c r="G1377" s="56"/>
      <c r="H1377" s="56"/>
      <c r="I1377" s="56"/>
    </row>
    <row r="1378" spans="4:9" x14ac:dyDescent="0.2">
      <c r="D1378" s="8"/>
      <c r="E1378" s="56"/>
      <c r="F1378" s="56"/>
      <c r="G1378" s="56"/>
      <c r="H1378" s="56"/>
      <c r="I1378" s="56"/>
    </row>
    <row r="1379" spans="4:9" x14ac:dyDescent="0.2">
      <c r="D1379" s="5"/>
      <c r="E1379" s="55"/>
      <c r="F1379" s="55"/>
      <c r="G1379" s="55"/>
      <c r="H1379" s="55"/>
      <c r="I1379" s="55"/>
    </row>
    <row r="1380" spans="4:9" x14ac:dyDescent="0.2">
      <c r="D1380" s="8"/>
      <c r="E1380" s="56"/>
      <c r="F1380" s="56"/>
      <c r="G1380" s="56"/>
      <c r="H1380" s="56"/>
      <c r="I1380" s="56"/>
    </row>
    <row r="1381" spans="4:9" x14ac:dyDescent="0.2">
      <c r="D1381" s="8"/>
      <c r="E1381" s="56"/>
      <c r="F1381" s="56"/>
      <c r="G1381" s="56"/>
      <c r="H1381" s="56"/>
      <c r="I1381" s="56"/>
    </row>
    <row r="1382" spans="4:9" x14ac:dyDescent="0.2">
      <c r="D1382" s="5"/>
      <c r="E1382" s="55"/>
      <c r="F1382" s="55"/>
      <c r="G1382" s="55"/>
      <c r="H1382" s="55"/>
      <c r="I1382" s="55"/>
    </row>
    <row r="1383" spans="4:9" x14ac:dyDescent="0.2">
      <c r="D1383" s="8"/>
      <c r="E1383" s="56"/>
      <c r="F1383" s="56"/>
      <c r="G1383" s="56"/>
      <c r="H1383" s="56"/>
      <c r="I1383" s="56"/>
    </row>
    <row r="1384" spans="4:9" x14ac:dyDescent="0.2">
      <c r="D1384" s="8"/>
      <c r="E1384" s="56"/>
      <c r="F1384" s="56"/>
      <c r="G1384" s="56"/>
      <c r="H1384" s="56"/>
      <c r="I1384" s="56"/>
    </row>
    <row r="1385" spans="4:9" x14ac:dyDescent="0.2">
      <c r="D1385" s="5"/>
    </row>
    <row r="1386" spans="4:9" x14ac:dyDescent="0.2">
      <c r="D1386" s="8"/>
    </row>
    <row r="1387" spans="4:9" x14ac:dyDescent="0.2">
      <c r="D1387" s="8"/>
    </row>
    <row r="1388" spans="4:9" x14ac:dyDescent="0.2">
      <c r="D1388" s="8"/>
    </row>
    <row r="1389" spans="4:9" x14ac:dyDescent="0.2">
      <c r="D1389" s="8"/>
    </row>
    <row r="1390" spans="4:9" x14ac:dyDescent="0.2">
      <c r="D1390" s="5"/>
    </row>
    <row r="1391" spans="4:9" x14ac:dyDescent="0.2">
      <c r="D1391" s="8"/>
    </row>
    <row r="1392" spans="4:9" x14ac:dyDescent="0.2">
      <c r="D1392" s="8"/>
    </row>
    <row r="1393" spans="4:4" x14ac:dyDescent="0.2">
      <c r="D1393" s="5"/>
    </row>
    <row r="1394" spans="4:4" x14ac:dyDescent="0.2">
      <c r="D1394" s="8"/>
    </row>
    <row r="1395" spans="4:4" x14ac:dyDescent="0.2">
      <c r="D1395" s="21"/>
    </row>
    <row r="1396" spans="4:4" x14ac:dyDescent="0.2">
      <c r="D1396" s="21"/>
    </row>
    <row r="1397" spans="4:4" x14ac:dyDescent="0.2">
      <c r="D1397" s="8"/>
    </row>
    <row r="1398" spans="4:4" x14ac:dyDescent="0.2">
      <c r="D1398" s="21"/>
    </row>
    <row r="1399" spans="4:4" x14ac:dyDescent="0.2">
      <c r="D1399" s="21"/>
    </row>
    <row r="1400" spans="4:4" x14ac:dyDescent="0.2">
      <c r="D1400" s="21"/>
    </row>
    <row r="1401" spans="4:4" x14ac:dyDescent="0.2">
      <c r="D1401" s="5"/>
    </row>
    <row r="1402" spans="4:4" x14ac:dyDescent="0.2">
      <c r="D1402" s="8"/>
    </row>
    <row r="1403" spans="4:4" x14ac:dyDescent="0.2">
      <c r="D1403" s="8"/>
    </row>
    <row r="1404" spans="4:4" x14ac:dyDescent="0.2">
      <c r="D1404" s="8"/>
    </row>
    <row r="1405" spans="4:4" x14ac:dyDescent="0.2">
      <c r="D1405" s="8"/>
    </row>
    <row r="1406" spans="4:4" x14ac:dyDescent="0.2">
      <c r="D1406" s="8"/>
    </row>
    <row r="1407" spans="4:4" x14ac:dyDescent="0.2">
      <c r="D1407" s="8"/>
    </row>
    <row r="1408" spans="4:4" x14ac:dyDescent="0.2">
      <c r="D1408" s="5"/>
    </row>
    <row r="1409" spans="4:4" x14ac:dyDescent="0.2">
      <c r="D1409" s="8"/>
    </row>
    <row r="1410" spans="4:4" x14ac:dyDescent="0.2">
      <c r="D1410" s="8"/>
    </row>
    <row r="1411" spans="4:4" x14ac:dyDescent="0.2">
      <c r="D1411" s="8"/>
    </row>
    <row r="1412" spans="4:4" x14ac:dyDescent="0.2">
      <c r="D1412" s="8"/>
    </row>
    <row r="1413" spans="4:4" x14ac:dyDescent="0.2">
      <c r="D1413" s="5"/>
    </row>
    <row r="1414" spans="4:4" x14ac:dyDescent="0.2">
      <c r="D1414" s="8"/>
    </row>
    <row r="1415" spans="4:4" x14ac:dyDescent="0.2">
      <c r="D1415" s="8"/>
    </row>
    <row r="1416" spans="4:4" x14ac:dyDescent="0.2">
      <c r="D1416" s="8"/>
    </row>
    <row r="1417" spans="4:4" x14ac:dyDescent="0.2">
      <c r="D1417" s="8"/>
    </row>
    <row r="1418" spans="4:4" x14ac:dyDescent="0.2">
      <c r="D1418" s="8"/>
    </row>
    <row r="1419" spans="4:4" x14ac:dyDescent="0.2">
      <c r="D1419" s="8"/>
    </row>
    <row r="1420" spans="4:4" x14ac:dyDescent="0.2">
      <c r="D1420" s="8"/>
    </row>
    <row r="1421" spans="4:4" x14ac:dyDescent="0.2">
      <c r="D1421" s="5"/>
    </row>
    <row r="1422" spans="4:4" x14ac:dyDescent="0.2">
      <c r="D1422" s="8"/>
    </row>
    <row r="1423" spans="4:4" x14ac:dyDescent="0.2">
      <c r="D1423" s="8"/>
    </row>
    <row r="1424" spans="4:4" x14ac:dyDescent="0.2">
      <c r="D1424" s="8"/>
    </row>
    <row r="1425" spans="4:4" x14ac:dyDescent="0.2">
      <c r="D1425" s="5"/>
    </row>
    <row r="1426" spans="4:4" x14ac:dyDescent="0.2">
      <c r="D1426" s="8"/>
    </row>
    <row r="1427" spans="4:4" x14ac:dyDescent="0.2">
      <c r="D1427" s="8"/>
    </row>
    <row r="1428" spans="4:4" x14ac:dyDescent="0.2">
      <c r="D1428" s="5"/>
    </row>
    <row r="1429" spans="4:4" x14ac:dyDescent="0.2">
      <c r="D1429" s="8"/>
    </row>
    <row r="1430" spans="4:4" x14ac:dyDescent="0.2">
      <c r="D1430" s="8"/>
    </row>
    <row r="1431" spans="4:4" x14ac:dyDescent="0.2">
      <c r="D1431" s="5"/>
    </row>
    <row r="1432" spans="4:4" x14ac:dyDescent="0.2">
      <c r="D1432" s="8"/>
    </row>
    <row r="1433" spans="4:4" x14ac:dyDescent="0.2">
      <c r="D1433" s="8"/>
    </row>
    <row r="1434" spans="4:4" x14ac:dyDescent="0.2">
      <c r="D1434" s="8"/>
    </row>
    <row r="1435" spans="4:4" x14ac:dyDescent="0.2">
      <c r="D1435" s="8"/>
    </row>
    <row r="1436" spans="4:4" x14ac:dyDescent="0.2">
      <c r="D1436" s="5"/>
    </row>
    <row r="1437" spans="4:4" x14ac:dyDescent="0.2">
      <c r="D1437" s="8"/>
    </row>
    <row r="1438" spans="4:4" x14ac:dyDescent="0.2">
      <c r="D1438" s="8"/>
    </row>
    <row r="1439" spans="4:4" x14ac:dyDescent="0.2">
      <c r="D1439" s="5"/>
    </row>
    <row r="1440" spans="4:4" x14ac:dyDescent="0.2">
      <c r="D1440" s="8"/>
    </row>
    <row r="1441" spans="4:4" x14ac:dyDescent="0.2">
      <c r="D1441" s="21"/>
    </row>
    <row r="1442" spans="4:4" x14ac:dyDescent="0.2">
      <c r="D1442" s="21"/>
    </row>
    <row r="1443" spans="4:4" x14ac:dyDescent="0.2">
      <c r="D1443" s="8"/>
    </row>
    <row r="1444" spans="4:4" x14ac:dyDescent="0.2">
      <c r="D1444" s="21"/>
    </row>
    <row r="1445" spans="4:4" x14ac:dyDescent="0.2">
      <c r="D1445" s="21"/>
    </row>
    <row r="1446" spans="4:4" x14ac:dyDescent="0.2">
      <c r="D1446" s="21"/>
    </row>
    <row r="1447" spans="4:4" x14ac:dyDescent="0.2">
      <c r="D1447" s="5"/>
    </row>
    <row r="1448" spans="4:4" x14ac:dyDescent="0.2">
      <c r="D1448" s="8"/>
    </row>
    <row r="1449" spans="4:4" x14ac:dyDescent="0.2">
      <c r="D1449" s="8"/>
    </row>
    <row r="1450" spans="4:4" x14ac:dyDescent="0.2">
      <c r="D1450" s="8"/>
    </row>
    <row r="1451" spans="4:4" x14ac:dyDescent="0.2">
      <c r="D1451" s="8"/>
    </row>
    <row r="1452" spans="4:4" x14ac:dyDescent="0.2">
      <c r="D1452" s="8"/>
    </row>
    <row r="1453" spans="4:4" x14ac:dyDescent="0.2">
      <c r="D1453" s="8"/>
    </row>
    <row r="1454" spans="4:4" x14ac:dyDescent="0.2">
      <c r="D1454" s="5"/>
    </row>
    <row r="1455" spans="4:4" x14ac:dyDescent="0.2">
      <c r="D1455" s="8"/>
    </row>
    <row r="1456" spans="4:4" x14ac:dyDescent="0.2">
      <c r="D1456" s="8"/>
    </row>
    <row r="1457" spans="4:4" x14ac:dyDescent="0.2">
      <c r="D1457" s="8"/>
    </row>
    <row r="1458" spans="4:4" x14ac:dyDescent="0.2">
      <c r="D1458" s="8"/>
    </row>
    <row r="1459" spans="4:4" x14ac:dyDescent="0.2">
      <c r="D1459" s="5"/>
    </row>
    <row r="1460" spans="4:4" x14ac:dyDescent="0.2">
      <c r="D1460" s="8"/>
    </row>
    <row r="1461" spans="4:4" x14ac:dyDescent="0.2">
      <c r="D1461" s="8"/>
    </row>
    <row r="1462" spans="4:4" x14ac:dyDescent="0.2">
      <c r="D1462" s="8"/>
    </row>
    <row r="1463" spans="4:4" x14ac:dyDescent="0.2">
      <c r="D1463" s="8"/>
    </row>
    <row r="1464" spans="4:4" x14ac:dyDescent="0.2">
      <c r="D1464" s="8"/>
    </row>
    <row r="1465" spans="4:4" x14ac:dyDescent="0.2">
      <c r="D1465" s="8"/>
    </row>
    <row r="1466" spans="4:4" x14ac:dyDescent="0.2">
      <c r="D1466" s="8"/>
    </row>
    <row r="1467" spans="4:4" x14ac:dyDescent="0.2">
      <c r="D1467" s="5"/>
    </row>
    <row r="1468" spans="4:4" x14ac:dyDescent="0.2">
      <c r="D1468" s="8"/>
    </row>
    <row r="1469" spans="4:4" x14ac:dyDescent="0.2">
      <c r="D1469" s="8"/>
    </row>
    <row r="1470" spans="4:4" x14ac:dyDescent="0.2">
      <c r="D1470" s="8"/>
    </row>
    <row r="1471" spans="4:4" x14ac:dyDescent="0.2">
      <c r="D1471" s="5"/>
    </row>
    <row r="1472" spans="4:4" x14ac:dyDescent="0.2">
      <c r="D1472" s="8"/>
    </row>
    <row r="1473" spans="4:4" x14ac:dyDescent="0.2">
      <c r="D1473" s="8"/>
    </row>
    <row r="1474" spans="4:4" x14ac:dyDescent="0.2">
      <c r="D1474" s="5"/>
    </row>
    <row r="1475" spans="4:4" x14ac:dyDescent="0.2">
      <c r="D1475" s="8"/>
    </row>
    <row r="1476" spans="4:4" x14ac:dyDescent="0.2">
      <c r="D1476" s="8"/>
    </row>
    <row r="1477" spans="4:4" x14ac:dyDescent="0.2">
      <c r="D1477" s="5"/>
    </row>
    <row r="1478" spans="4:4" x14ac:dyDescent="0.2">
      <c r="D1478" s="8"/>
    </row>
    <row r="1479" spans="4:4" x14ac:dyDescent="0.2">
      <c r="D1479" s="8"/>
    </row>
    <row r="1480" spans="4:4" x14ac:dyDescent="0.2">
      <c r="D1480" s="8"/>
    </row>
    <row r="1481" spans="4:4" x14ac:dyDescent="0.2">
      <c r="D1481" s="8"/>
    </row>
    <row r="1482" spans="4:4" x14ac:dyDescent="0.2">
      <c r="D1482" s="5"/>
    </row>
    <row r="1483" spans="4:4" x14ac:dyDescent="0.2">
      <c r="D1483" s="8"/>
    </row>
    <row r="1484" spans="4:4" x14ac:dyDescent="0.2">
      <c r="D1484" s="8"/>
    </row>
    <row r="1485" spans="4:4" x14ac:dyDescent="0.2">
      <c r="D1485" s="5"/>
    </row>
    <row r="1486" spans="4:4" x14ac:dyDescent="0.2">
      <c r="D1486" s="8"/>
    </row>
    <row r="1487" spans="4:4" x14ac:dyDescent="0.2">
      <c r="D1487" s="21"/>
    </row>
    <row r="1488" spans="4:4" x14ac:dyDescent="0.2">
      <c r="D1488" s="21"/>
    </row>
    <row r="1489" spans="4:4" x14ac:dyDescent="0.2">
      <c r="D1489" s="8"/>
    </row>
    <row r="1490" spans="4:4" x14ac:dyDescent="0.2">
      <c r="D1490" s="21"/>
    </row>
    <row r="1491" spans="4:4" x14ac:dyDescent="0.2">
      <c r="D1491" s="21"/>
    </row>
    <row r="1492" spans="4:4" x14ac:dyDescent="0.2">
      <c r="D1492" s="21"/>
    </row>
    <row r="1493" spans="4:4" x14ac:dyDescent="0.2">
      <c r="D1493" s="5"/>
    </row>
    <row r="1494" spans="4:4" x14ac:dyDescent="0.2">
      <c r="D1494" s="8"/>
    </row>
    <row r="1495" spans="4:4" x14ac:dyDescent="0.2">
      <c r="D1495" s="8"/>
    </row>
    <row r="1496" spans="4:4" x14ac:dyDescent="0.2">
      <c r="D1496" s="8"/>
    </row>
    <row r="1497" spans="4:4" x14ac:dyDescent="0.2">
      <c r="D1497" s="8"/>
    </row>
    <row r="1498" spans="4:4" x14ac:dyDescent="0.2">
      <c r="D1498" s="8"/>
    </row>
    <row r="1499" spans="4:4" x14ac:dyDescent="0.2">
      <c r="D1499" s="8"/>
    </row>
    <row r="1500" spans="4:4" x14ac:dyDescent="0.2">
      <c r="D1500" s="5"/>
    </row>
    <row r="1501" spans="4:4" x14ac:dyDescent="0.2">
      <c r="D1501" s="8"/>
    </row>
    <row r="1502" spans="4:4" x14ac:dyDescent="0.2">
      <c r="D1502" s="8"/>
    </row>
    <row r="1503" spans="4:4" x14ac:dyDescent="0.2">
      <c r="D1503" s="8"/>
    </row>
    <row r="1504" spans="4:4" x14ac:dyDescent="0.2">
      <c r="D1504" s="8"/>
    </row>
    <row r="1505" spans="4:4" x14ac:dyDescent="0.2">
      <c r="D1505" s="5"/>
    </row>
    <row r="1506" spans="4:4" x14ac:dyDescent="0.2">
      <c r="D1506" s="8"/>
    </row>
    <row r="1507" spans="4:4" x14ac:dyDescent="0.2">
      <c r="D1507" s="8"/>
    </row>
    <row r="1508" spans="4:4" x14ac:dyDescent="0.2">
      <c r="D1508" s="8"/>
    </row>
    <row r="1509" spans="4:4" x14ac:dyDescent="0.2">
      <c r="D1509" s="8"/>
    </row>
    <row r="1510" spans="4:4" x14ac:dyDescent="0.2">
      <c r="D1510" s="8"/>
    </row>
    <row r="1511" spans="4:4" x14ac:dyDescent="0.2">
      <c r="D1511" s="8"/>
    </row>
    <row r="1512" spans="4:4" x14ac:dyDescent="0.2">
      <c r="D1512" s="8"/>
    </row>
    <row r="1513" spans="4:4" x14ac:dyDescent="0.2">
      <c r="D1513" s="5"/>
    </row>
    <row r="1514" spans="4:4" x14ac:dyDescent="0.2">
      <c r="D1514" s="8"/>
    </row>
    <row r="1515" spans="4:4" x14ac:dyDescent="0.2">
      <c r="D1515" s="8"/>
    </row>
    <row r="1516" spans="4:4" x14ac:dyDescent="0.2">
      <c r="D1516" s="8"/>
    </row>
    <row r="1517" spans="4:4" x14ac:dyDescent="0.2">
      <c r="D1517" s="5"/>
    </row>
    <row r="1518" spans="4:4" x14ac:dyDescent="0.2">
      <c r="D1518" s="8"/>
    </row>
    <row r="1519" spans="4:4" x14ac:dyDescent="0.2">
      <c r="D1519" s="8"/>
    </row>
    <row r="1520" spans="4:4" x14ac:dyDescent="0.2">
      <c r="D1520" s="5"/>
    </row>
    <row r="1521" spans="4:4" x14ac:dyDescent="0.2">
      <c r="D1521" s="8"/>
    </row>
    <row r="1522" spans="4:4" x14ac:dyDescent="0.2">
      <c r="D1522" s="8"/>
    </row>
    <row r="1523" spans="4:4" x14ac:dyDescent="0.2">
      <c r="D1523" s="5"/>
    </row>
    <row r="1524" spans="4:4" x14ac:dyDescent="0.2">
      <c r="D1524" s="8"/>
    </row>
    <row r="1525" spans="4:4" x14ac:dyDescent="0.2">
      <c r="D1525" s="8"/>
    </row>
    <row r="1526" spans="4:4" x14ac:dyDescent="0.2">
      <c r="D1526" s="8"/>
    </row>
    <row r="1527" spans="4:4" x14ac:dyDescent="0.2">
      <c r="D1527" s="8"/>
    </row>
    <row r="1528" spans="4:4" x14ac:dyDescent="0.2">
      <c r="D1528" s="5"/>
    </row>
    <row r="1529" spans="4:4" x14ac:dyDescent="0.2">
      <c r="D1529" s="8"/>
    </row>
    <row r="1530" spans="4:4" x14ac:dyDescent="0.2">
      <c r="D1530" s="8"/>
    </row>
    <row r="1531" spans="4:4" x14ac:dyDescent="0.2">
      <c r="D1531" s="5"/>
    </row>
    <row r="1532" spans="4:4" x14ac:dyDescent="0.2">
      <c r="D1532" s="8"/>
    </row>
    <row r="1533" spans="4:4" x14ac:dyDescent="0.2">
      <c r="D1533" s="21"/>
    </row>
    <row r="1534" spans="4:4" x14ac:dyDescent="0.2">
      <c r="D1534" s="21"/>
    </row>
    <row r="1535" spans="4:4" x14ac:dyDescent="0.2">
      <c r="D1535" s="8"/>
    </row>
    <row r="1536" spans="4:4" x14ac:dyDescent="0.2">
      <c r="D1536" s="21"/>
    </row>
    <row r="1537" spans="4:4" x14ac:dyDescent="0.2">
      <c r="D1537" s="21"/>
    </row>
    <row r="1538" spans="4:4" x14ac:dyDescent="0.2">
      <c r="D1538" s="21"/>
    </row>
    <row r="1539" spans="4:4" x14ac:dyDescent="0.2">
      <c r="D1539" s="5"/>
    </row>
    <row r="1540" spans="4:4" x14ac:dyDescent="0.2">
      <c r="D1540" s="8"/>
    </row>
    <row r="1541" spans="4:4" x14ac:dyDescent="0.2">
      <c r="D1541" s="8"/>
    </row>
    <row r="1542" spans="4:4" x14ac:dyDescent="0.2">
      <c r="D1542" s="8"/>
    </row>
    <row r="1543" spans="4:4" x14ac:dyDescent="0.2">
      <c r="D1543" s="8"/>
    </row>
    <row r="1544" spans="4:4" x14ac:dyDescent="0.2">
      <c r="D1544" s="8"/>
    </row>
    <row r="1545" spans="4:4" x14ac:dyDescent="0.2">
      <c r="D1545" s="8"/>
    </row>
    <row r="1546" spans="4:4" x14ac:dyDescent="0.2">
      <c r="D1546" s="5"/>
    </row>
    <row r="1547" spans="4:4" x14ac:dyDescent="0.2">
      <c r="D1547" s="8"/>
    </row>
    <row r="1548" spans="4:4" x14ac:dyDescent="0.2">
      <c r="D1548" s="8"/>
    </row>
    <row r="1549" spans="4:4" x14ac:dyDescent="0.2">
      <c r="D1549" s="8"/>
    </row>
    <row r="1550" spans="4:4" x14ac:dyDescent="0.2">
      <c r="D1550" s="8"/>
    </row>
    <row r="1551" spans="4:4" x14ac:dyDescent="0.2">
      <c r="D1551" s="5"/>
    </row>
    <row r="1552" spans="4:4" x14ac:dyDescent="0.2">
      <c r="D1552" s="8"/>
    </row>
    <row r="1553" spans="4:4" x14ac:dyDescent="0.2">
      <c r="D1553" s="8"/>
    </row>
    <row r="1554" spans="4:4" x14ac:dyDescent="0.2">
      <c r="D1554" s="8"/>
    </row>
    <row r="1555" spans="4:4" x14ac:dyDescent="0.2">
      <c r="D1555" s="8"/>
    </row>
    <row r="1556" spans="4:4" x14ac:dyDescent="0.2">
      <c r="D1556" s="8"/>
    </row>
    <row r="1557" spans="4:4" x14ac:dyDescent="0.2">
      <c r="D1557" s="8"/>
    </row>
    <row r="1558" spans="4:4" x14ac:dyDescent="0.2">
      <c r="D1558" s="8"/>
    </row>
    <row r="1559" spans="4:4" x14ac:dyDescent="0.2">
      <c r="D1559" s="5"/>
    </row>
    <row r="1560" spans="4:4" x14ac:dyDescent="0.2">
      <c r="D1560" s="8"/>
    </row>
    <row r="1561" spans="4:4" x14ac:dyDescent="0.2">
      <c r="D1561" s="8"/>
    </row>
    <row r="1562" spans="4:4" x14ac:dyDescent="0.2">
      <c r="D1562" s="8"/>
    </row>
    <row r="1563" spans="4:4" x14ac:dyDescent="0.2">
      <c r="D1563" s="5"/>
    </row>
    <row r="1564" spans="4:4" x14ac:dyDescent="0.2">
      <c r="D1564" s="8"/>
    </row>
    <row r="1565" spans="4:4" x14ac:dyDescent="0.2">
      <c r="D1565" s="8"/>
    </row>
    <row r="1566" spans="4:4" x14ac:dyDescent="0.2">
      <c r="D1566" s="5"/>
    </row>
    <row r="1567" spans="4:4" x14ac:dyDescent="0.2">
      <c r="D1567" s="8"/>
    </row>
    <row r="1568" spans="4:4" x14ac:dyDescent="0.2">
      <c r="D1568" s="8"/>
    </row>
    <row r="1569" spans="4:4" x14ac:dyDescent="0.2">
      <c r="D1569" s="5"/>
    </row>
    <row r="1570" spans="4:4" x14ac:dyDescent="0.2">
      <c r="D1570" s="8"/>
    </row>
    <row r="1571" spans="4:4" x14ac:dyDescent="0.2">
      <c r="D1571" s="8"/>
    </row>
    <row r="1572" spans="4:4" x14ac:dyDescent="0.2">
      <c r="D1572" s="8"/>
    </row>
    <row r="1573" spans="4:4" x14ac:dyDescent="0.2">
      <c r="D1573" s="8"/>
    </row>
    <row r="1574" spans="4:4" x14ac:dyDescent="0.2">
      <c r="D1574" s="5"/>
    </row>
    <row r="1575" spans="4:4" x14ac:dyDescent="0.2">
      <c r="D1575" s="8"/>
    </row>
    <row r="1576" spans="4:4" x14ac:dyDescent="0.2">
      <c r="D1576" s="8"/>
    </row>
    <row r="1577" spans="4:4" x14ac:dyDescent="0.2">
      <c r="D1577" s="5"/>
    </row>
    <row r="1578" spans="4:4" x14ac:dyDescent="0.2">
      <c r="D1578" s="8"/>
    </row>
    <row r="1579" spans="4:4" x14ac:dyDescent="0.2">
      <c r="D1579" s="21"/>
    </row>
    <row r="1580" spans="4:4" x14ac:dyDescent="0.2">
      <c r="D1580" s="21"/>
    </row>
    <row r="1581" spans="4:4" x14ac:dyDescent="0.2">
      <c r="D1581" s="8"/>
    </row>
    <row r="1582" spans="4:4" x14ac:dyDescent="0.2">
      <c r="D1582" s="21"/>
    </row>
    <row r="1583" spans="4:4" x14ac:dyDescent="0.2">
      <c r="D1583" s="21"/>
    </row>
    <row r="1584" spans="4:4" x14ac:dyDescent="0.2">
      <c r="D1584" s="21"/>
    </row>
    <row r="1585" spans="4:4" x14ac:dyDescent="0.2">
      <c r="D1585" s="5"/>
    </row>
    <row r="1586" spans="4:4" x14ac:dyDescent="0.2">
      <c r="D1586" s="8"/>
    </row>
    <row r="1587" spans="4:4" x14ac:dyDescent="0.2">
      <c r="D1587" s="8"/>
    </row>
    <row r="1588" spans="4:4" x14ac:dyDescent="0.2">
      <c r="D1588" s="8"/>
    </row>
    <row r="1589" spans="4:4" x14ac:dyDescent="0.2">
      <c r="D1589" s="8"/>
    </row>
    <row r="1590" spans="4:4" x14ac:dyDescent="0.2">
      <c r="D1590" s="8"/>
    </row>
    <row r="1591" spans="4:4" x14ac:dyDescent="0.2">
      <c r="D1591" s="8"/>
    </row>
    <row r="1592" spans="4:4" x14ac:dyDescent="0.2">
      <c r="D1592" s="5"/>
    </row>
    <row r="1593" spans="4:4" x14ac:dyDescent="0.2">
      <c r="D1593" s="8"/>
    </row>
    <row r="1594" spans="4:4" x14ac:dyDescent="0.2">
      <c r="D1594" s="8"/>
    </row>
    <row r="1595" spans="4:4" x14ac:dyDescent="0.2">
      <c r="D1595" s="8"/>
    </row>
    <row r="1596" spans="4:4" x14ac:dyDescent="0.2">
      <c r="D1596" s="8"/>
    </row>
    <row r="1597" spans="4:4" x14ac:dyDescent="0.2">
      <c r="D1597" s="5"/>
    </row>
    <row r="1598" spans="4:4" x14ac:dyDescent="0.2">
      <c r="D1598" s="8"/>
    </row>
    <row r="1599" spans="4:4" x14ac:dyDescent="0.2">
      <c r="D1599" s="8"/>
    </row>
    <row r="1600" spans="4:4" x14ac:dyDescent="0.2">
      <c r="D1600" s="8"/>
    </row>
    <row r="1601" spans="4:4" x14ac:dyDescent="0.2">
      <c r="D1601" s="8"/>
    </row>
    <row r="1602" spans="4:4" x14ac:dyDescent="0.2">
      <c r="D1602" s="8"/>
    </row>
    <row r="1603" spans="4:4" x14ac:dyDescent="0.2">
      <c r="D1603" s="8"/>
    </row>
    <row r="1604" spans="4:4" x14ac:dyDescent="0.2">
      <c r="D1604" s="8"/>
    </row>
    <row r="1605" spans="4:4" x14ac:dyDescent="0.2">
      <c r="D1605" s="5"/>
    </row>
    <row r="1606" spans="4:4" x14ac:dyDescent="0.2">
      <c r="D1606" s="8"/>
    </row>
    <row r="1607" spans="4:4" x14ac:dyDescent="0.2">
      <c r="D1607" s="8"/>
    </row>
    <row r="1608" spans="4:4" x14ac:dyDescent="0.2">
      <c r="D1608" s="8"/>
    </row>
    <row r="1609" spans="4:4" x14ac:dyDescent="0.2">
      <c r="D1609" s="5"/>
    </row>
    <row r="1610" spans="4:4" x14ac:dyDescent="0.2">
      <c r="D1610" s="8"/>
    </row>
    <row r="1611" spans="4:4" x14ac:dyDescent="0.2">
      <c r="D1611" s="8"/>
    </row>
    <row r="1612" spans="4:4" x14ac:dyDescent="0.2">
      <c r="D1612" s="5"/>
    </row>
    <row r="1613" spans="4:4" x14ac:dyDescent="0.2">
      <c r="D1613" s="8"/>
    </row>
    <row r="1614" spans="4:4" x14ac:dyDescent="0.2">
      <c r="D1614" s="8"/>
    </row>
    <row r="1615" spans="4:4" x14ac:dyDescent="0.2">
      <c r="D1615" s="5"/>
    </row>
    <row r="1616" spans="4:4" x14ac:dyDescent="0.2">
      <c r="D1616" s="8"/>
    </row>
    <row r="1617" spans="4:4" x14ac:dyDescent="0.2">
      <c r="D1617" s="8"/>
    </row>
    <row r="1618" spans="4:4" x14ac:dyDescent="0.2">
      <c r="D1618" s="8"/>
    </row>
    <row r="1619" spans="4:4" x14ac:dyDescent="0.2">
      <c r="D1619" s="8"/>
    </row>
    <row r="1620" spans="4:4" x14ac:dyDescent="0.2">
      <c r="D1620" s="5"/>
    </row>
    <row r="1621" spans="4:4" x14ac:dyDescent="0.2">
      <c r="D1621" s="8"/>
    </row>
    <row r="1622" spans="4:4" x14ac:dyDescent="0.2">
      <c r="D1622" s="8"/>
    </row>
    <row r="1623" spans="4:4" x14ac:dyDescent="0.2">
      <c r="D1623" s="5"/>
    </row>
    <row r="1624" spans="4:4" x14ac:dyDescent="0.2">
      <c r="D1624" s="8"/>
    </row>
    <row r="1625" spans="4:4" x14ac:dyDescent="0.2">
      <c r="D1625" s="21"/>
    </row>
    <row r="1626" spans="4:4" x14ac:dyDescent="0.2">
      <c r="D1626" s="21"/>
    </row>
    <row r="1627" spans="4:4" x14ac:dyDescent="0.2">
      <c r="D1627" s="8"/>
    </row>
    <row r="1628" spans="4:4" x14ac:dyDescent="0.2">
      <c r="D1628" s="21"/>
    </row>
    <row r="1629" spans="4:4" x14ac:dyDescent="0.2">
      <c r="D1629" s="21"/>
    </row>
    <row r="1630" spans="4:4" x14ac:dyDescent="0.2">
      <c r="D1630" s="21"/>
    </row>
    <row r="1631" spans="4:4" x14ac:dyDescent="0.2">
      <c r="D1631" s="5"/>
    </row>
    <row r="1632" spans="4:4" x14ac:dyDescent="0.2">
      <c r="D1632" s="8"/>
    </row>
    <row r="1633" spans="4:4" x14ac:dyDescent="0.2">
      <c r="D1633" s="8"/>
    </row>
    <row r="1634" spans="4:4" x14ac:dyDescent="0.2">
      <c r="D1634" s="8"/>
    </row>
    <row r="1635" spans="4:4" x14ac:dyDescent="0.2">
      <c r="D1635" s="8"/>
    </row>
    <row r="1636" spans="4:4" x14ac:dyDescent="0.2">
      <c r="D1636" s="8"/>
    </row>
    <row r="1637" spans="4:4" x14ac:dyDescent="0.2">
      <c r="D1637" s="8"/>
    </row>
    <row r="1638" spans="4:4" x14ac:dyDescent="0.2">
      <c r="D1638" s="5"/>
    </row>
    <row r="1639" spans="4:4" x14ac:dyDescent="0.2">
      <c r="D1639" s="8"/>
    </row>
    <row r="1640" spans="4:4" x14ac:dyDescent="0.2">
      <c r="D1640" s="8"/>
    </row>
    <row r="1641" spans="4:4" x14ac:dyDescent="0.2">
      <c r="D1641" s="8"/>
    </row>
    <row r="1642" spans="4:4" x14ac:dyDescent="0.2">
      <c r="D1642" s="8"/>
    </row>
    <row r="1643" spans="4:4" x14ac:dyDescent="0.2">
      <c r="D1643" s="5"/>
    </row>
    <row r="1644" spans="4:4" x14ac:dyDescent="0.2">
      <c r="D1644" s="8"/>
    </row>
    <row r="1645" spans="4:4" x14ac:dyDescent="0.2">
      <c r="D1645" s="8"/>
    </row>
    <row r="1646" spans="4:4" x14ac:dyDescent="0.2">
      <c r="D1646" s="8"/>
    </row>
    <row r="1647" spans="4:4" x14ac:dyDescent="0.2">
      <c r="D1647" s="8"/>
    </row>
    <row r="1648" spans="4:4" x14ac:dyDescent="0.2">
      <c r="D1648" s="8"/>
    </row>
    <row r="1649" spans="4:4" x14ac:dyDescent="0.2">
      <c r="D1649" s="8"/>
    </row>
    <row r="1650" spans="4:4" x14ac:dyDescent="0.2">
      <c r="D1650" s="8"/>
    </row>
    <row r="1651" spans="4:4" x14ac:dyDescent="0.2">
      <c r="D1651" s="5"/>
    </row>
    <row r="1652" spans="4:4" x14ac:dyDescent="0.2">
      <c r="D1652" s="8"/>
    </row>
    <row r="1653" spans="4:4" x14ac:dyDescent="0.2">
      <c r="D1653" s="8"/>
    </row>
    <row r="1654" spans="4:4" x14ac:dyDescent="0.2">
      <c r="D1654" s="8"/>
    </row>
    <row r="1655" spans="4:4" x14ac:dyDescent="0.2">
      <c r="D1655" s="5"/>
    </row>
    <row r="1656" spans="4:4" x14ac:dyDescent="0.2">
      <c r="D1656" s="8"/>
    </row>
    <row r="1657" spans="4:4" x14ac:dyDescent="0.2">
      <c r="D1657" s="8"/>
    </row>
    <row r="1658" spans="4:4" x14ac:dyDescent="0.2">
      <c r="D1658" s="5"/>
    </row>
    <row r="1659" spans="4:4" x14ac:dyDescent="0.2">
      <c r="D1659" s="8"/>
    </row>
    <row r="1660" spans="4:4" x14ac:dyDescent="0.2">
      <c r="D1660" s="8"/>
    </row>
  </sheetData>
  <hyperlinks>
    <hyperlink ref="I1" location="Contents!A1" display="Back" xr:uid="{00000000-0004-0000-0700-000000000000}"/>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Team</vt:lpstr>
      <vt:lpstr>Contents</vt:lpstr>
      <vt:lpstr>1</vt:lpstr>
      <vt:lpstr>Sheet2</vt:lpstr>
      <vt:lpstr>2</vt:lpstr>
      <vt:lpstr>3</vt:lpstr>
      <vt:lpstr>4</vt:lpstr>
      <vt:lpstr>5</vt:lpstr>
      <vt:lpstr>6</vt:lpstr>
      <vt:lpstr>7</vt:lpstr>
      <vt:lpstr>8</vt:lpstr>
      <vt:lpstr>9</vt:lpstr>
      <vt:lpstr>List of Institutions</vt:lpstr>
      <vt:lpstr>Disclaimer and Notes</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2026-06-18T13:15:43Z</dcterms:modified>
</cp:coreProperties>
</file>