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64011"/>
  <bookViews>
    <workbookView xWindow="-120" yWindow="-120" windowWidth="20730" windowHeight="11310"/>
  </bookViews>
  <sheets>
    <sheet name="Matrix" sheetId="2" r:id="rId1"/>
    <sheet name="Financial_AC" sheetId="4" r:id="rId2"/>
    <sheet name="Capital_AC" sheetId="3" r:id="rId3"/>
    <sheet name="FoFs" sheetId="5" r:id="rId4"/>
    <sheet name="Positions" sheetId="6" r:id="rId5"/>
  </sheets>
  <definedNames>
    <definedName name="_xlnm.Print_Area" localSheetId="3">FoFs!$A$1:$R$57</definedName>
    <definedName name="_xlnm.Print_Area" localSheetId="0">Matrix!$B$3:$AH$204</definedName>
    <definedName name="_xlnm.Print_Titles" localSheetId="1">Financial_AC!$B:$C</definedName>
    <definedName name="_xlnm.Print_Titles" localSheetId="3">FoFs!$6:$10</definedName>
    <definedName name="_xlnm.Print_Titles" localSheetId="0">Matrix!$3:$8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7" i="5" l="1"/>
  <c r="P57" i="5"/>
  <c r="S58" i="3"/>
  <c r="Q57" i="5" l="1"/>
  <c r="B3" i="4"/>
  <c r="N57" i="5" l="1"/>
  <c r="M57" i="5"/>
  <c r="L57" i="5"/>
  <c r="K57" i="5"/>
  <c r="J57" i="5"/>
  <c r="I57" i="5"/>
  <c r="H57" i="5"/>
  <c r="G57" i="5"/>
  <c r="F57" i="5"/>
  <c r="E57" i="5"/>
  <c r="D57" i="5"/>
  <c r="R57" i="5" l="1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11" i="5"/>
  <c r="S12" i="4" l="1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R11" i="4"/>
  <c r="Q11" i="4"/>
  <c r="P55" i="3" s="1"/>
  <c r="P11" i="4"/>
  <c r="O11" i="4"/>
  <c r="O55" i="3" s="1"/>
  <c r="N11" i="4"/>
  <c r="M11" i="4"/>
  <c r="L11" i="4"/>
  <c r="K11" i="4"/>
  <c r="J11" i="4"/>
  <c r="I11" i="4"/>
  <c r="H11" i="4"/>
  <c r="G11" i="4"/>
  <c r="F11" i="4"/>
  <c r="E11" i="4"/>
  <c r="D11" i="4"/>
  <c r="S11" i="4" l="1"/>
  <c r="R55" i="3"/>
  <c r="N55" i="3"/>
  <c r="M55" i="3"/>
  <c r="L55" i="3"/>
  <c r="K55" i="3"/>
  <c r="J55" i="3"/>
  <c r="I55" i="3"/>
  <c r="H55" i="3"/>
  <c r="G55" i="3"/>
  <c r="F55" i="3"/>
  <c r="E55" i="3"/>
  <c r="D55" i="3"/>
  <c r="B3" i="3"/>
  <c r="B3" i="5" s="1"/>
  <c r="B3" i="6" s="1"/>
  <c r="O53" i="3" l="1"/>
  <c r="Q55" i="3" l="1"/>
  <c r="S55" i="3" s="1"/>
  <c r="Q52" i="3"/>
  <c r="S52" i="3" s="1"/>
  <c r="Q51" i="3"/>
  <c r="S51" i="3" s="1"/>
  <c r="Q50" i="3"/>
  <c r="S50" i="3" s="1"/>
  <c r="Q49" i="3"/>
  <c r="S49" i="3" s="1"/>
  <c r="Q48" i="3"/>
  <c r="S48" i="3" s="1"/>
  <c r="Q47" i="3"/>
  <c r="S47" i="3" s="1"/>
  <c r="Q46" i="3"/>
  <c r="S46" i="3" s="1"/>
  <c r="Q45" i="3"/>
  <c r="S45" i="3" s="1"/>
  <c r="Q44" i="3"/>
  <c r="S44" i="3" s="1"/>
  <c r="Q43" i="3"/>
  <c r="S43" i="3" s="1"/>
  <c r="Q42" i="3"/>
  <c r="S42" i="3" s="1"/>
  <c r="Q41" i="3"/>
  <c r="S41" i="3" s="1"/>
  <c r="Q40" i="3"/>
  <c r="S40" i="3" s="1"/>
  <c r="Q39" i="3"/>
  <c r="S39" i="3" s="1"/>
  <c r="Q38" i="3"/>
  <c r="S38" i="3" s="1"/>
  <c r="Q37" i="3"/>
  <c r="S37" i="3" s="1"/>
  <c r="Q36" i="3"/>
  <c r="S36" i="3" s="1"/>
  <c r="Q35" i="3"/>
  <c r="S35" i="3" s="1"/>
  <c r="Q34" i="3"/>
  <c r="S34" i="3" s="1"/>
  <c r="Q33" i="3"/>
  <c r="S33" i="3" s="1"/>
  <c r="Q32" i="3"/>
  <c r="S32" i="3" s="1"/>
  <c r="Q31" i="3"/>
  <c r="S31" i="3" s="1"/>
  <c r="Q30" i="3"/>
  <c r="S30" i="3" s="1"/>
  <c r="Q29" i="3"/>
  <c r="S29" i="3" s="1"/>
  <c r="Q28" i="3"/>
  <c r="S28" i="3" s="1"/>
  <c r="Q27" i="3"/>
  <c r="S27" i="3" s="1"/>
  <c r="Q26" i="3"/>
  <c r="S26" i="3" s="1"/>
  <c r="Q25" i="3"/>
  <c r="S25" i="3" s="1"/>
  <c r="Q24" i="3"/>
  <c r="S24" i="3" s="1"/>
  <c r="Q23" i="3"/>
  <c r="S23" i="3" s="1"/>
  <c r="Q22" i="3"/>
  <c r="S22" i="3" s="1"/>
  <c r="Q21" i="3"/>
  <c r="S21" i="3" s="1"/>
  <c r="Q20" i="3"/>
  <c r="S20" i="3" s="1"/>
  <c r="Q19" i="3"/>
  <c r="S19" i="3" s="1"/>
  <c r="Q18" i="3"/>
  <c r="S18" i="3" s="1"/>
  <c r="Q17" i="3"/>
  <c r="S17" i="3" s="1"/>
  <c r="Q16" i="3"/>
  <c r="S16" i="3" s="1"/>
  <c r="Q15" i="3"/>
  <c r="S15" i="3" s="1"/>
  <c r="Q14" i="3"/>
  <c r="S14" i="3" s="1"/>
  <c r="Q13" i="3"/>
  <c r="S13" i="3" s="1"/>
  <c r="Q12" i="3"/>
  <c r="S12" i="3" s="1"/>
  <c r="Q11" i="3"/>
  <c r="S11" i="3" s="1"/>
  <c r="R54" i="3" l="1"/>
  <c r="R53" i="3" l="1"/>
  <c r="C32" i="6" l="1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R56" i="3" l="1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P53" i="3"/>
  <c r="N53" i="3"/>
  <c r="N56" i="3" s="1"/>
  <c r="M53" i="3"/>
  <c r="L53" i="3"/>
  <c r="L56" i="3" s="1"/>
  <c r="K53" i="3"/>
  <c r="J53" i="3"/>
  <c r="I53" i="3"/>
  <c r="I56" i="3" s="1"/>
  <c r="H53" i="3"/>
  <c r="G53" i="3"/>
  <c r="F53" i="3"/>
  <c r="F56" i="3" s="1"/>
  <c r="E53" i="3"/>
  <c r="D53" i="3"/>
  <c r="Q53" i="3" l="1"/>
  <c r="S53" i="3" s="1"/>
  <c r="Q54" i="3"/>
  <c r="S54" i="3" s="1"/>
  <c r="D56" i="3"/>
  <c r="H56" i="3"/>
  <c r="P56" i="3"/>
  <c r="J56" i="3"/>
  <c r="E56" i="3"/>
  <c r="M56" i="3"/>
  <c r="G56" i="3"/>
  <c r="O56" i="3"/>
  <c r="K56" i="3"/>
  <c r="K203" i="2"/>
  <c r="AH202" i="2"/>
  <c r="AH201" i="2"/>
  <c r="AG201" i="2"/>
  <c r="AH200" i="2"/>
  <c r="AA203" i="2"/>
  <c r="S203" i="2"/>
  <c r="AH199" i="2"/>
  <c r="AG199" i="2"/>
  <c r="AE203" i="2"/>
  <c r="AD203" i="2"/>
  <c r="AC203" i="2"/>
  <c r="AB203" i="2"/>
  <c r="W203" i="2"/>
  <c r="U203" i="2"/>
  <c r="N203" i="2"/>
  <c r="M203" i="2"/>
  <c r="L203" i="2"/>
  <c r="F203" i="2"/>
  <c r="E203" i="2"/>
  <c r="AH198" i="2"/>
  <c r="AH197" i="2"/>
  <c r="AG197" i="2"/>
  <c r="AH196" i="2"/>
  <c r="AG196" i="2"/>
  <c r="AH195" i="2"/>
  <c r="AG195" i="2"/>
  <c r="AH194" i="2"/>
  <c r="AG194" i="2"/>
  <c r="AH193" i="2"/>
  <c r="AG193" i="2"/>
  <c r="AH192" i="2"/>
  <c r="AG192" i="2"/>
  <c r="AH191" i="2"/>
  <c r="AG191" i="2"/>
  <c r="AH190" i="2"/>
  <c r="AG190" i="2"/>
  <c r="AH189" i="2"/>
  <c r="AG189" i="2"/>
  <c r="AH188" i="2"/>
  <c r="AG188" i="2"/>
  <c r="AH187" i="2"/>
  <c r="AG187" i="2"/>
  <c r="AH186" i="2"/>
  <c r="AG186" i="2"/>
  <c r="AH185" i="2"/>
  <c r="AG185" i="2"/>
  <c r="AH184" i="2"/>
  <c r="AG184" i="2"/>
  <c r="AH183" i="2"/>
  <c r="AH182" i="2"/>
  <c r="AG182" i="2"/>
  <c r="AH181" i="2"/>
  <c r="AH180" i="2"/>
  <c r="AG180" i="2"/>
  <c r="AH179" i="2"/>
  <c r="AG179" i="2"/>
  <c r="AH178" i="2"/>
  <c r="AG178" i="2"/>
  <c r="AH177" i="2"/>
  <c r="AG177" i="2"/>
  <c r="AH176" i="2"/>
  <c r="AG176" i="2"/>
  <c r="AH175" i="2"/>
  <c r="AG175" i="2"/>
  <c r="AH174" i="2"/>
  <c r="AG174" i="2"/>
  <c r="AH173" i="2"/>
  <c r="AG173" i="2"/>
  <c r="AH172" i="2"/>
  <c r="AG172" i="2"/>
  <c r="AH171" i="2"/>
  <c r="AG171" i="2"/>
  <c r="AH170" i="2"/>
  <c r="AG170" i="2"/>
  <c r="AG169" i="2"/>
  <c r="AH169" i="2"/>
  <c r="AG168" i="2"/>
  <c r="AH168" i="2"/>
  <c r="AH167" i="2"/>
  <c r="AH166" i="2"/>
  <c r="AG166" i="2"/>
  <c r="AH165" i="2"/>
  <c r="AH164" i="2"/>
  <c r="AG162" i="2"/>
  <c r="AH162" i="2"/>
  <c r="AG161" i="2"/>
  <c r="AH161" i="2"/>
  <c r="AG160" i="2"/>
  <c r="AH160" i="2"/>
  <c r="AG159" i="2"/>
  <c r="AH159" i="2"/>
  <c r="AG158" i="2"/>
  <c r="AH158" i="2"/>
  <c r="AG157" i="2"/>
  <c r="AH157" i="2"/>
  <c r="AG156" i="2"/>
  <c r="AH156" i="2"/>
  <c r="AG155" i="2"/>
  <c r="AH155" i="2"/>
  <c r="AG154" i="2"/>
  <c r="AH154" i="2"/>
  <c r="AG153" i="2"/>
  <c r="AH153" i="2"/>
  <c r="AG152" i="2"/>
  <c r="AH152" i="2"/>
  <c r="AG151" i="2"/>
  <c r="AH151" i="2"/>
  <c r="AG150" i="2"/>
  <c r="AH150" i="2"/>
  <c r="AG149" i="2"/>
  <c r="AH147" i="2"/>
  <c r="AG148" i="2"/>
  <c r="AH148" i="2"/>
  <c r="AG146" i="2"/>
  <c r="AH146" i="2"/>
  <c r="AG145" i="2"/>
  <c r="AH145" i="2"/>
  <c r="AG144" i="2"/>
  <c r="AH144" i="2"/>
  <c r="AG143" i="2"/>
  <c r="AH143" i="2"/>
  <c r="AG142" i="2"/>
  <c r="AH142" i="2"/>
  <c r="AG141" i="2"/>
  <c r="AH141" i="2"/>
  <c r="AG140" i="2"/>
  <c r="AH140" i="2"/>
  <c r="AG139" i="2"/>
  <c r="AH139" i="2"/>
  <c r="AG138" i="2"/>
  <c r="AH131" i="2"/>
  <c r="AG137" i="2"/>
  <c r="AH137" i="2"/>
  <c r="AG136" i="2"/>
  <c r="AH136" i="2"/>
  <c r="AG135" i="2"/>
  <c r="AH135" i="2"/>
  <c r="AG134" i="2"/>
  <c r="AH134" i="2"/>
  <c r="AG133" i="2"/>
  <c r="AH133" i="2"/>
  <c r="AG132" i="2"/>
  <c r="AH132" i="2"/>
  <c r="AG131" i="2"/>
  <c r="AG130" i="2"/>
  <c r="AG129" i="2"/>
  <c r="AH129" i="2"/>
  <c r="AG128" i="2"/>
  <c r="AH128" i="2"/>
  <c r="AG127" i="2"/>
  <c r="AH127" i="2"/>
  <c r="AG126" i="2"/>
  <c r="AH126" i="2"/>
  <c r="AG125" i="2"/>
  <c r="AH125" i="2"/>
  <c r="AG124" i="2"/>
  <c r="AH124" i="2"/>
  <c r="AG123" i="2"/>
  <c r="AH123" i="2"/>
  <c r="AG122" i="2"/>
  <c r="AH122" i="2"/>
  <c r="AG121" i="2"/>
  <c r="AH121" i="2"/>
  <c r="AG120" i="2"/>
  <c r="AH120" i="2"/>
  <c r="AG119" i="2"/>
  <c r="AH119" i="2"/>
  <c r="AG118" i="2"/>
  <c r="AH118" i="2"/>
  <c r="AG117" i="2"/>
  <c r="AH117" i="2"/>
  <c r="AH116" i="2"/>
  <c r="AG113" i="2"/>
  <c r="AG112" i="2"/>
  <c r="AH112" i="2"/>
  <c r="AG111" i="2"/>
  <c r="AH111" i="2"/>
  <c r="AG110" i="2"/>
  <c r="AH110" i="2"/>
  <c r="AG109" i="2"/>
  <c r="AH109" i="2"/>
  <c r="AG108" i="2"/>
  <c r="AH108" i="2"/>
  <c r="AG107" i="2"/>
  <c r="AH107" i="2"/>
  <c r="AG106" i="2"/>
  <c r="AH106" i="2"/>
  <c r="AG105" i="2"/>
  <c r="AH105" i="2"/>
  <c r="AG104" i="2"/>
  <c r="AH104" i="2"/>
  <c r="AG103" i="2"/>
  <c r="AH103" i="2"/>
  <c r="AG102" i="2"/>
  <c r="AH102" i="2"/>
  <c r="AG101" i="2"/>
  <c r="AH101" i="2"/>
  <c r="AG100" i="2"/>
  <c r="AH100" i="2"/>
  <c r="AG99" i="2"/>
  <c r="AH99" i="2"/>
  <c r="AG98" i="2"/>
  <c r="AG97" i="2"/>
  <c r="AH97" i="2"/>
  <c r="AG96" i="2"/>
  <c r="AH96" i="2"/>
  <c r="AG95" i="2"/>
  <c r="AH95" i="2"/>
  <c r="AG94" i="2"/>
  <c r="AH94" i="2"/>
  <c r="AG93" i="2"/>
  <c r="AH93" i="2"/>
  <c r="AG92" i="2"/>
  <c r="AH92" i="2"/>
  <c r="AG91" i="2"/>
  <c r="AH91" i="2"/>
  <c r="AG90" i="2"/>
  <c r="AH90" i="2"/>
  <c r="AG89" i="2"/>
  <c r="AH89" i="2"/>
  <c r="AG88" i="2"/>
  <c r="AH88" i="2"/>
  <c r="AG87" i="2"/>
  <c r="AH87" i="2"/>
  <c r="AG86" i="2"/>
  <c r="AH86" i="2"/>
  <c r="AG85" i="2"/>
  <c r="AH85" i="2"/>
  <c r="AG84" i="2"/>
  <c r="AH84" i="2"/>
  <c r="AG83" i="2"/>
  <c r="AH83" i="2"/>
  <c r="AG80" i="2"/>
  <c r="AH80" i="2"/>
  <c r="AG79" i="2"/>
  <c r="AH79" i="2"/>
  <c r="AG78" i="2"/>
  <c r="AH78" i="2"/>
  <c r="AG77" i="2"/>
  <c r="AH77" i="2"/>
  <c r="AG76" i="2"/>
  <c r="AH76" i="2"/>
  <c r="AG75" i="2"/>
  <c r="AH75" i="2"/>
  <c r="AG74" i="2"/>
  <c r="AH74" i="2"/>
  <c r="AG73" i="2"/>
  <c r="AG72" i="2"/>
  <c r="AG71" i="2"/>
  <c r="AH71" i="2"/>
  <c r="AG70" i="2"/>
  <c r="AH70" i="2"/>
  <c r="AG69" i="2"/>
  <c r="AH69" i="2"/>
  <c r="AG68" i="2"/>
  <c r="AH68" i="2"/>
  <c r="AG67" i="2"/>
  <c r="AH67" i="2"/>
  <c r="AG66" i="2"/>
  <c r="AH66" i="2"/>
  <c r="AG64" i="2"/>
  <c r="AH64" i="2"/>
  <c r="AG63" i="2"/>
  <c r="AH63" i="2"/>
  <c r="AG62" i="2"/>
  <c r="AH62" i="2"/>
  <c r="AG61" i="2"/>
  <c r="AH61" i="2"/>
  <c r="AG60" i="2"/>
  <c r="AH60" i="2"/>
  <c r="AG59" i="2"/>
  <c r="AH59" i="2"/>
  <c r="AG58" i="2"/>
  <c r="AH58" i="2"/>
  <c r="AG57" i="2"/>
  <c r="AH57" i="2"/>
  <c r="AG56" i="2"/>
  <c r="AH56" i="2"/>
  <c r="AG55" i="2"/>
  <c r="AH55" i="2"/>
  <c r="AG54" i="2"/>
  <c r="AH54" i="2"/>
  <c r="AG53" i="2"/>
  <c r="AH53" i="2"/>
  <c r="AG52" i="2"/>
  <c r="AH52" i="2"/>
  <c r="AG51" i="2"/>
  <c r="AH51" i="2"/>
  <c r="AH50" i="2"/>
  <c r="AG47" i="2"/>
  <c r="AH47" i="2"/>
  <c r="AG46" i="2"/>
  <c r="AH46" i="2"/>
  <c r="AG45" i="2"/>
  <c r="AH45" i="2"/>
  <c r="AG44" i="2"/>
  <c r="AH44" i="2"/>
  <c r="AG43" i="2"/>
  <c r="AG42" i="2"/>
  <c r="AH42" i="2"/>
  <c r="AG41" i="2"/>
  <c r="AH41" i="2"/>
  <c r="AG40" i="2"/>
  <c r="AH40" i="2"/>
  <c r="AG39" i="2"/>
  <c r="AH39" i="2"/>
  <c r="AG38" i="2"/>
  <c r="AH38" i="2"/>
  <c r="AG37" i="2"/>
  <c r="AH37" i="2"/>
  <c r="AG36" i="2"/>
  <c r="AH36" i="2"/>
  <c r="AG35" i="2"/>
  <c r="AH35" i="2"/>
  <c r="AG34" i="2"/>
  <c r="AH34" i="2"/>
  <c r="AH33" i="2"/>
  <c r="AG31" i="2"/>
  <c r="AH31" i="2"/>
  <c r="AG30" i="2"/>
  <c r="AH30" i="2"/>
  <c r="AG29" i="2"/>
  <c r="AH29" i="2"/>
  <c r="AG28" i="2"/>
  <c r="AH28" i="2"/>
  <c r="AG27" i="2"/>
  <c r="AH27" i="2"/>
  <c r="AG26" i="2"/>
  <c r="AH26" i="2"/>
  <c r="AG25" i="2"/>
  <c r="AH25" i="2"/>
  <c r="AG24" i="2"/>
  <c r="AH24" i="2"/>
  <c r="AG23" i="2"/>
  <c r="AH23" i="2"/>
  <c r="AG22" i="2"/>
  <c r="AH22" i="2"/>
  <c r="AG21" i="2"/>
  <c r="AH21" i="2"/>
  <c r="AG20" i="2"/>
  <c r="AG19" i="2"/>
  <c r="AG18" i="2"/>
  <c r="AH18" i="2"/>
  <c r="AG17" i="2"/>
  <c r="AH17" i="2"/>
  <c r="AG14" i="2"/>
  <c r="AH14" i="2"/>
  <c r="AG13" i="2"/>
  <c r="AH13" i="2"/>
  <c r="AH12" i="2"/>
  <c r="AH11" i="2"/>
  <c r="AG9" i="2"/>
  <c r="AH9" i="2"/>
  <c r="Q56" i="3" l="1"/>
  <c r="S56" i="3" s="1"/>
  <c r="E204" i="2"/>
  <c r="AC204" i="2"/>
  <c r="M204" i="2"/>
  <c r="AG81" i="2"/>
  <c r="AG181" i="2"/>
  <c r="AG32" i="2"/>
  <c r="X203" i="2"/>
  <c r="AG115" i="2"/>
  <c r="AG114" i="2"/>
  <c r="AG11" i="2"/>
  <c r="I203" i="2"/>
  <c r="AG49" i="2"/>
  <c r="AH20" i="2"/>
  <c r="Y203" i="2"/>
  <c r="AG164" i="2"/>
  <c r="AG200" i="2"/>
  <c r="AH98" i="2"/>
  <c r="G203" i="2"/>
  <c r="O203" i="2"/>
  <c r="AF203" i="2"/>
  <c r="AH73" i="2"/>
  <c r="AG82" i="2"/>
  <c r="AH113" i="2"/>
  <c r="P203" i="2"/>
  <c r="AG50" i="2"/>
  <c r="AG65" i="2"/>
  <c r="AH72" i="2"/>
  <c r="AG202" i="2"/>
  <c r="AG183" i="2"/>
  <c r="J203" i="2"/>
  <c r="R203" i="2"/>
  <c r="AH149" i="2"/>
  <c r="AG167" i="2"/>
  <c r="Z203" i="2"/>
  <c r="AG33" i="2"/>
  <c r="AG116" i="2"/>
  <c r="AG165" i="2"/>
  <c r="AA204" i="2"/>
  <c r="AH32" i="2"/>
  <c r="K204" i="2"/>
  <c r="T203" i="2"/>
  <c r="AH43" i="2"/>
  <c r="AH130" i="2"/>
  <c r="AH138" i="2"/>
  <c r="AH19" i="2"/>
  <c r="AH65" i="2"/>
  <c r="AG12" i="2"/>
  <c r="V203" i="2"/>
  <c r="AG147" i="2"/>
  <c r="D203" i="2"/>
  <c r="W204" i="2" l="1"/>
  <c r="S204" i="2"/>
  <c r="AE204" i="2"/>
  <c r="O204" i="2"/>
  <c r="AH49" i="2"/>
  <c r="AH48" i="2"/>
  <c r="AH115" i="2"/>
  <c r="Y204" i="2"/>
  <c r="AH82" i="2"/>
  <c r="AH81" i="2"/>
  <c r="AG48" i="2"/>
  <c r="U204" i="2"/>
  <c r="AG163" i="2"/>
  <c r="AG16" i="2"/>
  <c r="AH16" i="2"/>
  <c r="AH163" i="2"/>
  <c r="I204" i="2"/>
  <c r="AG198" i="2"/>
  <c r="C203" i="2"/>
  <c r="AH114" i="2" l="1"/>
  <c r="C204" i="2"/>
  <c r="AH15" i="2"/>
  <c r="AH10" i="2"/>
  <c r="AG15" i="2"/>
  <c r="H203" i="2" l="1"/>
  <c r="AG10" i="2"/>
  <c r="Q203" i="2"/>
  <c r="Q204" i="2" l="1"/>
  <c r="AG203" i="2"/>
  <c r="G204" i="2"/>
  <c r="AH203" i="2"/>
  <c r="AG204" i="2" l="1"/>
</calcChain>
</file>

<file path=xl/comments1.xml><?xml version="1.0" encoding="utf-8"?>
<comments xmlns="http://schemas.openxmlformats.org/spreadsheetml/2006/main">
  <authors>
    <author>Author</author>
  </authors>
  <commentList>
    <comment ref="V16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of 159 is deleted from here as the same is added in 4551 at cell  N126</t>
        </r>
      </text>
    </comment>
  </commentList>
</comments>
</file>

<file path=xl/sharedStrings.xml><?xml version="1.0" encoding="utf-8"?>
<sst xmlns="http://schemas.openxmlformats.org/spreadsheetml/2006/main" count="756" uniqueCount="312">
  <si>
    <t xml:space="preserve">Million Rupees  </t>
  </si>
  <si>
    <t>Financial Auxiliaries</t>
  </si>
  <si>
    <t>Captive Financial Institutions</t>
  </si>
  <si>
    <t>Money Market Funds</t>
  </si>
  <si>
    <t>Non-Money Market Funds</t>
  </si>
  <si>
    <t>Pension Funds</t>
  </si>
  <si>
    <t xml:space="preserve">Non-Financial Private Corporations </t>
  </si>
  <si>
    <t>Other Resident Sectors</t>
  </si>
  <si>
    <t>Total</t>
  </si>
  <si>
    <t>Items</t>
  </si>
  <si>
    <t>Sources</t>
  </si>
  <si>
    <t>Uses</t>
  </si>
  <si>
    <t>Net Lending(+)\Net Borrowing(-)</t>
  </si>
  <si>
    <t>Million Rs</t>
  </si>
  <si>
    <t>Transaction and Balancing Items</t>
  </si>
  <si>
    <t>Financial sectors</t>
  </si>
  <si>
    <t>Non-Financail Sectors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</si>
  <si>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</si>
  <si>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</si>
  <si>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</si>
  <si>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</si>
  <si>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</si>
  <si>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</si>
  <si>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</si>
  <si>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</si>
  <si>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</si>
  <si>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</si>
  <si>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</si>
  <si>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</si>
  <si>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</si>
  <si>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</si>
  <si>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 xml:space="preserve">Deposits </t>
  </si>
  <si>
    <t>Financial</t>
  </si>
  <si>
    <t xml:space="preserve">Other </t>
  </si>
  <si>
    <t xml:space="preserve">Captive </t>
  </si>
  <si>
    <t>Money</t>
  </si>
  <si>
    <t>Non-Money</t>
  </si>
  <si>
    <t>Pension</t>
  </si>
  <si>
    <t xml:space="preserve"> Insurance </t>
  </si>
  <si>
    <t>Central</t>
  </si>
  <si>
    <t>Non-Fin</t>
  </si>
  <si>
    <t>General</t>
  </si>
  <si>
    <t>Rest</t>
  </si>
  <si>
    <t>Auxiliries</t>
  </si>
  <si>
    <t>Market</t>
  </si>
  <si>
    <t>Funds</t>
  </si>
  <si>
    <t>Companies</t>
  </si>
  <si>
    <t>Bank</t>
  </si>
  <si>
    <t>Private</t>
  </si>
  <si>
    <t>Public</t>
  </si>
  <si>
    <t xml:space="preserve">Govt( (incld </t>
  </si>
  <si>
    <t>Resident</t>
  </si>
  <si>
    <t xml:space="preserve"> of </t>
  </si>
  <si>
    <t>Corporations</t>
  </si>
  <si>
    <t>NPIs)</t>
  </si>
  <si>
    <t>Sector</t>
  </si>
  <si>
    <t>the world</t>
  </si>
  <si>
    <t>01</t>
  </si>
  <si>
    <t>Saving, Gross ( 2 plus 3)</t>
  </si>
  <si>
    <t>02</t>
  </si>
  <si>
    <t>03</t>
  </si>
  <si>
    <t>04</t>
  </si>
  <si>
    <t xml:space="preserve">Consumption of fixed capital  </t>
  </si>
  <si>
    <t>05</t>
  </si>
  <si>
    <t>06</t>
  </si>
  <si>
    <t xml:space="preserve">Current external balance </t>
  </si>
  <si>
    <t>07</t>
  </si>
  <si>
    <t>08</t>
  </si>
  <si>
    <t xml:space="preserve">Gross fixed capital formation </t>
  </si>
  <si>
    <t>09</t>
  </si>
  <si>
    <t>10</t>
  </si>
  <si>
    <t>11</t>
  </si>
  <si>
    <t>Dwelling, Buildings &amp; Structure</t>
  </si>
  <si>
    <t>Machinery</t>
  </si>
  <si>
    <t>Weapons System</t>
  </si>
  <si>
    <t>Cultivated Biological Resources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</si>
  <si>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</si>
  <si>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</si>
  <si>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</si>
  <si>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</si>
  <si>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</si>
  <si>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</si>
  <si>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</si>
  <si>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</si>
  <si>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</si>
  <si>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</si>
  <si>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</si>
  <si>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</si>
  <si>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</si>
  <si>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</si>
  <si>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</si>
  <si>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</si>
  <si>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</si>
  <si>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</si>
  <si>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</si>
  <si>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</si>
  <si>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</si>
  <si>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</si>
  <si>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</si>
  <si>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</si>
  <si>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Financial Account of Pakistan
</t>
  </si>
  <si>
    <t>Million Rupees</t>
  </si>
  <si>
    <t>Non-Financial Sectors</t>
  </si>
  <si>
    <t>Provincial</t>
  </si>
  <si>
    <t>Federal</t>
  </si>
  <si>
    <t>Pro NPIs)</t>
  </si>
  <si>
    <t>Fed NPIs)</t>
  </si>
  <si>
    <t>Interbank Position</t>
  </si>
  <si>
    <t>  Financial derivatives</t>
  </si>
  <si>
    <t xml:space="preserve"> Other accounts receivable/payable</t>
  </si>
  <si>
    <t>36</t>
  </si>
  <si>
    <t>37</t>
  </si>
  <si>
    <t>Integrated Capital and Financial Accounts of Pakistan</t>
  </si>
  <si>
    <t>S.No</t>
  </si>
  <si>
    <t>Transactions and Balancing Items</t>
  </si>
  <si>
    <t xml:space="preserve">Total                                                                                           </t>
  </si>
  <si>
    <t xml:space="preserve">Saving, Gross </t>
  </si>
  <si>
    <t xml:space="preserve"> Net Saving (2 less 3)</t>
  </si>
  <si>
    <t>Capital transfers, net</t>
  </si>
  <si>
    <t>Acquisitions less disposals of Non-financial Assets</t>
  </si>
  <si>
    <t>Other non-financial assets</t>
  </si>
  <si>
    <t>Net lending( + )/net borrowing( - ) (11 less 29)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</si>
  <si>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</si>
  <si>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</si>
  <si>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</si>
  <si>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</si>
  <si>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</si>
  <si>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</si>
  <si>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</si>
  <si>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</si>
  <si>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</si>
  <si>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</si>
  <si>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Sectoral Positions</t>
  </si>
  <si>
    <t>Million Rs.</t>
  </si>
  <si>
    <t>Other Financial Intermediaries</t>
  </si>
  <si>
    <t>Insurance Companies</t>
  </si>
  <si>
    <t>Non Financial Private Corp.</t>
  </si>
  <si>
    <t>Non Financial Public Corp.</t>
  </si>
  <si>
    <t>Provincial Govt.</t>
  </si>
  <si>
    <t>Federal Govt.</t>
  </si>
  <si>
    <t>Households</t>
  </si>
  <si>
    <t>ROW</t>
  </si>
  <si>
    <t>Saving less Investment</t>
  </si>
  <si>
    <t>Rest of the World</t>
  </si>
  <si>
    <t>Types of Claim and Debtor/Creditor</t>
  </si>
  <si>
    <t>1. Monetary Gold and SDRs</t>
  </si>
  <si>
    <t>2. Currency and Deposits</t>
  </si>
  <si>
    <t>a. Currency</t>
  </si>
  <si>
    <t>i. National</t>
  </si>
  <si>
    <t>ii. Foreign</t>
  </si>
  <si>
    <t>b. Interbank Position</t>
  </si>
  <si>
    <t>c. Transferable Deposits</t>
  </si>
  <si>
    <t>i. In national Currency</t>
  </si>
  <si>
    <t>1. Deposits Money Institutions</t>
  </si>
  <si>
    <t>2. Financial Auxiliaries</t>
  </si>
  <si>
    <t>4. Insurance Companies</t>
  </si>
  <si>
    <t>5. Central Bank</t>
  </si>
  <si>
    <t>6. Non-Financial Private Corp.</t>
  </si>
  <si>
    <t>7. Non-Financial Public Corp.</t>
  </si>
  <si>
    <t>8. Provincial Govt (incld Pro NPIs)</t>
  </si>
  <si>
    <t>9. Federal Govt (incld Fed NPIs)</t>
  </si>
  <si>
    <t>10. Other Resident Sector</t>
  </si>
  <si>
    <t>11. Nonresidents</t>
  </si>
  <si>
    <t>12. Money Market Funds</t>
  </si>
  <si>
    <t>13. Non Money Market Funds</t>
  </si>
  <si>
    <t>14. Pension Funds</t>
  </si>
  <si>
    <t>15. Captive financial companies</t>
  </si>
  <si>
    <t>ii. In Foreign Currency</t>
  </si>
  <si>
    <t>d. Other Deposits</t>
  </si>
  <si>
    <t>i. In National Currency</t>
  </si>
  <si>
    <t xml:space="preserve">3. Debt Securities </t>
  </si>
  <si>
    <t>a. Short Term</t>
  </si>
  <si>
    <t>Sectors</t>
  </si>
  <si>
    <t>ii. Nonresidents</t>
  </si>
  <si>
    <t>b. Other</t>
  </si>
  <si>
    <t>8. Employee Stock Option</t>
  </si>
  <si>
    <t>7. Financial Derivatives and ESFs*</t>
  </si>
  <si>
    <t>i. Resident Sectors</t>
  </si>
  <si>
    <t>a. Trade Credit and Advances</t>
  </si>
  <si>
    <t>9. Other Accounts Receivable/Payable</t>
  </si>
  <si>
    <t>* Standardized Guarantee Schemes</t>
  </si>
  <si>
    <t>** Employees Stock Funds</t>
  </si>
  <si>
    <t>5. Equity and Investment Fund Shares</t>
  </si>
  <si>
    <t>6. Insurance, Pension and SGSs*</t>
  </si>
  <si>
    <t>a. Net Equity of Households on Life Insurance Reserves and on Pension Funds</t>
  </si>
  <si>
    <t>b. Prepayments of Premiums and Reserves against Outstanding Claims</t>
  </si>
  <si>
    <t>b. Long Term</t>
  </si>
  <si>
    <t>4. Loans</t>
  </si>
  <si>
    <t>Deposits Taking Corporations</t>
  </si>
  <si>
    <t>3. Other Financial Intermediaries</t>
  </si>
  <si>
    <t>Central Bank</t>
  </si>
  <si>
    <t>Non-Financial Public Corporations</t>
  </si>
  <si>
    <t>Provincial 
Government***</t>
  </si>
  <si>
    <t>Federal Government***</t>
  </si>
  <si>
    <t>*** Including Non-Profit Institutions (NPIs)</t>
  </si>
  <si>
    <t>Financial Matrix</t>
  </si>
  <si>
    <t>Total Assets/Liabilities</t>
  </si>
  <si>
    <t>Capital Account of Pakistan</t>
  </si>
  <si>
    <t>Taking</t>
  </si>
  <si>
    <t>Intermediaries</t>
  </si>
  <si>
    <t xml:space="preserve">Govt. (incld </t>
  </si>
  <si>
    <t>Retain Earning</t>
  </si>
  <si>
    <t>General &amp; Special Reserve</t>
  </si>
  <si>
    <t>Consumption of Fixed Capital</t>
  </si>
  <si>
    <t>Current External Balance</t>
  </si>
  <si>
    <t>Acquisitions less Disposals of Fixed Assets</t>
  </si>
  <si>
    <t>Gross Fixed Capital Formation</t>
  </si>
  <si>
    <t>Acquisitions less Disposals of Tangible Fixed Assets</t>
  </si>
  <si>
    <t>Acquisitions of New Tangible Fixed Assets</t>
  </si>
  <si>
    <t>Acquisitions of Existing Tangible Fixed Assets</t>
  </si>
  <si>
    <t>Intellectual Property Products</t>
  </si>
  <si>
    <t>Disposals of Existing Tangible Fixed Assets</t>
  </si>
  <si>
    <t>Acquisitions less Disposals of Intangible Fixed Assets</t>
  </si>
  <si>
    <t xml:space="preserve">Acquisitions of New Intangible Fixed Assets </t>
  </si>
  <si>
    <t xml:space="preserve">Acquisitions of Existing Intangible Fixed Assets </t>
  </si>
  <si>
    <t xml:space="preserve">Disposals of Existing Intangible Fixed Assets  </t>
  </si>
  <si>
    <t>Additions to the Value of Non-Produced Non-Financial Assets</t>
  </si>
  <si>
    <t>Major Improvements to Non-Produced Non-Financial Assets</t>
  </si>
  <si>
    <t>Costs of Ownership Transfer on Non-Produced Non-Financial Assets</t>
  </si>
  <si>
    <t>Changes in Inventories</t>
  </si>
  <si>
    <t>Acquisitions less Disposals of Valuables</t>
  </si>
  <si>
    <t>Acquisitions less Disposals of Non-Produced Non-Financial Assets</t>
  </si>
  <si>
    <t>Acquisitions less Disposals of Land and Other Tangible Non-Produced Assets</t>
  </si>
  <si>
    <t xml:space="preserve">Acquisitions less Disposals of Intangible Non-Produced Assets </t>
  </si>
  <si>
    <t>Capital Transfers, Receivable</t>
  </si>
  <si>
    <t>Capital Taxes</t>
  </si>
  <si>
    <t>Investment Grants</t>
  </si>
  <si>
    <t>Other Capital Transfers</t>
  </si>
  <si>
    <t>Capital Transfers, Payable</t>
  </si>
  <si>
    <t xml:space="preserve"> Capital Taxes, Payable</t>
  </si>
  <si>
    <t xml:space="preserve"> Investment Grants, Payable</t>
  </si>
  <si>
    <t xml:space="preserve"> Other capital Transfers, Payable</t>
  </si>
  <si>
    <t>Net Surplus (+)/Net Defict(–) (1 plus 25 less 29 less 7)</t>
  </si>
  <si>
    <t>Changes in Net Worth due to Saving and Capital Transfers</t>
  </si>
  <si>
    <t>Financial Sectors</t>
  </si>
  <si>
    <t>Domestic Economy</t>
  </si>
  <si>
    <t>Overall
Total</t>
  </si>
  <si>
    <t>Net Saving (1 less 4)</t>
  </si>
  <si>
    <t>Flow of Funds Accounts Net Lending(+)/Net Borrowing(-)</t>
  </si>
  <si>
    <t>S. No</t>
  </si>
  <si>
    <r>
      <t xml:space="preserve"> </t>
    </r>
    <r>
      <rPr>
        <b/>
        <sz val="10"/>
        <color indexed="8"/>
        <rFont val="Century Gothic"/>
        <family val="2"/>
      </rPr>
      <t>Net acquisition of financial assets</t>
    </r>
  </si>
  <si>
    <r>
      <t xml:space="preserve"> </t>
    </r>
    <r>
      <rPr>
        <b/>
        <sz val="10"/>
        <color indexed="8"/>
        <rFont val="Century Gothic"/>
        <family val="2"/>
      </rPr>
      <t>Monetary gold and SDRs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</si>
  <si>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Currency and deposits </t>
    </r>
  </si>
  <si>
    <r>
      <t xml:space="preserve"> </t>
    </r>
    <r>
      <rPr>
        <sz val="10"/>
        <color indexed="8"/>
        <rFont val="Century Gothic"/>
        <family val="2"/>
      </rPr>
      <t>Currency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</si>
  <si>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Transferable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</si>
  <si>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Other deposits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</si>
  <si>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>Securities other than shares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</si>
  <si>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Short-term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</si>
  <si>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sz val="10"/>
        <color indexed="8"/>
        <rFont val="Century Gothic"/>
        <family val="2"/>
      </rPr>
      <t>Long-term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</si>
  <si>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Loans </t>
    </r>
  </si>
  <si>
    <r>
      <t xml:space="preserve"> </t>
    </r>
    <r>
      <rPr>
        <b/>
        <sz val="10"/>
        <color indexed="8"/>
        <rFont val="Century Gothic"/>
        <family val="2"/>
      </rPr>
      <t xml:space="preserve">Shares and other equity </t>
    </r>
  </si>
  <si>
    <r>
      <t xml:space="preserve"> </t>
    </r>
    <r>
      <rPr>
        <b/>
        <sz val="10"/>
        <color indexed="8"/>
        <rFont val="Century Gothic"/>
        <family val="2"/>
      </rPr>
      <t>Insurance technical reserves</t>
    </r>
    <r>
      <rPr>
        <b/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</si>
  <si>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 xml:space="preserve">Other accounts receivable/payable </t>
    </r>
  </si>
  <si>
    <r>
      <t xml:space="preserve"> </t>
    </r>
    <r>
      <rPr>
        <sz val="10"/>
        <color indexed="8"/>
        <rFont val="Century Gothic"/>
        <family val="2"/>
      </rPr>
      <t>Trade credits and advances</t>
    </r>
    <r>
      <rPr>
        <sz val="10"/>
        <rFont val="Century Gothic"/>
        <family val="2"/>
      </rPr>
      <t xml:space="preserve"> </t>
    </r>
  </si>
  <si>
    <r>
      <t xml:space="preserve"> </t>
    </r>
    <r>
      <rPr>
        <b/>
        <sz val="10"/>
        <color indexed="8"/>
        <rFont val="Century Gothic"/>
        <family val="2"/>
      </rPr>
      <t>Net incurrence of liabilities</t>
    </r>
    <r>
      <rPr>
        <b/>
        <sz val="10"/>
        <rFont val="Century Gothic"/>
        <family val="2"/>
      </rPr>
      <t xml:space="preserve"> </t>
    </r>
  </si>
  <si>
    <t>the World</t>
  </si>
  <si>
    <t>Auxiliaries</t>
  </si>
  <si>
    <t>Net lending( + )/Net Borrowing( - ) (2 less 20)</t>
  </si>
  <si>
    <t xml:space="preserve"> Net Acquisition of Financial Assets</t>
  </si>
  <si>
    <t>Currency</t>
  </si>
  <si>
    <t>Transferable Deposits</t>
  </si>
  <si>
    <t>Other Deposits</t>
  </si>
  <si>
    <t>Securities Other than Shares</t>
  </si>
  <si>
    <t>Monetary Gold and SDRs</t>
  </si>
  <si>
    <t>Currency and Deposits</t>
  </si>
  <si>
    <t>Short-Term</t>
  </si>
  <si>
    <t>Long-Term</t>
  </si>
  <si>
    <t>Loans</t>
  </si>
  <si>
    <t>Shares and Other Equity</t>
  </si>
  <si>
    <t>Financial Derivatives</t>
  </si>
  <si>
    <t>Insurance Technical Reserves</t>
  </si>
  <si>
    <t>Other Accounts Receivable/Payable</t>
  </si>
  <si>
    <t>Trade Credits and Advances</t>
  </si>
  <si>
    <t>Net Incurrence of Liabilities</t>
  </si>
  <si>
    <t>Trade Credits And Advances</t>
  </si>
  <si>
    <t>(15)</t>
  </si>
  <si>
    <t>Statistical Discrepancy (1 less 10)</t>
  </si>
  <si>
    <t>Statistical Discrepancy</t>
  </si>
  <si>
    <t>Other</t>
  </si>
  <si>
    <t>Deposit Taking Corporations</t>
  </si>
  <si>
    <t>A. Currency</t>
  </si>
  <si>
    <t/>
  </si>
  <si>
    <t>B. Other</t>
  </si>
  <si>
    <t>1. Monetary Gold And SDRs</t>
  </si>
  <si>
    <t>2. Currency and Deposits</t>
  </si>
  <si>
    <t>I. In National Currency</t>
  </si>
  <si>
    <t>II. In Foreign Currency</t>
  </si>
  <si>
    <t>B. Transferable Deposits</t>
  </si>
  <si>
    <t>C. Other Deposits</t>
  </si>
  <si>
    <t>2. Securities Other Than Share</t>
  </si>
  <si>
    <t>A. Short Term</t>
  </si>
  <si>
    <t>B. Long Term</t>
  </si>
  <si>
    <t>3. Loans</t>
  </si>
  <si>
    <t>4. Shares &amp; Other Equity</t>
  </si>
  <si>
    <t>5. Insurance Technical Reserves</t>
  </si>
  <si>
    <t>6. Financial Derivatives</t>
  </si>
  <si>
    <t>7. Other Accounts Receivable/ Payable</t>
  </si>
  <si>
    <t>A. Trade Credit and Advances</t>
  </si>
  <si>
    <t>1. Currency and Deposits</t>
  </si>
  <si>
    <t>A. Notes in Circulation</t>
  </si>
  <si>
    <t>2. Securities Other than Share</t>
  </si>
  <si>
    <t>7. Other Accounts Receivable/Payable</t>
  </si>
  <si>
    <t>8. Reserve</t>
  </si>
  <si>
    <t>9. Valuation</t>
  </si>
  <si>
    <t>10. SDR Allocations</t>
  </si>
  <si>
    <t>Liabilities</t>
  </si>
  <si>
    <t>Assets</t>
  </si>
  <si>
    <t>8. Fixed Assets</t>
  </si>
  <si>
    <t>1. Changes in net worth due to saving and capital transfers  = Net saving + capital transfer( receivable-payable)</t>
  </si>
  <si>
    <t>2. Net lending (+) / net borrowing (–)  = net worth-((GFCF+changes in inventories+acquisition less disposals of valuables+Acquisitions less disposals of non-produced  non-financial assets)-consumption of Fixed assets)</t>
  </si>
  <si>
    <t>3. General &amp; Special Reserves of Genral Government latest information is not availble.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</si>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</sst>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i/>
      <sz val="10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</cellStyleXfs>
  <cellXfs count="278">
    <xf numFmtId="0" fontId="0" fillId="0" borderId="0" xfId="0"/>
    <xf numFmtId="3" fontId="3" fillId="0" borderId="0" xfId="1" applyNumberFormat="1" applyFont="1" applyFill="1" applyBorder="1" applyProtection="1">
      <protection hidden="1"/>
    </xf>
    <xf numFmtId="3" fontId="4" fillId="0" borderId="0" xfId="1" applyNumberFormat="1" applyFont="1" applyFill="1" applyBorder="1" applyProtection="1">
      <protection hidden="1"/>
    </xf>
    <xf numFmtId="3" fontId="7" fillId="0" borderId="0" xfId="1" applyNumberFormat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10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right"/>
    </xf>
    <xf numFmtId="0" fontId="10" fillId="0" borderId="0" xfId="1" applyFont="1" applyFill="1" applyBorder="1"/>
    <xf numFmtId="3" fontId="10" fillId="0" borderId="0" xfId="1" applyNumberFormat="1" applyFont="1" applyFill="1" applyBorder="1"/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Fill="1" applyBorder="1" applyAlignment="1">
      <alignment horizontal="right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0" xfId="1" applyFont="1" applyFill="1" applyBorder="1" applyAlignment="1">
      <alignment horizontal="right" vertical="top" wrapText="1" indent="6"/>
    </xf>
    <xf numFmtId="0" fontId="10" fillId="0" borderId="0" xfId="1" applyFont="1" applyFill="1"/>
    <xf numFmtId="0" fontId="11" fillId="0" borderId="0" xfId="1" applyFont="1" applyFill="1" applyAlignment="1"/>
    <xf numFmtId="0" fontId="11" fillId="0" borderId="0" xfId="1" applyFont="1" applyFill="1" applyAlignment="1">
      <alignment horizontal="right"/>
    </xf>
    <xf numFmtId="0" fontId="10" fillId="0" borderId="0" xfId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1" fillId="0" borderId="0" xfId="1" applyNumberFormat="1" applyFont="1" applyFill="1"/>
    <xf numFmtId="0" fontId="11" fillId="0" borderId="0" xfId="1" applyFont="1" applyFill="1"/>
    <xf numFmtId="164" fontId="11" fillId="0" borderId="0" xfId="2" applyNumberFormat="1" applyFont="1" applyFill="1"/>
    <xf numFmtId="3" fontId="10" fillId="0" borderId="0" xfId="1" applyNumberFormat="1" applyFont="1" applyFill="1"/>
    <xf numFmtId="3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3" fontId="5" fillId="0" borderId="0" xfId="1" applyNumberFormat="1" applyFont="1" applyFill="1" applyBorder="1" applyAlignment="1" applyProtection="1">
      <alignment horizontal="left" vertical="top" wrapText="1" indent="4"/>
      <protection hidden="1"/>
    </xf>
    <xf numFmtId="164" fontId="10" fillId="0" borderId="0" xfId="1" applyNumberFormat="1" applyFont="1" applyFill="1" applyBorder="1"/>
    <xf numFmtId="3" fontId="6" fillId="0" borderId="0" xfId="1" applyNumberFormat="1" applyFont="1" applyFill="1" applyBorder="1" applyAlignment="1" applyProtection="1">
      <alignment horizontal="left" vertical="top" wrapText="1" indent="4"/>
      <protection hidden="1"/>
    </xf>
    <xf numFmtId="3" fontId="11" fillId="0" borderId="0" xfId="1" applyNumberFormat="1" applyFont="1" applyFill="1" applyAlignment="1"/>
    <xf numFmtId="0" fontId="12" fillId="0" borderId="0" xfId="3" applyFill="1"/>
    <xf numFmtId="164" fontId="12" fillId="0" borderId="0" xfId="3" applyNumberFormat="1" applyFill="1"/>
    <xf numFmtId="0" fontId="12" fillId="0" borderId="0" xfId="3" applyFill="1" applyAlignment="1">
      <alignment vertical="center" wrapText="1"/>
    </xf>
    <xf numFmtId="164" fontId="11" fillId="0" borderId="0" xfId="1" applyNumberFormat="1" applyFont="1" applyFill="1" applyAlignment="1"/>
    <xf numFmtId="0" fontId="13" fillId="0" borderId="0" xfId="1" applyFont="1" applyFill="1" applyBorder="1" applyAlignment="1" applyProtection="1">
      <alignment horizontal="left"/>
      <protection hidden="1"/>
    </xf>
    <xf numFmtId="0" fontId="14" fillId="0" borderId="0" xfId="1" applyFont="1" applyFill="1" applyBorder="1" applyAlignment="1" applyProtection="1">
      <alignment horizontal="center"/>
      <protection hidden="1"/>
    </xf>
    <xf numFmtId="3" fontId="15" fillId="0" borderId="0" xfId="1" applyNumberFormat="1" applyFont="1" applyFill="1" applyBorder="1" applyAlignment="1" applyProtection="1">
      <alignment horizontal="center"/>
      <protection hidden="1"/>
    </xf>
    <xf numFmtId="0" fontId="14" fillId="0" borderId="0" xfId="1" applyFont="1" applyFill="1" applyBorder="1" applyAlignment="1" applyProtection="1">
      <alignment horizontal="left" indent="1"/>
      <protection hidden="1"/>
    </xf>
    <xf numFmtId="3" fontId="15" fillId="0" borderId="0" xfId="1" applyNumberFormat="1" applyFont="1" applyFill="1" applyBorder="1" applyProtection="1">
      <protection hidden="1"/>
    </xf>
    <xf numFmtId="0" fontId="16" fillId="0" borderId="0" xfId="1" applyFont="1" applyFill="1" applyBorder="1" applyAlignment="1" applyProtection="1">
      <alignment horizontal="left"/>
      <protection hidden="1"/>
    </xf>
    <xf numFmtId="0" fontId="14" fillId="0" borderId="0" xfId="1" applyFont="1" applyFill="1" applyBorder="1" applyAlignment="1" applyProtection="1">
      <alignment horizontal="left"/>
      <protection hidden="1"/>
    </xf>
    <xf numFmtId="0" fontId="13" fillId="0" borderId="0" xfId="1" applyFont="1" applyFill="1" applyBorder="1" applyAlignment="1" applyProtection="1">
      <alignment horizontal="left" indent="1"/>
      <protection hidden="1"/>
    </xf>
    <xf numFmtId="3" fontId="18" fillId="0" borderId="0" xfId="1" applyNumberFormat="1" applyFont="1" applyFill="1" applyBorder="1" applyAlignment="1" applyProtection="1">
      <alignment horizontal="center" wrapText="1"/>
      <protection hidden="1"/>
    </xf>
    <xf numFmtId="3" fontId="18" fillId="0" borderId="0" xfId="1" applyNumberFormat="1" applyFont="1" applyFill="1" applyBorder="1" applyAlignment="1" applyProtection="1">
      <alignment horizontal="left" wrapText="1"/>
      <protection hidden="1"/>
    </xf>
    <xf numFmtId="3" fontId="20" fillId="0" borderId="0" xfId="1" applyNumberFormat="1" applyFont="1" applyFill="1" applyBorder="1" applyProtection="1">
      <protection hidden="1"/>
    </xf>
    <xf numFmtId="3" fontId="17" fillId="0" borderId="6" xfId="2" applyNumberFormat="1" applyFont="1" applyFill="1" applyBorder="1" applyAlignment="1" applyProtection="1">
      <alignment horizontal="right" vertical="center"/>
      <protection hidden="1"/>
    </xf>
    <xf numFmtId="3" fontId="17" fillId="0" borderId="0" xfId="2" applyNumberFormat="1" applyFont="1" applyFill="1" applyBorder="1" applyAlignment="1" applyProtection="1">
      <alignment horizontal="right" vertical="center"/>
      <protection hidden="1"/>
    </xf>
    <xf numFmtId="3" fontId="17" fillId="0" borderId="7" xfId="2" applyNumberFormat="1" applyFont="1" applyFill="1" applyBorder="1" applyAlignment="1" applyProtection="1">
      <alignment horizontal="right" vertical="center"/>
      <protection hidden="1"/>
    </xf>
    <xf numFmtId="3" fontId="21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21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21" fillId="0" borderId="7" xfId="2" applyNumberFormat="1" applyFont="1" applyFill="1" applyBorder="1" applyAlignment="1" applyProtection="1">
      <alignment horizontal="right" vertical="center" wrapText="1"/>
      <protection hidden="1"/>
    </xf>
    <xf numFmtId="3" fontId="14" fillId="0" borderId="6" xfId="2" applyNumberFormat="1" applyFont="1" applyFill="1" applyBorder="1" applyAlignment="1" applyProtection="1">
      <alignment horizontal="right" vertical="center"/>
      <protection hidden="1"/>
    </xf>
    <xf numFmtId="3" fontId="14" fillId="0" borderId="0" xfId="2" applyNumberFormat="1" applyFont="1" applyFill="1" applyBorder="1" applyAlignment="1" applyProtection="1">
      <alignment horizontal="right" vertical="center"/>
      <protection hidden="1"/>
    </xf>
    <xf numFmtId="3" fontId="22" fillId="0" borderId="0" xfId="2" applyNumberFormat="1" applyFont="1" applyFill="1" applyBorder="1" applyAlignment="1" applyProtection="1">
      <alignment horizontal="right" vertical="center" wrapText="1"/>
      <protection hidden="1"/>
    </xf>
    <xf numFmtId="3" fontId="23" fillId="0" borderId="0" xfId="2" applyNumberFormat="1" applyFont="1" applyFill="1" applyBorder="1" applyAlignment="1" applyProtection="1">
      <alignment horizontal="right" vertical="center"/>
      <protection hidden="1"/>
    </xf>
    <xf numFmtId="3" fontId="14" fillId="0" borderId="7" xfId="2" applyNumberFormat="1" applyFont="1" applyFill="1" applyBorder="1" applyAlignment="1" applyProtection="1">
      <alignment horizontal="right" vertical="center"/>
      <protection hidden="1"/>
    </xf>
    <xf numFmtId="3" fontId="24" fillId="0" borderId="0" xfId="2" applyNumberFormat="1" applyFont="1" applyFill="1" applyBorder="1" applyAlignment="1" applyProtection="1">
      <alignment horizontal="right" vertical="center"/>
      <protection hidden="1"/>
    </xf>
    <xf numFmtId="3" fontId="25" fillId="0" borderId="0" xfId="2" applyNumberFormat="1" applyFont="1" applyFill="1" applyBorder="1" applyAlignment="1" applyProtection="1">
      <alignment horizontal="right" vertical="center"/>
      <protection hidden="1"/>
    </xf>
    <xf numFmtId="3" fontId="17" fillId="0" borderId="5" xfId="1" applyNumberFormat="1" applyFont="1" applyFill="1" applyBorder="1" applyAlignment="1" applyProtection="1">
      <alignment horizontal="left" vertical="top" indent="1"/>
      <protection hidden="1"/>
    </xf>
    <xf numFmtId="3" fontId="17" fillId="0" borderId="5" xfId="1" applyNumberFormat="1" applyFont="1" applyFill="1" applyBorder="1" applyAlignment="1" applyProtection="1">
      <alignment horizontal="left" vertical="top" indent="2"/>
      <protection hidden="1"/>
    </xf>
    <xf numFmtId="3" fontId="14" fillId="0" borderId="5" xfId="1" applyNumberFormat="1" applyFont="1" applyFill="1" applyBorder="1" applyAlignment="1" applyProtection="1">
      <alignment horizontal="left" vertical="top" indent="2"/>
      <protection hidden="1"/>
    </xf>
    <xf numFmtId="3" fontId="14" fillId="0" borderId="5" xfId="1" applyNumberFormat="1" applyFont="1" applyFill="1" applyBorder="1" applyAlignment="1" applyProtection="1">
      <alignment horizontal="left" vertical="top" indent="4"/>
      <protection hidden="1"/>
    </xf>
    <xf numFmtId="3" fontId="14" fillId="0" borderId="5" xfId="1" applyNumberFormat="1" applyFont="1" applyFill="1" applyBorder="1" applyAlignment="1">
      <alignment horizontal="left" vertical="top" indent="2"/>
    </xf>
    <xf numFmtId="3" fontId="17" fillId="0" borderId="5" xfId="1" applyNumberFormat="1" applyFont="1" applyFill="1" applyBorder="1" applyAlignment="1" applyProtection="1">
      <alignment horizontal="left" vertical="top" indent="3"/>
      <protection hidden="1"/>
    </xf>
    <xf numFmtId="3" fontId="14" fillId="0" borderId="5" xfId="1" applyNumberFormat="1" applyFont="1" applyFill="1" applyBorder="1" applyAlignment="1">
      <alignment horizontal="left" vertical="top" indent="4"/>
    </xf>
    <xf numFmtId="3" fontId="17" fillId="0" borderId="5" xfId="1" applyNumberFormat="1" applyFont="1" applyFill="1" applyBorder="1" applyAlignment="1" applyProtection="1">
      <alignment vertical="center"/>
      <protection hidden="1"/>
    </xf>
    <xf numFmtId="3" fontId="17" fillId="0" borderId="21" xfId="1" applyNumberFormat="1" applyFont="1" applyFill="1" applyBorder="1" applyAlignment="1" applyProtection="1">
      <alignment vertical="center" wrapText="1"/>
      <protection hidden="1"/>
    </xf>
    <xf numFmtId="3" fontId="22" fillId="0" borderId="6" xfId="2" applyNumberFormat="1" applyFont="1" applyFill="1" applyBorder="1" applyAlignment="1" applyProtection="1">
      <alignment horizontal="right" vertical="center" wrapText="1"/>
      <protection hidden="1"/>
    </xf>
    <xf numFmtId="3" fontId="22" fillId="0" borderId="7" xfId="2" applyNumberFormat="1" applyFont="1" applyFill="1" applyBorder="1" applyAlignment="1" applyProtection="1">
      <alignment horizontal="right" vertical="center" wrapText="1"/>
      <protection hidden="1"/>
    </xf>
    <xf numFmtId="0" fontId="16" fillId="0" borderId="0" xfId="1" applyFont="1" applyFill="1" applyBorder="1" applyAlignment="1" applyProtection="1">
      <alignment horizontal="left" vertical="top"/>
      <protection hidden="1"/>
    </xf>
    <xf numFmtId="3" fontId="14" fillId="0" borderId="0" xfId="1" applyNumberFormat="1" applyFont="1" applyFill="1" applyBorder="1" applyAlignment="1" applyProtection="1">
      <alignment horizontal="left" vertical="top"/>
      <protection hidden="1"/>
    </xf>
    <xf numFmtId="3" fontId="17" fillId="0" borderId="0" xfId="1" applyNumberFormat="1" applyFont="1" applyFill="1" applyBorder="1" applyAlignment="1" applyProtection="1">
      <alignment horizontal="left" vertical="top"/>
      <protection hidden="1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right"/>
    </xf>
    <xf numFmtId="0" fontId="21" fillId="0" borderId="0" xfId="1" applyFont="1" applyFill="1" applyBorder="1" applyAlignment="1"/>
    <xf numFmtId="0" fontId="22" fillId="0" borderId="0" xfId="1" applyFont="1" applyFill="1" applyBorder="1"/>
    <xf numFmtId="0" fontId="22" fillId="0" borderId="0" xfId="1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/>
    </xf>
    <xf numFmtId="0" fontId="22" fillId="0" borderId="0" xfId="1" applyFont="1" applyFill="1" applyBorder="1" applyAlignment="1"/>
    <xf numFmtId="3" fontId="21" fillId="0" borderId="0" xfId="1" applyNumberFormat="1" applyFont="1" applyFill="1" applyBorder="1" applyAlignment="1">
      <alignment horizontal="right"/>
    </xf>
    <xf numFmtId="0" fontId="21" fillId="0" borderId="0" xfId="1" applyFont="1" applyFill="1" applyBorder="1"/>
    <xf numFmtId="0" fontId="22" fillId="0" borderId="0" xfId="1" applyFont="1" applyFill="1" applyBorder="1" applyAlignment="1">
      <alignment horizontal="right" vertical="top" wrapText="1" indent="5"/>
    </xf>
    <xf numFmtId="0" fontId="22" fillId="0" borderId="6" xfId="1" quotePrefix="1" applyFont="1" applyFill="1" applyBorder="1" applyAlignment="1">
      <alignment horizontal="center" vertical="center"/>
    </xf>
    <xf numFmtId="0" fontId="21" fillId="0" borderId="6" xfId="1" quotePrefix="1" applyFont="1" applyFill="1" applyBorder="1" applyAlignment="1">
      <alignment horizontal="center" vertical="center"/>
    </xf>
    <xf numFmtId="3" fontId="21" fillId="0" borderId="0" xfId="2" applyNumberFormat="1" applyFont="1" applyFill="1" applyBorder="1" applyAlignment="1">
      <alignment horizontal="center"/>
    </xf>
    <xf numFmtId="3" fontId="22" fillId="0" borderId="0" xfId="2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3" fontId="21" fillId="0" borderId="0" xfId="2" applyNumberFormat="1" applyFont="1" applyFill="1" applyBorder="1" applyAlignment="1">
      <alignment horizontal="center" wrapText="1"/>
    </xf>
    <xf numFmtId="3" fontId="17" fillId="0" borderId="0" xfId="2" applyNumberFormat="1" applyFont="1" applyFill="1" applyBorder="1" applyAlignment="1">
      <alignment horizontal="center"/>
    </xf>
    <xf numFmtId="3" fontId="22" fillId="0" borderId="0" xfId="2" applyNumberFormat="1" applyFont="1" applyFill="1" applyBorder="1" applyAlignment="1">
      <alignment horizontal="center" vertical="top" wrapText="1"/>
    </xf>
    <xf numFmtId="3" fontId="17" fillId="0" borderId="6" xfId="2" applyNumberFormat="1" applyFont="1" applyFill="1" applyBorder="1" applyAlignment="1">
      <alignment horizontal="center"/>
    </xf>
    <xf numFmtId="3" fontId="21" fillId="0" borderId="7" xfId="2" applyNumberFormat="1" applyFont="1" applyFill="1" applyBorder="1" applyAlignment="1">
      <alignment horizontal="center"/>
    </xf>
    <xf numFmtId="3" fontId="22" fillId="0" borderId="6" xfId="2" applyNumberFormat="1" applyFont="1" applyFill="1" applyBorder="1" applyAlignment="1">
      <alignment horizontal="center"/>
    </xf>
    <xf numFmtId="3" fontId="22" fillId="0" borderId="7" xfId="2" applyNumberFormat="1" applyFont="1" applyFill="1" applyBorder="1" applyAlignment="1">
      <alignment horizontal="center"/>
    </xf>
    <xf numFmtId="3" fontId="21" fillId="0" borderId="6" xfId="2" applyNumberFormat="1" applyFont="1" applyFill="1" applyBorder="1" applyAlignment="1">
      <alignment horizontal="center"/>
    </xf>
    <xf numFmtId="3" fontId="21" fillId="0" borderId="6" xfId="2" applyNumberFormat="1" applyFont="1" applyFill="1" applyBorder="1" applyAlignment="1">
      <alignment horizontal="center" wrapText="1"/>
    </xf>
    <xf numFmtId="3" fontId="21" fillId="0" borderId="7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 applyProtection="1">
      <alignment vertical="center" wrapText="1"/>
      <protection hidden="1"/>
    </xf>
    <xf numFmtId="3" fontId="17" fillId="2" borderId="8" xfId="1" applyNumberFormat="1" applyFont="1" applyFill="1" applyBorder="1" applyAlignment="1" applyProtection="1">
      <alignment horizontal="left" vertical="center" wrapText="1"/>
      <protection hidden="1"/>
    </xf>
    <xf numFmtId="3" fontId="17" fillId="2" borderId="9" xfId="1" applyNumberFormat="1" applyFont="1" applyFill="1" applyBorder="1" applyAlignment="1" applyProtection="1">
      <alignment horizontal="center" vertical="center"/>
      <protection hidden="1"/>
    </xf>
    <xf numFmtId="3" fontId="17" fillId="2" borderId="10" xfId="1" applyNumberFormat="1" applyFont="1" applyFill="1" applyBorder="1" applyAlignment="1" applyProtection="1">
      <alignment horizontal="center" vertical="center"/>
      <protection hidden="1"/>
    </xf>
    <xf numFmtId="3" fontId="17" fillId="2" borderId="10" xfId="1" applyNumberFormat="1" applyFont="1" applyFill="1" applyBorder="1" applyAlignment="1" applyProtection="1">
      <alignment vertical="center" wrapText="1"/>
      <protection hidden="1"/>
    </xf>
    <xf numFmtId="3" fontId="17" fillId="2" borderId="11" xfId="1" applyNumberFormat="1" applyFont="1" applyFill="1" applyBorder="1" applyAlignment="1" applyProtection="1">
      <alignment horizontal="center" vertical="center"/>
      <protection hidden="1"/>
    </xf>
    <xf numFmtId="3" fontId="17" fillId="2" borderId="12" xfId="1" applyNumberFormat="1" applyFont="1" applyFill="1" applyBorder="1" applyAlignment="1" applyProtection="1">
      <alignment horizontal="left" vertical="center"/>
      <protection hidden="1"/>
    </xf>
    <xf numFmtId="3" fontId="17" fillId="2" borderId="6" xfId="2" applyNumberFormat="1" applyFont="1" applyFill="1" applyBorder="1" applyAlignment="1" applyProtection="1">
      <alignment horizontal="right" vertical="center"/>
      <protection hidden="1"/>
    </xf>
    <xf numFmtId="3" fontId="17" fillId="2" borderId="0" xfId="2" applyNumberFormat="1" applyFont="1" applyFill="1" applyBorder="1" applyAlignment="1" applyProtection="1">
      <alignment horizontal="right" vertical="center"/>
      <protection hidden="1"/>
    </xf>
    <xf numFmtId="3" fontId="17" fillId="2" borderId="7" xfId="2" applyNumberFormat="1" applyFont="1" applyFill="1" applyBorder="1" applyAlignment="1" applyProtection="1">
      <alignment horizontal="right" vertical="center"/>
      <protection hidden="1"/>
    </xf>
    <xf numFmtId="0" fontId="17" fillId="2" borderId="5" xfId="1" applyFont="1" applyFill="1" applyBorder="1" applyAlignment="1" applyProtection="1">
      <alignment vertical="top"/>
      <protection hidden="1"/>
    </xf>
    <xf numFmtId="0" fontId="17" fillId="3" borderId="5" xfId="1" applyFont="1" applyFill="1" applyBorder="1" applyAlignment="1" applyProtection="1">
      <alignment vertical="top"/>
      <protection hidden="1"/>
    </xf>
    <xf numFmtId="3" fontId="17" fillId="3" borderId="6" xfId="2" applyNumberFormat="1" applyFont="1" applyFill="1" applyBorder="1" applyAlignment="1" applyProtection="1">
      <alignment horizontal="right" vertical="center"/>
      <protection hidden="1"/>
    </xf>
    <xf numFmtId="3" fontId="17" fillId="3" borderId="0" xfId="2" applyNumberFormat="1" applyFont="1" applyFill="1" applyBorder="1" applyAlignment="1" applyProtection="1">
      <alignment horizontal="right" vertical="center"/>
      <protection hidden="1"/>
    </xf>
    <xf numFmtId="3" fontId="17" fillId="3" borderId="7" xfId="2" applyNumberFormat="1" applyFont="1" applyFill="1" applyBorder="1" applyAlignment="1" applyProtection="1">
      <alignment horizontal="right" vertical="center"/>
      <protection hidden="1"/>
    </xf>
    <xf numFmtId="0" fontId="22" fillId="3" borderId="6" xfId="1" quotePrefix="1" applyFont="1" applyFill="1" applyBorder="1" applyAlignment="1">
      <alignment horizontal="center" vertical="center"/>
    </xf>
    <xf numFmtId="3" fontId="21" fillId="3" borderId="0" xfId="2" applyNumberFormat="1" applyFont="1" applyFill="1" applyBorder="1" applyAlignment="1">
      <alignment horizontal="center"/>
    </xf>
    <xf numFmtId="3" fontId="21" fillId="3" borderId="7" xfId="2" applyNumberFormat="1" applyFont="1" applyFill="1" applyBorder="1" applyAlignment="1">
      <alignment horizontal="center"/>
    </xf>
    <xf numFmtId="3" fontId="21" fillId="3" borderId="6" xfId="2" applyNumberFormat="1" applyFont="1" applyFill="1" applyBorder="1" applyAlignment="1">
      <alignment horizontal="center" wrapText="1"/>
    </xf>
    <xf numFmtId="3" fontId="21" fillId="3" borderId="0" xfId="2" applyNumberFormat="1" applyFont="1" applyFill="1" applyBorder="1" applyAlignment="1">
      <alignment horizontal="center" wrapText="1"/>
    </xf>
    <xf numFmtId="3" fontId="21" fillId="3" borderId="7" xfId="2" applyNumberFormat="1" applyFont="1" applyFill="1" applyBorder="1" applyAlignment="1">
      <alignment horizontal="center" wrapText="1"/>
    </xf>
    <xf numFmtId="3" fontId="21" fillId="3" borderId="6" xfId="2" applyNumberFormat="1" applyFont="1" applyFill="1" applyBorder="1" applyAlignment="1">
      <alignment horizontal="center"/>
    </xf>
    <xf numFmtId="0" fontId="22" fillId="2" borderId="13" xfId="1" quotePrefix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left" vertical="center" wrapText="1"/>
    </xf>
    <xf numFmtId="3" fontId="21" fillId="2" borderId="13" xfId="2" applyNumberFormat="1" applyFont="1" applyFill="1" applyBorder="1" applyAlignment="1">
      <alignment horizontal="center"/>
    </xf>
    <xf numFmtId="3" fontId="21" fillId="2" borderId="14" xfId="2" applyNumberFormat="1" applyFont="1" applyFill="1" applyBorder="1" applyAlignment="1">
      <alignment horizontal="center"/>
    </xf>
    <xf numFmtId="3" fontId="21" fillId="2" borderId="15" xfId="2" applyNumberFormat="1" applyFont="1" applyFill="1" applyBorder="1" applyAlignment="1">
      <alignment horizontal="center"/>
    </xf>
    <xf numFmtId="0" fontId="22" fillId="0" borderId="0" xfId="1" applyFont="1" applyFill="1"/>
    <xf numFmtId="0" fontId="21" fillId="0" borderId="0" xfId="1" applyFont="1" applyFill="1" applyAlignment="1"/>
    <xf numFmtId="0" fontId="22" fillId="0" borderId="0" xfId="1" applyFont="1" applyFill="1" applyAlignment="1">
      <alignment horizontal="right"/>
    </xf>
    <xf numFmtId="0" fontId="21" fillId="0" borderId="0" xfId="1" applyFont="1" applyFill="1" applyAlignment="1">
      <alignment horizontal="left" indent="2"/>
    </xf>
    <xf numFmtId="0" fontId="21" fillId="0" borderId="0" xfId="1" applyFont="1" applyFill="1" applyAlignment="1">
      <alignment horizontal="right"/>
    </xf>
    <xf numFmtId="3" fontId="27" fillId="0" borderId="0" xfId="1" applyNumberFormat="1" applyFont="1" applyFill="1" applyBorder="1" applyAlignment="1">
      <alignment horizontal="left"/>
    </xf>
    <xf numFmtId="0" fontId="22" fillId="0" borderId="0" xfId="1" applyFont="1" applyFill="1" applyAlignment="1"/>
    <xf numFmtId="3" fontId="22" fillId="0" borderId="0" xfId="1" applyNumberFormat="1" applyFont="1" applyFill="1" applyAlignment="1">
      <alignment horizontal="right"/>
    </xf>
    <xf numFmtId="49" fontId="21" fillId="0" borderId="22" xfId="1" applyNumberFormat="1" applyFont="1" applyFill="1" applyBorder="1" applyAlignment="1">
      <alignment horizontal="center" vertical="center"/>
    </xf>
    <xf numFmtId="49" fontId="17" fillId="0" borderId="19" xfId="1" applyNumberFormat="1" applyFont="1" applyFill="1" applyBorder="1" applyAlignment="1">
      <alignment horizontal="center" vertical="center"/>
    </xf>
    <xf numFmtId="49" fontId="21" fillId="0" borderId="19" xfId="1" applyNumberFormat="1" applyFont="1" applyFill="1" applyBorder="1" applyAlignment="1">
      <alignment horizontal="center" vertical="center"/>
    </xf>
    <xf numFmtId="49" fontId="21" fillId="0" borderId="23" xfId="1" applyNumberFormat="1" applyFont="1" applyFill="1" applyBorder="1" applyAlignment="1">
      <alignment horizontal="center" vertical="center"/>
    </xf>
    <xf numFmtId="49" fontId="17" fillId="0" borderId="23" xfId="1" applyNumberFormat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3" fontId="21" fillId="3" borderId="5" xfId="2" applyNumberFormat="1" applyFont="1" applyFill="1" applyBorder="1" applyAlignment="1">
      <alignment horizontal="center"/>
    </xf>
    <xf numFmtId="3" fontId="21" fillId="2" borderId="5" xfId="2" applyNumberFormat="1" applyFont="1" applyFill="1" applyBorder="1" applyAlignment="1">
      <alignment horizontal="center"/>
    </xf>
    <xf numFmtId="0" fontId="22" fillId="2" borderId="5" xfId="1" quotePrefix="1" applyFont="1" applyFill="1" applyBorder="1" applyAlignment="1">
      <alignment horizontal="center"/>
    </xf>
    <xf numFmtId="0" fontId="22" fillId="2" borderId="8" xfId="1" quotePrefix="1" applyFont="1" applyFill="1" applyBorder="1" applyAlignment="1">
      <alignment horizontal="center"/>
    </xf>
    <xf numFmtId="3" fontId="17" fillId="2" borderId="6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/>
    </xf>
    <xf numFmtId="3" fontId="17" fillId="2" borderId="7" xfId="1" applyNumberFormat="1" applyFont="1" applyFill="1" applyBorder="1" applyAlignment="1">
      <alignment horizontal="center" vertical="center"/>
    </xf>
    <xf numFmtId="3" fontId="17" fillId="2" borderId="9" xfId="1" applyNumberFormat="1" applyFont="1" applyFill="1" applyBorder="1" applyAlignment="1">
      <alignment horizontal="center" vertical="center"/>
    </xf>
    <xf numFmtId="3" fontId="17" fillId="2" borderId="10" xfId="1" applyNumberFormat="1" applyFont="1" applyFill="1" applyBorder="1" applyAlignment="1">
      <alignment horizontal="center" vertical="center"/>
    </xf>
    <xf numFmtId="3" fontId="17" fillId="2" borderId="11" xfId="1" applyNumberFormat="1" applyFont="1" applyFill="1" applyBorder="1" applyAlignment="1">
      <alignment horizontal="center" vertical="center"/>
    </xf>
    <xf numFmtId="3" fontId="17" fillId="0" borderId="7" xfId="2" applyNumberFormat="1" applyFont="1" applyFill="1" applyBorder="1" applyAlignment="1">
      <alignment horizontal="center"/>
    </xf>
    <xf numFmtId="3" fontId="22" fillId="0" borderId="9" xfId="2" applyNumberFormat="1" applyFont="1" applyFill="1" applyBorder="1" applyAlignment="1">
      <alignment horizontal="center"/>
    </xf>
    <xf numFmtId="3" fontId="22" fillId="0" borderId="10" xfId="2" applyNumberFormat="1" applyFont="1" applyFill="1" applyBorder="1" applyAlignment="1">
      <alignment horizontal="center"/>
    </xf>
    <xf numFmtId="3" fontId="21" fillId="0" borderId="10" xfId="2" applyNumberFormat="1" applyFont="1" applyFill="1" applyBorder="1" applyAlignment="1">
      <alignment horizontal="center"/>
    </xf>
    <xf numFmtId="3" fontId="22" fillId="0" borderId="11" xfId="2" applyNumberFormat="1" applyFont="1" applyFill="1" applyBorder="1" applyAlignment="1">
      <alignment horizontal="center"/>
    </xf>
    <xf numFmtId="3" fontId="17" fillId="2" borderId="7" xfId="2" applyNumberFormat="1" applyFont="1" applyFill="1" applyBorder="1" applyAlignment="1">
      <alignment horizontal="center"/>
    </xf>
    <xf numFmtId="0" fontId="26" fillId="0" borderId="0" xfId="1" applyFont="1" applyFill="1" applyBorder="1" applyAlignment="1"/>
    <xf numFmtId="164" fontId="21" fillId="0" borderId="0" xfId="1" applyNumberFormat="1" applyFont="1" applyFill="1" applyAlignment="1"/>
    <xf numFmtId="164" fontId="21" fillId="0" borderId="0" xfId="1" applyNumberFormat="1" applyFont="1" applyFill="1" applyBorder="1" applyAlignment="1"/>
    <xf numFmtId="0" fontId="21" fillId="0" borderId="0" xfId="1" applyFont="1" applyFill="1" applyBorder="1" applyAlignment="1">
      <alignment horizontal="left"/>
    </xf>
    <xf numFmtId="3" fontId="14" fillId="0" borderId="0" xfId="1" applyNumberFormat="1" applyFont="1" applyFill="1" applyBorder="1" applyAlignment="1" applyProtection="1">
      <alignment horizontal="left" vertical="center"/>
      <protection hidden="1"/>
    </xf>
    <xf numFmtId="0" fontId="22" fillId="2" borderId="12" xfId="1" quotePrefix="1" applyFont="1" applyFill="1" applyBorder="1" applyAlignment="1">
      <alignment horizontal="center" vertical="center"/>
    </xf>
    <xf numFmtId="3" fontId="14" fillId="0" borderId="7" xfId="2" applyNumberFormat="1" applyFont="1" applyFill="1" applyBorder="1" applyAlignment="1">
      <alignment horizontal="center"/>
    </xf>
    <xf numFmtId="0" fontId="29" fillId="0" borderId="0" xfId="3" applyFont="1" applyFill="1"/>
    <xf numFmtId="164" fontId="29" fillId="0" borderId="0" xfId="3" applyNumberFormat="1" applyFont="1" applyFill="1"/>
    <xf numFmtId="0" fontId="17" fillId="0" borderId="0" xfId="5" applyFont="1" applyFill="1" applyBorder="1" applyProtection="1"/>
    <xf numFmtId="0" fontId="14" fillId="0" borderId="0" xfId="5" applyFont="1" applyFill="1" applyBorder="1" applyAlignment="1" applyProtection="1">
      <alignment horizontal="left" indent="4"/>
    </xf>
    <xf numFmtId="0" fontId="17" fillId="0" borderId="0" xfId="5" applyFont="1" applyFill="1" applyBorder="1"/>
    <xf numFmtId="0" fontId="14" fillId="0" borderId="0" xfId="5" applyFont="1" applyFill="1" applyBorder="1" applyAlignment="1">
      <alignment horizontal="left" indent="4"/>
    </xf>
    <xf numFmtId="0" fontId="17" fillId="0" borderId="20" xfId="5" applyFont="1" applyFill="1" applyBorder="1"/>
    <xf numFmtId="0" fontId="17" fillId="0" borderId="0" xfId="5" applyFont="1" applyFill="1" applyBorder="1" applyAlignment="1" applyProtection="1">
      <alignment horizontal="left" indent="2"/>
    </xf>
    <xf numFmtId="0" fontId="14" fillId="0" borderId="0" xfId="5" applyFont="1" applyFill="1" applyBorder="1" applyAlignment="1" applyProtection="1">
      <alignment horizontal="left" indent="2"/>
    </xf>
    <xf numFmtId="0" fontId="17" fillId="0" borderId="0" xfId="5" applyFont="1" applyFill="1" applyBorder="1" applyAlignment="1">
      <alignment horizontal="left" indent="2"/>
    </xf>
    <xf numFmtId="0" fontId="14" fillId="0" borderId="0" xfId="5" applyFont="1" applyFill="1" applyBorder="1" applyAlignment="1">
      <alignment horizontal="left" indent="2"/>
    </xf>
    <xf numFmtId="3" fontId="17" fillId="0" borderId="0" xfId="6" applyNumberFormat="1" applyFont="1" applyFill="1" applyBorder="1" applyAlignment="1" applyProtection="1">
      <alignment horizontal="center"/>
    </xf>
    <xf numFmtId="3" fontId="17" fillId="0" borderId="0" xfId="6" applyNumberFormat="1" applyFont="1" applyFill="1" applyBorder="1" applyAlignment="1" applyProtection="1">
      <alignment horizontal="center"/>
      <protection hidden="1"/>
    </xf>
    <xf numFmtId="3" fontId="14" fillId="0" borderId="0" xfId="6" applyNumberFormat="1" applyFont="1" applyFill="1" applyBorder="1" applyAlignment="1" applyProtection="1">
      <alignment horizontal="center"/>
    </xf>
    <xf numFmtId="3" fontId="17" fillId="0" borderId="20" xfId="6" applyNumberFormat="1" applyFont="1" applyFill="1" applyBorder="1" applyAlignment="1" applyProtection="1">
      <alignment horizontal="center"/>
    </xf>
    <xf numFmtId="3" fontId="28" fillId="0" borderId="20" xfId="6" applyNumberFormat="1" applyFont="1" applyFill="1" applyBorder="1" applyAlignment="1">
      <alignment horizontal="center"/>
    </xf>
    <xf numFmtId="0" fontId="17" fillId="2" borderId="19" xfId="4" applyFont="1" applyFill="1" applyBorder="1" applyAlignment="1">
      <alignment horizontal="center" vertical="center" wrapText="1"/>
    </xf>
    <xf numFmtId="0" fontId="17" fillId="2" borderId="19" xfId="5" applyFont="1" applyFill="1" applyBorder="1" applyAlignment="1">
      <alignment horizontal="center" vertical="center" wrapText="1"/>
    </xf>
    <xf numFmtId="0" fontId="17" fillId="2" borderId="19" xfId="4" applyFont="1" applyFill="1" applyBorder="1" applyAlignment="1" applyProtection="1">
      <alignment horizontal="left" vertical="center" wrapText="1"/>
    </xf>
    <xf numFmtId="3" fontId="17" fillId="3" borderId="19" xfId="6" applyNumberFormat="1" applyFont="1" applyFill="1" applyBorder="1" applyAlignment="1" applyProtection="1">
      <alignment horizontal="center" vertical="center"/>
    </xf>
    <xf numFmtId="0" fontId="17" fillId="3" borderId="19" xfId="5" applyFont="1" applyFill="1" applyBorder="1" applyAlignment="1" applyProtection="1">
      <alignment vertical="center"/>
    </xf>
    <xf numFmtId="3" fontId="26" fillId="0" borderId="0" xfId="1" applyNumberFormat="1" applyFont="1" applyFill="1" applyBorder="1" applyAlignment="1"/>
    <xf numFmtId="3" fontId="21" fillId="2" borderId="12" xfId="2" applyNumberFormat="1" applyFont="1" applyFill="1" applyBorder="1" applyAlignment="1">
      <alignment horizontal="center"/>
    </xf>
    <xf numFmtId="3" fontId="17" fillId="3" borderId="0" xfId="2" applyNumberFormat="1" applyFont="1" applyFill="1" applyBorder="1" applyAlignment="1">
      <alignment horizontal="center"/>
    </xf>
    <xf numFmtId="0" fontId="21" fillId="3" borderId="5" xfId="1" applyFont="1" applyFill="1" applyBorder="1" applyAlignment="1">
      <alignment vertical="center"/>
    </xf>
    <xf numFmtId="0" fontId="22" fillId="0" borderId="5" xfId="1" applyFont="1" applyFill="1" applyBorder="1" applyAlignment="1">
      <alignment horizontal="left" vertical="center" indent="1"/>
    </xf>
    <xf numFmtId="0" fontId="21" fillId="0" borderId="5" xfId="1" applyFont="1" applyFill="1" applyBorder="1" applyAlignment="1">
      <alignment vertical="center"/>
    </xf>
    <xf numFmtId="0" fontId="21" fillId="0" borderId="5" xfId="1" applyFont="1" applyFill="1" applyBorder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left" vertical="center" wrapText="1" indent="1"/>
    </xf>
    <xf numFmtId="0" fontId="14" fillId="0" borderId="5" xfId="1" applyFont="1" applyFill="1" applyBorder="1" applyAlignment="1">
      <alignment horizontal="left" vertical="center" indent="1"/>
    </xf>
    <xf numFmtId="0" fontId="21" fillId="3" borderId="8" xfId="1" applyFont="1" applyFill="1" applyBorder="1" applyAlignment="1">
      <alignment vertical="center"/>
    </xf>
    <xf numFmtId="49" fontId="17" fillId="0" borderId="22" xfId="1" applyNumberFormat="1" applyFont="1" applyFill="1" applyBorder="1" applyAlignment="1">
      <alignment horizontal="center" vertical="center"/>
    </xf>
    <xf numFmtId="3" fontId="22" fillId="0" borderId="6" xfId="2" applyNumberFormat="1" applyFont="1" applyFill="1" applyBorder="1" applyAlignment="1">
      <alignment horizontal="center" vertical="top" wrapText="1"/>
    </xf>
    <xf numFmtId="0" fontId="17" fillId="0" borderId="0" xfId="1" applyFont="1" applyFill="1" applyBorder="1"/>
    <xf numFmtId="0" fontId="17" fillId="0" borderId="0" xfId="1" applyFont="1" applyFill="1" applyBorder="1" applyAlignment="1">
      <alignment horizontal="left" indent="1"/>
    </xf>
    <xf numFmtId="0" fontId="14" fillId="0" borderId="0" xfId="1" applyFont="1" applyFill="1" applyBorder="1" applyAlignment="1">
      <alignment horizontal="left" indent="2"/>
    </xf>
    <xf numFmtId="0" fontId="14" fillId="0" borderId="10" xfId="1" applyFont="1" applyFill="1" applyBorder="1" applyAlignment="1">
      <alignment horizontal="left" indent="2"/>
    </xf>
    <xf numFmtId="3" fontId="17" fillId="2" borderId="11" xfId="2" applyNumberFormat="1" applyFont="1" applyFill="1" applyBorder="1" applyAlignment="1">
      <alignment horizontal="center"/>
    </xf>
    <xf numFmtId="3" fontId="17" fillId="0" borderId="6" xfId="2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3" fontId="17" fillId="0" borderId="7" xfId="2" applyNumberFormat="1" applyFont="1" applyFill="1" applyBorder="1" applyAlignment="1">
      <alignment horizontal="right"/>
    </xf>
    <xf numFmtId="3" fontId="17" fillId="2" borderId="7" xfId="2" applyNumberFormat="1" applyFont="1" applyFill="1" applyBorder="1" applyAlignment="1">
      <alignment horizontal="right"/>
    </xf>
    <xf numFmtId="3" fontId="14" fillId="0" borderId="6" xfId="2" applyNumberFormat="1" applyFont="1" applyFill="1" applyBorder="1" applyAlignment="1">
      <alignment horizontal="right"/>
    </xf>
    <xf numFmtId="3" fontId="14" fillId="0" borderId="0" xfId="2" applyNumberFormat="1" applyFont="1" applyFill="1" applyBorder="1" applyAlignment="1">
      <alignment horizontal="right"/>
    </xf>
    <xf numFmtId="3" fontId="14" fillId="0" borderId="7" xfId="2" applyNumberFormat="1" applyFont="1" applyFill="1" applyBorder="1" applyAlignment="1">
      <alignment horizontal="right"/>
    </xf>
    <xf numFmtId="3" fontId="21" fillId="0" borderId="6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3" fontId="21" fillId="0" borderId="7" xfId="2" applyNumberFormat="1" applyFont="1" applyFill="1" applyBorder="1" applyAlignment="1">
      <alignment horizontal="right"/>
    </xf>
    <xf numFmtId="3" fontId="21" fillId="0" borderId="6" xfId="2" applyNumberFormat="1" applyFont="1" applyFill="1" applyBorder="1" applyAlignment="1">
      <alignment horizontal="right" wrapText="1"/>
    </xf>
    <xf numFmtId="3" fontId="21" fillId="0" borderId="0" xfId="2" applyNumberFormat="1" applyFont="1" applyFill="1" applyBorder="1" applyAlignment="1">
      <alignment horizontal="right" wrapText="1"/>
    </xf>
    <xf numFmtId="3" fontId="21" fillId="0" borderId="7" xfId="2" applyNumberFormat="1" applyFont="1" applyFill="1" applyBorder="1" applyAlignment="1">
      <alignment horizontal="right" wrapText="1"/>
    </xf>
    <xf numFmtId="3" fontId="22" fillId="0" borderId="6" xfId="2" applyNumberFormat="1" applyFont="1" applyFill="1" applyBorder="1" applyAlignment="1">
      <alignment horizontal="right"/>
    </xf>
    <xf numFmtId="3" fontId="22" fillId="0" borderId="0" xfId="2" applyNumberFormat="1" applyFont="1" applyFill="1" applyBorder="1" applyAlignment="1">
      <alignment horizontal="right"/>
    </xf>
    <xf numFmtId="3" fontId="22" fillId="0" borderId="7" xfId="2" applyNumberFormat="1" applyFont="1" applyFill="1" applyBorder="1" applyAlignment="1">
      <alignment horizontal="right"/>
    </xf>
    <xf numFmtId="0" fontId="21" fillId="2" borderId="14" xfId="1" applyFont="1" applyFill="1" applyBorder="1" applyAlignment="1">
      <alignment horizontal="left" vertical="center" wrapText="1"/>
    </xf>
    <xf numFmtId="3" fontId="17" fillId="2" borderId="15" xfId="2" applyNumberFormat="1" applyFont="1" applyFill="1" applyBorder="1" applyAlignment="1">
      <alignment horizontal="right"/>
    </xf>
    <xf numFmtId="3" fontId="30" fillId="0" borderId="13" xfId="2" applyNumberFormat="1" applyFont="1" applyFill="1" applyBorder="1" applyAlignment="1">
      <alignment horizontal="right"/>
    </xf>
    <xf numFmtId="3" fontId="30" fillId="0" borderId="14" xfId="2" applyNumberFormat="1" applyFont="1" applyFill="1" applyBorder="1" applyAlignment="1">
      <alignment horizontal="right"/>
    </xf>
    <xf numFmtId="3" fontId="30" fillId="0" borderId="15" xfId="2" applyNumberFormat="1" applyFont="1" applyFill="1" applyBorder="1" applyAlignment="1">
      <alignment horizontal="right"/>
    </xf>
    <xf numFmtId="0" fontId="21" fillId="0" borderId="0" xfId="1" applyFont="1" applyFill="1" applyAlignment="1">
      <alignment horizontal="center"/>
    </xf>
    <xf numFmtId="3" fontId="17" fillId="2" borderId="24" xfId="1" applyNumberFormat="1" applyFont="1" applyFill="1" applyBorder="1" applyAlignment="1" applyProtection="1">
      <alignment horizontal="center" vertical="center"/>
      <protection hidden="1"/>
    </xf>
    <xf numFmtId="3" fontId="17" fillId="2" borderId="9" xfId="1" applyNumberFormat="1" applyFont="1" applyFill="1" applyBorder="1" applyAlignment="1" applyProtection="1">
      <alignment horizontal="center" vertical="center"/>
      <protection hidden="1"/>
    </xf>
    <xf numFmtId="3" fontId="17" fillId="2" borderId="25" xfId="1" applyNumberFormat="1" applyFont="1" applyFill="1" applyBorder="1" applyAlignment="1" applyProtection="1">
      <alignment horizontal="center" vertical="center" wrapText="1"/>
      <protection hidden="1"/>
    </xf>
    <xf numFmtId="3" fontId="17" fillId="2" borderId="11" xfId="1" applyNumberFormat="1" applyFont="1" applyFill="1" applyBorder="1" applyAlignment="1" applyProtection="1">
      <alignment horizontal="center" vertical="center" wrapText="1"/>
      <protection hidden="1"/>
    </xf>
    <xf numFmtId="3" fontId="17" fillId="2" borderId="14" xfId="1" applyNumberFormat="1" applyFont="1" applyFill="1" applyBorder="1" applyAlignment="1" applyProtection="1">
      <alignment vertical="center" wrapText="1"/>
      <protection hidden="1"/>
    </xf>
    <xf numFmtId="3" fontId="17" fillId="2" borderId="13" xfId="1" applyNumberFormat="1" applyFont="1" applyFill="1" applyBorder="1" applyAlignment="1" applyProtection="1">
      <alignment vertical="center" wrapText="1"/>
      <protection hidden="1"/>
    </xf>
    <xf numFmtId="3" fontId="17" fillId="2" borderId="15" xfId="1" applyNumberFormat="1" applyFont="1" applyFill="1" applyBorder="1" applyAlignment="1" applyProtection="1">
      <alignment vertical="center" wrapText="1"/>
      <protection hidden="1"/>
    </xf>
    <xf numFmtId="3" fontId="17" fillId="0" borderId="19" xfId="1" applyNumberFormat="1" applyFont="1" applyFill="1" applyBorder="1" applyAlignment="1" applyProtection="1">
      <alignment horizontal="center"/>
      <protection hidden="1"/>
    </xf>
    <xf numFmtId="3" fontId="17" fillId="0" borderId="23" xfId="1" applyNumberFormat="1" applyFont="1" applyFill="1" applyBorder="1" applyAlignment="1" applyProtection="1">
      <alignment horizontal="center"/>
      <protection hidden="1"/>
    </xf>
    <xf numFmtId="3" fontId="17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17" fillId="2" borderId="2" xfId="1" applyNumberFormat="1" applyFont="1" applyFill="1" applyBorder="1" applyAlignment="1" applyProtection="1">
      <alignment horizontal="center" vertical="center"/>
      <protection hidden="1"/>
    </xf>
    <xf numFmtId="3" fontId="17" fillId="2" borderId="4" xfId="1" applyNumberFormat="1" applyFont="1" applyFill="1" applyBorder="1" applyAlignment="1" applyProtection="1">
      <alignment horizontal="center" vertical="center"/>
      <protection hidden="1"/>
    </xf>
    <xf numFmtId="3" fontId="17" fillId="0" borderId="22" xfId="1" applyNumberFormat="1" applyFont="1" applyFill="1" applyBorder="1" applyAlignment="1" applyProtection="1">
      <alignment horizontal="center"/>
      <protection hidden="1"/>
    </xf>
    <xf numFmtId="3" fontId="17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17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0" xfId="1" applyNumberFormat="1" applyFont="1" applyFill="1" applyBorder="1" applyAlignment="1" applyProtection="1">
      <alignment horizontal="center" wrapText="1"/>
      <protection hidden="1"/>
    </xf>
    <xf numFmtId="0" fontId="14" fillId="0" borderId="0" xfId="1" applyFont="1" applyAlignment="1">
      <alignment horizontal="center"/>
    </xf>
    <xf numFmtId="0" fontId="21" fillId="2" borderId="1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left" vertical="center"/>
    </xf>
    <xf numFmtId="0" fontId="21" fillId="2" borderId="0" xfId="1" applyFont="1" applyFill="1" applyBorder="1" applyAlignment="1">
      <alignment horizontal="left" vertical="center"/>
    </xf>
    <xf numFmtId="0" fontId="21" fillId="2" borderId="10" xfId="1" applyFont="1" applyFill="1" applyBorder="1" applyAlignment="1">
      <alignment horizontal="left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49" fontId="21" fillId="2" borderId="4" xfId="1" applyNumberFormat="1" applyFont="1" applyFill="1" applyBorder="1" applyAlignment="1">
      <alignment horizontal="center" vertical="center"/>
    </xf>
    <xf numFmtId="49" fontId="21" fillId="2" borderId="7" xfId="1" applyNumberFormat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5" xfId="1" applyFont="1" applyFill="1" applyBorder="1" applyAlignment="1">
      <alignment horizontal="left" vertical="center"/>
    </xf>
    <xf numFmtId="0" fontId="21" fillId="2" borderId="8" xfId="1" applyFont="1" applyFill="1" applyBorder="1" applyAlignment="1">
      <alignment horizontal="left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</cellXfs>
  <cellStyles count="7">
    <cellStyle name="Comma 2" xfId="2"/>
    <cellStyle name="Comma 3" xfId="6"/>
    <cellStyle name="Normal" xfId="0" builtinId="0"/>
    <cellStyle name="Normal 2" xfId="1"/>
    <cellStyle name="Normal 3" xfId="3"/>
    <cellStyle name="Normal 3 2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2:AJ207"/>
  <sheetViews>
    <sheetView showGridLines="0" tabSelected="1" zoomScale="85" zoomScaleNormal="85" zoomScaleSheetLayoutView="100" workbookViewId="0">
      <pane xSplit="2" ySplit="8" topLeftCell="C87" activePane="bottomRight" state="frozen"/>
      <selection activeCell="A3" sqref="A3"/>
      <selection pane="topRight" activeCell="C3" sqref="C3"/>
      <selection pane="bottomLeft" activeCell="A9" sqref="A9"/>
      <selection pane="bottomRight" activeCell="B2" sqref="B2"/>
    </sheetView>
  </sheetViews>
  <sheetFormatPr defaultColWidth="9.140625" defaultRowHeight="11.25" x14ac:dyDescent="0.2"/>
  <cols>
    <col min="1" max="1" width="1.28515625" style="1" customWidth="1"/>
    <col min="2" max="2" width="37.85546875" style="1" customWidth="1"/>
    <col min="3" max="4" width="9" style="1" customWidth="1"/>
    <col min="5" max="6" width="7.7109375" style="1" customWidth="1"/>
    <col min="7" max="8" width="8.28515625" style="1" customWidth="1"/>
    <col min="9" max="10" width="8.5703125" style="1" customWidth="1"/>
    <col min="11" max="12" width="8.28515625" style="1" customWidth="1"/>
    <col min="13" max="14" width="7.5703125" style="1" customWidth="1"/>
    <col min="15" max="16" width="7.42578125" style="1" customWidth="1"/>
    <col min="17" max="17" width="9.140625" style="1" customWidth="1"/>
    <col min="18" max="18" width="7.42578125" style="1" customWidth="1"/>
    <col min="19" max="20" width="9.140625" style="1" customWidth="1"/>
    <col min="21" max="22" width="8.85546875" style="1" customWidth="1"/>
    <col min="23" max="28" width="9.140625" style="1" customWidth="1"/>
    <col min="29" max="29" width="8.7109375" style="1" customWidth="1"/>
    <col min="30" max="30" width="10.7109375" style="1" bestFit="1" customWidth="1"/>
    <col min="31" max="32" width="9" style="1" customWidth="1"/>
    <col min="33" max="34" width="9.85546875" style="1" customWidth="1"/>
    <col min="35" max="16384" width="9.140625" style="1"/>
  </cols>
  <sheetData>
    <row r="2" spans="2:36" ht="15" customHeight="1" x14ac:dyDescent="0.2">
      <c r="B2" s="67" t="s">
        <v>195</v>
      </c>
    </row>
    <row r="3" spans="2:36" s="2" customFormat="1" ht="17.25" x14ac:dyDescent="0.3">
      <c r="B3" s="162" t="s">
        <v>311</v>
      </c>
      <c r="C3" s="33"/>
      <c r="D3" s="34"/>
      <c r="E3" s="33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  <c r="S3" s="36"/>
      <c r="T3" s="36"/>
      <c r="U3" s="36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2:36" s="2" customFormat="1" ht="18" x14ac:dyDescent="0.25">
      <c r="B4" s="69" t="s">
        <v>0</v>
      </c>
      <c r="C4" s="35"/>
      <c r="D4" s="35"/>
      <c r="E4" s="35"/>
      <c r="F4" s="35"/>
      <c r="G4" s="37"/>
      <c r="H4" s="38"/>
      <c r="I4" s="38"/>
      <c r="J4" s="38"/>
      <c r="K4" s="38"/>
      <c r="L4" s="38"/>
      <c r="M4" s="38"/>
      <c r="N4" s="38"/>
      <c r="O4" s="38"/>
      <c r="P4" s="38"/>
      <c r="Q4" s="32"/>
      <c r="R4" s="32"/>
      <c r="S4" s="32"/>
      <c r="T4" s="39"/>
      <c r="U4" s="3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2:36" ht="16.5" thickBot="1" x14ac:dyDescent="0.35">
      <c r="C5" s="40"/>
      <c r="D5" s="40"/>
      <c r="E5" s="40"/>
      <c r="F5" s="40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241"/>
      <c r="S5" s="242"/>
      <c r="T5" s="242"/>
      <c r="U5" s="242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2"/>
      <c r="AH5" s="42"/>
    </row>
    <row r="6" spans="2:36" s="3" customFormat="1" ht="37.5" customHeight="1" x14ac:dyDescent="0.2">
      <c r="B6" s="96" t="s">
        <v>144</v>
      </c>
      <c r="C6" s="240" t="s">
        <v>188</v>
      </c>
      <c r="D6" s="235"/>
      <c r="E6" s="235" t="s">
        <v>1</v>
      </c>
      <c r="F6" s="235"/>
      <c r="G6" s="235" t="s">
        <v>134</v>
      </c>
      <c r="H6" s="235"/>
      <c r="I6" s="235" t="s">
        <v>2</v>
      </c>
      <c r="J6" s="235"/>
      <c r="K6" s="235" t="s">
        <v>3</v>
      </c>
      <c r="L6" s="235"/>
      <c r="M6" s="235" t="s">
        <v>4</v>
      </c>
      <c r="N6" s="235"/>
      <c r="O6" s="235" t="s">
        <v>5</v>
      </c>
      <c r="P6" s="235"/>
      <c r="Q6" s="235" t="s">
        <v>135</v>
      </c>
      <c r="R6" s="235"/>
      <c r="S6" s="235" t="s">
        <v>190</v>
      </c>
      <c r="T6" s="239"/>
      <c r="U6" s="240" t="s">
        <v>6</v>
      </c>
      <c r="V6" s="235"/>
      <c r="W6" s="235" t="s">
        <v>191</v>
      </c>
      <c r="X6" s="235"/>
      <c r="Y6" s="235" t="s">
        <v>192</v>
      </c>
      <c r="Z6" s="235"/>
      <c r="AA6" s="235" t="s">
        <v>193</v>
      </c>
      <c r="AB6" s="235"/>
      <c r="AC6" s="235" t="s">
        <v>7</v>
      </c>
      <c r="AD6" s="235"/>
      <c r="AE6" s="235" t="s">
        <v>143</v>
      </c>
      <c r="AF6" s="235"/>
      <c r="AG6" s="236" t="s">
        <v>8</v>
      </c>
      <c r="AH6" s="237"/>
    </row>
    <row r="7" spans="2:36" s="3" customFormat="1" ht="15" customHeight="1" x14ac:dyDescent="0.2">
      <c r="B7" s="64" t="s">
        <v>172</v>
      </c>
      <c r="C7" s="238">
        <v>1</v>
      </c>
      <c r="D7" s="233"/>
      <c r="E7" s="233">
        <v>2</v>
      </c>
      <c r="F7" s="233"/>
      <c r="G7" s="233">
        <v>3</v>
      </c>
      <c r="H7" s="233"/>
      <c r="I7" s="233">
        <v>4</v>
      </c>
      <c r="J7" s="233"/>
      <c r="K7" s="233">
        <v>5</v>
      </c>
      <c r="L7" s="233"/>
      <c r="M7" s="233">
        <v>6</v>
      </c>
      <c r="N7" s="233"/>
      <c r="O7" s="233">
        <v>7</v>
      </c>
      <c r="P7" s="233"/>
      <c r="Q7" s="233">
        <v>8</v>
      </c>
      <c r="R7" s="233"/>
      <c r="S7" s="233">
        <v>9</v>
      </c>
      <c r="T7" s="234"/>
      <c r="U7" s="233">
        <v>10</v>
      </c>
      <c r="V7" s="233"/>
      <c r="W7" s="233">
        <v>11</v>
      </c>
      <c r="X7" s="233"/>
      <c r="Y7" s="233">
        <v>12</v>
      </c>
      <c r="Z7" s="233"/>
      <c r="AA7" s="233">
        <v>13</v>
      </c>
      <c r="AB7" s="233"/>
      <c r="AC7" s="233">
        <v>14</v>
      </c>
      <c r="AD7" s="233"/>
      <c r="AE7" s="233">
        <v>15</v>
      </c>
      <c r="AF7" s="233"/>
      <c r="AG7" s="226" t="s">
        <v>10</v>
      </c>
      <c r="AH7" s="228" t="s">
        <v>11</v>
      </c>
    </row>
    <row r="8" spans="2:36" s="3" customFormat="1" ht="13.5" thickBot="1" x14ac:dyDescent="0.25">
      <c r="B8" s="97" t="s">
        <v>9</v>
      </c>
      <c r="C8" s="98" t="s">
        <v>10</v>
      </c>
      <c r="D8" s="99" t="s">
        <v>11</v>
      </c>
      <c r="E8" s="99" t="s">
        <v>10</v>
      </c>
      <c r="F8" s="99" t="s">
        <v>11</v>
      </c>
      <c r="G8" s="99" t="s">
        <v>10</v>
      </c>
      <c r="H8" s="99" t="s">
        <v>11</v>
      </c>
      <c r="I8" s="99" t="s">
        <v>10</v>
      </c>
      <c r="J8" s="99" t="s">
        <v>11</v>
      </c>
      <c r="K8" s="99" t="s">
        <v>10</v>
      </c>
      <c r="L8" s="99" t="s">
        <v>11</v>
      </c>
      <c r="M8" s="99" t="s">
        <v>10</v>
      </c>
      <c r="N8" s="99" t="s">
        <v>11</v>
      </c>
      <c r="O8" s="99" t="s">
        <v>10</v>
      </c>
      <c r="P8" s="99" t="s">
        <v>11</v>
      </c>
      <c r="Q8" s="100" t="s">
        <v>10</v>
      </c>
      <c r="R8" s="99" t="s">
        <v>11</v>
      </c>
      <c r="S8" s="99" t="s">
        <v>10</v>
      </c>
      <c r="T8" s="101" t="s">
        <v>11</v>
      </c>
      <c r="U8" s="99" t="s">
        <v>10</v>
      </c>
      <c r="V8" s="99" t="s">
        <v>11</v>
      </c>
      <c r="W8" s="99" t="s">
        <v>10</v>
      </c>
      <c r="X8" s="99" t="s">
        <v>11</v>
      </c>
      <c r="Y8" s="99" t="s">
        <v>10</v>
      </c>
      <c r="Z8" s="99" t="s">
        <v>11</v>
      </c>
      <c r="AA8" s="99" t="s">
        <v>10</v>
      </c>
      <c r="AB8" s="99" t="s">
        <v>11</v>
      </c>
      <c r="AC8" s="99" t="s">
        <v>10</v>
      </c>
      <c r="AD8" s="99" t="s">
        <v>11</v>
      </c>
      <c r="AE8" s="99" t="s">
        <v>10</v>
      </c>
      <c r="AF8" s="99" t="s">
        <v>11</v>
      </c>
      <c r="AG8" s="227"/>
      <c r="AH8" s="229"/>
    </row>
    <row r="9" spans="2:36" s="3" customFormat="1" ht="15" customHeight="1" x14ac:dyDescent="0.2">
      <c r="B9" s="107" t="s">
        <v>145</v>
      </c>
      <c r="C9" s="108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10">
        <v>125414.861</v>
      </c>
      <c r="U9" s="109">
        <v>0</v>
      </c>
      <c r="V9" s="109">
        <v>0</v>
      </c>
      <c r="W9" s="109">
        <v>0</v>
      </c>
      <c r="X9" s="109">
        <v>0</v>
      </c>
      <c r="Y9" s="109">
        <v>0</v>
      </c>
      <c r="Z9" s="109">
        <v>0</v>
      </c>
      <c r="AA9" s="109">
        <v>0</v>
      </c>
      <c r="AB9" s="109">
        <v>0</v>
      </c>
      <c r="AC9" s="109"/>
      <c r="AD9" s="109"/>
      <c r="AE9" s="109">
        <v>-25284.055891785261</v>
      </c>
      <c r="AF9" s="109">
        <v>0</v>
      </c>
      <c r="AG9" s="108">
        <f>C9+E9+G9+Q9+S9++W9+Y9+AA9+AC9+AE9+U9+K9+M9+O9+I9</f>
        <v>-25284.055891785261</v>
      </c>
      <c r="AH9" s="110">
        <f>D9+F9+H9+R9+T9+X9+Z9+AB9+AD9+AF9+V9+L9+N9+P9+J9</f>
        <v>125414.861</v>
      </c>
    </row>
    <row r="10" spans="2:36" s="3" customFormat="1" ht="15" customHeight="1" x14ac:dyDescent="0.2">
      <c r="B10" s="107" t="s">
        <v>146</v>
      </c>
      <c r="C10" s="108">
        <v>2267562.0219310001</v>
      </c>
      <c r="D10" s="109">
        <v>-101393.2146690002</v>
      </c>
      <c r="E10" s="109">
        <v>0</v>
      </c>
      <c r="F10" s="109">
        <v>75541.428224600604</v>
      </c>
      <c r="G10" s="109">
        <v>-217.35</v>
      </c>
      <c r="H10" s="109">
        <v>45380.550999999999</v>
      </c>
      <c r="I10" s="109">
        <v>0</v>
      </c>
      <c r="J10" s="109">
        <v>0</v>
      </c>
      <c r="K10" s="109">
        <v>0</v>
      </c>
      <c r="L10" s="109">
        <v>247719.774</v>
      </c>
      <c r="M10" s="109">
        <v>0</v>
      </c>
      <c r="N10" s="109">
        <v>47721.684999999998</v>
      </c>
      <c r="O10" s="109">
        <v>0</v>
      </c>
      <c r="P10" s="109">
        <v>-1059.9132689899959</v>
      </c>
      <c r="Q10" s="109">
        <v>2610.277783</v>
      </c>
      <c r="R10" s="109">
        <v>1048.6017223600829</v>
      </c>
      <c r="S10" s="109">
        <v>648986.35600000003</v>
      </c>
      <c r="T10" s="110">
        <v>876731.45299999998</v>
      </c>
      <c r="U10" s="109">
        <v>49445.389766700006</v>
      </c>
      <c r="V10" s="109">
        <v>739947.14791135781</v>
      </c>
      <c r="W10" s="109">
        <v>63968.813000000002</v>
      </c>
      <c r="X10" s="109">
        <v>259696.94992799999</v>
      </c>
      <c r="Y10" s="109">
        <v>-52512.802106342097</v>
      </c>
      <c r="Z10" s="109">
        <v>266802.41602100001</v>
      </c>
      <c r="AA10" s="109">
        <v>237822.87494590896</v>
      </c>
      <c r="AB10" s="109">
        <v>-282432.08292159851</v>
      </c>
      <c r="AC10" s="109">
        <v>0</v>
      </c>
      <c r="AD10" s="109">
        <v>2329528.797965229</v>
      </c>
      <c r="AE10" s="109">
        <v>752561.86825589091</v>
      </c>
      <c r="AF10" s="109">
        <v>-36977.931741735949</v>
      </c>
      <c r="AG10" s="108">
        <f t="shared" ref="AG10:AG73" si="0">C10+E10+G10+Q10+S10++W10+Y10+AA10+AC10+AE10+U10+K10+M10+O10+I10</f>
        <v>3970227.4495761576</v>
      </c>
      <c r="AH10" s="110">
        <f t="shared" ref="AH10:AH73" si="1">D10+F10+H10+R10+T10+X10+Z10+AB10+AD10+AF10+V10+L10+N10+P10+J10</f>
        <v>4468255.6621712223</v>
      </c>
    </row>
    <row r="11" spans="2:36" s="3" customFormat="1" ht="15" customHeight="1" x14ac:dyDescent="0.2">
      <c r="B11" s="57" t="s">
        <v>147</v>
      </c>
      <c r="C11" s="47">
        <v>0</v>
      </c>
      <c r="D11" s="46">
        <v>-12431.099187000018</v>
      </c>
      <c r="E11" s="46">
        <v>0</v>
      </c>
      <c r="F11" s="46">
        <v>-372.73477539939961</v>
      </c>
      <c r="G11" s="46">
        <v>0</v>
      </c>
      <c r="H11" s="46">
        <v>-113.974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-85.784543119999313</v>
      </c>
      <c r="Q11" s="46">
        <v>0</v>
      </c>
      <c r="R11" s="46">
        <v>1390.3909964900879</v>
      </c>
      <c r="S11" s="46">
        <v>1173737.6029999999</v>
      </c>
      <c r="T11" s="48">
        <v>-14711.709000000001</v>
      </c>
      <c r="U11" s="46">
        <v>0</v>
      </c>
      <c r="V11" s="46">
        <v>-5759.2907931000009</v>
      </c>
      <c r="W11" s="46">
        <v>0</v>
      </c>
      <c r="X11" s="46">
        <v>-820.774</v>
      </c>
      <c r="Y11" s="46">
        <v>0</v>
      </c>
      <c r="Z11" s="46">
        <v>0</v>
      </c>
      <c r="AA11" s="46">
        <v>0</v>
      </c>
      <c r="AB11" s="46">
        <v>22.013000000000002</v>
      </c>
      <c r="AC11" s="46">
        <v>0</v>
      </c>
      <c r="AD11" s="46">
        <v>1198361.0230105291</v>
      </c>
      <c r="AE11" s="46">
        <v>28015.641606919446</v>
      </c>
      <c r="AF11" s="46">
        <v>0</v>
      </c>
      <c r="AG11" s="47">
        <f t="shared" si="0"/>
        <v>1201753.2446069194</v>
      </c>
      <c r="AH11" s="48">
        <f t="shared" si="1"/>
        <v>1165478.0607083999</v>
      </c>
    </row>
    <row r="12" spans="2:36" ht="15" customHeight="1" x14ac:dyDescent="0.2">
      <c r="B12" s="59" t="s">
        <v>148</v>
      </c>
      <c r="C12" s="49">
        <v>0</v>
      </c>
      <c r="D12" s="50">
        <v>-17693.563803000012</v>
      </c>
      <c r="E12" s="50">
        <v>0</v>
      </c>
      <c r="F12" s="50">
        <v>-372.73477539939961</v>
      </c>
      <c r="G12" s="50">
        <v>0</v>
      </c>
      <c r="H12" s="50">
        <v>-113.958</v>
      </c>
      <c r="I12" s="50">
        <v>0</v>
      </c>
      <c r="J12" s="50">
        <v>0</v>
      </c>
      <c r="K12" s="51">
        <v>0</v>
      </c>
      <c r="L12" s="51">
        <v>0</v>
      </c>
      <c r="M12" s="50">
        <v>0</v>
      </c>
      <c r="N12" s="52">
        <v>0</v>
      </c>
      <c r="O12" s="50">
        <v>0</v>
      </c>
      <c r="P12" s="50">
        <v>-85.784543119999313</v>
      </c>
      <c r="Q12" s="50">
        <v>0</v>
      </c>
      <c r="R12" s="50">
        <v>1391.4020964900878</v>
      </c>
      <c r="S12" s="50">
        <v>1173737.6029999999</v>
      </c>
      <c r="T12" s="53">
        <v>-10.557</v>
      </c>
      <c r="U12" s="50">
        <v>0</v>
      </c>
      <c r="V12" s="50">
        <v>-6939.7269855000004</v>
      </c>
      <c r="W12" s="50">
        <v>0</v>
      </c>
      <c r="X12" s="50">
        <v>-820.51</v>
      </c>
      <c r="Y12" s="50">
        <v>0</v>
      </c>
      <c r="Z12" s="50">
        <v>0</v>
      </c>
      <c r="AA12" s="50">
        <v>0</v>
      </c>
      <c r="AB12" s="50">
        <v>22.013000000000002</v>
      </c>
      <c r="AC12" s="50">
        <v>0</v>
      </c>
      <c r="AD12" s="50">
        <v>1198361.0230105291</v>
      </c>
      <c r="AE12" s="51">
        <v>0</v>
      </c>
      <c r="AF12" s="51">
        <v>0</v>
      </c>
      <c r="AG12" s="65">
        <f t="shared" si="0"/>
        <v>1173737.6029999999</v>
      </c>
      <c r="AH12" s="66">
        <f t="shared" si="1"/>
        <v>1173737.6029999997</v>
      </c>
      <c r="AI12" s="3"/>
      <c r="AJ12" s="3"/>
    </row>
    <row r="13" spans="2:36" ht="15" customHeight="1" x14ac:dyDescent="0.2">
      <c r="B13" s="59" t="s">
        <v>149</v>
      </c>
      <c r="C13" s="49">
        <v>0</v>
      </c>
      <c r="D13" s="50">
        <v>5262.4646159999929</v>
      </c>
      <c r="E13" s="50">
        <v>0</v>
      </c>
      <c r="F13" s="50">
        <v>0</v>
      </c>
      <c r="G13" s="50">
        <v>0</v>
      </c>
      <c r="H13" s="50">
        <v>-1.6E-2</v>
      </c>
      <c r="I13" s="50">
        <v>0</v>
      </c>
      <c r="J13" s="50">
        <v>0</v>
      </c>
      <c r="K13" s="51">
        <v>0</v>
      </c>
      <c r="L13" s="51">
        <v>0</v>
      </c>
      <c r="M13" s="50">
        <v>0</v>
      </c>
      <c r="N13" s="52">
        <v>0</v>
      </c>
      <c r="O13" s="50">
        <v>0</v>
      </c>
      <c r="P13" s="50">
        <v>0</v>
      </c>
      <c r="Q13" s="50">
        <v>0</v>
      </c>
      <c r="R13" s="50">
        <v>-1.0111000000000001</v>
      </c>
      <c r="S13" s="50">
        <v>0</v>
      </c>
      <c r="T13" s="53">
        <v>-14701.152</v>
      </c>
      <c r="U13" s="50">
        <v>0</v>
      </c>
      <c r="V13" s="50">
        <v>1180.4361924</v>
      </c>
      <c r="W13" s="50">
        <v>0</v>
      </c>
      <c r="X13" s="50">
        <v>-0.26400000000000001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1">
        <v>28015.641606919446</v>
      </c>
      <c r="AF13" s="51">
        <v>0</v>
      </c>
      <c r="AG13" s="65">
        <f t="shared" si="0"/>
        <v>28015.641606919446</v>
      </c>
      <c r="AH13" s="66">
        <f t="shared" si="1"/>
        <v>-8259.5422916000061</v>
      </c>
      <c r="AI13" s="3"/>
      <c r="AJ13" s="3"/>
    </row>
    <row r="14" spans="2:36" ht="15" customHeight="1" x14ac:dyDescent="0.2">
      <c r="B14" s="57" t="s">
        <v>150</v>
      </c>
      <c r="C14" s="43">
        <v>0</v>
      </c>
      <c r="D14" s="44">
        <v>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>
        <v>0</v>
      </c>
      <c r="T14" s="45">
        <v>0</v>
      </c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6">
        <v>0</v>
      </c>
      <c r="AF14" s="46">
        <v>0</v>
      </c>
      <c r="AG14" s="47">
        <f t="shared" si="0"/>
        <v>0</v>
      </c>
      <c r="AH14" s="48">
        <f t="shared" si="1"/>
        <v>0</v>
      </c>
      <c r="AI14" s="3"/>
      <c r="AJ14" s="3"/>
    </row>
    <row r="15" spans="2:36" s="3" customFormat="1" ht="15" customHeight="1" x14ac:dyDescent="0.2">
      <c r="B15" s="57" t="s">
        <v>151</v>
      </c>
      <c r="C15" s="47">
        <v>1886028.872155</v>
      </c>
      <c r="D15" s="46">
        <v>-91603.044482000187</v>
      </c>
      <c r="E15" s="46">
        <v>0</v>
      </c>
      <c r="F15" s="46">
        <v>76842.432000000001</v>
      </c>
      <c r="G15" s="46">
        <v>0</v>
      </c>
      <c r="H15" s="46">
        <v>49315.654000000002</v>
      </c>
      <c r="I15" s="46">
        <v>0</v>
      </c>
      <c r="J15" s="46">
        <v>0</v>
      </c>
      <c r="K15" s="46">
        <v>0</v>
      </c>
      <c r="L15" s="46">
        <v>200201.24400000001</v>
      </c>
      <c r="M15" s="46">
        <v>0</v>
      </c>
      <c r="N15" s="46">
        <v>43416.362000000001</v>
      </c>
      <c r="O15" s="46">
        <v>0</v>
      </c>
      <c r="P15" s="46">
        <v>-874.07872586999656</v>
      </c>
      <c r="Q15" s="46">
        <v>0</v>
      </c>
      <c r="R15" s="46">
        <v>14242.463725869995</v>
      </c>
      <c r="S15" s="46">
        <v>-521418.03899999993</v>
      </c>
      <c r="T15" s="48">
        <v>891893.16200000001</v>
      </c>
      <c r="U15" s="46">
        <v>0</v>
      </c>
      <c r="V15" s="46">
        <v>655407.97413019999</v>
      </c>
      <c r="W15" s="46">
        <v>0</v>
      </c>
      <c r="X15" s="46">
        <v>157772.37333200002</v>
      </c>
      <c r="Y15" s="46">
        <v>0</v>
      </c>
      <c r="Z15" s="46">
        <v>220041.20300000001</v>
      </c>
      <c r="AA15" s="46">
        <v>0</v>
      </c>
      <c r="AB15" s="46">
        <v>-329241.095103</v>
      </c>
      <c r="AC15" s="46">
        <v>0</v>
      </c>
      <c r="AD15" s="46">
        <v>663139.39347399992</v>
      </c>
      <c r="AE15" s="46">
        <v>724546.22664897144</v>
      </c>
      <c r="AF15" s="46">
        <v>5846.937924975341</v>
      </c>
      <c r="AG15" s="47">
        <f t="shared" si="0"/>
        <v>2089157.0598039716</v>
      </c>
      <c r="AH15" s="48">
        <f t="shared" si="1"/>
        <v>2556400.9812761755</v>
      </c>
    </row>
    <row r="16" spans="2:36" s="3" customFormat="1" ht="15" customHeight="1" x14ac:dyDescent="0.2">
      <c r="B16" s="61" t="s">
        <v>152</v>
      </c>
      <c r="C16" s="47">
        <v>1833235.36</v>
      </c>
      <c r="D16" s="46">
        <v>-29758.890665000185</v>
      </c>
      <c r="E16" s="46">
        <v>0</v>
      </c>
      <c r="F16" s="46">
        <v>76900.947</v>
      </c>
      <c r="G16" s="46">
        <v>0</v>
      </c>
      <c r="H16" s="46">
        <v>49192.476000000002</v>
      </c>
      <c r="I16" s="46">
        <v>0</v>
      </c>
      <c r="J16" s="46">
        <v>0</v>
      </c>
      <c r="K16" s="46">
        <v>0</v>
      </c>
      <c r="L16" s="46">
        <v>200201.24400000001</v>
      </c>
      <c r="M16" s="46">
        <v>0</v>
      </c>
      <c r="N16" s="46">
        <v>42737.211000000003</v>
      </c>
      <c r="O16" s="46">
        <v>0</v>
      </c>
      <c r="P16" s="46">
        <v>-874.07872586999656</v>
      </c>
      <c r="Q16" s="46">
        <v>0</v>
      </c>
      <c r="R16" s="46">
        <v>14239.921725869995</v>
      </c>
      <c r="S16" s="46">
        <v>-464464.19399999996</v>
      </c>
      <c r="T16" s="48">
        <v>0</v>
      </c>
      <c r="U16" s="46">
        <v>0</v>
      </c>
      <c r="V16" s="46">
        <v>643684.70373119996</v>
      </c>
      <c r="W16" s="46">
        <v>0</v>
      </c>
      <c r="X16" s="46">
        <v>137895.51</v>
      </c>
      <c r="Y16" s="46">
        <v>0</v>
      </c>
      <c r="Z16" s="46">
        <v>220510.32</v>
      </c>
      <c r="AA16" s="46">
        <v>0</v>
      </c>
      <c r="AB16" s="46">
        <v>-336183.93599999999</v>
      </c>
      <c r="AC16" s="46">
        <v>0</v>
      </c>
      <c r="AD16" s="46">
        <v>662274.06299999997</v>
      </c>
      <c r="AE16" s="46">
        <v>0</v>
      </c>
      <c r="AF16" s="46">
        <v>0</v>
      </c>
      <c r="AG16" s="47">
        <f t="shared" si="0"/>
        <v>1368771.1660000002</v>
      </c>
      <c r="AH16" s="48">
        <f t="shared" si="1"/>
        <v>1680819.4910661997</v>
      </c>
    </row>
    <row r="17" spans="2:36" ht="15" customHeight="1" x14ac:dyDescent="0.2">
      <c r="B17" s="59" t="s">
        <v>153</v>
      </c>
      <c r="C17" s="49">
        <v>1559.4989999999966</v>
      </c>
      <c r="D17" s="50">
        <v>1559.1340360000136</v>
      </c>
      <c r="E17" s="50">
        <v>0</v>
      </c>
      <c r="F17" s="50">
        <v>76900.947</v>
      </c>
      <c r="G17" s="50">
        <v>0</v>
      </c>
      <c r="H17" s="50">
        <v>49180.917000000001</v>
      </c>
      <c r="I17" s="51">
        <v>0</v>
      </c>
      <c r="J17" s="51">
        <v>0</v>
      </c>
      <c r="K17" s="51">
        <v>0</v>
      </c>
      <c r="L17" s="51">
        <v>200201.24400000001</v>
      </c>
      <c r="M17" s="50">
        <v>0</v>
      </c>
      <c r="N17" s="50">
        <v>42707.014000000003</v>
      </c>
      <c r="O17" s="50">
        <v>0</v>
      </c>
      <c r="P17" s="50">
        <v>-921.02172586999654</v>
      </c>
      <c r="Q17" s="50">
        <v>0</v>
      </c>
      <c r="R17" s="50">
        <v>14239.921725869995</v>
      </c>
      <c r="S17" s="50">
        <v>-31317.552</v>
      </c>
      <c r="T17" s="53">
        <v>0</v>
      </c>
      <c r="U17" s="50">
        <v>0</v>
      </c>
      <c r="V17" s="50">
        <v>643739.94799999997</v>
      </c>
      <c r="W17" s="50">
        <v>0</v>
      </c>
      <c r="X17" s="50">
        <v>137895.51</v>
      </c>
      <c r="Y17" s="50">
        <v>0</v>
      </c>
      <c r="Z17" s="50">
        <v>132405.86900000001</v>
      </c>
      <c r="AA17" s="50">
        <v>0</v>
      </c>
      <c r="AB17" s="50">
        <v>86529.337</v>
      </c>
      <c r="AC17" s="50">
        <v>0</v>
      </c>
      <c r="AD17" s="51">
        <v>662274.06299999997</v>
      </c>
      <c r="AE17" s="51">
        <v>0</v>
      </c>
      <c r="AF17" s="51">
        <v>0</v>
      </c>
      <c r="AG17" s="65">
        <f t="shared" si="0"/>
        <v>-29758.053000000004</v>
      </c>
      <c r="AH17" s="66">
        <f t="shared" si="1"/>
        <v>2046712.883036</v>
      </c>
      <c r="AI17" s="3"/>
      <c r="AJ17" s="3"/>
    </row>
    <row r="18" spans="2:36" ht="15" customHeight="1" x14ac:dyDescent="0.2">
      <c r="B18" s="59" t="s">
        <v>154</v>
      </c>
      <c r="C18" s="49">
        <v>76900.947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1">
        <v>0</v>
      </c>
      <c r="J18" s="51">
        <v>0</v>
      </c>
      <c r="K18" s="51">
        <v>0</v>
      </c>
      <c r="L18" s="51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3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1">
        <v>0</v>
      </c>
      <c r="AF18" s="51">
        <v>0</v>
      </c>
      <c r="AG18" s="65">
        <f t="shared" si="0"/>
        <v>76900.947</v>
      </c>
      <c r="AH18" s="66">
        <f t="shared" si="1"/>
        <v>0</v>
      </c>
      <c r="AI18" s="3"/>
      <c r="AJ18" s="3"/>
    </row>
    <row r="19" spans="2:36" ht="15" customHeight="1" x14ac:dyDescent="0.2">
      <c r="B19" s="59" t="s">
        <v>189</v>
      </c>
      <c r="C19" s="49">
        <v>49180.917000000001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1">
        <v>0</v>
      </c>
      <c r="J19" s="51">
        <v>0</v>
      </c>
      <c r="K19" s="51">
        <v>0</v>
      </c>
      <c r="L19" s="51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11.559000000000001</v>
      </c>
      <c r="T19" s="53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1">
        <v>0</v>
      </c>
      <c r="AF19" s="51">
        <v>0</v>
      </c>
      <c r="AG19" s="65">
        <f t="shared" si="0"/>
        <v>49192.476000000002</v>
      </c>
      <c r="AH19" s="66">
        <f t="shared" si="1"/>
        <v>0</v>
      </c>
      <c r="AI19" s="3"/>
      <c r="AJ19" s="3"/>
    </row>
    <row r="20" spans="2:36" ht="15" customHeight="1" x14ac:dyDescent="0.2">
      <c r="B20" s="59" t="s">
        <v>155</v>
      </c>
      <c r="C20" s="49">
        <v>14239.921725869995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1">
        <v>0</v>
      </c>
      <c r="J20" s="51">
        <v>0</v>
      </c>
      <c r="K20" s="51">
        <v>0</v>
      </c>
      <c r="L20" s="51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3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1">
        <v>0</v>
      </c>
      <c r="AF20" s="51">
        <v>0</v>
      </c>
      <c r="AG20" s="65">
        <f t="shared" si="0"/>
        <v>14239.921725869995</v>
      </c>
      <c r="AH20" s="66">
        <f t="shared" si="1"/>
        <v>0</v>
      </c>
      <c r="AI20" s="3"/>
      <c r="AJ20" s="3"/>
    </row>
    <row r="21" spans="2:36" ht="15" customHeight="1" x14ac:dyDescent="0.2">
      <c r="B21" s="59" t="s">
        <v>156</v>
      </c>
      <c r="C21" s="49">
        <v>0</v>
      </c>
      <c r="D21" s="50">
        <v>-31318.024701000199</v>
      </c>
      <c r="E21" s="50">
        <v>0</v>
      </c>
      <c r="F21" s="50">
        <v>0</v>
      </c>
      <c r="G21" s="50">
        <v>0</v>
      </c>
      <c r="H21" s="50">
        <v>11.559000000000001</v>
      </c>
      <c r="I21" s="51">
        <v>0</v>
      </c>
      <c r="J21" s="51">
        <v>0</v>
      </c>
      <c r="K21" s="51">
        <v>0</v>
      </c>
      <c r="L21" s="51">
        <v>0</v>
      </c>
      <c r="M21" s="50">
        <v>0</v>
      </c>
      <c r="N21" s="50">
        <v>11.805999999999999</v>
      </c>
      <c r="O21" s="50">
        <v>0</v>
      </c>
      <c r="P21" s="50">
        <v>46.942999999999998</v>
      </c>
      <c r="Q21" s="50">
        <v>0</v>
      </c>
      <c r="R21" s="50">
        <v>0</v>
      </c>
      <c r="S21" s="50">
        <v>0</v>
      </c>
      <c r="T21" s="53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88104.451000000001</v>
      </c>
      <c r="AA21" s="50">
        <v>0</v>
      </c>
      <c r="AB21" s="50">
        <v>-422713.27299999999</v>
      </c>
      <c r="AC21" s="50">
        <v>0</v>
      </c>
      <c r="AD21" s="50">
        <v>0</v>
      </c>
      <c r="AE21" s="51">
        <v>0</v>
      </c>
      <c r="AF21" s="51">
        <v>0</v>
      </c>
      <c r="AG21" s="65">
        <f t="shared" si="0"/>
        <v>0</v>
      </c>
      <c r="AH21" s="66">
        <f t="shared" si="1"/>
        <v>-365856.53870100016</v>
      </c>
      <c r="AI21" s="3"/>
      <c r="AJ21" s="3"/>
    </row>
    <row r="22" spans="2:36" ht="15" customHeight="1" x14ac:dyDescent="0.2">
      <c r="B22" s="59" t="s">
        <v>157</v>
      </c>
      <c r="C22" s="49">
        <v>643739.94799999997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1">
        <v>0</v>
      </c>
      <c r="J22" s="51">
        <v>0</v>
      </c>
      <c r="K22" s="51">
        <v>0</v>
      </c>
      <c r="L22" s="51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1.6910000000000001</v>
      </c>
      <c r="T22" s="53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1">
        <v>0</v>
      </c>
      <c r="AF22" s="51">
        <v>0</v>
      </c>
      <c r="AG22" s="65">
        <f t="shared" si="0"/>
        <v>643741.63899999997</v>
      </c>
      <c r="AH22" s="66">
        <f t="shared" si="1"/>
        <v>0</v>
      </c>
      <c r="AI22" s="3"/>
      <c r="AJ22" s="3"/>
    </row>
    <row r="23" spans="2:36" ht="15" customHeight="1" x14ac:dyDescent="0.2">
      <c r="B23" s="59" t="s">
        <v>158</v>
      </c>
      <c r="C23" s="49">
        <v>137895.51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1">
        <v>0</v>
      </c>
      <c r="J23" s="51">
        <v>0</v>
      </c>
      <c r="K23" s="51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3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1">
        <v>0</v>
      </c>
      <c r="AF23" s="51">
        <v>0</v>
      </c>
      <c r="AG23" s="65">
        <f t="shared" si="0"/>
        <v>137895.51</v>
      </c>
      <c r="AH23" s="66">
        <f t="shared" si="1"/>
        <v>0</v>
      </c>
      <c r="AI23" s="3"/>
      <c r="AJ23" s="3"/>
    </row>
    <row r="24" spans="2:36" ht="15" customHeight="1" x14ac:dyDescent="0.2">
      <c r="B24" s="59" t="s">
        <v>159</v>
      </c>
      <c r="C24" s="49">
        <v>132405.86900000001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1">
        <v>0</v>
      </c>
      <c r="J24" s="51">
        <v>0</v>
      </c>
      <c r="K24" s="51">
        <v>0</v>
      </c>
      <c r="L24" s="51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88104.451000000001</v>
      </c>
      <c r="T24" s="53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1">
        <v>0</v>
      </c>
      <c r="AF24" s="51">
        <v>0</v>
      </c>
      <c r="AG24" s="65">
        <f t="shared" si="0"/>
        <v>220510.32</v>
      </c>
      <c r="AH24" s="66">
        <f t="shared" si="1"/>
        <v>0</v>
      </c>
      <c r="AI24" s="3"/>
      <c r="AJ24" s="3"/>
    </row>
    <row r="25" spans="2:36" ht="15" customHeight="1" x14ac:dyDescent="0.2">
      <c r="B25" s="59" t="s">
        <v>160</v>
      </c>
      <c r="C25" s="49">
        <v>86529.337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1">
        <v>0</v>
      </c>
      <c r="J25" s="51">
        <v>0</v>
      </c>
      <c r="K25" s="51">
        <v>0</v>
      </c>
      <c r="L25" s="51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-422713.27299999999</v>
      </c>
      <c r="T25" s="53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1">
        <v>0</v>
      </c>
      <c r="AF25" s="51">
        <v>0</v>
      </c>
      <c r="AG25" s="65">
        <f t="shared" si="0"/>
        <v>-336183.93599999999</v>
      </c>
      <c r="AH25" s="66">
        <f t="shared" si="1"/>
        <v>0</v>
      </c>
      <c r="AI25" s="3"/>
      <c r="AJ25" s="3"/>
    </row>
    <row r="26" spans="2:36" ht="15" customHeight="1" x14ac:dyDescent="0.2">
      <c r="B26" s="59" t="s">
        <v>161</v>
      </c>
      <c r="C26" s="49">
        <v>662274.06299999997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1">
        <v>0</v>
      </c>
      <c r="J26" s="51">
        <v>0</v>
      </c>
      <c r="K26" s="51">
        <v>0</v>
      </c>
      <c r="L26" s="51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3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1">
        <v>0</v>
      </c>
      <c r="AF26" s="51">
        <v>0</v>
      </c>
      <c r="AG26" s="65">
        <f t="shared" si="0"/>
        <v>662274.06299999997</v>
      </c>
      <c r="AH26" s="66">
        <f t="shared" si="1"/>
        <v>0</v>
      </c>
      <c r="AI26" s="3"/>
      <c r="AJ26" s="3"/>
    </row>
    <row r="27" spans="2:36" ht="15" customHeight="1" x14ac:dyDescent="0.2">
      <c r="B27" s="59" t="s">
        <v>162</v>
      </c>
      <c r="C27" s="49">
        <v>29430.37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1">
        <v>0</v>
      </c>
      <c r="J27" s="51">
        <v>0</v>
      </c>
      <c r="K27" s="51">
        <v>0</v>
      </c>
      <c r="L27" s="51">
        <v>0</v>
      </c>
      <c r="M27" s="50">
        <v>0</v>
      </c>
      <c r="N27" s="50">
        <v>18.390999999999998</v>
      </c>
      <c r="O27" s="50">
        <v>0</v>
      </c>
      <c r="P27" s="50">
        <v>0</v>
      </c>
      <c r="Q27" s="50">
        <v>0</v>
      </c>
      <c r="R27" s="50">
        <v>0</v>
      </c>
      <c r="S27" s="50">
        <v>-98551.069999999992</v>
      </c>
      <c r="T27" s="53">
        <v>0</v>
      </c>
      <c r="U27" s="50">
        <v>0</v>
      </c>
      <c r="V27" s="50">
        <v>-55.2442688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1">
        <v>0</v>
      </c>
      <c r="AF27" s="51">
        <v>0</v>
      </c>
      <c r="AG27" s="65">
        <f t="shared" si="0"/>
        <v>-69120.7</v>
      </c>
      <c r="AH27" s="66">
        <f t="shared" si="1"/>
        <v>-36.853268800000002</v>
      </c>
      <c r="AI27" s="3"/>
      <c r="AJ27" s="3"/>
    </row>
    <row r="28" spans="2:36" ht="15" customHeight="1" x14ac:dyDescent="0.2">
      <c r="B28" s="62" t="s">
        <v>163</v>
      </c>
      <c r="C28" s="49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1">
        <v>0</v>
      </c>
      <c r="J28" s="51">
        <v>0</v>
      </c>
      <c r="K28" s="51">
        <v>0</v>
      </c>
      <c r="L28" s="51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3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1">
        <v>0</v>
      </c>
      <c r="AF28" s="51">
        <v>0</v>
      </c>
      <c r="AG28" s="65">
        <f t="shared" si="0"/>
        <v>0</v>
      </c>
      <c r="AH28" s="66">
        <f t="shared" si="1"/>
        <v>0</v>
      </c>
      <c r="AI28" s="3"/>
      <c r="AJ28" s="3"/>
    </row>
    <row r="29" spans="2:36" ht="15" customHeight="1" x14ac:dyDescent="0.2">
      <c r="B29" s="62" t="s">
        <v>164</v>
      </c>
      <c r="C29" s="49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1">
        <v>0</v>
      </c>
      <c r="J29" s="51">
        <v>0</v>
      </c>
      <c r="K29" s="51">
        <v>0</v>
      </c>
      <c r="L29" s="51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3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1">
        <v>0</v>
      </c>
      <c r="AF29" s="51">
        <v>0</v>
      </c>
      <c r="AG29" s="65">
        <f t="shared" si="0"/>
        <v>0</v>
      </c>
      <c r="AH29" s="66">
        <f t="shared" si="1"/>
        <v>0</v>
      </c>
      <c r="AI29" s="3"/>
      <c r="AJ29" s="3"/>
    </row>
    <row r="30" spans="2:36" ht="15" customHeight="1" x14ac:dyDescent="0.2">
      <c r="B30" s="62" t="s">
        <v>165</v>
      </c>
      <c r="C30" s="49">
        <v>-921.02172586999654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1">
        <v>0</v>
      </c>
      <c r="J30" s="51">
        <v>0</v>
      </c>
      <c r="K30" s="51">
        <v>0</v>
      </c>
      <c r="L30" s="51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3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1">
        <v>0</v>
      </c>
      <c r="AF30" s="51">
        <v>0</v>
      </c>
      <c r="AG30" s="65">
        <f t="shared" si="0"/>
        <v>-921.02172586999654</v>
      </c>
      <c r="AH30" s="66">
        <f t="shared" si="1"/>
        <v>0</v>
      </c>
      <c r="AI30" s="3"/>
      <c r="AJ30" s="3"/>
    </row>
    <row r="31" spans="2:36" ht="15" customHeight="1" x14ac:dyDescent="0.2">
      <c r="B31" s="62" t="s">
        <v>166</v>
      </c>
      <c r="C31" s="49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1">
        <v>0</v>
      </c>
      <c r="J31" s="51">
        <v>0</v>
      </c>
      <c r="K31" s="51">
        <v>0</v>
      </c>
      <c r="L31" s="51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3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1">
        <v>0</v>
      </c>
      <c r="AF31" s="51">
        <v>0</v>
      </c>
      <c r="AG31" s="65">
        <f t="shared" si="0"/>
        <v>0</v>
      </c>
      <c r="AH31" s="66">
        <f t="shared" si="1"/>
        <v>0</v>
      </c>
      <c r="AI31" s="3"/>
      <c r="AJ31" s="3"/>
    </row>
    <row r="32" spans="2:36" s="3" customFormat="1" ht="15" customHeight="1" x14ac:dyDescent="0.2">
      <c r="B32" s="61" t="s">
        <v>167</v>
      </c>
      <c r="C32" s="47">
        <v>52793.512155000004</v>
      </c>
      <c r="D32" s="46">
        <v>-61844.153817000006</v>
      </c>
      <c r="E32" s="46">
        <v>0</v>
      </c>
      <c r="F32" s="46">
        <v>-58.514999999999986</v>
      </c>
      <c r="G32" s="46">
        <v>0</v>
      </c>
      <c r="H32" s="46">
        <v>123.178</v>
      </c>
      <c r="I32" s="46">
        <v>0</v>
      </c>
      <c r="J32" s="46">
        <v>0</v>
      </c>
      <c r="K32" s="46">
        <v>0</v>
      </c>
      <c r="L32" s="46">
        <v>0</v>
      </c>
      <c r="M32" s="44">
        <v>0</v>
      </c>
      <c r="N32" s="44">
        <v>679.15100000000007</v>
      </c>
      <c r="O32" s="44">
        <v>0</v>
      </c>
      <c r="P32" s="44">
        <v>0</v>
      </c>
      <c r="Q32" s="46">
        <v>0</v>
      </c>
      <c r="R32" s="46">
        <v>2.5419999999999998</v>
      </c>
      <c r="S32" s="46">
        <v>-56953.844999999994</v>
      </c>
      <c r="T32" s="48">
        <v>891893.16200000001</v>
      </c>
      <c r="U32" s="46">
        <v>0</v>
      </c>
      <c r="V32" s="46">
        <v>11723.270399000001</v>
      </c>
      <c r="W32" s="46">
        <v>0</v>
      </c>
      <c r="X32" s="46">
        <v>19876.863332000001</v>
      </c>
      <c r="Y32" s="46">
        <v>0</v>
      </c>
      <c r="Z32" s="46">
        <v>-469.11699999999996</v>
      </c>
      <c r="AA32" s="46">
        <v>0</v>
      </c>
      <c r="AB32" s="46">
        <v>6942.8408969999991</v>
      </c>
      <c r="AC32" s="46">
        <v>0</v>
      </c>
      <c r="AD32" s="46">
        <v>865.33047400000328</v>
      </c>
      <c r="AE32" s="46">
        <v>724546.22664897144</v>
      </c>
      <c r="AF32" s="46">
        <v>5846.937924975341</v>
      </c>
      <c r="AG32" s="47">
        <f t="shared" si="0"/>
        <v>720385.89380397147</v>
      </c>
      <c r="AH32" s="48">
        <f t="shared" si="1"/>
        <v>875581.49020997528</v>
      </c>
    </row>
    <row r="33" spans="2:36" ht="15" customHeight="1" x14ac:dyDescent="0.2">
      <c r="B33" s="59" t="s">
        <v>153</v>
      </c>
      <c r="C33" s="49">
        <v>-4028.3106719999996</v>
      </c>
      <c r="D33" s="50">
        <v>-4027.8880000000004</v>
      </c>
      <c r="E33" s="50">
        <v>0</v>
      </c>
      <c r="F33" s="50">
        <v>-150.73499999999999</v>
      </c>
      <c r="G33" s="50">
        <v>0</v>
      </c>
      <c r="H33" s="50">
        <v>123.178</v>
      </c>
      <c r="I33" s="51">
        <v>0</v>
      </c>
      <c r="J33" s="51">
        <v>0</v>
      </c>
      <c r="K33" s="51">
        <v>0</v>
      </c>
      <c r="L33" s="51">
        <v>0</v>
      </c>
      <c r="M33" s="50">
        <v>0</v>
      </c>
      <c r="N33" s="50">
        <v>242.29400000000001</v>
      </c>
      <c r="O33" s="50">
        <v>0</v>
      </c>
      <c r="P33" s="50">
        <v>0</v>
      </c>
      <c r="Q33" s="50">
        <v>0</v>
      </c>
      <c r="R33" s="50">
        <v>2.5419999999999998</v>
      </c>
      <c r="S33" s="50">
        <v>-56957.299999999996</v>
      </c>
      <c r="T33" s="53">
        <v>0</v>
      </c>
      <c r="U33" s="50">
        <v>0</v>
      </c>
      <c r="V33" s="50">
        <v>11723.270399000001</v>
      </c>
      <c r="W33" s="50">
        <v>0</v>
      </c>
      <c r="X33" s="50">
        <v>19876.863332000001</v>
      </c>
      <c r="Y33" s="50">
        <v>0</v>
      </c>
      <c r="Z33" s="50">
        <v>-469.11699999999996</v>
      </c>
      <c r="AA33" s="50">
        <v>0</v>
      </c>
      <c r="AB33" s="50">
        <v>6942.8408969999991</v>
      </c>
      <c r="AC33" s="50">
        <v>0</v>
      </c>
      <c r="AD33" s="51">
        <v>865.33047400000328</v>
      </c>
      <c r="AE33" s="51">
        <v>22123.548905312102</v>
      </c>
      <c r="AF33" s="51">
        <v>0</v>
      </c>
      <c r="AG33" s="65">
        <f t="shared" si="0"/>
        <v>-38862.061766687897</v>
      </c>
      <c r="AH33" s="66">
        <f t="shared" si="1"/>
        <v>35128.579102000003</v>
      </c>
      <c r="AI33" s="3"/>
      <c r="AJ33" s="3"/>
    </row>
    <row r="34" spans="2:36" ht="15" customHeight="1" x14ac:dyDescent="0.2">
      <c r="B34" s="59" t="s">
        <v>154</v>
      </c>
      <c r="C34" s="49">
        <v>-150.73499999999999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1">
        <v>0</v>
      </c>
      <c r="J34" s="51">
        <v>0</v>
      </c>
      <c r="K34" s="51">
        <v>0</v>
      </c>
      <c r="L34" s="51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3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1">
        <v>0</v>
      </c>
      <c r="AF34" s="51">
        <v>0</v>
      </c>
      <c r="AG34" s="65">
        <f t="shared" si="0"/>
        <v>-150.73499999999999</v>
      </c>
      <c r="AH34" s="66">
        <f t="shared" si="1"/>
        <v>0</v>
      </c>
      <c r="AI34" s="3"/>
      <c r="AJ34" s="3"/>
    </row>
    <row r="35" spans="2:36" ht="15" customHeight="1" x14ac:dyDescent="0.2">
      <c r="B35" s="59" t="s">
        <v>189</v>
      </c>
      <c r="C35" s="49">
        <v>123.178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1">
        <v>0</v>
      </c>
      <c r="J35" s="51">
        <v>0</v>
      </c>
      <c r="K35" s="51">
        <v>0</v>
      </c>
      <c r="L35" s="51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3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1">
        <v>0</v>
      </c>
      <c r="AF35" s="51">
        <v>0</v>
      </c>
      <c r="AG35" s="65">
        <f t="shared" si="0"/>
        <v>123.178</v>
      </c>
      <c r="AH35" s="66">
        <f t="shared" si="1"/>
        <v>0</v>
      </c>
      <c r="AI35" s="3"/>
      <c r="AJ35" s="3"/>
    </row>
    <row r="36" spans="2:36" ht="15" customHeight="1" x14ac:dyDescent="0.2">
      <c r="B36" s="59" t="s">
        <v>155</v>
      </c>
      <c r="C36" s="49">
        <v>2.5419999999999998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1">
        <v>0</v>
      </c>
      <c r="J36" s="51">
        <v>0</v>
      </c>
      <c r="K36" s="51">
        <v>0</v>
      </c>
      <c r="L36" s="51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3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1">
        <v>0</v>
      </c>
      <c r="AF36" s="51">
        <v>0</v>
      </c>
      <c r="AG36" s="65">
        <f t="shared" si="0"/>
        <v>2.5419999999999998</v>
      </c>
      <c r="AH36" s="66">
        <f t="shared" si="1"/>
        <v>0</v>
      </c>
      <c r="AI36" s="3"/>
      <c r="AJ36" s="3"/>
    </row>
    <row r="37" spans="2:36" ht="15" customHeight="1" x14ac:dyDescent="0.2">
      <c r="B37" s="59" t="s">
        <v>156</v>
      </c>
      <c r="C37" s="49">
        <v>0</v>
      </c>
      <c r="D37" s="50">
        <v>-56957.084536000002</v>
      </c>
      <c r="E37" s="50">
        <v>0</v>
      </c>
      <c r="F37" s="50">
        <v>0</v>
      </c>
      <c r="G37" s="50">
        <v>0</v>
      </c>
      <c r="H37" s="50">
        <v>0</v>
      </c>
      <c r="I37" s="51">
        <v>0</v>
      </c>
      <c r="J37" s="51">
        <v>0</v>
      </c>
      <c r="K37" s="51">
        <v>0</v>
      </c>
      <c r="L37" s="51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3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1">
        <v>744931.49671172327</v>
      </c>
      <c r="AF37" s="51">
        <v>0</v>
      </c>
      <c r="AG37" s="65">
        <f t="shared" si="0"/>
        <v>744931.49671172327</v>
      </c>
      <c r="AH37" s="66">
        <f t="shared" si="1"/>
        <v>-56957.084536000002</v>
      </c>
      <c r="AI37" s="3"/>
      <c r="AJ37" s="3"/>
    </row>
    <row r="38" spans="2:36" ht="15" customHeight="1" x14ac:dyDescent="0.2">
      <c r="B38" s="59" t="s">
        <v>157</v>
      </c>
      <c r="C38" s="49">
        <v>11723.270399000001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1">
        <v>0</v>
      </c>
      <c r="J38" s="51">
        <v>0</v>
      </c>
      <c r="K38" s="51">
        <v>0</v>
      </c>
      <c r="L38" s="51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3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1">
        <v>0</v>
      </c>
      <c r="AF38" s="51">
        <v>0</v>
      </c>
      <c r="AG38" s="65">
        <f t="shared" si="0"/>
        <v>11723.270399000001</v>
      </c>
      <c r="AH38" s="66">
        <f t="shared" si="1"/>
        <v>0</v>
      </c>
      <c r="AI38" s="3"/>
      <c r="AJ38" s="3"/>
    </row>
    <row r="39" spans="2:36" ht="15" customHeight="1" x14ac:dyDescent="0.2">
      <c r="B39" s="59" t="s">
        <v>158</v>
      </c>
      <c r="C39" s="49">
        <v>19876.863332000001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1">
        <v>0</v>
      </c>
      <c r="J39" s="51">
        <v>0</v>
      </c>
      <c r="K39" s="51">
        <v>0</v>
      </c>
      <c r="L39" s="51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3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1">
        <v>-42982.895016034941</v>
      </c>
      <c r="AF39" s="51">
        <v>0</v>
      </c>
      <c r="AG39" s="65">
        <f t="shared" si="0"/>
        <v>-23106.031684034941</v>
      </c>
      <c r="AH39" s="66">
        <f t="shared" si="1"/>
        <v>0</v>
      </c>
      <c r="AI39" s="3"/>
      <c r="AJ39" s="3"/>
    </row>
    <row r="40" spans="2:36" ht="15" customHeight="1" x14ac:dyDescent="0.2">
      <c r="B40" s="59" t="s">
        <v>159</v>
      </c>
      <c r="C40" s="49">
        <v>-481.93099999999998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1">
        <v>0</v>
      </c>
      <c r="J40" s="51">
        <v>0</v>
      </c>
      <c r="K40" s="51">
        <v>0</v>
      </c>
      <c r="L40" s="51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3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1">
        <v>0</v>
      </c>
      <c r="AF40" s="51">
        <v>0</v>
      </c>
      <c r="AG40" s="65">
        <f t="shared" si="0"/>
        <v>-481.93099999999998</v>
      </c>
      <c r="AH40" s="66">
        <f t="shared" si="1"/>
        <v>0</v>
      </c>
      <c r="AI40" s="3"/>
      <c r="AJ40" s="3"/>
    </row>
    <row r="41" spans="2:36" ht="15" customHeight="1" x14ac:dyDescent="0.2">
      <c r="B41" s="59" t="s">
        <v>160</v>
      </c>
      <c r="C41" s="49">
        <v>6942.8408969999991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1">
        <v>0</v>
      </c>
      <c r="J41" s="51">
        <v>0</v>
      </c>
      <c r="K41" s="51">
        <v>0</v>
      </c>
      <c r="L41" s="51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3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1">
        <v>474.0760479709736</v>
      </c>
      <c r="AF41" s="51">
        <v>5846.937924975341</v>
      </c>
      <c r="AG41" s="65">
        <f t="shared" si="0"/>
        <v>7416.9169449709725</v>
      </c>
      <c r="AH41" s="66">
        <f t="shared" si="1"/>
        <v>5846.937924975341</v>
      </c>
      <c r="AI41" s="3"/>
      <c r="AJ41" s="3"/>
    </row>
    <row r="42" spans="2:36" ht="15" customHeight="1" x14ac:dyDescent="0.2">
      <c r="B42" s="59" t="s">
        <v>161</v>
      </c>
      <c r="C42" s="49">
        <v>865.33047400000328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1">
        <v>0</v>
      </c>
      <c r="J42" s="51">
        <v>0</v>
      </c>
      <c r="K42" s="51">
        <v>0</v>
      </c>
      <c r="L42" s="51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3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51">
        <v>0</v>
      </c>
      <c r="AF42" s="51">
        <v>0</v>
      </c>
      <c r="AG42" s="65">
        <f t="shared" si="0"/>
        <v>865.33047400000328</v>
      </c>
      <c r="AH42" s="66">
        <f t="shared" si="1"/>
        <v>0</v>
      </c>
      <c r="AI42" s="3"/>
      <c r="AJ42" s="3"/>
    </row>
    <row r="43" spans="2:36" ht="15" customHeight="1" x14ac:dyDescent="0.2">
      <c r="B43" s="59" t="s">
        <v>162</v>
      </c>
      <c r="C43" s="49">
        <v>17920.463725000001</v>
      </c>
      <c r="D43" s="50">
        <v>-859.1812810000032</v>
      </c>
      <c r="E43" s="50">
        <v>0</v>
      </c>
      <c r="F43" s="50">
        <v>92.22</v>
      </c>
      <c r="G43" s="50">
        <v>0</v>
      </c>
      <c r="H43" s="50">
        <v>0</v>
      </c>
      <c r="I43" s="51">
        <v>0</v>
      </c>
      <c r="J43" s="51">
        <v>0</v>
      </c>
      <c r="K43" s="51">
        <v>0</v>
      </c>
      <c r="L43" s="51">
        <v>0</v>
      </c>
      <c r="M43" s="50">
        <v>0</v>
      </c>
      <c r="N43" s="50">
        <v>436.85700000000003</v>
      </c>
      <c r="O43" s="50">
        <v>0</v>
      </c>
      <c r="P43" s="50">
        <v>0</v>
      </c>
      <c r="Q43" s="50">
        <v>0</v>
      </c>
      <c r="R43" s="50">
        <v>0</v>
      </c>
      <c r="S43" s="50">
        <v>3.4550000000000001</v>
      </c>
      <c r="T43" s="53">
        <v>891893.16200000001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1">
        <v>0</v>
      </c>
      <c r="AF43" s="51">
        <v>0</v>
      </c>
      <c r="AG43" s="65">
        <f t="shared" si="0"/>
        <v>17923.918725000003</v>
      </c>
      <c r="AH43" s="66">
        <f t="shared" si="1"/>
        <v>891563.05771899992</v>
      </c>
      <c r="AI43" s="3"/>
      <c r="AJ43" s="3"/>
    </row>
    <row r="44" spans="2:36" ht="15" customHeight="1" x14ac:dyDescent="0.2">
      <c r="B44" s="62" t="s">
        <v>163</v>
      </c>
      <c r="C44" s="49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1">
        <v>0</v>
      </c>
      <c r="J44" s="51">
        <v>0</v>
      </c>
      <c r="K44" s="51">
        <v>0</v>
      </c>
      <c r="L44" s="51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3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1">
        <v>0</v>
      </c>
      <c r="AF44" s="51">
        <v>0</v>
      </c>
      <c r="AG44" s="65">
        <f t="shared" si="0"/>
        <v>0</v>
      </c>
      <c r="AH44" s="66">
        <f t="shared" si="1"/>
        <v>0</v>
      </c>
      <c r="AI44" s="3"/>
      <c r="AJ44" s="3"/>
    </row>
    <row r="45" spans="2:36" ht="15" customHeight="1" x14ac:dyDescent="0.2">
      <c r="B45" s="62" t="s">
        <v>164</v>
      </c>
      <c r="C45" s="49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1">
        <v>0</v>
      </c>
      <c r="J45" s="51">
        <v>0</v>
      </c>
      <c r="K45" s="51">
        <v>0</v>
      </c>
      <c r="L45" s="51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3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1">
        <v>0</v>
      </c>
      <c r="AF45" s="51">
        <v>0</v>
      </c>
      <c r="AG45" s="65">
        <f t="shared" si="0"/>
        <v>0</v>
      </c>
      <c r="AH45" s="66">
        <f t="shared" si="1"/>
        <v>0</v>
      </c>
      <c r="AI45" s="3"/>
      <c r="AJ45" s="3"/>
    </row>
    <row r="46" spans="2:36" ht="15" customHeight="1" x14ac:dyDescent="0.2">
      <c r="B46" s="62" t="s">
        <v>165</v>
      </c>
      <c r="C46" s="49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1">
        <v>0</v>
      </c>
      <c r="J46" s="51">
        <v>0</v>
      </c>
      <c r="K46" s="51">
        <v>0</v>
      </c>
      <c r="L46" s="51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3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1">
        <v>0</v>
      </c>
      <c r="AF46" s="51">
        <v>0</v>
      </c>
      <c r="AG46" s="65">
        <f t="shared" si="0"/>
        <v>0</v>
      </c>
      <c r="AH46" s="66">
        <f t="shared" si="1"/>
        <v>0</v>
      </c>
      <c r="AI46" s="3"/>
      <c r="AJ46" s="3"/>
    </row>
    <row r="47" spans="2:36" ht="15" customHeight="1" x14ac:dyDescent="0.2">
      <c r="B47" s="62" t="s">
        <v>166</v>
      </c>
      <c r="C47" s="49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1">
        <v>0</v>
      </c>
      <c r="J47" s="51">
        <v>0</v>
      </c>
      <c r="K47" s="51">
        <v>0</v>
      </c>
      <c r="L47" s="51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3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1">
        <v>0</v>
      </c>
      <c r="AF47" s="51">
        <v>0</v>
      </c>
      <c r="AG47" s="65">
        <f t="shared" si="0"/>
        <v>0</v>
      </c>
      <c r="AH47" s="66">
        <f t="shared" si="1"/>
        <v>0</v>
      </c>
      <c r="AI47" s="3"/>
      <c r="AJ47" s="3"/>
    </row>
    <row r="48" spans="2:36" s="3" customFormat="1" ht="15" customHeight="1" x14ac:dyDescent="0.2">
      <c r="B48" s="57" t="s">
        <v>168</v>
      </c>
      <c r="C48" s="47">
        <v>381533.14977600006</v>
      </c>
      <c r="D48" s="46">
        <v>2640.9290000000001</v>
      </c>
      <c r="E48" s="46">
        <v>0</v>
      </c>
      <c r="F48" s="46">
        <v>-928.26900000000046</v>
      </c>
      <c r="G48" s="46">
        <v>-217.35</v>
      </c>
      <c r="H48" s="46">
        <v>-3821.1289999999999</v>
      </c>
      <c r="I48" s="46">
        <v>0</v>
      </c>
      <c r="J48" s="46">
        <v>0</v>
      </c>
      <c r="K48" s="46">
        <v>0</v>
      </c>
      <c r="L48" s="46">
        <v>47518.530000000006</v>
      </c>
      <c r="M48" s="44">
        <v>0</v>
      </c>
      <c r="N48" s="44">
        <v>4305.3230000000003</v>
      </c>
      <c r="O48" s="44">
        <v>0</v>
      </c>
      <c r="P48" s="44">
        <v>-100.05</v>
      </c>
      <c r="Q48" s="46">
        <v>2610.277783</v>
      </c>
      <c r="R48" s="46">
        <v>-14584.253000000001</v>
      </c>
      <c r="S48" s="46">
        <v>-3333.208000000006</v>
      </c>
      <c r="T48" s="48">
        <v>-450</v>
      </c>
      <c r="U48" s="46">
        <v>49445.389766700006</v>
      </c>
      <c r="V48" s="46">
        <v>90298.464574257843</v>
      </c>
      <c r="W48" s="46">
        <v>63968.813000000002</v>
      </c>
      <c r="X48" s="46">
        <v>102745.35059599997</v>
      </c>
      <c r="Y48" s="46">
        <v>-52512.802106342097</v>
      </c>
      <c r="Z48" s="46">
        <v>46761.21302100001</v>
      </c>
      <c r="AA48" s="46">
        <v>237822.87494590896</v>
      </c>
      <c r="AB48" s="46">
        <v>46786.999181401508</v>
      </c>
      <c r="AC48" s="46">
        <v>0</v>
      </c>
      <c r="AD48" s="46">
        <v>468028.38148069999</v>
      </c>
      <c r="AE48" s="46">
        <v>0</v>
      </c>
      <c r="AF48" s="46">
        <v>-42824.869666711289</v>
      </c>
      <c r="AG48" s="47">
        <f t="shared" si="0"/>
        <v>679317.14516526705</v>
      </c>
      <c r="AH48" s="48">
        <f t="shared" si="1"/>
        <v>746376.62018664798</v>
      </c>
    </row>
    <row r="49" spans="2:36" s="3" customFormat="1" ht="15" customHeight="1" x14ac:dyDescent="0.2">
      <c r="B49" s="61" t="s">
        <v>169</v>
      </c>
      <c r="C49" s="47">
        <v>403702.73223300005</v>
      </c>
      <c r="D49" s="46">
        <v>-12407.062</v>
      </c>
      <c r="E49" s="46">
        <v>0</v>
      </c>
      <c r="F49" s="46">
        <v>-923.54000000000042</v>
      </c>
      <c r="G49" s="46">
        <v>-217.35</v>
      </c>
      <c r="H49" s="46">
        <v>-3825.6179999999999</v>
      </c>
      <c r="I49" s="46">
        <v>0</v>
      </c>
      <c r="J49" s="46">
        <v>0</v>
      </c>
      <c r="K49" s="46">
        <v>0</v>
      </c>
      <c r="L49" s="46">
        <v>47518.530000000006</v>
      </c>
      <c r="M49" s="44">
        <v>0</v>
      </c>
      <c r="N49" s="44">
        <v>4317.4369999999999</v>
      </c>
      <c r="O49" s="44">
        <v>0</v>
      </c>
      <c r="P49" s="44">
        <v>-100.05</v>
      </c>
      <c r="Q49" s="46">
        <v>2610.277783</v>
      </c>
      <c r="R49" s="46">
        <v>-14584.253000000001</v>
      </c>
      <c r="S49" s="46">
        <v>-45929.170000000006</v>
      </c>
      <c r="T49" s="48">
        <v>-450</v>
      </c>
      <c r="U49" s="46">
        <v>49445.389766700006</v>
      </c>
      <c r="V49" s="46">
        <v>71900.899398257839</v>
      </c>
      <c r="W49" s="46">
        <v>63968.813000000002</v>
      </c>
      <c r="X49" s="46">
        <v>109421.98159599997</v>
      </c>
      <c r="Y49" s="46">
        <v>-52512.802106342097</v>
      </c>
      <c r="Z49" s="46">
        <v>47871.653021000013</v>
      </c>
      <c r="AA49" s="46">
        <v>237822.87494590896</v>
      </c>
      <c r="AB49" s="46">
        <v>47918.988990000005</v>
      </c>
      <c r="AC49" s="46">
        <v>0</v>
      </c>
      <c r="AD49" s="46">
        <v>497652.5223977</v>
      </c>
      <c r="AE49" s="46">
        <v>0</v>
      </c>
      <c r="AF49" s="46">
        <v>35871.754296470339</v>
      </c>
      <c r="AG49" s="47">
        <f t="shared" si="0"/>
        <v>658890.76562226692</v>
      </c>
      <c r="AH49" s="48">
        <f t="shared" si="1"/>
        <v>830183.24369942816</v>
      </c>
    </row>
    <row r="50" spans="2:36" ht="15" customHeight="1" x14ac:dyDescent="0.2">
      <c r="B50" s="59" t="s">
        <v>153</v>
      </c>
      <c r="C50" s="49">
        <v>-12392.35</v>
      </c>
      <c r="D50" s="50">
        <v>-12392.062</v>
      </c>
      <c r="E50" s="50">
        <v>0</v>
      </c>
      <c r="F50" s="50">
        <v>-2247.2050000000004</v>
      </c>
      <c r="G50" s="50">
        <v>0</v>
      </c>
      <c r="H50" s="50">
        <v>-3817.913</v>
      </c>
      <c r="I50" s="51">
        <v>0</v>
      </c>
      <c r="J50" s="51">
        <v>0</v>
      </c>
      <c r="K50" s="51">
        <v>0</v>
      </c>
      <c r="L50" s="51">
        <v>47378.942000000003</v>
      </c>
      <c r="M50" s="50">
        <v>0</v>
      </c>
      <c r="N50" s="50">
        <v>4267.2529999999997</v>
      </c>
      <c r="O50" s="50">
        <v>0</v>
      </c>
      <c r="P50" s="50">
        <v>-100.05</v>
      </c>
      <c r="Q50" s="50">
        <v>0</v>
      </c>
      <c r="R50" s="50">
        <v>-14530.955</v>
      </c>
      <c r="S50" s="50">
        <v>-14.713999999999999</v>
      </c>
      <c r="T50" s="53">
        <v>-450</v>
      </c>
      <c r="U50" s="50">
        <v>0</v>
      </c>
      <c r="V50" s="50">
        <v>94280.513777999935</v>
      </c>
      <c r="W50" s="50">
        <v>0</v>
      </c>
      <c r="X50" s="50">
        <v>108455.86759599997</v>
      </c>
      <c r="Y50" s="50">
        <v>0</v>
      </c>
      <c r="Z50" s="50">
        <v>47871.653021000013</v>
      </c>
      <c r="AA50" s="50">
        <v>0</v>
      </c>
      <c r="AB50" s="50">
        <v>46528.447990000008</v>
      </c>
      <c r="AC50" s="50">
        <v>0</v>
      </c>
      <c r="AD50" s="51">
        <v>129730.51584800011</v>
      </c>
      <c r="AE50" s="51">
        <v>0</v>
      </c>
      <c r="AF50" s="51">
        <v>35871.754296470339</v>
      </c>
      <c r="AG50" s="65">
        <f t="shared" si="0"/>
        <v>-12407.064</v>
      </c>
      <c r="AH50" s="66">
        <f t="shared" si="1"/>
        <v>480846.76252947038</v>
      </c>
      <c r="AI50" s="3"/>
      <c r="AJ50" s="3"/>
    </row>
    <row r="51" spans="2:36" ht="15" customHeight="1" x14ac:dyDescent="0.2">
      <c r="B51" s="59" t="s">
        <v>154</v>
      </c>
      <c r="C51" s="49">
        <v>-2247.2050000000004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1">
        <v>0</v>
      </c>
      <c r="J51" s="51">
        <v>0</v>
      </c>
      <c r="K51" s="51">
        <v>0</v>
      </c>
      <c r="L51" s="51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1323.665</v>
      </c>
      <c r="T51" s="53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1">
        <v>0</v>
      </c>
      <c r="AF51" s="51">
        <v>0</v>
      </c>
      <c r="AG51" s="65">
        <f t="shared" si="0"/>
        <v>-923.54000000000042</v>
      </c>
      <c r="AH51" s="66">
        <f t="shared" si="1"/>
        <v>0</v>
      </c>
      <c r="AI51" s="3"/>
      <c r="AJ51" s="3"/>
    </row>
    <row r="52" spans="2:36" ht="15" customHeight="1" x14ac:dyDescent="0.2">
      <c r="B52" s="59" t="s">
        <v>189</v>
      </c>
      <c r="C52" s="49">
        <v>-3817.913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1">
        <v>0</v>
      </c>
      <c r="J52" s="51">
        <v>0</v>
      </c>
      <c r="K52" s="51">
        <v>0</v>
      </c>
      <c r="L52" s="51">
        <v>0</v>
      </c>
      <c r="M52" s="50">
        <v>0</v>
      </c>
      <c r="N52" s="50">
        <v>35.072000000000003</v>
      </c>
      <c r="O52" s="50">
        <v>0</v>
      </c>
      <c r="P52" s="50">
        <v>0</v>
      </c>
      <c r="Q52" s="50">
        <v>0</v>
      </c>
      <c r="R52" s="50">
        <v>0</v>
      </c>
      <c r="S52" s="50">
        <v>-7.7050000000000001</v>
      </c>
      <c r="T52" s="53">
        <v>0</v>
      </c>
      <c r="U52" s="50">
        <v>0</v>
      </c>
      <c r="V52" s="50">
        <v>-103.521</v>
      </c>
      <c r="W52" s="50">
        <v>0</v>
      </c>
      <c r="X52" s="50">
        <v>-113.82899999999999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1">
        <v>0</v>
      </c>
      <c r="AF52" s="51">
        <v>0</v>
      </c>
      <c r="AG52" s="65">
        <f t="shared" si="0"/>
        <v>-3825.6179999999999</v>
      </c>
      <c r="AH52" s="66">
        <f t="shared" si="1"/>
        <v>-182.27799999999999</v>
      </c>
      <c r="AI52" s="3"/>
      <c r="AJ52" s="3"/>
    </row>
    <row r="53" spans="2:36" ht="15" customHeight="1" x14ac:dyDescent="0.2">
      <c r="B53" s="59" t="s">
        <v>155</v>
      </c>
      <c r="C53" s="49">
        <v>-14530.955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1">
        <v>0</v>
      </c>
      <c r="J53" s="51">
        <v>0</v>
      </c>
      <c r="K53" s="51">
        <v>0</v>
      </c>
      <c r="L53" s="51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-52.987000000000002</v>
      </c>
      <c r="T53" s="53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2605.9667829999999</v>
      </c>
      <c r="AE53" s="51">
        <v>0</v>
      </c>
      <c r="AF53" s="51">
        <v>0</v>
      </c>
      <c r="AG53" s="65">
        <f t="shared" si="0"/>
        <v>-14583.941999999999</v>
      </c>
      <c r="AH53" s="66">
        <f t="shared" si="1"/>
        <v>2605.9667829999999</v>
      </c>
      <c r="AI53" s="3"/>
      <c r="AJ53" s="3"/>
    </row>
    <row r="54" spans="2:36" ht="15" customHeight="1" x14ac:dyDescent="0.2">
      <c r="B54" s="59" t="s">
        <v>156</v>
      </c>
      <c r="C54" s="49">
        <v>-450</v>
      </c>
      <c r="D54" s="50">
        <v>-15</v>
      </c>
      <c r="E54" s="50">
        <v>0</v>
      </c>
      <c r="F54" s="50">
        <v>1323.665</v>
      </c>
      <c r="G54" s="50">
        <v>0</v>
      </c>
      <c r="H54" s="50">
        <v>-7.7050000000000001</v>
      </c>
      <c r="I54" s="51">
        <v>0</v>
      </c>
      <c r="J54" s="51">
        <v>0</v>
      </c>
      <c r="K54" s="51">
        <v>0</v>
      </c>
      <c r="L54" s="51">
        <v>139.58799999999999</v>
      </c>
      <c r="M54" s="50">
        <v>0</v>
      </c>
      <c r="N54" s="50">
        <v>15.112</v>
      </c>
      <c r="O54" s="50">
        <v>0</v>
      </c>
      <c r="P54" s="50">
        <v>0</v>
      </c>
      <c r="Q54" s="50">
        <v>0</v>
      </c>
      <c r="R54" s="50">
        <v>-53.298000000000002</v>
      </c>
      <c r="S54" s="50">
        <v>0</v>
      </c>
      <c r="T54" s="53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1390.5409999999999</v>
      </c>
      <c r="AC54" s="50">
        <v>0</v>
      </c>
      <c r="AD54" s="50">
        <v>25879.136999999999</v>
      </c>
      <c r="AE54" s="51">
        <v>0</v>
      </c>
      <c r="AF54" s="51">
        <v>0</v>
      </c>
      <c r="AG54" s="65">
        <f t="shared" si="0"/>
        <v>-450</v>
      </c>
      <c r="AH54" s="66">
        <f t="shared" si="1"/>
        <v>28672.04</v>
      </c>
      <c r="AI54" s="3"/>
      <c r="AJ54" s="3"/>
    </row>
    <row r="55" spans="2:36" ht="15" customHeight="1" x14ac:dyDescent="0.2">
      <c r="B55" s="59" t="s">
        <v>157</v>
      </c>
      <c r="C55" s="49">
        <v>94280.513777999935</v>
      </c>
      <c r="D55" s="50">
        <v>0</v>
      </c>
      <c r="E55" s="50">
        <v>0</v>
      </c>
      <c r="F55" s="50">
        <v>0</v>
      </c>
      <c r="G55" s="50">
        <v>-103.521</v>
      </c>
      <c r="H55" s="50">
        <v>0</v>
      </c>
      <c r="I55" s="51">
        <v>0</v>
      </c>
      <c r="J55" s="51">
        <v>0</v>
      </c>
      <c r="K55" s="51">
        <v>0</v>
      </c>
      <c r="L55" s="51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3">
        <v>0</v>
      </c>
      <c r="U55" s="50">
        <v>2795</v>
      </c>
      <c r="V55" s="50">
        <v>2794.8067266000003</v>
      </c>
      <c r="W55" s="50">
        <v>6452.902</v>
      </c>
      <c r="X55" s="50">
        <v>-15.939</v>
      </c>
      <c r="Y55" s="50">
        <v>-52512.802106342097</v>
      </c>
      <c r="Z55" s="50">
        <v>0</v>
      </c>
      <c r="AA55" s="50">
        <v>0</v>
      </c>
      <c r="AB55" s="50">
        <v>0</v>
      </c>
      <c r="AC55" s="50">
        <v>0</v>
      </c>
      <c r="AD55" s="50">
        <v>46666.328766700004</v>
      </c>
      <c r="AE55" s="51">
        <v>0</v>
      </c>
      <c r="AF55" s="51">
        <v>0</v>
      </c>
      <c r="AG55" s="65">
        <f t="shared" si="0"/>
        <v>50912.092671657847</v>
      </c>
      <c r="AH55" s="66">
        <f t="shared" si="1"/>
        <v>49445.196493300005</v>
      </c>
      <c r="AI55" s="3"/>
      <c r="AJ55" s="3"/>
    </row>
    <row r="56" spans="2:36" ht="15" customHeight="1" x14ac:dyDescent="0.2">
      <c r="B56" s="59" t="s">
        <v>158</v>
      </c>
      <c r="C56" s="49">
        <v>108455.86759599997</v>
      </c>
      <c r="D56" s="50">
        <v>0</v>
      </c>
      <c r="E56" s="50">
        <v>0</v>
      </c>
      <c r="F56" s="50">
        <v>0</v>
      </c>
      <c r="G56" s="50">
        <v>-113.82899999999999</v>
      </c>
      <c r="H56" s="50">
        <v>0</v>
      </c>
      <c r="I56" s="51">
        <v>0</v>
      </c>
      <c r="J56" s="51">
        <v>0</v>
      </c>
      <c r="K56" s="51">
        <v>0</v>
      </c>
      <c r="L56" s="51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3">
        <v>0</v>
      </c>
      <c r="U56" s="50">
        <v>-15.939</v>
      </c>
      <c r="V56" s="50">
        <v>6452.902</v>
      </c>
      <c r="W56" s="50">
        <v>1004.052</v>
      </c>
      <c r="X56" s="50">
        <v>1004.222</v>
      </c>
      <c r="Y56" s="50">
        <v>0</v>
      </c>
      <c r="Z56" s="50">
        <v>0</v>
      </c>
      <c r="AA56" s="50">
        <v>91.584999999999994</v>
      </c>
      <c r="AB56" s="50">
        <v>0</v>
      </c>
      <c r="AC56" s="50">
        <v>0</v>
      </c>
      <c r="AD56" s="50">
        <v>56511.859000000004</v>
      </c>
      <c r="AE56" s="51">
        <v>0</v>
      </c>
      <c r="AF56" s="51">
        <v>0</v>
      </c>
      <c r="AG56" s="65">
        <f t="shared" si="0"/>
        <v>109421.73659599997</v>
      </c>
      <c r="AH56" s="66">
        <f t="shared" si="1"/>
        <v>63968.983000000007</v>
      </c>
      <c r="AI56" s="3"/>
      <c r="AJ56" s="3"/>
    </row>
    <row r="57" spans="2:36" ht="15" customHeight="1" x14ac:dyDescent="0.2">
      <c r="B57" s="59" t="s">
        <v>159</v>
      </c>
      <c r="C57" s="49">
        <v>47871.653021000013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1">
        <v>0</v>
      </c>
      <c r="J57" s="51">
        <v>0</v>
      </c>
      <c r="K57" s="51">
        <v>0</v>
      </c>
      <c r="L57" s="51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3">
        <v>0</v>
      </c>
      <c r="U57" s="50">
        <v>0</v>
      </c>
      <c r="V57" s="50">
        <v>20989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1">
        <v>0</v>
      </c>
      <c r="AF57" s="51">
        <v>0</v>
      </c>
      <c r="AG57" s="65">
        <f t="shared" si="0"/>
        <v>47871.653021000013</v>
      </c>
      <c r="AH57" s="66">
        <f t="shared" si="1"/>
        <v>20989</v>
      </c>
      <c r="AI57" s="3"/>
      <c r="AJ57" s="3"/>
    </row>
    <row r="58" spans="2:36" ht="15" customHeight="1" x14ac:dyDescent="0.2">
      <c r="B58" s="59" t="s">
        <v>160</v>
      </c>
      <c r="C58" s="49">
        <v>46528.447990000008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1">
        <v>0</v>
      </c>
      <c r="J58" s="51">
        <v>0</v>
      </c>
      <c r="K58" s="51">
        <v>0</v>
      </c>
      <c r="L58" s="51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1390.5409999999999</v>
      </c>
      <c r="T58" s="53">
        <v>0</v>
      </c>
      <c r="U58" s="50">
        <v>0</v>
      </c>
      <c r="V58" s="50">
        <v>0</v>
      </c>
      <c r="W58" s="50">
        <v>0</v>
      </c>
      <c r="X58" s="50">
        <v>91.584999999999994</v>
      </c>
      <c r="Y58" s="50">
        <v>0</v>
      </c>
      <c r="Z58" s="50">
        <v>0</v>
      </c>
      <c r="AA58" s="50">
        <v>0</v>
      </c>
      <c r="AB58" s="50">
        <v>0</v>
      </c>
      <c r="AC58" s="50">
        <v>0</v>
      </c>
      <c r="AD58" s="50">
        <v>236258.71499999994</v>
      </c>
      <c r="AE58" s="51">
        <v>0</v>
      </c>
      <c r="AF58" s="51">
        <v>0</v>
      </c>
      <c r="AG58" s="65">
        <f t="shared" si="0"/>
        <v>47918.988990000005</v>
      </c>
      <c r="AH58" s="66">
        <f t="shared" si="1"/>
        <v>236350.29999999993</v>
      </c>
      <c r="AI58" s="3"/>
      <c r="AJ58" s="3"/>
    </row>
    <row r="59" spans="2:36" ht="15" customHeight="1" x14ac:dyDescent="0.2">
      <c r="B59" s="59" t="s">
        <v>161</v>
      </c>
      <c r="C59" s="49">
        <v>129730.51584800011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1">
        <v>0</v>
      </c>
      <c r="J59" s="51">
        <v>0</v>
      </c>
      <c r="K59" s="51">
        <v>0</v>
      </c>
      <c r="L59" s="51">
        <v>0</v>
      </c>
      <c r="M59" s="50">
        <v>0</v>
      </c>
      <c r="N59" s="50">
        <v>0</v>
      </c>
      <c r="O59" s="50">
        <v>0</v>
      </c>
      <c r="P59" s="50">
        <v>0</v>
      </c>
      <c r="Q59" s="50">
        <v>2610.277783</v>
      </c>
      <c r="R59" s="50">
        <v>0</v>
      </c>
      <c r="S59" s="50">
        <v>25879.136999999999</v>
      </c>
      <c r="T59" s="53">
        <v>0</v>
      </c>
      <c r="U59" s="50">
        <v>46666.328766700004</v>
      </c>
      <c r="V59" s="50">
        <v>0</v>
      </c>
      <c r="W59" s="50">
        <v>56511.859000000004</v>
      </c>
      <c r="X59" s="50">
        <v>0</v>
      </c>
      <c r="Y59" s="50">
        <v>0</v>
      </c>
      <c r="Z59" s="50">
        <v>0</v>
      </c>
      <c r="AA59" s="50">
        <v>236259.17599999995</v>
      </c>
      <c r="AB59" s="50">
        <v>0</v>
      </c>
      <c r="AC59" s="50">
        <v>0</v>
      </c>
      <c r="AD59" s="50">
        <v>0</v>
      </c>
      <c r="AE59" s="51">
        <v>0</v>
      </c>
      <c r="AF59" s="51">
        <v>0</v>
      </c>
      <c r="AG59" s="65">
        <f t="shared" si="0"/>
        <v>497657.29439770005</v>
      </c>
      <c r="AH59" s="66">
        <f t="shared" si="1"/>
        <v>0</v>
      </c>
      <c r="AI59" s="3"/>
      <c r="AJ59" s="3"/>
    </row>
    <row r="60" spans="2:36" ht="15" customHeight="1" x14ac:dyDescent="0.2">
      <c r="B60" s="59" t="s">
        <v>162</v>
      </c>
      <c r="C60" s="49">
        <v>10322.226999999999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1">
        <v>0</v>
      </c>
      <c r="J60" s="51">
        <v>0</v>
      </c>
      <c r="K60" s="51">
        <v>0</v>
      </c>
      <c r="L60" s="51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-74447.107000000004</v>
      </c>
      <c r="T60" s="53">
        <v>0</v>
      </c>
      <c r="U60" s="50">
        <v>0</v>
      </c>
      <c r="V60" s="50">
        <v>-52512.802106342097</v>
      </c>
      <c r="W60" s="50">
        <v>0</v>
      </c>
      <c r="X60" s="50">
        <v>7.4999999999999997E-2</v>
      </c>
      <c r="Y60" s="50">
        <v>0</v>
      </c>
      <c r="Z60" s="50">
        <v>0</v>
      </c>
      <c r="AA60" s="50">
        <v>1472.1139459090293</v>
      </c>
      <c r="AB60" s="50">
        <v>0</v>
      </c>
      <c r="AC60" s="50">
        <v>0</v>
      </c>
      <c r="AD60" s="50">
        <v>0</v>
      </c>
      <c r="AE60" s="51">
        <v>0</v>
      </c>
      <c r="AF60" s="51">
        <v>0</v>
      </c>
      <c r="AG60" s="65">
        <f t="shared" si="0"/>
        <v>-62652.766054090978</v>
      </c>
      <c r="AH60" s="66">
        <f t="shared" si="1"/>
        <v>-52512.727106342099</v>
      </c>
      <c r="AI60" s="3"/>
      <c r="AJ60" s="3"/>
    </row>
    <row r="61" spans="2:36" ht="15" customHeight="1" x14ac:dyDescent="0.2">
      <c r="B61" s="62" t="s">
        <v>163</v>
      </c>
      <c r="C61" s="49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1">
        <v>0</v>
      </c>
      <c r="J61" s="51">
        <v>0</v>
      </c>
      <c r="K61" s="51">
        <v>0</v>
      </c>
      <c r="L61" s="51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3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1">
        <v>0</v>
      </c>
      <c r="AF61" s="51">
        <v>0</v>
      </c>
      <c r="AG61" s="65">
        <f t="shared" si="0"/>
        <v>0</v>
      </c>
      <c r="AH61" s="66">
        <f t="shared" si="1"/>
        <v>0</v>
      </c>
      <c r="AI61" s="3"/>
      <c r="AJ61" s="3"/>
    </row>
    <row r="62" spans="2:36" ht="15" customHeight="1" x14ac:dyDescent="0.2">
      <c r="B62" s="62" t="s">
        <v>164</v>
      </c>
      <c r="C62" s="49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1">
        <v>0</v>
      </c>
      <c r="J62" s="51">
        <v>0</v>
      </c>
      <c r="K62" s="51">
        <v>0</v>
      </c>
      <c r="L62" s="51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3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1">
        <v>0</v>
      </c>
      <c r="AF62" s="51">
        <v>0</v>
      </c>
      <c r="AG62" s="65">
        <f t="shared" si="0"/>
        <v>0</v>
      </c>
      <c r="AH62" s="66">
        <f t="shared" si="1"/>
        <v>0</v>
      </c>
      <c r="AI62" s="3"/>
      <c r="AJ62" s="3"/>
    </row>
    <row r="63" spans="2:36" ht="15" customHeight="1" x14ac:dyDescent="0.2">
      <c r="B63" s="62" t="s">
        <v>165</v>
      </c>
      <c r="C63" s="49">
        <v>-48.07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1">
        <v>0</v>
      </c>
      <c r="J63" s="51">
        <v>0</v>
      </c>
      <c r="K63" s="51">
        <v>0</v>
      </c>
      <c r="L63" s="51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3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1">
        <v>0</v>
      </c>
      <c r="AF63" s="51">
        <v>0</v>
      </c>
      <c r="AG63" s="65">
        <f t="shared" si="0"/>
        <v>-48.07</v>
      </c>
      <c r="AH63" s="66">
        <f t="shared" si="1"/>
        <v>0</v>
      </c>
      <c r="AI63" s="3"/>
      <c r="AJ63" s="3"/>
    </row>
    <row r="64" spans="2:36" ht="15" customHeight="1" x14ac:dyDescent="0.2">
      <c r="B64" s="62" t="s">
        <v>166</v>
      </c>
      <c r="C64" s="49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1">
        <v>0</v>
      </c>
      <c r="J64" s="51">
        <v>0</v>
      </c>
      <c r="K64" s="51">
        <v>0</v>
      </c>
      <c r="L64" s="51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3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1">
        <v>0</v>
      </c>
      <c r="AF64" s="51">
        <v>0</v>
      </c>
      <c r="AG64" s="65">
        <f t="shared" si="0"/>
        <v>0</v>
      </c>
      <c r="AH64" s="66">
        <f t="shared" si="1"/>
        <v>0</v>
      </c>
      <c r="AI64" s="3"/>
      <c r="AJ64" s="3"/>
    </row>
    <row r="65" spans="2:36" s="3" customFormat="1" ht="15" customHeight="1" x14ac:dyDescent="0.2">
      <c r="B65" s="61" t="s">
        <v>167</v>
      </c>
      <c r="C65" s="47">
        <v>-22169.582456999997</v>
      </c>
      <c r="D65" s="46">
        <v>15047.991</v>
      </c>
      <c r="E65" s="46">
        <v>0</v>
      </c>
      <c r="F65" s="46">
        <v>-4.7290000000000001</v>
      </c>
      <c r="G65" s="46">
        <v>0</v>
      </c>
      <c r="H65" s="46">
        <v>4.4889999999999999</v>
      </c>
      <c r="I65" s="46">
        <v>0</v>
      </c>
      <c r="J65" s="46">
        <v>0</v>
      </c>
      <c r="K65" s="46">
        <v>0</v>
      </c>
      <c r="L65" s="46">
        <v>0</v>
      </c>
      <c r="M65" s="44">
        <v>0</v>
      </c>
      <c r="N65" s="44">
        <v>-12.114000000000001</v>
      </c>
      <c r="O65" s="44">
        <v>0</v>
      </c>
      <c r="P65" s="44">
        <v>0</v>
      </c>
      <c r="Q65" s="46">
        <v>0</v>
      </c>
      <c r="R65" s="46">
        <v>0</v>
      </c>
      <c r="S65" s="46">
        <v>42595.962</v>
      </c>
      <c r="T65" s="48">
        <v>0</v>
      </c>
      <c r="U65" s="46">
        <v>0</v>
      </c>
      <c r="V65" s="46">
        <v>18397.565176000004</v>
      </c>
      <c r="W65" s="46">
        <v>0</v>
      </c>
      <c r="X65" s="46">
        <v>-6676.6310000000003</v>
      </c>
      <c r="Y65" s="46">
        <v>0</v>
      </c>
      <c r="Z65" s="46">
        <v>-1110.44</v>
      </c>
      <c r="AA65" s="46">
        <v>0</v>
      </c>
      <c r="AB65" s="46">
        <v>-1131.9898085985001</v>
      </c>
      <c r="AC65" s="46">
        <v>0</v>
      </c>
      <c r="AD65" s="46">
        <v>-29624.140916999997</v>
      </c>
      <c r="AE65" s="46">
        <v>0</v>
      </c>
      <c r="AF65" s="46">
        <v>-78696.623963181628</v>
      </c>
      <c r="AG65" s="47">
        <f t="shared" si="0"/>
        <v>20426.379543000003</v>
      </c>
      <c r="AH65" s="48">
        <f t="shared" si="1"/>
        <v>-83806.623512780119</v>
      </c>
    </row>
    <row r="66" spans="2:36" ht="15" customHeight="1" x14ac:dyDescent="0.2">
      <c r="B66" s="59" t="s">
        <v>153</v>
      </c>
      <c r="C66" s="49">
        <v>3.5070000000000001</v>
      </c>
      <c r="D66" s="50">
        <v>4</v>
      </c>
      <c r="E66" s="50">
        <v>0</v>
      </c>
      <c r="F66" s="50">
        <v>-4.7290000000000001</v>
      </c>
      <c r="G66" s="50">
        <v>0</v>
      </c>
      <c r="H66" s="50">
        <v>4.4889999999999999</v>
      </c>
      <c r="I66" s="51">
        <v>0</v>
      </c>
      <c r="J66" s="51">
        <v>0</v>
      </c>
      <c r="K66" s="51">
        <v>0</v>
      </c>
      <c r="L66" s="51">
        <v>0</v>
      </c>
      <c r="M66" s="50">
        <v>0</v>
      </c>
      <c r="N66" s="50">
        <v>-12.114000000000001</v>
      </c>
      <c r="O66" s="50">
        <v>0</v>
      </c>
      <c r="P66" s="50">
        <v>0</v>
      </c>
      <c r="Q66" s="50">
        <v>0</v>
      </c>
      <c r="R66" s="50">
        <v>0</v>
      </c>
      <c r="S66" s="50">
        <v>397.30799999999999</v>
      </c>
      <c r="T66" s="53">
        <v>0</v>
      </c>
      <c r="U66" s="50">
        <v>0</v>
      </c>
      <c r="V66" s="50">
        <v>18394.653204000002</v>
      </c>
      <c r="W66" s="50">
        <v>0</v>
      </c>
      <c r="X66" s="50">
        <v>-6678.08</v>
      </c>
      <c r="Y66" s="50">
        <v>0</v>
      </c>
      <c r="Z66" s="50">
        <v>-1110.44</v>
      </c>
      <c r="AA66" s="50">
        <v>0</v>
      </c>
      <c r="AB66" s="50">
        <v>-925.25400000000013</v>
      </c>
      <c r="AC66" s="50">
        <v>0</v>
      </c>
      <c r="AD66" s="51">
        <v>-30932.734916999998</v>
      </c>
      <c r="AE66" s="51">
        <v>0</v>
      </c>
      <c r="AF66" s="51">
        <v>0</v>
      </c>
      <c r="AG66" s="65">
        <f t="shared" si="0"/>
        <v>400.815</v>
      </c>
      <c r="AH66" s="66">
        <f t="shared" si="1"/>
        <v>-21260.209712999997</v>
      </c>
      <c r="AI66" s="3"/>
      <c r="AJ66" s="3"/>
    </row>
    <row r="67" spans="2:36" ht="15" customHeight="1" x14ac:dyDescent="0.2">
      <c r="B67" s="59" t="s">
        <v>154</v>
      </c>
      <c r="C67" s="49">
        <v>-4.7290000000000001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1">
        <v>0</v>
      </c>
      <c r="J67" s="51">
        <v>0</v>
      </c>
      <c r="K67" s="51">
        <v>0</v>
      </c>
      <c r="L67" s="51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3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1">
        <v>0</v>
      </c>
      <c r="AF67" s="51">
        <v>0</v>
      </c>
      <c r="AG67" s="65">
        <f t="shared" si="0"/>
        <v>-4.7290000000000001</v>
      </c>
      <c r="AH67" s="66">
        <f t="shared" si="1"/>
        <v>0</v>
      </c>
      <c r="AI67" s="3"/>
      <c r="AJ67" s="3"/>
    </row>
    <row r="68" spans="2:36" ht="15" customHeight="1" x14ac:dyDescent="0.2">
      <c r="B68" s="59" t="s">
        <v>189</v>
      </c>
      <c r="C68" s="49">
        <v>4.4889999999999999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1">
        <v>0</v>
      </c>
      <c r="J68" s="51">
        <v>0</v>
      </c>
      <c r="K68" s="51">
        <v>0</v>
      </c>
      <c r="L68" s="51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3">
        <v>0</v>
      </c>
      <c r="U68" s="50">
        <v>0</v>
      </c>
      <c r="V68" s="50">
        <v>0</v>
      </c>
      <c r="W68" s="50">
        <v>0</v>
      </c>
      <c r="X68" s="50">
        <v>1.4490000000000001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1">
        <v>0</v>
      </c>
      <c r="AF68" s="51">
        <v>0</v>
      </c>
      <c r="AG68" s="65">
        <f t="shared" si="0"/>
        <v>4.4889999999999999</v>
      </c>
      <c r="AH68" s="66">
        <f t="shared" si="1"/>
        <v>1.4490000000000001</v>
      </c>
      <c r="AI68" s="3"/>
      <c r="AJ68" s="3"/>
    </row>
    <row r="69" spans="2:36" ht="15" customHeight="1" x14ac:dyDescent="0.2">
      <c r="B69" s="59" t="s">
        <v>155</v>
      </c>
      <c r="C69" s="49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1">
        <v>0</v>
      </c>
      <c r="J69" s="51">
        <v>0</v>
      </c>
      <c r="K69" s="51">
        <v>0</v>
      </c>
      <c r="L69" s="51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3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1">
        <v>0</v>
      </c>
      <c r="AF69" s="51">
        <v>0</v>
      </c>
      <c r="AG69" s="65">
        <f t="shared" si="0"/>
        <v>0</v>
      </c>
      <c r="AH69" s="66">
        <f t="shared" si="1"/>
        <v>0</v>
      </c>
      <c r="AI69" s="3"/>
      <c r="AJ69" s="3"/>
    </row>
    <row r="70" spans="2:36" ht="15" customHeight="1" x14ac:dyDescent="0.2">
      <c r="B70" s="59" t="s">
        <v>156</v>
      </c>
      <c r="C70" s="49">
        <v>0</v>
      </c>
      <c r="D70" s="50">
        <v>397</v>
      </c>
      <c r="E70" s="50">
        <v>0</v>
      </c>
      <c r="F70" s="50">
        <v>0</v>
      </c>
      <c r="G70" s="50">
        <v>0</v>
      </c>
      <c r="H70" s="50">
        <v>0</v>
      </c>
      <c r="I70" s="51">
        <v>0</v>
      </c>
      <c r="J70" s="51">
        <v>0</v>
      </c>
      <c r="K70" s="51">
        <v>0</v>
      </c>
      <c r="L70" s="51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3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1308.5940000000001</v>
      </c>
      <c r="AE70" s="51">
        <v>0</v>
      </c>
      <c r="AF70" s="51">
        <v>-78696.623963181628</v>
      </c>
      <c r="AG70" s="65">
        <f t="shared" si="0"/>
        <v>0</v>
      </c>
      <c r="AH70" s="66">
        <f t="shared" si="1"/>
        <v>-76991.029963181631</v>
      </c>
      <c r="AI70" s="3"/>
      <c r="AJ70" s="3"/>
    </row>
    <row r="71" spans="2:36" ht="15" customHeight="1" x14ac:dyDescent="0.2">
      <c r="B71" s="59" t="s">
        <v>157</v>
      </c>
      <c r="C71" s="49">
        <v>18394.653204000002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1">
        <v>0</v>
      </c>
      <c r="J71" s="51">
        <v>0</v>
      </c>
      <c r="K71" s="51">
        <v>0</v>
      </c>
      <c r="L71" s="51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3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1">
        <v>0</v>
      </c>
      <c r="AF71" s="51">
        <v>0</v>
      </c>
      <c r="AG71" s="65">
        <f t="shared" si="0"/>
        <v>18394.653204000002</v>
      </c>
      <c r="AH71" s="66">
        <f t="shared" si="1"/>
        <v>0</v>
      </c>
      <c r="AI71" s="3"/>
      <c r="AJ71" s="3"/>
    </row>
    <row r="72" spans="2:36" ht="15" customHeight="1" x14ac:dyDescent="0.2">
      <c r="B72" s="59" t="s">
        <v>158</v>
      </c>
      <c r="C72" s="49">
        <v>-6678.08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1">
        <v>0</v>
      </c>
      <c r="J72" s="51">
        <v>0</v>
      </c>
      <c r="K72" s="51">
        <v>0</v>
      </c>
      <c r="L72" s="51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3">
        <v>0</v>
      </c>
      <c r="U72" s="50">
        <v>0</v>
      </c>
      <c r="V72" s="50">
        <v>2.911972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1">
        <v>0</v>
      </c>
      <c r="AF72" s="51">
        <v>0</v>
      </c>
      <c r="AG72" s="65">
        <f t="shared" si="0"/>
        <v>-6678.08</v>
      </c>
      <c r="AH72" s="66">
        <f t="shared" si="1"/>
        <v>2.911972</v>
      </c>
      <c r="AI72" s="3"/>
      <c r="AJ72" s="3"/>
    </row>
    <row r="73" spans="2:36" ht="15" customHeight="1" x14ac:dyDescent="0.2">
      <c r="B73" s="59" t="s">
        <v>159</v>
      </c>
      <c r="C73" s="49">
        <v>-1110.44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1">
        <v>0</v>
      </c>
      <c r="J73" s="51">
        <v>0</v>
      </c>
      <c r="K73" s="51">
        <v>0</v>
      </c>
      <c r="L73" s="51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3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1">
        <v>0</v>
      </c>
      <c r="AF73" s="51">
        <v>0</v>
      </c>
      <c r="AG73" s="65">
        <f t="shared" si="0"/>
        <v>-1110.44</v>
      </c>
      <c r="AH73" s="66">
        <f t="shared" si="1"/>
        <v>0</v>
      </c>
      <c r="AI73" s="3"/>
      <c r="AJ73" s="3"/>
    </row>
    <row r="74" spans="2:36" ht="15" customHeight="1" x14ac:dyDescent="0.2">
      <c r="B74" s="59" t="s">
        <v>160</v>
      </c>
      <c r="C74" s="49">
        <v>-925.25400000000013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1">
        <v>0</v>
      </c>
      <c r="J74" s="51">
        <v>0</v>
      </c>
      <c r="K74" s="51">
        <v>0</v>
      </c>
      <c r="L74" s="51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3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1">
        <v>0</v>
      </c>
      <c r="AF74" s="51">
        <v>0</v>
      </c>
      <c r="AG74" s="65">
        <f t="shared" ref="AG74:AG137" si="2">C74+E74+G74+Q74+S74++W74+Y74+AA74+AC74+AE74+U74+K74+M74+O74+I74</f>
        <v>-925.25400000000013</v>
      </c>
      <c r="AH74" s="66">
        <f t="shared" ref="AH74:AH137" si="3">D74+F74+H74+R74+T74+X74+Z74+AB74+AD74+AF74+V74+L74+N74+P74+J74</f>
        <v>0</v>
      </c>
      <c r="AI74" s="3"/>
      <c r="AJ74" s="3"/>
    </row>
    <row r="75" spans="2:36" ht="15" customHeight="1" x14ac:dyDescent="0.2">
      <c r="B75" s="59" t="s">
        <v>161</v>
      </c>
      <c r="C75" s="49">
        <v>-30932.734916999998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1">
        <v>0</v>
      </c>
      <c r="J75" s="51">
        <v>0</v>
      </c>
      <c r="K75" s="51">
        <v>0</v>
      </c>
      <c r="L75" s="51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1308.5940000000001</v>
      </c>
      <c r="T75" s="53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1">
        <v>0</v>
      </c>
      <c r="AF75" s="51">
        <v>0</v>
      </c>
      <c r="AG75" s="65">
        <f t="shared" si="2"/>
        <v>-29624.140916999997</v>
      </c>
      <c r="AH75" s="66">
        <f t="shared" si="3"/>
        <v>0</v>
      </c>
      <c r="AI75" s="3"/>
      <c r="AJ75" s="3"/>
    </row>
    <row r="76" spans="2:36" ht="15" customHeight="1" x14ac:dyDescent="0.2">
      <c r="B76" s="59" t="s">
        <v>162</v>
      </c>
      <c r="C76" s="49">
        <v>-920.99374399999999</v>
      </c>
      <c r="D76" s="50">
        <v>14646.991</v>
      </c>
      <c r="E76" s="50">
        <v>0</v>
      </c>
      <c r="F76" s="50">
        <v>0</v>
      </c>
      <c r="G76" s="50">
        <v>0</v>
      </c>
      <c r="H76" s="50">
        <v>0</v>
      </c>
      <c r="I76" s="51">
        <v>0</v>
      </c>
      <c r="J76" s="51">
        <v>0</v>
      </c>
      <c r="K76" s="51">
        <v>0</v>
      </c>
      <c r="L76" s="51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40890.06</v>
      </c>
      <c r="T76" s="53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0">
        <v>-206.73580859849989</v>
      </c>
      <c r="AC76" s="50">
        <v>0</v>
      </c>
      <c r="AD76" s="50">
        <v>0</v>
      </c>
      <c r="AE76" s="51">
        <v>0</v>
      </c>
      <c r="AF76" s="51">
        <v>0</v>
      </c>
      <c r="AG76" s="65">
        <f t="shared" si="2"/>
        <v>39969.066255999998</v>
      </c>
      <c r="AH76" s="66">
        <f t="shared" si="3"/>
        <v>14440.2551914015</v>
      </c>
      <c r="AI76" s="3"/>
      <c r="AJ76" s="3"/>
    </row>
    <row r="77" spans="2:36" ht="15" customHeight="1" x14ac:dyDescent="0.2">
      <c r="B77" s="62" t="s">
        <v>163</v>
      </c>
      <c r="C77" s="49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1">
        <v>0</v>
      </c>
      <c r="J77" s="51">
        <v>0</v>
      </c>
      <c r="K77" s="51">
        <v>0</v>
      </c>
      <c r="L77" s="51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3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1">
        <v>0</v>
      </c>
      <c r="AF77" s="51">
        <v>0</v>
      </c>
      <c r="AG77" s="65">
        <f t="shared" si="2"/>
        <v>0</v>
      </c>
      <c r="AH77" s="66">
        <f t="shared" si="3"/>
        <v>0</v>
      </c>
      <c r="AI77" s="3"/>
      <c r="AJ77" s="3"/>
    </row>
    <row r="78" spans="2:36" ht="15" customHeight="1" x14ac:dyDescent="0.2">
      <c r="B78" s="62" t="s">
        <v>164</v>
      </c>
      <c r="C78" s="49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1">
        <v>0</v>
      </c>
      <c r="J78" s="51">
        <v>0</v>
      </c>
      <c r="K78" s="51">
        <v>0</v>
      </c>
      <c r="L78" s="51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3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1">
        <v>0</v>
      </c>
      <c r="AF78" s="51">
        <v>0</v>
      </c>
      <c r="AG78" s="65">
        <f t="shared" si="2"/>
        <v>0</v>
      </c>
      <c r="AH78" s="66">
        <f t="shared" si="3"/>
        <v>0</v>
      </c>
      <c r="AI78" s="3"/>
      <c r="AJ78" s="3"/>
    </row>
    <row r="79" spans="2:36" ht="15" customHeight="1" x14ac:dyDescent="0.2">
      <c r="B79" s="62" t="s">
        <v>165</v>
      </c>
      <c r="C79" s="49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1">
        <v>0</v>
      </c>
      <c r="J79" s="51">
        <v>0</v>
      </c>
      <c r="K79" s="51">
        <v>0</v>
      </c>
      <c r="L79" s="51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3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1">
        <v>0</v>
      </c>
      <c r="AF79" s="51">
        <v>0</v>
      </c>
      <c r="AG79" s="65">
        <f t="shared" si="2"/>
        <v>0</v>
      </c>
      <c r="AH79" s="66">
        <f t="shared" si="3"/>
        <v>0</v>
      </c>
      <c r="AI79" s="3"/>
      <c r="AJ79" s="3"/>
    </row>
    <row r="80" spans="2:36" ht="15" customHeight="1" x14ac:dyDescent="0.2">
      <c r="B80" s="62" t="s">
        <v>166</v>
      </c>
      <c r="C80" s="49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1">
        <v>0</v>
      </c>
      <c r="J80" s="51">
        <v>0</v>
      </c>
      <c r="K80" s="51">
        <v>0</v>
      </c>
      <c r="L80" s="51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3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1">
        <v>0</v>
      </c>
      <c r="AF80" s="51">
        <v>0</v>
      </c>
      <c r="AG80" s="65">
        <f t="shared" si="2"/>
        <v>0</v>
      </c>
      <c r="AH80" s="66">
        <f t="shared" si="3"/>
        <v>0</v>
      </c>
      <c r="AI80" s="3"/>
      <c r="AJ80" s="3"/>
    </row>
    <row r="81" spans="2:36" s="3" customFormat="1" ht="15" customHeight="1" x14ac:dyDescent="0.2">
      <c r="B81" s="107" t="s">
        <v>170</v>
      </c>
      <c r="C81" s="108">
        <v>2276.8320000000003</v>
      </c>
      <c r="D81" s="109">
        <v>3073066.9266180005</v>
      </c>
      <c r="E81" s="109">
        <v>0</v>
      </c>
      <c r="F81" s="109">
        <v>-55.561271999999946</v>
      </c>
      <c r="G81" s="109">
        <v>9382.8884320000016</v>
      </c>
      <c r="H81" s="109">
        <v>14089.607</v>
      </c>
      <c r="I81" s="109">
        <v>0</v>
      </c>
      <c r="J81" s="109">
        <v>0</v>
      </c>
      <c r="K81" s="109">
        <v>0</v>
      </c>
      <c r="L81" s="109">
        <v>117726.598</v>
      </c>
      <c r="M81" s="109">
        <v>0</v>
      </c>
      <c r="N81" s="109">
        <v>72023.98</v>
      </c>
      <c r="O81" s="109">
        <v>0</v>
      </c>
      <c r="P81" s="109">
        <v>3843.3904188000001</v>
      </c>
      <c r="Q81" s="109">
        <v>210.89499999999998</v>
      </c>
      <c r="R81" s="109">
        <v>178351.18180974358</v>
      </c>
      <c r="S81" s="109">
        <v>0</v>
      </c>
      <c r="T81" s="110">
        <v>-480427.05</v>
      </c>
      <c r="U81" s="109">
        <v>25039.115687300004</v>
      </c>
      <c r="V81" s="109">
        <v>16267.850337699998</v>
      </c>
      <c r="W81" s="109">
        <v>162002.10732479059</v>
      </c>
      <c r="X81" s="109">
        <v>-10325.867000000002</v>
      </c>
      <c r="Y81" s="109">
        <v>0</v>
      </c>
      <c r="Z81" s="109">
        <v>0</v>
      </c>
      <c r="AA81" s="109">
        <v>2788602.4372674664</v>
      </c>
      <c r="AB81" s="109">
        <v>-144.393</v>
      </c>
      <c r="AC81" s="109">
        <v>0</v>
      </c>
      <c r="AD81" s="109">
        <v>146906.61172538018</v>
      </c>
      <c r="AE81" s="109">
        <v>0</v>
      </c>
      <c r="AF81" s="109">
        <v>-38132.033977161831</v>
      </c>
      <c r="AG81" s="108">
        <f t="shared" si="2"/>
        <v>2987514.2757115569</v>
      </c>
      <c r="AH81" s="110">
        <f t="shared" si="3"/>
        <v>3093191.2406604625</v>
      </c>
    </row>
    <row r="82" spans="2:36" s="3" customFormat="1" ht="15" customHeight="1" x14ac:dyDescent="0.2">
      <c r="B82" s="56" t="s">
        <v>171</v>
      </c>
      <c r="C82" s="47">
        <v>-5684.2650000000003</v>
      </c>
      <c r="D82" s="46">
        <v>834171.18463800033</v>
      </c>
      <c r="E82" s="46">
        <v>0</v>
      </c>
      <c r="F82" s="46">
        <v>-51.424000000000007</v>
      </c>
      <c r="G82" s="46">
        <v>3878.9034320000005</v>
      </c>
      <c r="H82" s="46">
        <v>8359.0619999999999</v>
      </c>
      <c r="I82" s="46">
        <v>0</v>
      </c>
      <c r="J82" s="46">
        <v>0</v>
      </c>
      <c r="K82" s="46">
        <v>0</v>
      </c>
      <c r="L82" s="46">
        <v>116638.967</v>
      </c>
      <c r="M82" s="44">
        <v>0</v>
      </c>
      <c r="N82" s="44">
        <v>27195.233999999997</v>
      </c>
      <c r="O82" s="44">
        <v>0</v>
      </c>
      <c r="P82" s="44">
        <v>2531.45543413</v>
      </c>
      <c r="Q82" s="46">
        <v>210.89499999999998</v>
      </c>
      <c r="R82" s="46">
        <v>-41874.102862999993</v>
      </c>
      <c r="S82" s="46">
        <v>0</v>
      </c>
      <c r="T82" s="48">
        <v>-690745.348</v>
      </c>
      <c r="U82" s="46">
        <v>1929.1180653999982</v>
      </c>
      <c r="V82" s="46">
        <v>-6511.6285983000025</v>
      </c>
      <c r="W82" s="46">
        <v>7395.3146599999982</v>
      </c>
      <c r="X82" s="46">
        <v>-28392.746000000003</v>
      </c>
      <c r="Y82" s="46">
        <v>0</v>
      </c>
      <c r="Z82" s="46">
        <v>0</v>
      </c>
      <c r="AA82" s="46">
        <v>364833.63454580045</v>
      </c>
      <c r="AB82" s="46">
        <v>-119.857</v>
      </c>
      <c r="AC82" s="46">
        <v>0</v>
      </c>
      <c r="AD82" s="46">
        <v>138875.58811494004</v>
      </c>
      <c r="AE82" s="46">
        <v>0</v>
      </c>
      <c r="AF82" s="46">
        <v>0</v>
      </c>
      <c r="AG82" s="47">
        <f t="shared" si="2"/>
        <v>372563.60070320044</v>
      </c>
      <c r="AH82" s="48">
        <f t="shared" si="3"/>
        <v>360076.38472577033</v>
      </c>
    </row>
    <row r="83" spans="2:36" ht="15" customHeight="1" x14ac:dyDescent="0.2">
      <c r="B83" s="58" t="s">
        <v>153</v>
      </c>
      <c r="C83" s="49">
        <v>-5686</v>
      </c>
      <c r="D83" s="50">
        <v>-5686.186033</v>
      </c>
      <c r="E83" s="50">
        <v>0</v>
      </c>
      <c r="F83" s="50">
        <v>0</v>
      </c>
      <c r="G83" s="50">
        <v>-2125.0815679999996</v>
      </c>
      <c r="H83" s="50">
        <v>0</v>
      </c>
      <c r="I83" s="51">
        <v>0</v>
      </c>
      <c r="J83" s="51">
        <v>0</v>
      </c>
      <c r="K83" s="51">
        <v>0</v>
      </c>
      <c r="L83" s="51">
        <v>-1958.1880000000001</v>
      </c>
      <c r="M83" s="50">
        <v>0</v>
      </c>
      <c r="N83" s="50">
        <v>-366.512</v>
      </c>
      <c r="O83" s="50">
        <v>0</v>
      </c>
      <c r="P83" s="50">
        <v>510.47905300000014</v>
      </c>
      <c r="Q83" s="50">
        <v>99.471999999999994</v>
      </c>
      <c r="R83" s="50">
        <v>1.7350000000000001</v>
      </c>
      <c r="S83" s="50">
        <v>0</v>
      </c>
      <c r="T83" s="53">
        <v>0</v>
      </c>
      <c r="U83" s="50">
        <v>353.93922899999802</v>
      </c>
      <c r="V83" s="50">
        <v>0</v>
      </c>
      <c r="W83" s="50">
        <v>6057.7406599999986</v>
      </c>
      <c r="X83" s="50">
        <v>0</v>
      </c>
      <c r="Y83" s="50">
        <v>0</v>
      </c>
      <c r="Z83" s="50">
        <v>0</v>
      </c>
      <c r="AA83" s="50">
        <v>835471.30035000038</v>
      </c>
      <c r="AB83" s="50">
        <v>0</v>
      </c>
      <c r="AC83" s="50">
        <v>0</v>
      </c>
      <c r="AD83" s="51">
        <v>0</v>
      </c>
      <c r="AE83" s="51">
        <v>0</v>
      </c>
      <c r="AF83" s="51">
        <v>0</v>
      </c>
      <c r="AG83" s="65">
        <f t="shared" si="2"/>
        <v>834171.37067100045</v>
      </c>
      <c r="AH83" s="66">
        <f t="shared" si="3"/>
        <v>-7498.6719800000001</v>
      </c>
      <c r="AI83" s="3"/>
      <c r="AJ83" s="3"/>
    </row>
    <row r="84" spans="2:36" ht="15" customHeight="1" x14ac:dyDescent="0.2">
      <c r="B84" s="58" t="s">
        <v>154</v>
      </c>
      <c r="C84" s="49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1">
        <v>0</v>
      </c>
      <c r="J84" s="51">
        <v>0</v>
      </c>
      <c r="K84" s="51">
        <v>0</v>
      </c>
      <c r="L84" s="51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3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-51.424000000000007</v>
      </c>
      <c r="AB84" s="50">
        <v>0</v>
      </c>
      <c r="AC84" s="50">
        <v>0</v>
      </c>
      <c r="AD84" s="50">
        <v>0</v>
      </c>
      <c r="AE84" s="51">
        <v>0</v>
      </c>
      <c r="AF84" s="51">
        <v>0</v>
      </c>
      <c r="AG84" s="65">
        <f t="shared" si="2"/>
        <v>-51.424000000000007</v>
      </c>
      <c r="AH84" s="66">
        <f t="shared" si="3"/>
        <v>0</v>
      </c>
      <c r="AI84" s="3"/>
      <c r="AJ84" s="3"/>
    </row>
    <row r="85" spans="2:36" ht="15" customHeight="1" x14ac:dyDescent="0.2">
      <c r="B85" s="58" t="s">
        <v>189</v>
      </c>
      <c r="C85" s="49">
        <v>0</v>
      </c>
      <c r="D85" s="50">
        <v>-2125.0815679999996</v>
      </c>
      <c r="E85" s="50">
        <v>0</v>
      </c>
      <c r="F85" s="50">
        <v>0</v>
      </c>
      <c r="G85" s="50">
        <v>0</v>
      </c>
      <c r="H85" s="50">
        <v>0</v>
      </c>
      <c r="I85" s="51">
        <v>0</v>
      </c>
      <c r="J85" s="51">
        <v>0</v>
      </c>
      <c r="K85" s="51">
        <v>0</v>
      </c>
      <c r="L85" s="51">
        <v>2520.415</v>
      </c>
      <c r="M85" s="50">
        <v>0</v>
      </c>
      <c r="N85" s="50">
        <v>3634.011</v>
      </c>
      <c r="O85" s="50">
        <v>0</v>
      </c>
      <c r="P85" s="50">
        <v>0</v>
      </c>
      <c r="Q85" s="50">
        <v>0</v>
      </c>
      <c r="R85" s="50">
        <v>10</v>
      </c>
      <c r="S85" s="50">
        <v>0</v>
      </c>
      <c r="T85" s="53">
        <v>0</v>
      </c>
      <c r="U85" s="50">
        <v>0</v>
      </c>
      <c r="V85" s="50">
        <v>-160.441</v>
      </c>
      <c r="W85" s="50">
        <v>0</v>
      </c>
      <c r="X85" s="50">
        <v>0</v>
      </c>
      <c r="Y85" s="50">
        <v>0</v>
      </c>
      <c r="Z85" s="50">
        <v>0</v>
      </c>
      <c r="AA85" s="50">
        <v>8359.0619999999999</v>
      </c>
      <c r="AB85" s="50">
        <v>0</v>
      </c>
      <c r="AC85" s="50">
        <v>0</v>
      </c>
      <c r="AD85" s="50">
        <v>0</v>
      </c>
      <c r="AE85" s="51">
        <v>0</v>
      </c>
      <c r="AF85" s="51">
        <v>0</v>
      </c>
      <c r="AG85" s="65">
        <f t="shared" si="2"/>
        <v>8359.0619999999999</v>
      </c>
      <c r="AH85" s="66">
        <f t="shared" si="3"/>
        <v>3878.9034320000005</v>
      </c>
      <c r="AI85" s="3"/>
      <c r="AJ85" s="3"/>
    </row>
    <row r="86" spans="2:36" ht="15" customHeight="1" x14ac:dyDescent="0.2">
      <c r="B86" s="58" t="s">
        <v>155</v>
      </c>
      <c r="C86" s="49">
        <v>1.7350000000000001</v>
      </c>
      <c r="D86" s="50">
        <v>99.471999999999994</v>
      </c>
      <c r="E86" s="50">
        <v>0</v>
      </c>
      <c r="F86" s="50">
        <v>0</v>
      </c>
      <c r="G86" s="50">
        <v>10</v>
      </c>
      <c r="H86" s="50">
        <v>0</v>
      </c>
      <c r="I86" s="51">
        <v>0</v>
      </c>
      <c r="J86" s="51">
        <v>0</v>
      </c>
      <c r="K86" s="51">
        <v>0</v>
      </c>
      <c r="L86" s="51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3">
        <v>0</v>
      </c>
      <c r="U86" s="50">
        <v>143.51000000000002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-42029.347862999995</v>
      </c>
      <c r="AB86" s="50">
        <v>0</v>
      </c>
      <c r="AC86" s="50">
        <v>0</v>
      </c>
      <c r="AD86" s="50">
        <v>0</v>
      </c>
      <c r="AE86" s="51">
        <v>0</v>
      </c>
      <c r="AF86" s="51">
        <v>0</v>
      </c>
      <c r="AG86" s="65">
        <f t="shared" si="2"/>
        <v>-41874.102862999993</v>
      </c>
      <c r="AH86" s="66">
        <f t="shared" si="3"/>
        <v>99.471999999999994</v>
      </c>
      <c r="AI86" s="3"/>
      <c r="AJ86" s="3"/>
    </row>
    <row r="87" spans="2:36" ht="15" customHeight="1" x14ac:dyDescent="0.2">
      <c r="B87" s="58" t="s">
        <v>156</v>
      </c>
      <c r="C87" s="49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1">
        <v>0</v>
      </c>
      <c r="J87" s="51">
        <v>0</v>
      </c>
      <c r="K87" s="51">
        <v>0</v>
      </c>
      <c r="L87" s="51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3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-695972.86300000001</v>
      </c>
      <c r="AB87" s="50">
        <v>0</v>
      </c>
      <c r="AC87" s="50">
        <v>0</v>
      </c>
      <c r="AD87" s="50">
        <v>0</v>
      </c>
      <c r="AE87" s="51">
        <v>0</v>
      </c>
      <c r="AF87" s="51">
        <v>0</v>
      </c>
      <c r="AG87" s="65">
        <f t="shared" si="2"/>
        <v>-695972.86300000001</v>
      </c>
      <c r="AH87" s="66">
        <f t="shared" si="3"/>
        <v>0</v>
      </c>
      <c r="AI87" s="3"/>
      <c r="AJ87" s="3"/>
    </row>
    <row r="88" spans="2:36" ht="15" customHeight="1" x14ac:dyDescent="0.2">
      <c r="B88" s="58" t="s">
        <v>157</v>
      </c>
      <c r="C88" s="49">
        <v>0</v>
      </c>
      <c r="D88" s="50">
        <v>353.93922899999802</v>
      </c>
      <c r="E88" s="50">
        <v>0</v>
      </c>
      <c r="F88" s="50">
        <v>0</v>
      </c>
      <c r="G88" s="50">
        <v>-160.441</v>
      </c>
      <c r="H88" s="50">
        <v>0</v>
      </c>
      <c r="I88" s="51">
        <v>0</v>
      </c>
      <c r="J88" s="51">
        <v>0</v>
      </c>
      <c r="K88" s="51">
        <v>0</v>
      </c>
      <c r="L88" s="51">
        <v>466.83600000000001</v>
      </c>
      <c r="M88" s="50">
        <v>0</v>
      </c>
      <c r="N88" s="50">
        <v>1581.646</v>
      </c>
      <c r="O88" s="50">
        <v>0</v>
      </c>
      <c r="P88" s="50">
        <v>-49.042999999999999</v>
      </c>
      <c r="Q88" s="50">
        <v>0</v>
      </c>
      <c r="R88" s="50">
        <v>143.51000000000002</v>
      </c>
      <c r="S88" s="50">
        <v>0</v>
      </c>
      <c r="T88" s="53">
        <v>0</v>
      </c>
      <c r="U88" s="50">
        <v>1440.3148364000001</v>
      </c>
      <c r="V88" s="50">
        <v>1440</v>
      </c>
      <c r="W88" s="50">
        <v>0</v>
      </c>
      <c r="X88" s="50">
        <v>-8.6460000000000008</v>
      </c>
      <c r="Y88" s="50">
        <v>0</v>
      </c>
      <c r="Z88" s="50">
        <v>0</v>
      </c>
      <c r="AA88" s="50">
        <v>11790.9475387</v>
      </c>
      <c r="AB88" s="50">
        <v>0</v>
      </c>
      <c r="AC88" s="50">
        <v>0</v>
      </c>
      <c r="AD88" s="50">
        <v>0</v>
      </c>
      <c r="AE88" s="51">
        <v>0</v>
      </c>
      <c r="AF88" s="51">
        <v>0</v>
      </c>
      <c r="AG88" s="65">
        <f t="shared" si="2"/>
        <v>13070.8213751</v>
      </c>
      <c r="AH88" s="66">
        <f t="shared" si="3"/>
        <v>3928.2422289999981</v>
      </c>
      <c r="AI88" s="3"/>
      <c r="AJ88" s="3"/>
    </row>
    <row r="89" spans="2:36" ht="15" customHeight="1" x14ac:dyDescent="0.2">
      <c r="B89" s="58" t="s">
        <v>158</v>
      </c>
      <c r="C89" s="49">
        <v>0</v>
      </c>
      <c r="D89" s="50">
        <v>6057.7406599999986</v>
      </c>
      <c r="E89" s="50">
        <v>0</v>
      </c>
      <c r="F89" s="50">
        <v>0</v>
      </c>
      <c r="G89" s="50">
        <v>0</v>
      </c>
      <c r="H89" s="50">
        <v>0</v>
      </c>
      <c r="I89" s="51">
        <v>0</v>
      </c>
      <c r="J89" s="51">
        <v>0</v>
      </c>
      <c r="K89" s="51">
        <v>0</v>
      </c>
      <c r="L89" s="51">
        <v>1043.547</v>
      </c>
      <c r="M89" s="50">
        <v>0</v>
      </c>
      <c r="N89" s="50">
        <v>1337.5740000000001</v>
      </c>
      <c r="O89" s="50">
        <v>0</v>
      </c>
      <c r="P89" s="50">
        <v>462.83997597000001</v>
      </c>
      <c r="Q89" s="50">
        <v>0</v>
      </c>
      <c r="R89" s="50">
        <v>0</v>
      </c>
      <c r="S89" s="50">
        <v>0</v>
      </c>
      <c r="T89" s="53">
        <v>0</v>
      </c>
      <c r="U89" s="50">
        <v>-8.6460000000000008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-28384.100000000002</v>
      </c>
      <c r="AB89" s="50">
        <v>0</v>
      </c>
      <c r="AC89" s="50">
        <v>0</v>
      </c>
      <c r="AD89" s="50">
        <v>0</v>
      </c>
      <c r="AE89" s="51">
        <v>0</v>
      </c>
      <c r="AF89" s="51">
        <v>0</v>
      </c>
      <c r="AG89" s="65">
        <f t="shared" si="2"/>
        <v>-28392.746000000003</v>
      </c>
      <c r="AH89" s="66">
        <f t="shared" si="3"/>
        <v>8901.7016359699992</v>
      </c>
      <c r="AI89" s="3"/>
      <c r="AJ89" s="3"/>
    </row>
    <row r="90" spans="2:36" ht="15" customHeight="1" x14ac:dyDescent="0.2">
      <c r="B90" s="58" t="s">
        <v>159</v>
      </c>
      <c r="C90" s="49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1">
        <v>0</v>
      </c>
      <c r="J90" s="51">
        <v>0</v>
      </c>
      <c r="K90" s="51">
        <v>0</v>
      </c>
      <c r="L90" s="51">
        <v>0</v>
      </c>
      <c r="M90" s="50">
        <v>0</v>
      </c>
      <c r="N90" s="50">
        <v>0</v>
      </c>
      <c r="O90" s="50">
        <v>0</v>
      </c>
      <c r="P90" s="50">
        <v>107.58</v>
      </c>
      <c r="Q90" s="50">
        <v>0</v>
      </c>
      <c r="R90" s="50">
        <v>0</v>
      </c>
      <c r="S90" s="50">
        <v>0</v>
      </c>
      <c r="T90" s="53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1">
        <v>0</v>
      </c>
      <c r="AF90" s="51">
        <v>0</v>
      </c>
      <c r="AG90" s="65">
        <f t="shared" si="2"/>
        <v>0</v>
      </c>
      <c r="AH90" s="66">
        <f t="shared" si="3"/>
        <v>107.58</v>
      </c>
      <c r="AI90" s="3"/>
      <c r="AJ90" s="3"/>
    </row>
    <row r="91" spans="2:36" ht="15" customHeight="1" x14ac:dyDescent="0.2">
      <c r="B91" s="58" t="s">
        <v>160</v>
      </c>
      <c r="C91" s="49">
        <v>0</v>
      </c>
      <c r="D91" s="50">
        <v>835471.30035000038</v>
      </c>
      <c r="E91" s="50">
        <v>0</v>
      </c>
      <c r="F91" s="50">
        <v>-51.424000000000007</v>
      </c>
      <c r="G91" s="50">
        <v>0</v>
      </c>
      <c r="H91" s="50">
        <v>8359.0619999999999</v>
      </c>
      <c r="I91" s="51">
        <v>0</v>
      </c>
      <c r="J91" s="51">
        <v>0</v>
      </c>
      <c r="K91" s="51">
        <v>0</v>
      </c>
      <c r="L91" s="51">
        <v>114566.357</v>
      </c>
      <c r="M91" s="50">
        <v>0</v>
      </c>
      <c r="N91" s="50">
        <v>21008.514999999999</v>
      </c>
      <c r="O91" s="50">
        <v>0</v>
      </c>
      <c r="P91" s="50">
        <v>1499.5994051600001</v>
      </c>
      <c r="Q91" s="50">
        <v>0</v>
      </c>
      <c r="R91" s="50">
        <v>-42029.347862999995</v>
      </c>
      <c r="S91" s="50">
        <v>0</v>
      </c>
      <c r="T91" s="53">
        <v>-695972.86300000001</v>
      </c>
      <c r="U91" s="50">
        <v>0</v>
      </c>
      <c r="V91" s="50">
        <v>11790.9475387</v>
      </c>
      <c r="W91" s="50">
        <v>0</v>
      </c>
      <c r="X91" s="50">
        <v>-28384.100000000002</v>
      </c>
      <c r="Y91" s="50">
        <v>0</v>
      </c>
      <c r="Z91" s="50">
        <v>0</v>
      </c>
      <c r="AA91" s="50">
        <v>0</v>
      </c>
      <c r="AB91" s="50">
        <v>-119.857</v>
      </c>
      <c r="AC91" s="50">
        <v>0</v>
      </c>
      <c r="AD91" s="50">
        <v>138875.58811494004</v>
      </c>
      <c r="AE91" s="51">
        <v>0</v>
      </c>
      <c r="AF91" s="51">
        <v>0</v>
      </c>
      <c r="AG91" s="65">
        <f t="shared" si="2"/>
        <v>0</v>
      </c>
      <c r="AH91" s="66">
        <f t="shared" si="3"/>
        <v>365013.77754580049</v>
      </c>
      <c r="AI91" s="3"/>
      <c r="AJ91" s="3"/>
    </row>
    <row r="92" spans="2:36" ht="15" customHeight="1" x14ac:dyDescent="0.2">
      <c r="B92" s="58" t="s">
        <v>161</v>
      </c>
      <c r="C92" s="49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1">
        <v>0</v>
      </c>
      <c r="J92" s="51">
        <v>0</v>
      </c>
      <c r="K92" s="51">
        <v>0</v>
      </c>
      <c r="L92" s="51">
        <v>0</v>
      </c>
      <c r="M92" s="50">
        <v>0</v>
      </c>
      <c r="N92" s="50">
        <v>0</v>
      </c>
      <c r="O92" s="50">
        <v>0</v>
      </c>
      <c r="P92" s="50">
        <v>0</v>
      </c>
      <c r="Q92" s="50">
        <v>5.1059999999999999</v>
      </c>
      <c r="R92" s="50">
        <v>0</v>
      </c>
      <c r="S92" s="50">
        <v>0</v>
      </c>
      <c r="T92" s="53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138875.58811494004</v>
      </c>
      <c r="AB92" s="50">
        <v>0</v>
      </c>
      <c r="AC92" s="50">
        <v>0</v>
      </c>
      <c r="AD92" s="50">
        <v>0</v>
      </c>
      <c r="AE92" s="51">
        <v>0</v>
      </c>
      <c r="AF92" s="51">
        <v>0</v>
      </c>
      <c r="AG92" s="65">
        <f t="shared" si="2"/>
        <v>138880.69411494004</v>
      </c>
      <c r="AH92" s="66">
        <f t="shared" si="3"/>
        <v>0</v>
      </c>
      <c r="AI92" s="3"/>
      <c r="AJ92" s="3"/>
    </row>
    <row r="93" spans="2:36" ht="15" customHeight="1" x14ac:dyDescent="0.2">
      <c r="B93" s="58" t="s">
        <v>162</v>
      </c>
      <c r="C93" s="49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1">
        <v>0</v>
      </c>
      <c r="J93" s="51">
        <v>0</v>
      </c>
      <c r="K93" s="51">
        <v>0</v>
      </c>
      <c r="L93" s="51">
        <v>0</v>
      </c>
      <c r="M93" s="50">
        <v>0</v>
      </c>
      <c r="N93" s="50">
        <v>0</v>
      </c>
      <c r="O93" s="50">
        <v>0</v>
      </c>
      <c r="P93" s="50">
        <v>0</v>
      </c>
      <c r="Q93" s="50">
        <v>106.31699999999999</v>
      </c>
      <c r="R93" s="50">
        <v>0</v>
      </c>
      <c r="S93" s="50">
        <v>0</v>
      </c>
      <c r="T93" s="53">
        <v>5227.5150000000003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1">
        <v>0</v>
      </c>
      <c r="AF93" s="51">
        <v>0</v>
      </c>
      <c r="AG93" s="65">
        <f t="shared" si="2"/>
        <v>106.31699999999999</v>
      </c>
      <c r="AH93" s="66">
        <f t="shared" si="3"/>
        <v>5227.5150000000003</v>
      </c>
      <c r="AI93" s="3"/>
      <c r="AJ93" s="3"/>
    </row>
    <row r="94" spans="2:36" ht="15" customHeight="1" x14ac:dyDescent="0.2">
      <c r="B94" s="60" t="s">
        <v>163</v>
      </c>
      <c r="C94" s="49">
        <v>0</v>
      </c>
      <c r="D94" s="50">
        <v>0</v>
      </c>
      <c r="E94" s="50">
        <v>0</v>
      </c>
      <c r="F94" s="50">
        <v>0</v>
      </c>
      <c r="G94" s="50">
        <v>2520.415</v>
      </c>
      <c r="H94" s="50">
        <v>0</v>
      </c>
      <c r="I94" s="51">
        <v>0</v>
      </c>
      <c r="J94" s="51">
        <v>0</v>
      </c>
      <c r="K94" s="51">
        <v>0</v>
      </c>
      <c r="L94" s="51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3">
        <v>0</v>
      </c>
      <c r="U94" s="50">
        <v>0</v>
      </c>
      <c r="V94" s="50">
        <v>-22616.096478300002</v>
      </c>
      <c r="W94" s="50">
        <v>0</v>
      </c>
      <c r="X94" s="50">
        <v>0</v>
      </c>
      <c r="Y94" s="50">
        <v>0</v>
      </c>
      <c r="Z94" s="50">
        <v>0</v>
      </c>
      <c r="AA94" s="50">
        <v>114266.357</v>
      </c>
      <c r="AB94" s="50">
        <v>0</v>
      </c>
      <c r="AC94" s="50">
        <v>0</v>
      </c>
      <c r="AD94" s="50">
        <v>0</v>
      </c>
      <c r="AE94" s="51">
        <v>0</v>
      </c>
      <c r="AF94" s="51">
        <v>0</v>
      </c>
      <c r="AG94" s="65">
        <f t="shared" si="2"/>
        <v>116786.772</v>
      </c>
      <c r="AH94" s="66">
        <f t="shared" si="3"/>
        <v>-22616.096478300002</v>
      </c>
      <c r="AI94" s="3"/>
      <c r="AJ94" s="3"/>
    </row>
    <row r="95" spans="2:36" ht="15" customHeight="1" x14ac:dyDescent="0.2">
      <c r="B95" s="60" t="s">
        <v>164</v>
      </c>
      <c r="C95" s="49">
        <v>0</v>
      </c>
      <c r="D95" s="50">
        <v>0</v>
      </c>
      <c r="E95" s="50">
        <v>0</v>
      </c>
      <c r="F95" s="50">
        <v>0</v>
      </c>
      <c r="G95" s="50">
        <v>3634.011</v>
      </c>
      <c r="H95" s="50">
        <v>0</v>
      </c>
      <c r="I95" s="51">
        <v>0</v>
      </c>
      <c r="J95" s="51">
        <v>0</v>
      </c>
      <c r="K95" s="51">
        <v>0</v>
      </c>
      <c r="L95" s="51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3">
        <v>0</v>
      </c>
      <c r="U95" s="50">
        <v>0</v>
      </c>
      <c r="V95" s="50">
        <v>3033.9613412999997</v>
      </c>
      <c r="W95" s="50">
        <v>1337.5740000000001</v>
      </c>
      <c r="X95" s="50">
        <v>0</v>
      </c>
      <c r="Y95" s="50">
        <v>0</v>
      </c>
      <c r="Z95" s="50">
        <v>0</v>
      </c>
      <c r="AA95" s="50">
        <v>21008.514999999999</v>
      </c>
      <c r="AB95" s="50">
        <v>0</v>
      </c>
      <c r="AC95" s="50">
        <v>0</v>
      </c>
      <c r="AD95" s="50">
        <v>0</v>
      </c>
      <c r="AE95" s="51">
        <v>0</v>
      </c>
      <c r="AF95" s="51">
        <v>0</v>
      </c>
      <c r="AG95" s="65">
        <f t="shared" si="2"/>
        <v>25980.1</v>
      </c>
      <c r="AH95" s="66">
        <f t="shared" si="3"/>
        <v>3033.9613412999997</v>
      </c>
      <c r="AI95" s="3"/>
      <c r="AJ95" s="3"/>
    </row>
    <row r="96" spans="2:36" ht="15" customHeight="1" x14ac:dyDescent="0.2">
      <c r="B96" s="60" t="s">
        <v>165</v>
      </c>
      <c r="C96" s="49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1">
        <v>0</v>
      </c>
      <c r="J96" s="51">
        <v>0</v>
      </c>
      <c r="K96" s="51">
        <v>0</v>
      </c>
      <c r="L96" s="51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3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1499.5994051600001</v>
      </c>
      <c r="AB96" s="50">
        <v>0</v>
      </c>
      <c r="AC96" s="50">
        <v>0</v>
      </c>
      <c r="AD96" s="50">
        <v>0</v>
      </c>
      <c r="AE96" s="51">
        <v>0</v>
      </c>
      <c r="AF96" s="51">
        <v>0</v>
      </c>
      <c r="AG96" s="65">
        <f t="shared" si="2"/>
        <v>1499.5994051600001</v>
      </c>
      <c r="AH96" s="66">
        <f t="shared" si="3"/>
        <v>0</v>
      </c>
      <c r="AI96" s="3"/>
      <c r="AJ96" s="3"/>
    </row>
    <row r="97" spans="2:36" ht="15" customHeight="1" x14ac:dyDescent="0.2">
      <c r="B97" s="60" t="s">
        <v>166</v>
      </c>
      <c r="C97" s="49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1">
        <v>0</v>
      </c>
      <c r="J97" s="51">
        <v>0</v>
      </c>
      <c r="K97" s="51">
        <v>0</v>
      </c>
      <c r="L97" s="51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3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1">
        <v>0</v>
      </c>
      <c r="AF97" s="51">
        <v>0</v>
      </c>
      <c r="AG97" s="65">
        <f t="shared" si="2"/>
        <v>0</v>
      </c>
      <c r="AH97" s="66">
        <f t="shared" si="3"/>
        <v>0</v>
      </c>
      <c r="AI97" s="3"/>
      <c r="AJ97" s="3"/>
    </row>
    <row r="98" spans="2:36" s="3" customFormat="1" ht="15" customHeight="1" x14ac:dyDescent="0.2">
      <c r="B98" s="56" t="s">
        <v>186</v>
      </c>
      <c r="C98" s="47">
        <v>7961.0970000000007</v>
      </c>
      <c r="D98" s="46">
        <v>2238895.7419800004</v>
      </c>
      <c r="E98" s="46">
        <v>0</v>
      </c>
      <c r="F98" s="46">
        <v>-4.1372719999999372</v>
      </c>
      <c r="G98" s="46">
        <v>5503.9850000000006</v>
      </c>
      <c r="H98" s="46">
        <v>5730.545000000001</v>
      </c>
      <c r="I98" s="46">
        <v>0</v>
      </c>
      <c r="J98" s="46">
        <v>0</v>
      </c>
      <c r="K98" s="46">
        <v>0</v>
      </c>
      <c r="L98" s="46">
        <v>1087.6310000000003</v>
      </c>
      <c r="M98" s="44">
        <v>0</v>
      </c>
      <c r="N98" s="44">
        <v>44828.745999999999</v>
      </c>
      <c r="O98" s="44">
        <v>0</v>
      </c>
      <c r="P98" s="44">
        <v>1311.9349846700002</v>
      </c>
      <c r="Q98" s="46">
        <v>0</v>
      </c>
      <c r="R98" s="46">
        <v>220225.28467274358</v>
      </c>
      <c r="S98" s="46">
        <v>0</v>
      </c>
      <c r="T98" s="48">
        <v>210318.29800000001</v>
      </c>
      <c r="U98" s="46">
        <v>23109.997621900005</v>
      </c>
      <c r="V98" s="46">
        <v>22779.478936</v>
      </c>
      <c r="W98" s="46">
        <v>154606.79266479058</v>
      </c>
      <c r="X98" s="46">
        <v>18066.879000000001</v>
      </c>
      <c r="Y98" s="46">
        <v>0</v>
      </c>
      <c r="Z98" s="46">
        <v>0</v>
      </c>
      <c r="AA98" s="46">
        <v>2423768.8027216662</v>
      </c>
      <c r="AB98" s="46">
        <v>-24.536000000000001</v>
      </c>
      <c r="AC98" s="46">
        <v>0</v>
      </c>
      <c r="AD98" s="46">
        <v>8031.0236104401529</v>
      </c>
      <c r="AE98" s="46">
        <v>0</v>
      </c>
      <c r="AF98" s="46">
        <v>-38132.033977161831</v>
      </c>
      <c r="AG98" s="47">
        <f t="shared" si="2"/>
        <v>2614950.6750083566</v>
      </c>
      <c r="AH98" s="48">
        <f t="shared" si="3"/>
        <v>2733114.8559346925</v>
      </c>
    </row>
    <row r="99" spans="2:36" ht="15" customHeight="1" x14ac:dyDescent="0.2">
      <c r="B99" s="58" t="s">
        <v>153</v>
      </c>
      <c r="C99" s="49">
        <v>5634.0240000000013</v>
      </c>
      <c r="D99" s="50">
        <v>5634.2379999999994</v>
      </c>
      <c r="E99" s="50">
        <v>0</v>
      </c>
      <c r="F99" s="50">
        <v>11.251228000000003</v>
      </c>
      <c r="G99" s="50">
        <v>550.13100000000009</v>
      </c>
      <c r="H99" s="50">
        <v>-219.54400000000001</v>
      </c>
      <c r="I99" s="51">
        <v>0</v>
      </c>
      <c r="J99" s="51">
        <v>0</v>
      </c>
      <c r="K99" s="51">
        <v>0</v>
      </c>
      <c r="L99" s="51">
        <v>-1052.8699999999999</v>
      </c>
      <c r="M99" s="50">
        <v>0</v>
      </c>
      <c r="N99" s="50">
        <v>6261.366</v>
      </c>
      <c r="O99" s="50">
        <v>0</v>
      </c>
      <c r="P99" s="50">
        <v>-7.4686320900000567</v>
      </c>
      <c r="Q99" s="50">
        <v>0</v>
      </c>
      <c r="R99" s="50">
        <v>1462.8907290899999</v>
      </c>
      <c r="S99" s="50">
        <v>0</v>
      </c>
      <c r="T99" s="53">
        <v>140.16900000000001</v>
      </c>
      <c r="U99" s="50">
        <v>25663.536999000004</v>
      </c>
      <c r="V99" s="50">
        <v>-303.10700000000003</v>
      </c>
      <c r="W99" s="50">
        <v>146176.96299999999</v>
      </c>
      <c r="X99" s="50">
        <v>1086.8920000000001</v>
      </c>
      <c r="Y99" s="50">
        <v>0</v>
      </c>
      <c r="Z99" s="50">
        <v>0</v>
      </c>
      <c r="AA99" s="50">
        <v>2080029.6229810005</v>
      </c>
      <c r="AB99" s="50">
        <v>-15.077</v>
      </c>
      <c r="AC99" s="50">
        <v>0</v>
      </c>
      <c r="AD99" s="51">
        <v>291.012</v>
      </c>
      <c r="AE99" s="51">
        <v>0</v>
      </c>
      <c r="AF99" s="51">
        <v>0</v>
      </c>
      <c r="AG99" s="65">
        <f t="shared" si="2"/>
        <v>2258054.2779800007</v>
      </c>
      <c r="AH99" s="66">
        <f t="shared" si="3"/>
        <v>13289.752324999998</v>
      </c>
      <c r="AI99" s="3"/>
      <c r="AJ99" s="3"/>
    </row>
    <row r="100" spans="2:36" ht="15" customHeight="1" x14ac:dyDescent="0.2">
      <c r="B100" s="58" t="s">
        <v>154</v>
      </c>
      <c r="C100" s="49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1">
        <v>0</v>
      </c>
      <c r="J100" s="51">
        <v>0</v>
      </c>
      <c r="K100" s="51">
        <v>0</v>
      </c>
      <c r="L100" s="51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3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-15.38849999999994</v>
      </c>
      <c r="AB100" s="50">
        <v>0</v>
      </c>
      <c r="AC100" s="50">
        <v>0</v>
      </c>
      <c r="AD100" s="50">
        <v>0</v>
      </c>
      <c r="AE100" s="51">
        <v>0</v>
      </c>
      <c r="AF100" s="51">
        <v>0</v>
      </c>
      <c r="AG100" s="65">
        <f t="shared" si="2"/>
        <v>-15.38849999999994</v>
      </c>
      <c r="AH100" s="66">
        <f t="shared" si="3"/>
        <v>0</v>
      </c>
      <c r="AI100" s="3"/>
      <c r="AJ100" s="3"/>
    </row>
    <row r="101" spans="2:36" ht="15" customHeight="1" x14ac:dyDescent="0.2">
      <c r="B101" s="58" t="s">
        <v>189</v>
      </c>
      <c r="C101" s="49">
        <v>-219.54400000000001</v>
      </c>
      <c r="D101" s="50">
        <v>550.13100000000009</v>
      </c>
      <c r="E101" s="50">
        <v>0</v>
      </c>
      <c r="F101" s="50">
        <v>0</v>
      </c>
      <c r="G101" s="50">
        <v>0</v>
      </c>
      <c r="H101" s="50">
        <v>0</v>
      </c>
      <c r="I101" s="51">
        <v>0</v>
      </c>
      <c r="J101" s="51">
        <v>0</v>
      </c>
      <c r="K101" s="51">
        <v>0</v>
      </c>
      <c r="L101" s="51">
        <v>0</v>
      </c>
      <c r="M101" s="50">
        <v>0</v>
      </c>
      <c r="N101" s="50">
        <v>4960.2250000000004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3">
        <v>0</v>
      </c>
      <c r="U101" s="50">
        <v>0</v>
      </c>
      <c r="V101" s="50">
        <v>-6.3710000000000004</v>
      </c>
      <c r="W101" s="50">
        <v>-31</v>
      </c>
      <c r="X101" s="50">
        <v>0</v>
      </c>
      <c r="Y101" s="50">
        <v>0</v>
      </c>
      <c r="Z101" s="50">
        <v>0</v>
      </c>
      <c r="AA101" s="50">
        <v>5981.0890000000009</v>
      </c>
      <c r="AB101" s="50">
        <v>0</v>
      </c>
      <c r="AC101" s="50">
        <v>0</v>
      </c>
      <c r="AD101" s="50">
        <v>0</v>
      </c>
      <c r="AE101" s="51">
        <v>0</v>
      </c>
      <c r="AF101" s="51">
        <v>0</v>
      </c>
      <c r="AG101" s="65">
        <f t="shared" si="2"/>
        <v>5730.545000000001</v>
      </c>
      <c r="AH101" s="66">
        <f t="shared" si="3"/>
        <v>5503.9850000000006</v>
      </c>
      <c r="AI101" s="3"/>
      <c r="AJ101" s="3"/>
    </row>
    <row r="102" spans="2:36" ht="15" customHeight="1" x14ac:dyDescent="0.2">
      <c r="B102" s="58" t="s">
        <v>155</v>
      </c>
      <c r="C102" s="49">
        <v>1462.8907290899999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1">
        <v>0</v>
      </c>
      <c r="J102" s="51">
        <v>0</v>
      </c>
      <c r="K102" s="51">
        <v>0</v>
      </c>
      <c r="L102" s="51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3">
        <v>0</v>
      </c>
      <c r="U102" s="50">
        <v>1465.0503125</v>
      </c>
      <c r="V102" s="50">
        <v>0</v>
      </c>
      <c r="W102" s="50">
        <v>2448.014664790584</v>
      </c>
      <c r="X102" s="50">
        <v>0</v>
      </c>
      <c r="Y102" s="50">
        <v>0</v>
      </c>
      <c r="Z102" s="50">
        <v>0</v>
      </c>
      <c r="AA102" s="50">
        <v>214849.32896636301</v>
      </c>
      <c r="AB102" s="50">
        <v>0</v>
      </c>
      <c r="AC102" s="50">
        <v>0</v>
      </c>
      <c r="AD102" s="50">
        <v>0</v>
      </c>
      <c r="AE102" s="51">
        <v>0</v>
      </c>
      <c r="AF102" s="51">
        <v>0</v>
      </c>
      <c r="AG102" s="65">
        <f t="shared" si="2"/>
        <v>220225.28467274361</v>
      </c>
      <c r="AH102" s="66">
        <f t="shared" si="3"/>
        <v>0</v>
      </c>
      <c r="AI102" s="3"/>
      <c r="AJ102" s="3"/>
    </row>
    <row r="103" spans="2:36" ht="15" customHeight="1" x14ac:dyDescent="0.2">
      <c r="B103" s="58" t="s">
        <v>156</v>
      </c>
      <c r="C103" s="49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1">
        <v>0</v>
      </c>
      <c r="J103" s="51">
        <v>0</v>
      </c>
      <c r="K103" s="51">
        <v>0</v>
      </c>
      <c r="L103" s="51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3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210178.12900000002</v>
      </c>
      <c r="AB103" s="50">
        <v>0</v>
      </c>
      <c r="AC103" s="50">
        <v>0</v>
      </c>
      <c r="AD103" s="50">
        <v>0</v>
      </c>
      <c r="AE103" s="51">
        <v>0</v>
      </c>
      <c r="AF103" s="51">
        <v>0</v>
      </c>
      <c r="AG103" s="65">
        <f t="shared" si="2"/>
        <v>210178.12900000002</v>
      </c>
      <c r="AH103" s="66">
        <f t="shared" si="3"/>
        <v>0</v>
      </c>
      <c r="AI103" s="3"/>
      <c r="AJ103" s="3"/>
    </row>
    <row r="104" spans="2:36" ht="15" customHeight="1" x14ac:dyDescent="0.2">
      <c r="B104" s="58" t="s">
        <v>157</v>
      </c>
      <c r="C104" s="49">
        <v>-303.10700000000003</v>
      </c>
      <c r="D104" s="50">
        <v>25663.536999000004</v>
      </c>
      <c r="E104" s="50">
        <v>0</v>
      </c>
      <c r="F104" s="50">
        <v>0</v>
      </c>
      <c r="G104" s="50">
        <v>-6.3710000000000004</v>
      </c>
      <c r="H104" s="50">
        <v>0</v>
      </c>
      <c r="I104" s="51">
        <v>0</v>
      </c>
      <c r="J104" s="51">
        <v>0</v>
      </c>
      <c r="K104" s="51">
        <v>0</v>
      </c>
      <c r="L104" s="51">
        <v>292.55599999999998</v>
      </c>
      <c r="M104" s="50">
        <v>0</v>
      </c>
      <c r="N104" s="50">
        <v>1023.4720000000001</v>
      </c>
      <c r="O104" s="50">
        <v>0</v>
      </c>
      <c r="P104" s="50">
        <v>168.989</v>
      </c>
      <c r="Q104" s="50">
        <v>0</v>
      </c>
      <c r="R104" s="50">
        <v>1465.0503125</v>
      </c>
      <c r="S104" s="50">
        <v>0</v>
      </c>
      <c r="T104" s="53">
        <v>0</v>
      </c>
      <c r="U104" s="50">
        <v>-5042.0616896000001</v>
      </c>
      <c r="V104" s="50">
        <v>-5042</v>
      </c>
      <c r="W104" s="50">
        <v>0</v>
      </c>
      <c r="X104" s="50">
        <v>0</v>
      </c>
      <c r="Y104" s="50">
        <v>0</v>
      </c>
      <c r="Z104" s="50">
        <v>0</v>
      </c>
      <c r="AA104" s="50">
        <v>27579.3358401</v>
      </c>
      <c r="AB104" s="50">
        <v>0</v>
      </c>
      <c r="AC104" s="50">
        <v>0</v>
      </c>
      <c r="AD104" s="50">
        <v>0</v>
      </c>
      <c r="AE104" s="51">
        <v>0</v>
      </c>
      <c r="AF104" s="51">
        <v>0</v>
      </c>
      <c r="AG104" s="65">
        <f t="shared" si="2"/>
        <v>22227.796150500002</v>
      </c>
      <c r="AH104" s="66">
        <f t="shared" si="3"/>
        <v>23571.604311500007</v>
      </c>
      <c r="AI104" s="3"/>
      <c r="AJ104" s="3"/>
    </row>
    <row r="105" spans="2:36" ht="15" customHeight="1" x14ac:dyDescent="0.2">
      <c r="B105" s="58" t="s">
        <v>158</v>
      </c>
      <c r="C105" s="49">
        <v>1086.8920000000001</v>
      </c>
      <c r="D105" s="50">
        <v>146176.96299999999</v>
      </c>
      <c r="E105" s="50">
        <v>0</v>
      </c>
      <c r="F105" s="50">
        <v>0</v>
      </c>
      <c r="G105" s="50">
        <v>0</v>
      </c>
      <c r="H105" s="50">
        <v>-31</v>
      </c>
      <c r="I105" s="51">
        <v>0</v>
      </c>
      <c r="J105" s="51">
        <v>0</v>
      </c>
      <c r="K105" s="51">
        <v>0</v>
      </c>
      <c r="L105" s="51">
        <v>1120</v>
      </c>
      <c r="M105" s="50">
        <v>0</v>
      </c>
      <c r="N105" s="50">
        <v>6005.6530000000002</v>
      </c>
      <c r="O105" s="50">
        <v>0</v>
      </c>
      <c r="P105" s="50">
        <v>570.91679900000008</v>
      </c>
      <c r="Q105" s="50">
        <v>0</v>
      </c>
      <c r="R105" s="50">
        <v>2448.014664790584</v>
      </c>
      <c r="S105" s="50">
        <v>0</v>
      </c>
      <c r="T105" s="53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16979.987000000001</v>
      </c>
      <c r="AB105" s="50">
        <v>0</v>
      </c>
      <c r="AC105" s="50">
        <v>0</v>
      </c>
      <c r="AD105" s="50">
        <v>0</v>
      </c>
      <c r="AE105" s="51">
        <v>0</v>
      </c>
      <c r="AF105" s="51">
        <v>0</v>
      </c>
      <c r="AG105" s="65">
        <f t="shared" si="2"/>
        <v>18066.879000000001</v>
      </c>
      <c r="AH105" s="66">
        <f t="shared" si="3"/>
        <v>156290.54746379057</v>
      </c>
      <c r="AI105" s="3"/>
      <c r="AJ105" s="3"/>
    </row>
    <row r="106" spans="2:36" ht="15" customHeight="1" x14ac:dyDescent="0.2">
      <c r="B106" s="58" t="s">
        <v>159</v>
      </c>
      <c r="C106" s="49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1">
        <v>0</v>
      </c>
      <c r="J106" s="51">
        <v>0</v>
      </c>
      <c r="K106" s="51">
        <v>0</v>
      </c>
      <c r="L106" s="51">
        <v>0</v>
      </c>
      <c r="M106" s="50">
        <v>0</v>
      </c>
      <c r="N106" s="50">
        <v>0</v>
      </c>
      <c r="O106" s="50">
        <v>0</v>
      </c>
      <c r="P106" s="50">
        <v>-18.992000000000001</v>
      </c>
      <c r="Q106" s="50">
        <v>0</v>
      </c>
      <c r="R106" s="50">
        <v>0</v>
      </c>
      <c r="S106" s="50">
        <v>0</v>
      </c>
      <c r="T106" s="53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0">
        <v>0</v>
      </c>
      <c r="AC106" s="50">
        <v>0</v>
      </c>
      <c r="AD106" s="50">
        <v>0</v>
      </c>
      <c r="AE106" s="51">
        <v>0</v>
      </c>
      <c r="AF106" s="51">
        <v>0</v>
      </c>
      <c r="AG106" s="65">
        <f t="shared" si="2"/>
        <v>0</v>
      </c>
      <c r="AH106" s="66">
        <f t="shared" si="3"/>
        <v>-18.992000000000001</v>
      </c>
      <c r="AI106" s="3"/>
      <c r="AJ106" s="3"/>
    </row>
    <row r="107" spans="2:36" ht="15" customHeight="1" x14ac:dyDescent="0.2">
      <c r="B107" s="58" t="s">
        <v>160</v>
      </c>
      <c r="C107" s="49">
        <v>0</v>
      </c>
      <c r="D107" s="50">
        <v>2080029.6229810005</v>
      </c>
      <c r="E107" s="50">
        <v>0</v>
      </c>
      <c r="F107" s="50">
        <v>-15.38849999999994</v>
      </c>
      <c r="G107" s="50">
        <v>0</v>
      </c>
      <c r="H107" s="50">
        <v>5981.0890000000009</v>
      </c>
      <c r="I107" s="51">
        <v>0</v>
      </c>
      <c r="J107" s="51">
        <v>0</v>
      </c>
      <c r="K107" s="51">
        <v>0</v>
      </c>
      <c r="L107" s="51">
        <v>727.94500000000005</v>
      </c>
      <c r="M107" s="50">
        <v>0</v>
      </c>
      <c r="N107" s="50">
        <v>26578.03</v>
      </c>
      <c r="O107" s="50">
        <v>0</v>
      </c>
      <c r="P107" s="50">
        <v>598.48981776000016</v>
      </c>
      <c r="Q107" s="50">
        <v>0</v>
      </c>
      <c r="R107" s="50">
        <v>214849.32896636301</v>
      </c>
      <c r="S107" s="50">
        <v>0</v>
      </c>
      <c r="T107" s="53">
        <v>210178.12900000002</v>
      </c>
      <c r="U107" s="50">
        <v>0</v>
      </c>
      <c r="V107" s="50">
        <v>27579.3358401</v>
      </c>
      <c r="W107" s="50">
        <v>0</v>
      </c>
      <c r="X107" s="50">
        <v>16979.987000000001</v>
      </c>
      <c r="Y107" s="50">
        <v>0</v>
      </c>
      <c r="Z107" s="50">
        <v>0</v>
      </c>
      <c r="AA107" s="50">
        <v>0</v>
      </c>
      <c r="AB107" s="50">
        <v>-9.4589999999999996</v>
      </c>
      <c r="AC107" s="50">
        <v>0</v>
      </c>
      <c r="AD107" s="50">
        <v>7740.0116104401532</v>
      </c>
      <c r="AE107" s="51">
        <v>0</v>
      </c>
      <c r="AF107" s="51">
        <v>-38132.033977161831</v>
      </c>
      <c r="AG107" s="65">
        <f t="shared" si="2"/>
        <v>0</v>
      </c>
      <c r="AH107" s="66">
        <f t="shared" si="3"/>
        <v>2553085.0877385018</v>
      </c>
      <c r="AI107" s="3"/>
      <c r="AJ107" s="3"/>
    </row>
    <row r="108" spans="2:36" ht="15" customHeight="1" x14ac:dyDescent="0.2">
      <c r="B108" s="58" t="s">
        <v>161</v>
      </c>
      <c r="C108" s="49">
        <v>291.012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1">
        <v>0</v>
      </c>
      <c r="J108" s="51">
        <v>0</v>
      </c>
      <c r="K108" s="51">
        <v>0</v>
      </c>
      <c r="L108" s="51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3">
        <v>0</v>
      </c>
      <c r="U108" s="50">
        <v>0</v>
      </c>
      <c r="V108" s="50">
        <v>0</v>
      </c>
      <c r="W108" s="50">
        <v>7.1619999999999999</v>
      </c>
      <c r="X108" s="50">
        <v>0</v>
      </c>
      <c r="Y108" s="50">
        <v>0</v>
      </c>
      <c r="Z108" s="50">
        <v>0</v>
      </c>
      <c r="AA108" s="50">
        <v>7740.0116104401532</v>
      </c>
      <c r="AB108" s="50">
        <v>0</v>
      </c>
      <c r="AC108" s="50">
        <v>0</v>
      </c>
      <c r="AD108" s="50">
        <v>0</v>
      </c>
      <c r="AE108" s="51">
        <v>0</v>
      </c>
      <c r="AF108" s="51">
        <v>0</v>
      </c>
      <c r="AG108" s="65">
        <f t="shared" si="2"/>
        <v>8038.1856104401531</v>
      </c>
      <c r="AH108" s="66">
        <f t="shared" si="3"/>
        <v>0</v>
      </c>
      <c r="AI108" s="3"/>
      <c r="AJ108" s="3"/>
    </row>
    <row r="109" spans="2:36" ht="15" customHeight="1" x14ac:dyDescent="0.2">
      <c r="B109" s="58" t="s">
        <v>162</v>
      </c>
      <c r="C109" s="49">
        <v>0</v>
      </c>
      <c r="D109" s="50">
        <v>-19158.75</v>
      </c>
      <c r="E109" s="50">
        <v>0</v>
      </c>
      <c r="F109" s="50">
        <v>0</v>
      </c>
      <c r="G109" s="50">
        <v>0</v>
      </c>
      <c r="H109" s="50">
        <v>0</v>
      </c>
      <c r="I109" s="51">
        <v>0</v>
      </c>
      <c r="J109" s="51">
        <v>0</v>
      </c>
      <c r="K109" s="51">
        <v>0</v>
      </c>
      <c r="L109" s="51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3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-139553.31317623757</v>
      </c>
      <c r="AB109" s="50">
        <v>0</v>
      </c>
      <c r="AC109" s="50">
        <v>0</v>
      </c>
      <c r="AD109" s="50">
        <v>0</v>
      </c>
      <c r="AE109" s="51">
        <v>0</v>
      </c>
      <c r="AF109" s="51">
        <v>0</v>
      </c>
      <c r="AG109" s="65">
        <f t="shared" si="2"/>
        <v>-139553.31317623757</v>
      </c>
      <c r="AH109" s="66">
        <f t="shared" si="3"/>
        <v>-19158.75</v>
      </c>
      <c r="AI109" s="3"/>
      <c r="AJ109" s="3"/>
    </row>
    <row r="110" spans="2:36" ht="15" customHeight="1" x14ac:dyDescent="0.2">
      <c r="B110" s="60" t="s">
        <v>163</v>
      </c>
      <c r="C110" s="49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1">
        <v>0</v>
      </c>
      <c r="J110" s="51">
        <v>0</v>
      </c>
      <c r="K110" s="51">
        <v>0</v>
      </c>
      <c r="L110" s="51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3">
        <v>0</v>
      </c>
      <c r="U110" s="50">
        <v>0</v>
      </c>
      <c r="V110" s="50">
        <v>592.10642089999999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0</v>
      </c>
      <c r="AD110" s="50">
        <v>0</v>
      </c>
      <c r="AE110" s="51">
        <v>0</v>
      </c>
      <c r="AF110" s="51">
        <v>0</v>
      </c>
      <c r="AG110" s="65">
        <f t="shared" si="2"/>
        <v>0</v>
      </c>
      <c r="AH110" s="66">
        <f t="shared" si="3"/>
        <v>592.10642089999999</v>
      </c>
      <c r="AI110" s="3"/>
      <c r="AJ110" s="3"/>
    </row>
    <row r="111" spans="2:36" ht="15" customHeight="1" x14ac:dyDescent="0.2">
      <c r="B111" s="60" t="s">
        <v>164</v>
      </c>
      <c r="C111" s="49">
        <v>0</v>
      </c>
      <c r="D111" s="50">
        <v>0</v>
      </c>
      <c r="E111" s="50">
        <v>0</v>
      </c>
      <c r="F111" s="50">
        <v>0</v>
      </c>
      <c r="G111" s="50">
        <v>4960.2250000000004</v>
      </c>
      <c r="H111" s="50">
        <v>0</v>
      </c>
      <c r="I111" s="51">
        <v>0</v>
      </c>
      <c r="J111" s="51">
        <v>0</v>
      </c>
      <c r="K111" s="51">
        <v>0</v>
      </c>
      <c r="L111" s="51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3">
        <v>0</v>
      </c>
      <c r="U111" s="50">
        <v>1023.4720000000001</v>
      </c>
      <c r="V111" s="50">
        <v>-40.485325000000003</v>
      </c>
      <c r="W111" s="50">
        <v>6005.6530000000002</v>
      </c>
      <c r="X111" s="50">
        <v>0</v>
      </c>
      <c r="Y111" s="50">
        <v>0</v>
      </c>
      <c r="Z111" s="50">
        <v>0</v>
      </c>
      <c r="AA111" s="50">
        <v>0</v>
      </c>
      <c r="AB111" s="50">
        <v>0</v>
      </c>
      <c r="AC111" s="50">
        <v>0</v>
      </c>
      <c r="AD111" s="50">
        <v>0</v>
      </c>
      <c r="AE111" s="51">
        <v>0</v>
      </c>
      <c r="AF111" s="51">
        <v>0</v>
      </c>
      <c r="AG111" s="65">
        <f t="shared" si="2"/>
        <v>11989.35</v>
      </c>
      <c r="AH111" s="66">
        <f t="shared" si="3"/>
        <v>-40.485325000000003</v>
      </c>
      <c r="AI111" s="3"/>
      <c r="AJ111" s="3"/>
    </row>
    <row r="112" spans="2:36" ht="15" customHeight="1" x14ac:dyDescent="0.2">
      <c r="B112" s="60" t="s">
        <v>165</v>
      </c>
      <c r="C112" s="49">
        <v>8.9292709099999925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1">
        <v>0</v>
      </c>
      <c r="J112" s="51">
        <v>0</v>
      </c>
      <c r="K112" s="51">
        <v>0</v>
      </c>
      <c r="L112" s="51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3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50">
        <v>0</v>
      </c>
      <c r="AE112" s="51">
        <v>0</v>
      </c>
      <c r="AF112" s="51">
        <v>0</v>
      </c>
      <c r="AG112" s="65">
        <f t="shared" si="2"/>
        <v>8.9292709099999925</v>
      </c>
      <c r="AH112" s="66">
        <f t="shared" si="3"/>
        <v>0</v>
      </c>
      <c r="AI112" s="3"/>
      <c r="AJ112" s="3"/>
    </row>
    <row r="113" spans="2:36" ht="15" customHeight="1" x14ac:dyDescent="0.2">
      <c r="B113" s="60" t="s">
        <v>166</v>
      </c>
      <c r="C113" s="49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1">
        <v>0</v>
      </c>
      <c r="J113" s="51">
        <v>0</v>
      </c>
      <c r="K113" s="51">
        <v>0</v>
      </c>
      <c r="L113" s="51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3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0">
        <v>0</v>
      </c>
      <c r="AC113" s="50">
        <v>0</v>
      </c>
      <c r="AD113" s="50">
        <v>0</v>
      </c>
      <c r="AE113" s="51">
        <v>0</v>
      </c>
      <c r="AF113" s="51">
        <v>0</v>
      </c>
      <c r="AG113" s="65">
        <f t="shared" si="2"/>
        <v>0</v>
      </c>
      <c r="AH113" s="66">
        <f t="shared" si="3"/>
        <v>0</v>
      </c>
      <c r="AI113" s="3"/>
      <c r="AJ113" s="3"/>
    </row>
    <row r="114" spans="2:36" s="3" customFormat="1" ht="15" customHeight="1" x14ac:dyDescent="0.2">
      <c r="B114" s="107" t="s">
        <v>187</v>
      </c>
      <c r="C114" s="108">
        <v>439850.17435800005</v>
      </c>
      <c r="D114" s="109">
        <v>290524.10011300008</v>
      </c>
      <c r="E114" s="109">
        <v>-4112.6270000000004</v>
      </c>
      <c r="F114" s="109">
        <v>-42.122138000000007</v>
      </c>
      <c r="G114" s="109">
        <v>-1526.3564350000004</v>
      </c>
      <c r="H114" s="109">
        <v>9279.1950000000015</v>
      </c>
      <c r="I114" s="109">
        <v>0</v>
      </c>
      <c r="J114" s="109">
        <v>0</v>
      </c>
      <c r="K114" s="109">
        <v>0</v>
      </c>
      <c r="L114" s="109">
        <v>-80</v>
      </c>
      <c r="M114" s="109">
        <v>0</v>
      </c>
      <c r="N114" s="109">
        <v>936.57700000000011</v>
      </c>
      <c r="O114" s="109">
        <v>0</v>
      </c>
      <c r="P114" s="109">
        <v>19.381</v>
      </c>
      <c r="Q114" s="109">
        <v>2171.855</v>
      </c>
      <c r="R114" s="109">
        <v>20099.741624000002</v>
      </c>
      <c r="S114" s="109">
        <v>0</v>
      </c>
      <c r="T114" s="110">
        <v>360949.69900000002</v>
      </c>
      <c r="U114" s="109">
        <v>352427.7949052297</v>
      </c>
      <c r="V114" s="109">
        <v>54758.027632000005</v>
      </c>
      <c r="W114" s="109">
        <v>162834.34121716485</v>
      </c>
      <c r="X114" s="109">
        <v>-9792.4269999999997</v>
      </c>
      <c r="Y114" s="109">
        <v>79912.113946999962</v>
      </c>
      <c r="Z114" s="109">
        <v>-837.35299999999995</v>
      </c>
      <c r="AA114" s="109">
        <v>1470871.6260748678</v>
      </c>
      <c r="AB114" s="109">
        <v>167952.79</v>
      </c>
      <c r="AC114" s="109">
        <v>-5448.1567046999935</v>
      </c>
      <c r="AD114" s="109">
        <v>-2095.7863622999998</v>
      </c>
      <c r="AE114" s="109">
        <v>7111.1407195646043</v>
      </c>
      <c r="AF114" s="109">
        <v>1017051.148247062</v>
      </c>
      <c r="AG114" s="108">
        <f t="shared" si="2"/>
        <v>2504091.9060821272</v>
      </c>
      <c r="AH114" s="110">
        <f t="shared" si="3"/>
        <v>1908722.9711157621</v>
      </c>
    </row>
    <row r="115" spans="2:36" s="3" customFormat="1" ht="15" customHeight="1" x14ac:dyDescent="0.2">
      <c r="B115" s="56" t="s">
        <v>171</v>
      </c>
      <c r="C115" s="47">
        <v>395713.65020600008</v>
      </c>
      <c r="D115" s="46">
        <v>202771.69435700023</v>
      </c>
      <c r="E115" s="46">
        <v>3230.1730000000002</v>
      </c>
      <c r="F115" s="46">
        <v>-118.047476</v>
      </c>
      <c r="G115" s="46">
        <v>-1346.3714090000001</v>
      </c>
      <c r="H115" s="46">
        <v>9601.7820000000011</v>
      </c>
      <c r="I115" s="46">
        <v>0</v>
      </c>
      <c r="J115" s="46">
        <v>0</v>
      </c>
      <c r="K115" s="46">
        <v>0</v>
      </c>
      <c r="L115" s="46">
        <v>-80</v>
      </c>
      <c r="M115" s="44">
        <v>0</v>
      </c>
      <c r="N115" s="44">
        <v>1032.2370000000001</v>
      </c>
      <c r="O115" s="44">
        <v>0</v>
      </c>
      <c r="P115" s="44">
        <v>19.381</v>
      </c>
      <c r="Q115" s="46">
        <v>1570.97</v>
      </c>
      <c r="R115" s="46">
        <v>3300.6306239999999</v>
      </c>
      <c r="S115" s="46">
        <v>0</v>
      </c>
      <c r="T115" s="48">
        <v>328610.83800000005</v>
      </c>
      <c r="U115" s="46">
        <v>71852.278260200314</v>
      </c>
      <c r="V115" s="46">
        <v>28342.433662800002</v>
      </c>
      <c r="W115" s="46">
        <v>-27421.542648835144</v>
      </c>
      <c r="X115" s="46">
        <v>1112.8430000000001</v>
      </c>
      <c r="Y115" s="46">
        <v>74657.80294699996</v>
      </c>
      <c r="Z115" s="46">
        <v>0</v>
      </c>
      <c r="AA115" s="46">
        <v>-73859.621299977298</v>
      </c>
      <c r="AB115" s="46">
        <v>31009.098000000002</v>
      </c>
      <c r="AC115" s="46">
        <v>2455.678699799997</v>
      </c>
      <c r="AD115" s="46">
        <v>-1265.6277161</v>
      </c>
      <c r="AE115" s="46">
        <v>0</v>
      </c>
      <c r="AF115" s="46">
        <v>0</v>
      </c>
      <c r="AG115" s="47">
        <f t="shared" si="2"/>
        <v>446853.01775518782</v>
      </c>
      <c r="AH115" s="48">
        <f t="shared" si="3"/>
        <v>604337.26245170028</v>
      </c>
    </row>
    <row r="116" spans="2:36" ht="15" customHeight="1" x14ac:dyDescent="0.2">
      <c r="B116" s="58" t="s">
        <v>153</v>
      </c>
      <c r="C116" s="49">
        <v>139048.198493</v>
      </c>
      <c r="D116" s="50">
        <v>139048.21199999997</v>
      </c>
      <c r="E116" s="50">
        <v>3225.6580000000004</v>
      </c>
      <c r="F116" s="50">
        <v>-97.69</v>
      </c>
      <c r="G116" s="50">
        <v>-476.05640899999997</v>
      </c>
      <c r="H116" s="50">
        <v>11981.392</v>
      </c>
      <c r="I116" s="51">
        <v>0</v>
      </c>
      <c r="J116" s="51">
        <v>0</v>
      </c>
      <c r="K116" s="51">
        <v>0</v>
      </c>
      <c r="L116" s="51">
        <v>-80</v>
      </c>
      <c r="M116" s="50">
        <v>0</v>
      </c>
      <c r="N116" s="50">
        <v>734.16399999999999</v>
      </c>
      <c r="O116" s="50">
        <v>0</v>
      </c>
      <c r="P116" s="50">
        <v>0</v>
      </c>
      <c r="Q116" s="50">
        <v>1570.97</v>
      </c>
      <c r="R116" s="50">
        <v>0</v>
      </c>
      <c r="S116" s="50">
        <v>0</v>
      </c>
      <c r="T116" s="53">
        <v>308540.79300000006</v>
      </c>
      <c r="U116" s="50">
        <v>46010.426633000316</v>
      </c>
      <c r="V116" s="50">
        <v>0</v>
      </c>
      <c r="W116" s="50">
        <v>-2362.6258659999967</v>
      </c>
      <c r="X116" s="50">
        <v>0</v>
      </c>
      <c r="Y116" s="50">
        <v>56660.784946999964</v>
      </c>
      <c r="Z116" s="50">
        <v>0</v>
      </c>
      <c r="AA116" s="50">
        <v>-19222.165774000001</v>
      </c>
      <c r="AB116" s="50">
        <v>0</v>
      </c>
      <c r="AC116" s="50">
        <v>-1800.6045620000027</v>
      </c>
      <c r="AD116" s="51">
        <v>0</v>
      </c>
      <c r="AE116" s="51">
        <v>0</v>
      </c>
      <c r="AF116" s="51">
        <v>0</v>
      </c>
      <c r="AG116" s="65">
        <f t="shared" si="2"/>
        <v>222654.58546200031</v>
      </c>
      <c r="AH116" s="66">
        <f t="shared" si="3"/>
        <v>460126.87100000004</v>
      </c>
      <c r="AI116" s="3"/>
      <c r="AJ116" s="3"/>
    </row>
    <row r="117" spans="2:36" ht="15" customHeight="1" x14ac:dyDescent="0.2">
      <c r="B117" s="58" t="s">
        <v>154</v>
      </c>
      <c r="C117" s="49">
        <v>-97.69</v>
      </c>
      <c r="D117" s="50">
        <v>3225.6580000000004</v>
      </c>
      <c r="E117" s="50">
        <v>0</v>
      </c>
      <c r="F117" s="50">
        <v>0</v>
      </c>
      <c r="G117" s="50">
        <v>0</v>
      </c>
      <c r="H117" s="50">
        <v>-61.480999999999995</v>
      </c>
      <c r="I117" s="51">
        <v>0</v>
      </c>
      <c r="J117" s="51">
        <v>0</v>
      </c>
      <c r="K117" s="51">
        <v>0</v>
      </c>
      <c r="L117" s="51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3">
        <v>0</v>
      </c>
      <c r="U117" s="50">
        <v>-7.5540000000000003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0">
        <v>0</v>
      </c>
      <c r="AC117" s="50">
        <v>-12.803476</v>
      </c>
      <c r="AD117" s="50">
        <v>0</v>
      </c>
      <c r="AE117" s="51">
        <v>0</v>
      </c>
      <c r="AF117" s="51">
        <v>0</v>
      </c>
      <c r="AG117" s="65">
        <f t="shared" si="2"/>
        <v>-118.047476</v>
      </c>
      <c r="AH117" s="66">
        <f t="shared" si="3"/>
        <v>3164.1770000000006</v>
      </c>
      <c r="AI117" s="3"/>
      <c r="AJ117" s="3"/>
    </row>
    <row r="118" spans="2:36" ht="15" customHeight="1" x14ac:dyDescent="0.2">
      <c r="B118" s="58" t="s">
        <v>189</v>
      </c>
      <c r="C118" s="49">
        <v>11976.877</v>
      </c>
      <c r="D118" s="50">
        <v>-476.05640899999997</v>
      </c>
      <c r="E118" s="50">
        <v>4.5149999999999997</v>
      </c>
      <c r="F118" s="50">
        <v>0</v>
      </c>
      <c r="G118" s="50">
        <v>-869.54600000000005</v>
      </c>
      <c r="H118" s="50">
        <v>-869.22399999999993</v>
      </c>
      <c r="I118" s="51">
        <v>0</v>
      </c>
      <c r="J118" s="51">
        <v>0</v>
      </c>
      <c r="K118" s="51">
        <v>0</v>
      </c>
      <c r="L118" s="51">
        <v>0</v>
      </c>
      <c r="M118" s="50">
        <v>0</v>
      </c>
      <c r="N118" s="50">
        <v>526.66399999999999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3">
        <v>-0.92999999999999972</v>
      </c>
      <c r="U118" s="50">
        <v>-1096.6299999999999</v>
      </c>
      <c r="V118" s="50">
        <v>0</v>
      </c>
      <c r="W118" s="50">
        <v>-444</v>
      </c>
      <c r="X118" s="50">
        <v>0</v>
      </c>
      <c r="Y118" s="50">
        <v>0</v>
      </c>
      <c r="Z118" s="50">
        <v>0</v>
      </c>
      <c r="AA118" s="50">
        <v>125.539</v>
      </c>
      <c r="AB118" s="50">
        <v>0</v>
      </c>
      <c r="AC118" s="50">
        <v>-33.668999999999997</v>
      </c>
      <c r="AD118" s="50">
        <v>0</v>
      </c>
      <c r="AE118" s="51">
        <v>0</v>
      </c>
      <c r="AF118" s="51">
        <v>0</v>
      </c>
      <c r="AG118" s="65">
        <f t="shared" si="2"/>
        <v>9663.0860000000011</v>
      </c>
      <c r="AH118" s="66">
        <f t="shared" si="3"/>
        <v>-819.54640900000004</v>
      </c>
      <c r="AI118" s="3"/>
      <c r="AJ118" s="3"/>
    </row>
    <row r="119" spans="2:36" ht="15" customHeight="1" x14ac:dyDescent="0.2">
      <c r="B119" s="58" t="s">
        <v>155</v>
      </c>
      <c r="C119" s="49">
        <v>0</v>
      </c>
      <c r="D119" s="50">
        <v>1570.97</v>
      </c>
      <c r="E119" s="50">
        <v>0</v>
      </c>
      <c r="F119" s="50">
        <v>0</v>
      </c>
      <c r="G119" s="50">
        <v>0</v>
      </c>
      <c r="H119" s="50">
        <v>0</v>
      </c>
      <c r="I119" s="51">
        <v>0</v>
      </c>
      <c r="J119" s="51">
        <v>0</v>
      </c>
      <c r="K119" s="51">
        <v>0</v>
      </c>
      <c r="L119" s="51">
        <v>0</v>
      </c>
      <c r="M119" s="50">
        <v>0</v>
      </c>
      <c r="N119" s="50">
        <v>0</v>
      </c>
      <c r="O119" s="50">
        <v>0</v>
      </c>
      <c r="P119" s="50">
        <v>19.381</v>
      </c>
      <c r="Q119" s="50">
        <v>0</v>
      </c>
      <c r="R119" s="50">
        <v>0</v>
      </c>
      <c r="S119" s="50">
        <v>0</v>
      </c>
      <c r="T119" s="53">
        <v>0</v>
      </c>
      <c r="U119" s="50">
        <v>0</v>
      </c>
      <c r="V119" s="50">
        <v>0</v>
      </c>
      <c r="W119" s="50">
        <v>0</v>
      </c>
      <c r="X119" s="50">
        <v>0</v>
      </c>
      <c r="Y119" s="50">
        <v>0</v>
      </c>
      <c r="Z119" s="50">
        <v>0</v>
      </c>
      <c r="AA119" s="50">
        <v>0</v>
      </c>
      <c r="AB119" s="50">
        <v>0</v>
      </c>
      <c r="AC119" s="50">
        <v>3300.6306239999999</v>
      </c>
      <c r="AD119" s="50">
        <v>0</v>
      </c>
      <c r="AE119" s="51">
        <v>0</v>
      </c>
      <c r="AF119" s="51">
        <v>0</v>
      </c>
      <c r="AG119" s="65">
        <f t="shared" si="2"/>
        <v>3300.6306239999999</v>
      </c>
      <c r="AH119" s="66">
        <f t="shared" si="3"/>
        <v>1590.3510000000001</v>
      </c>
      <c r="AI119" s="3"/>
      <c r="AJ119" s="3"/>
    </row>
    <row r="120" spans="2:36" ht="15" customHeight="1" x14ac:dyDescent="0.2">
      <c r="B120" s="58" t="s">
        <v>156</v>
      </c>
      <c r="C120" s="49">
        <v>308540.37449900003</v>
      </c>
      <c r="D120" s="50">
        <v>0</v>
      </c>
      <c r="E120" s="50">
        <v>0</v>
      </c>
      <c r="F120" s="50">
        <v>0</v>
      </c>
      <c r="G120" s="50">
        <v>-0.92999999999999972</v>
      </c>
      <c r="H120" s="50">
        <v>0</v>
      </c>
      <c r="I120" s="51">
        <v>0</v>
      </c>
      <c r="J120" s="51">
        <v>0</v>
      </c>
      <c r="K120" s="51">
        <v>0</v>
      </c>
      <c r="L120" s="51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3">
        <v>0</v>
      </c>
      <c r="U120" s="50">
        <v>0</v>
      </c>
      <c r="V120" s="50">
        <v>0</v>
      </c>
      <c r="W120" s="50">
        <v>0</v>
      </c>
      <c r="X120" s="50">
        <v>0</v>
      </c>
      <c r="Y120" s="50">
        <v>17997.018</v>
      </c>
      <c r="Z120" s="50">
        <v>0</v>
      </c>
      <c r="AA120" s="50">
        <v>2073.9569999999999</v>
      </c>
      <c r="AB120" s="50">
        <v>0</v>
      </c>
      <c r="AC120" s="50">
        <v>0</v>
      </c>
      <c r="AD120" s="50">
        <v>0</v>
      </c>
      <c r="AE120" s="51">
        <v>0</v>
      </c>
      <c r="AF120" s="51">
        <v>0</v>
      </c>
      <c r="AG120" s="65">
        <f t="shared" si="2"/>
        <v>328610.41949900001</v>
      </c>
      <c r="AH120" s="66">
        <f t="shared" si="3"/>
        <v>0</v>
      </c>
      <c r="AI120" s="3"/>
      <c r="AJ120" s="3"/>
    </row>
    <row r="121" spans="2:36" ht="15" customHeight="1" x14ac:dyDescent="0.2">
      <c r="B121" s="58" t="s">
        <v>157</v>
      </c>
      <c r="C121" s="49">
        <v>0</v>
      </c>
      <c r="D121" s="50">
        <v>46010.426633000316</v>
      </c>
      <c r="E121" s="50">
        <v>0</v>
      </c>
      <c r="F121" s="50">
        <v>-7.5540000000000003</v>
      </c>
      <c r="G121" s="50">
        <v>0</v>
      </c>
      <c r="H121" s="50">
        <v>-1096.6299999999999</v>
      </c>
      <c r="I121" s="51">
        <v>0</v>
      </c>
      <c r="J121" s="51">
        <v>0</v>
      </c>
      <c r="K121" s="51">
        <v>0</v>
      </c>
      <c r="L121" s="51">
        <v>0</v>
      </c>
      <c r="M121" s="50">
        <v>0</v>
      </c>
      <c r="N121" s="50">
        <v>-29.579000000000001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3">
        <v>0</v>
      </c>
      <c r="U121" s="50">
        <v>20261.542788300001</v>
      </c>
      <c r="V121" s="50">
        <v>20261.538318499999</v>
      </c>
      <c r="W121" s="50">
        <v>9296.348</v>
      </c>
      <c r="X121" s="50">
        <v>0</v>
      </c>
      <c r="Y121" s="50">
        <v>0</v>
      </c>
      <c r="Z121" s="50">
        <v>0</v>
      </c>
      <c r="AA121" s="50">
        <v>0</v>
      </c>
      <c r="AB121" s="50">
        <v>0</v>
      </c>
      <c r="AC121" s="50">
        <v>279.36211379999997</v>
      </c>
      <c r="AD121" s="50">
        <v>-1265.6277161</v>
      </c>
      <c r="AE121" s="51">
        <v>0</v>
      </c>
      <c r="AF121" s="51">
        <v>0</v>
      </c>
      <c r="AG121" s="65">
        <f t="shared" si="2"/>
        <v>29837.252902100001</v>
      </c>
      <c r="AH121" s="66">
        <f t="shared" si="3"/>
        <v>63872.574235400316</v>
      </c>
      <c r="AI121" s="3"/>
      <c r="AJ121" s="3"/>
    </row>
    <row r="122" spans="2:36" ht="15" customHeight="1" x14ac:dyDescent="0.2">
      <c r="B122" s="58" t="s">
        <v>158</v>
      </c>
      <c r="C122" s="49">
        <v>0</v>
      </c>
      <c r="D122" s="50">
        <v>-2362.6258659999967</v>
      </c>
      <c r="E122" s="50">
        <v>0</v>
      </c>
      <c r="F122" s="50">
        <v>0</v>
      </c>
      <c r="G122" s="50">
        <v>0</v>
      </c>
      <c r="H122" s="50">
        <v>-444.14499999999998</v>
      </c>
      <c r="I122" s="51">
        <v>0</v>
      </c>
      <c r="J122" s="51">
        <v>0</v>
      </c>
      <c r="K122" s="51">
        <v>0</v>
      </c>
      <c r="L122" s="51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3">
        <v>0</v>
      </c>
      <c r="U122" s="50">
        <v>0</v>
      </c>
      <c r="V122" s="50">
        <v>9296.348</v>
      </c>
      <c r="W122" s="50">
        <v>390.41199999999998</v>
      </c>
      <c r="X122" s="50">
        <v>390.08000000000004</v>
      </c>
      <c r="Y122" s="50">
        <v>0</v>
      </c>
      <c r="Z122" s="50">
        <v>0</v>
      </c>
      <c r="AA122" s="50">
        <v>0</v>
      </c>
      <c r="AB122" s="50">
        <v>31009.098000000002</v>
      </c>
      <c r="AC122" s="50">
        <v>722.76300000000003</v>
      </c>
      <c r="AD122" s="50">
        <v>0</v>
      </c>
      <c r="AE122" s="51">
        <v>0</v>
      </c>
      <c r="AF122" s="51">
        <v>0</v>
      </c>
      <c r="AG122" s="65">
        <f t="shared" si="2"/>
        <v>1113.175</v>
      </c>
      <c r="AH122" s="66">
        <f t="shared" si="3"/>
        <v>37888.755134000006</v>
      </c>
      <c r="AI122" s="3"/>
      <c r="AJ122" s="3"/>
    </row>
    <row r="123" spans="2:36" ht="15" customHeight="1" x14ac:dyDescent="0.2">
      <c r="B123" s="58" t="s">
        <v>159</v>
      </c>
      <c r="C123" s="49">
        <v>0</v>
      </c>
      <c r="D123" s="50">
        <v>56660.784946999964</v>
      </c>
      <c r="E123" s="50">
        <v>0</v>
      </c>
      <c r="F123" s="50">
        <v>0</v>
      </c>
      <c r="G123" s="50">
        <v>0</v>
      </c>
      <c r="H123" s="50">
        <v>0</v>
      </c>
      <c r="I123" s="51">
        <v>0</v>
      </c>
      <c r="J123" s="51">
        <v>0</v>
      </c>
      <c r="K123" s="51">
        <v>0</v>
      </c>
      <c r="L123" s="51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3">
        <v>17997.018</v>
      </c>
      <c r="U123" s="50">
        <v>0</v>
      </c>
      <c r="V123" s="50">
        <v>0</v>
      </c>
      <c r="W123" s="50">
        <v>0</v>
      </c>
      <c r="X123" s="50">
        <v>0</v>
      </c>
      <c r="Y123" s="50">
        <v>0</v>
      </c>
      <c r="Z123" s="50">
        <v>0</v>
      </c>
      <c r="AA123" s="50">
        <v>0</v>
      </c>
      <c r="AB123" s="50">
        <v>0</v>
      </c>
      <c r="AC123" s="50">
        <v>0</v>
      </c>
      <c r="AD123" s="50">
        <v>0</v>
      </c>
      <c r="AE123" s="51">
        <v>0</v>
      </c>
      <c r="AF123" s="51">
        <v>0</v>
      </c>
      <c r="AG123" s="65">
        <f t="shared" si="2"/>
        <v>0</v>
      </c>
      <c r="AH123" s="66">
        <f t="shared" si="3"/>
        <v>74657.80294699996</v>
      </c>
      <c r="AI123" s="3"/>
      <c r="AJ123" s="3"/>
    </row>
    <row r="124" spans="2:36" ht="15" customHeight="1" x14ac:dyDescent="0.2">
      <c r="B124" s="58" t="s">
        <v>160</v>
      </c>
      <c r="C124" s="49">
        <v>0</v>
      </c>
      <c r="D124" s="50">
        <v>-19222.165774000001</v>
      </c>
      <c r="E124" s="50">
        <v>0</v>
      </c>
      <c r="F124" s="50">
        <v>0</v>
      </c>
      <c r="G124" s="50">
        <v>0</v>
      </c>
      <c r="H124" s="50">
        <v>125.539</v>
      </c>
      <c r="I124" s="51">
        <v>0</v>
      </c>
      <c r="J124" s="51">
        <v>0</v>
      </c>
      <c r="K124" s="51">
        <v>0</v>
      </c>
      <c r="L124" s="51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3">
        <v>2073.9569999999999</v>
      </c>
      <c r="U124" s="50">
        <v>0</v>
      </c>
      <c r="V124" s="50">
        <v>0</v>
      </c>
      <c r="W124" s="50">
        <v>31009.098000000002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0</v>
      </c>
      <c r="AD124" s="50">
        <v>0</v>
      </c>
      <c r="AE124" s="51">
        <v>0</v>
      </c>
      <c r="AF124" s="51">
        <v>0</v>
      </c>
      <c r="AG124" s="65">
        <f t="shared" si="2"/>
        <v>31009.098000000002</v>
      </c>
      <c r="AH124" s="66">
        <f t="shared" si="3"/>
        <v>-17022.669774000002</v>
      </c>
      <c r="AI124" s="3"/>
      <c r="AJ124" s="3"/>
    </row>
    <row r="125" spans="2:36" ht="15" customHeight="1" x14ac:dyDescent="0.2">
      <c r="B125" s="58" t="s">
        <v>161</v>
      </c>
      <c r="C125" s="49">
        <v>0</v>
      </c>
      <c r="D125" s="50">
        <v>-1800.6045620000027</v>
      </c>
      <c r="E125" s="50">
        <v>0</v>
      </c>
      <c r="F125" s="50">
        <v>-12.803476</v>
      </c>
      <c r="G125" s="50">
        <v>0.161</v>
      </c>
      <c r="H125" s="50">
        <v>-33.668999999999997</v>
      </c>
      <c r="I125" s="51">
        <v>0</v>
      </c>
      <c r="J125" s="51">
        <v>0</v>
      </c>
      <c r="K125" s="51">
        <v>0</v>
      </c>
      <c r="L125" s="51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3300.6306239999999</v>
      </c>
      <c r="S125" s="50">
        <v>0</v>
      </c>
      <c r="T125" s="53">
        <v>0</v>
      </c>
      <c r="U125" s="50">
        <v>-1265.6277161</v>
      </c>
      <c r="V125" s="50">
        <v>279.36211379999997</v>
      </c>
      <c r="W125" s="50">
        <v>0</v>
      </c>
      <c r="X125" s="50">
        <v>722.76300000000003</v>
      </c>
      <c r="Y125" s="50">
        <v>0</v>
      </c>
      <c r="Z125" s="50">
        <v>0</v>
      </c>
      <c r="AA125" s="50">
        <v>-150</v>
      </c>
      <c r="AB125" s="50">
        <v>0</v>
      </c>
      <c r="AC125" s="50">
        <v>0</v>
      </c>
      <c r="AD125" s="50">
        <v>0</v>
      </c>
      <c r="AE125" s="51">
        <v>0</v>
      </c>
      <c r="AF125" s="51">
        <v>0</v>
      </c>
      <c r="AG125" s="65">
        <f t="shared" si="2"/>
        <v>-1415.4667161</v>
      </c>
      <c r="AH125" s="66">
        <f t="shared" si="3"/>
        <v>2455.678699799997</v>
      </c>
      <c r="AI125" s="3"/>
      <c r="AJ125" s="3"/>
    </row>
    <row r="126" spans="2:36" ht="15" customHeight="1" x14ac:dyDescent="0.2">
      <c r="B126" s="58" t="s">
        <v>162</v>
      </c>
      <c r="C126" s="49">
        <v>-63754.109785999994</v>
      </c>
      <c r="D126" s="50">
        <v>-19882.904612000017</v>
      </c>
      <c r="E126" s="50">
        <v>0</v>
      </c>
      <c r="F126" s="50">
        <v>0</v>
      </c>
      <c r="G126" s="50">
        <v>0</v>
      </c>
      <c r="H126" s="50">
        <v>0</v>
      </c>
      <c r="I126" s="51">
        <v>0</v>
      </c>
      <c r="J126" s="51">
        <v>0</v>
      </c>
      <c r="K126" s="51">
        <v>0</v>
      </c>
      <c r="L126" s="51">
        <v>0</v>
      </c>
      <c r="M126" s="50">
        <v>0</v>
      </c>
      <c r="N126" s="50">
        <v>-199.012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3">
        <v>0</v>
      </c>
      <c r="U126" s="50">
        <v>0</v>
      </c>
      <c r="V126" s="50">
        <v>-1494.8147695</v>
      </c>
      <c r="W126" s="50">
        <v>-65310.774782835149</v>
      </c>
      <c r="X126" s="50">
        <v>0</v>
      </c>
      <c r="Y126" s="50">
        <v>0</v>
      </c>
      <c r="Z126" s="50">
        <v>0</v>
      </c>
      <c r="AA126" s="50">
        <v>-56686.951525977296</v>
      </c>
      <c r="AB126" s="50">
        <v>0</v>
      </c>
      <c r="AC126" s="50">
        <v>0</v>
      </c>
      <c r="AD126" s="50">
        <v>0</v>
      </c>
      <c r="AE126" s="51">
        <v>0</v>
      </c>
      <c r="AF126" s="51">
        <v>0</v>
      </c>
      <c r="AG126" s="65">
        <f t="shared" si="2"/>
        <v>-185751.83609481243</v>
      </c>
      <c r="AH126" s="66">
        <f t="shared" si="3"/>
        <v>-21576.731381500016</v>
      </c>
      <c r="AI126" s="3"/>
      <c r="AJ126" s="3"/>
    </row>
    <row r="127" spans="2:36" ht="15" customHeight="1" x14ac:dyDescent="0.2">
      <c r="B127" s="60" t="s">
        <v>163</v>
      </c>
      <c r="C127" s="49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1">
        <v>0</v>
      </c>
      <c r="J127" s="51">
        <v>0</v>
      </c>
      <c r="K127" s="51">
        <v>0</v>
      </c>
      <c r="L127" s="51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3">
        <v>0</v>
      </c>
      <c r="U127" s="50">
        <v>7979.917555</v>
      </c>
      <c r="V127" s="50">
        <v>0</v>
      </c>
      <c r="W127" s="50">
        <v>0</v>
      </c>
      <c r="X127" s="50">
        <v>0</v>
      </c>
      <c r="Y127" s="50">
        <v>0</v>
      </c>
      <c r="Z127" s="50">
        <v>0</v>
      </c>
      <c r="AA127" s="50">
        <v>0</v>
      </c>
      <c r="AB127" s="50">
        <v>0</v>
      </c>
      <c r="AC127" s="50">
        <v>0</v>
      </c>
      <c r="AD127" s="50">
        <v>0</v>
      </c>
      <c r="AE127" s="51">
        <v>0</v>
      </c>
      <c r="AF127" s="51">
        <v>0</v>
      </c>
      <c r="AG127" s="65">
        <f t="shared" si="2"/>
        <v>7979.917555</v>
      </c>
      <c r="AH127" s="66">
        <f t="shared" si="3"/>
        <v>0</v>
      </c>
      <c r="AI127" s="3"/>
      <c r="AJ127" s="3"/>
    </row>
    <row r="128" spans="2:36" ht="15" customHeight="1" x14ac:dyDescent="0.2">
      <c r="B128" s="60" t="s">
        <v>164</v>
      </c>
      <c r="C128" s="49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1">
        <v>0</v>
      </c>
      <c r="J128" s="51">
        <v>0</v>
      </c>
      <c r="K128" s="51">
        <v>0</v>
      </c>
      <c r="L128" s="51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3">
        <v>0</v>
      </c>
      <c r="U128" s="50">
        <v>-29.797000000000001</v>
      </c>
      <c r="V128" s="50">
        <v>0</v>
      </c>
      <c r="W128" s="50">
        <v>0</v>
      </c>
      <c r="X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0</v>
      </c>
      <c r="AD128" s="50">
        <v>0</v>
      </c>
      <c r="AE128" s="51">
        <v>0</v>
      </c>
      <c r="AF128" s="51">
        <v>0</v>
      </c>
      <c r="AG128" s="65">
        <f t="shared" si="2"/>
        <v>-29.797000000000001</v>
      </c>
      <c r="AH128" s="66">
        <f t="shared" si="3"/>
        <v>0</v>
      </c>
      <c r="AI128" s="3"/>
      <c r="AJ128" s="3"/>
    </row>
    <row r="129" spans="2:36" ht="15" customHeight="1" x14ac:dyDescent="0.2">
      <c r="B129" s="60" t="s">
        <v>165</v>
      </c>
      <c r="C129" s="49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1">
        <v>0</v>
      </c>
      <c r="J129" s="51">
        <v>0</v>
      </c>
      <c r="K129" s="51">
        <v>0</v>
      </c>
      <c r="L129" s="51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3">
        <v>0</v>
      </c>
      <c r="U129" s="50">
        <v>0</v>
      </c>
      <c r="V129" s="50">
        <v>0</v>
      </c>
      <c r="W129" s="50">
        <v>0</v>
      </c>
      <c r="X129" s="50">
        <v>0</v>
      </c>
      <c r="Y129" s="50">
        <v>0</v>
      </c>
      <c r="Z129" s="50">
        <v>0</v>
      </c>
      <c r="AA129" s="50">
        <v>0</v>
      </c>
      <c r="AB129" s="50">
        <v>0</v>
      </c>
      <c r="AC129" s="50">
        <v>0</v>
      </c>
      <c r="AD129" s="50">
        <v>0</v>
      </c>
      <c r="AE129" s="51">
        <v>0</v>
      </c>
      <c r="AF129" s="51">
        <v>0</v>
      </c>
      <c r="AG129" s="65">
        <f t="shared" si="2"/>
        <v>0</v>
      </c>
      <c r="AH129" s="66">
        <f t="shared" si="3"/>
        <v>0</v>
      </c>
      <c r="AI129" s="3"/>
      <c r="AJ129" s="3"/>
    </row>
    <row r="130" spans="2:36" ht="15" customHeight="1" x14ac:dyDescent="0.2">
      <c r="B130" s="60" t="s">
        <v>166</v>
      </c>
      <c r="C130" s="49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1">
        <v>0</v>
      </c>
      <c r="J130" s="51">
        <v>0</v>
      </c>
      <c r="K130" s="51">
        <v>0</v>
      </c>
      <c r="L130" s="51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3">
        <v>0</v>
      </c>
      <c r="U130" s="50">
        <v>0</v>
      </c>
      <c r="V130" s="50">
        <v>0</v>
      </c>
      <c r="W130" s="50">
        <v>0</v>
      </c>
      <c r="X130" s="50">
        <v>0</v>
      </c>
      <c r="Y130" s="50">
        <v>0</v>
      </c>
      <c r="Z130" s="50">
        <v>0</v>
      </c>
      <c r="AA130" s="50">
        <v>0</v>
      </c>
      <c r="AB130" s="50">
        <v>0</v>
      </c>
      <c r="AC130" s="50">
        <v>0</v>
      </c>
      <c r="AD130" s="50">
        <v>0</v>
      </c>
      <c r="AE130" s="51">
        <v>0</v>
      </c>
      <c r="AF130" s="51">
        <v>0</v>
      </c>
      <c r="AG130" s="65">
        <f t="shared" si="2"/>
        <v>0</v>
      </c>
      <c r="AH130" s="66">
        <f t="shared" si="3"/>
        <v>0</v>
      </c>
      <c r="AI130" s="3"/>
      <c r="AJ130" s="3"/>
    </row>
    <row r="131" spans="2:36" s="3" customFormat="1" ht="15" customHeight="1" x14ac:dyDescent="0.2">
      <c r="B131" s="56" t="s">
        <v>186</v>
      </c>
      <c r="C131" s="47">
        <v>44136.524151999998</v>
      </c>
      <c r="D131" s="46">
        <v>87752.405755999833</v>
      </c>
      <c r="E131" s="46">
        <v>-7342.8</v>
      </c>
      <c r="F131" s="46">
        <v>75.925337999999996</v>
      </c>
      <c r="G131" s="46">
        <v>-179.98502600000029</v>
      </c>
      <c r="H131" s="46">
        <v>-322.58700000000022</v>
      </c>
      <c r="I131" s="46">
        <v>0</v>
      </c>
      <c r="J131" s="46">
        <v>0</v>
      </c>
      <c r="K131" s="46">
        <v>0</v>
      </c>
      <c r="L131" s="46">
        <v>0</v>
      </c>
      <c r="M131" s="44">
        <v>0</v>
      </c>
      <c r="N131" s="44">
        <v>-95.66</v>
      </c>
      <c r="O131" s="44">
        <v>0</v>
      </c>
      <c r="P131" s="44">
        <v>0</v>
      </c>
      <c r="Q131" s="46">
        <v>600.88499999999999</v>
      </c>
      <c r="R131" s="46">
        <v>16799.111000000001</v>
      </c>
      <c r="S131" s="46">
        <v>0</v>
      </c>
      <c r="T131" s="48">
        <v>32338.860999999997</v>
      </c>
      <c r="U131" s="46">
        <v>280575.51664502942</v>
      </c>
      <c r="V131" s="46">
        <v>26415.593969200003</v>
      </c>
      <c r="W131" s="46">
        <v>190255.88386599999</v>
      </c>
      <c r="X131" s="46">
        <v>-10905.27</v>
      </c>
      <c r="Y131" s="46">
        <v>5254.3110000000006</v>
      </c>
      <c r="Z131" s="46">
        <v>-837.35299999999995</v>
      </c>
      <c r="AA131" s="46">
        <v>1544731.247374845</v>
      </c>
      <c r="AB131" s="46">
        <v>136943.69200000001</v>
      </c>
      <c r="AC131" s="46">
        <v>-7903.8354044999905</v>
      </c>
      <c r="AD131" s="46">
        <v>-830.15864619999991</v>
      </c>
      <c r="AE131" s="46">
        <v>7111.1407195646043</v>
      </c>
      <c r="AF131" s="46">
        <v>1017051.148247062</v>
      </c>
      <c r="AG131" s="47">
        <f t="shared" si="2"/>
        <v>2057238.888326939</v>
      </c>
      <c r="AH131" s="48">
        <f t="shared" si="3"/>
        <v>1304385.708664062</v>
      </c>
    </row>
    <row r="132" spans="2:36" ht="15" customHeight="1" x14ac:dyDescent="0.2">
      <c r="B132" s="58" t="s">
        <v>153</v>
      </c>
      <c r="C132" s="49">
        <v>3184.5870000000004</v>
      </c>
      <c r="D132" s="50">
        <v>3184.8921129999962</v>
      </c>
      <c r="E132" s="50">
        <v>-7342.8</v>
      </c>
      <c r="F132" s="50">
        <v>28.866</v>
      </c>
      <c r="G132" s="50">
        <v>-4669.4310260000002</v>
      </c>
      <c r="H132" s="50">
        <v>1703.9259999999999</v>
      </c>
      <c r="I132" s="51">
        <v>0</v>
      </c>
      <c r="J132" s="51">
        <v>0</v>
      </c>
      <c r="K132" s="51">
        <v>0</v>
      </c>
      <c r="L132" s="51">
        <v>0</v>
      </c>
      <c r="M132" s="50">
        <v>0</v>
      </c>
      <c r="N132" s="50">
        <v>-95.884</v>
      </c>
      <c r="O132" s="50">
        <v>0</v>
      </c>
      <c r="P132" s="50">
        <v>0</v>
      </c>
      <c r="Q132" s="50">
        <v>555.16399999999999</v>
      </c>
      <c r="R132" s="50">
        <v>0</v>
      </c>
      <c r="S132" s="50">
        <v>0</v>
      </c>
      <c r="T132" s="53">
        <v>33091.693999999996</v>
      </c>
      <c r="U132" s="50">
        <v>94612.370943999835</v>
      </c>
      <c r="V132" s="50">
        <v>0</v>
      </c>
      <c r="W132" s="50">
        <v>-10565.647133999999</v>
      </c>
      <c r="X132" s="50">
        <v>0</v>
      </c>
      <c r="Y132" s="50">
        <v>5254.3110000000006</v>
      </c>
      <c r="Z132" s="50">
        <v>0</v>
      </c>
      <c r="AA132" s="50">
        <v>31419.651999999998</v>
      </c>
      <c r="AB132" s="50">
        <v>-473.702</v>
      </c>
      <c r="AC132" s="50">
        <v>-24696.106140999993</v>
      </c>
      <c r="AD132" s="51">
        <v>0</v>
      </c>
      <c r="AE132" s="51">
        <v>0</v>
      </c>
      <c r="AF132" s="51">
        <v>-55466.897612603912</v>
      </c>
      <c r="AG132" s="65">
        <f t="shared" si="2"/>
        <v>87752.100642999838</v>
      </c>
      <c r="AH132" s="66">
        <f t="shared" si="3"/>
        <v>-18027.105499603917</v>
      </c>
      <c r="AI132" s="3"/>
      <c r="AJ132" s="3"/>
    </row>
    <row r="133" spans="2:36" ht="15" customHeight="1" x14ac:dyDescent="0.2">
      <c r="B133" s="58" t="s">
        <v>154</v>
      </c>
      <c r="C133" s="49">
        <v>28.866</v>
      </c>
      <c r="D133" s="50">
        <v>-7342.8</v>
      </c>
      <c r="E133" s="50">
        <v>0</v>
      </c>
      <c r="F133" s="50">
        <v>0</v>
      </c>
      <c r="G133" s="50">
        <v>0</v>
      </c>
      <c r="H133" s="50">
        <v>0</v>
      </c>
      <c r="I133" s="51">
        <v>0</v>
      </c>
      <c r="J133" s="51">
        <v>0</v>
      </c>
      <c r="K133" s="51">
        <v>0</v>
      </c>
      <c r="L133" s="51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3">
        <v>0</v>
      </c>
      <c r="U133" s="50">
        <v>45</v>
      </c>
      <c r="V133" s="50">
        <v>0</v>
      </c>
      <c r="W133" s="50">
        <v>0</v>
      </c>
      <c r="X133" s="50">
        <v>0</v>
      </c>
      <c r="Y133" s="50">
        <v>0</v>
      </c>
      <c r="Z133" s="50">
        <v>0</v>
      </c>
      <c r="AA133" s="50">
        <v>0</v>
      </c>
      <c r="AB133" s="50">
        <v>0</v>
      </c>
      <c r="AC133" s="50">
        <v>1.7143379999999997</v>
      </c>
      <c r="AD133" s="50">
        <v>0</v>
      </c>
      <c r="AE133" s="51">
        <v>0</v>
      </c>
      <c r="AF133" s="51">
        <v>0</v>
      </c>
      <c r="AG133" s="65">
        <f t="shared" si="2"/>
        <v>75.580337999999998</v>
      </c>
      <c r="AH133" s="66">
        <f t="shared" si="3"/>
        <v>-7342.8</v>
      </c>
      <c r="AI133" s="3"/>
      <c r="AJ133" s="3"/>
    </row>
    <row r="134" spans="2:36" ht="15" customHeight="1" x14ac:dyDescent="0.2">
      <c r="B134" s="58" t="s">
        <v>189</v>
      </c>
      <c r="C134" s="49">
        <v>1703.9259999999999</v>
      </c>
      <c r="D134" s="50">
        <v>-4669.4310260000002</v>
      </c>
      <c r="E134" s="50">
        <v>0</v>
      </c>
      <c r="F134" s="50">
        <v>0</v>
      </c>
      <c r="G134" s="50">
        <v>-155.64800000000014</v>
      </c>
      <c r="H134" s="50">
        <v>-155.36300000000006</v>
      </c>
      <c r="I134" s="51">
        <v>0</v>
      </c>
      <c r="J134" s="51">
        <v>0</v>
      </c>
      <c r="K134" s="51">
        <v>0</v>
      </c>
      <c r="L134" s="51">
        <v>0</v>
      </c>
      <c r="M134" s="50">
        <v>0</v>
      </c>
      <c r="N134" s="50">
        <v>0.224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3">
        <v>0</v>
      </c>
      <c r="U134" s="50">
        <v>-354.18900000000002</v>
      </c>
      <c r="V134" s="50">
        <v>0</v>
      </c>
      <c r="W134" s="50">
        <v>-31</v>
      </c>
      <c r="X134" s="50">
        <v>0</v>
      </c>
      <c r="Y134" s="50">
        <v>0</v>
      </c>
      <c r="Z134" s="50">
        <v>0</v>
      </c>
      <c r="AA134" s="50">
        <v>0</v>
      </c>
      <c r="AB134" s="50">
        <v>4642.4489999999996</v>
      </c>
      <c r="AC134" s="50">
        <v>-528</v>
      </c>
      <c r="AD134" s="50">
        <v>0</v>
      </c>
      <c r="AE134" s="51">
        <v>0</v>
      </c>
      <c r="AF134" s="51">
        <v>0</v>
      </c>
      <c r="AG134" s="65">
        <f t="shared" si="2"/>
        <v>635.08899999999971</v>
      </c>
      <c r="AH134" s="66">
        <f t="shared" si="3"/>
        <v>-182.12102600000088</v>
      </c>
      <c r="AI134" s="3"/>
      <c r="AJ134" s="3"/>
    </row>
    <row r="135" spans="2:36" ht="15" customHeight="1" x14ac:dyDescent="0.2">
      <c r="B135" s="58" t="s">
        <v>155</v>
      </c>
      <c r="C135" s="49">
        <v>0</v>
      </c>
      <c r="D135" s="50">
        <v>555.16399999999999</v>
      </c>
      <c r="E135" s="50">
        <v>0</v>
      </c>
      <c r="F135" s="50">
        <v>0</v>
      </c>
      <c r="G135" s="50">
        <v>2.645</v>
      </c>
      <c r="H135" s="50">
        <v>0</v>
      </c>
      <c r="I135" s="51">
        <v>0</v>
      </c>
      <c r="J135" s="51">
        <v>0</v>
      </c>
      <c r="K135" s="51">
        <v>0</v>
      </c>
      <c r="L135" s="51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3">
        <v>0</v>
      </c>
      <c r="U135" s="50">
        <v>0</v>
      </c>
      <c r="V135" s="50">
        <v>0</v>
      </c>
      <c r="W135" s="50">
        <v>0</v>
      </c>
      <c r="X135" s="50">
        <v>0</v>
      </c>
      <c r="Y135" s="50">
        <v>0</v>
      </c>
      <c r="Z135" s="50">
        <v>0</v>
      </c>
      <c r="AA135" s="50">
        <v>0</v>
      </c>
      <c r="AB135" s="50">
        <v>0</v>
      </c>
      <c r="AC135" s="50">
        <v>16796.111000000001</v>
      </c>
      <c r="AD135" s="50">
        <v>0</v>
      </c>
      <c r="AE135" s="51">
        <v>0</v>
      </c>
      <c r="AF135" s="51">
        <v>0</v>
      </c>
      <c r="AG135" s="65">
        <f t="shared" si="2"/>
        <v>16798.756000000001</v>
      </c>
      <c r="AH135" s="66">
        <f t="shared" si="3"/>
        <v>555.16399999999999</v>
      </c>
      <c r="AI135" s="3"/>
      <c r="AJ135" s="3"/>
    </row>
    <row r="136" spans="2:36" ht="15" customHeight="1" x14ac:dyDescent="0.2">
      <c r="B136" s="58" t="s">
        <v>156</v>
      </c>
      <c r="C136" s="49">
        <v>33092.161152000001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1">
        <v>0</v>
      </c>
      <c r="J136" s="51">
        <v>0</v>
      </c>
      <c r="K136" s="51">
        <v>0</v>
      </c>
      <c r="L136" s="51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3">
        <v>0</v>
      </c>
      <c r="U136" s="50">
        <v>0</v>
      </c>
      <c r="V136" s="50">
        <v>0</v>
      </c>
      <c r="W136" s="50">
        <v>0</v>
      </c>
      <c r="X136" s="50">
        <v>0</v>
      </c>
      <c r="Y136" s="50">
        <v>0</v>
      </c>
      <c r="Z136" s="50">
        <v>0</v>
      </c>
      <c r="AA136" s="50">
        <v>0</v>
      </c>
      <c r="AB136" s="50">
        <v>0</v>
      </c>
      <c r="AC136" s="50">
        <v>-752.83299999999997</v>
      </c>
      <c r="AD136" s="50">
        <v>0</v>
      </c>
      <c r="AE136" s="51">
        <v>0</v>
      </c>
      <c r="AF136" s="51">
        <v>-117728.88524612512</v>
      </c>
      <c r="AG136" s="65">
        <f t="shared" si="2"/>
        <v>32339.328152000002</v>
      </c>
      <c r="AH136" s="66">
        <f t="shared" si="3"/>
        <v>-117728.88524612512</v>
      </c>
      <c r="AI136" s="3"/>
      <c r="AJ136" s="3"/>
    </row>
    <row r="137" spans="2:36" ht="15" customHeight="1" x14ac:dyDescent="0.2">
      <c r="B137" s="58" t="s">
        <v>157</v>
      </c>
      <c r="C137" s="49">
        <v>0</v>
      </c>
      <c r="D137" s="50">
        <v>94612.370943999835</v>
      </c>
      <c r="E137" s="50">
        <v>0</v>
      </c>
      <c r="F137" s="50">
        <v>45.344999999999999</v>
      </c>
      <c r="G137" s="50">
        <v>0</v>
      </c>
      <c r="H137" s="50">
        <v>-354.18900000000002</v>
      </c>
      <c r="I137" s="51">
        <v>0</v>
      </c>
      <c r="J137" s="51">
        <v>0</v>
      </c>
      <c r="K137" s="51">
        <v>0</v>
      </c>
      <c r="L137" s="51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3">
        <v>0</v>
      </c>
      <c r="U137" s="50">
        <v>29406.971180799999</v>
      </c>
      <c r="V137" s="50">
        <v>29407</v>
      </c>
      <c r="W137" s="50">
        <v>-1514.8520000000001</v>
      </c>
      <c r="X137" s="50">
        <v>-1.321</v>
      </c>
      <c r="Y137" s="50">
        <v>0</v>
      </c>
      <c r="Z137" s="50">
        <v>0</v>
      </c>
      <c r="AA137" s="50">
        <v>0</v>
      </c>
      <c r="AB137" s="50">
        <v>0</v>
      </c>
      <c r="AC137" s="50">
        <v>77.412398499999995</v>
      </c>
      <c r="AD137" s="50">
        <v>-830.15864619999991</v>
      </c>
      <c r="AE137" s="51">
        <v>0</v>
      </c>
      <c r="AF137" s="51">
        <v>260741.82638403549</v>
      </c>
      <c r="AG137" s="65">
        <f t="shared" si="2"/>
        <v>27969.531579299997</v>
      </c>
      <c r="AH137" s="66">
        <f t="shared" si="3"/>
        <v>383620.87368183536</v>
      </c>
      <c r="AI137" s="3"/>
      <c r="AJ137" s="3"/>
    </row>
    <row r="138" spans="2:36" ht="15" customHeight="1" x14ac:dyDescent="0.2">
      <c r="B138" s="58" t="s">
        <v>158</v>
      </c>
      <c r="C138" s="49">
        <v>0</v>
      </c>
      <c r="D138" s="50">
        <v>-10565.647133999999</v>
      </c>
      <c r="E138" s="50">
        <v>0</v>
      </c>
      <c r="F138" s="50">
        <v>0</v>
      </c>
      <c r="G138" s="50">
        <v>0</v>
      </c>
      <c r="H138" s="50">
        <v>-988.96699999999998</v>
      </c>
      <c r="I138" s="51">
        <v>0</v>
      </c>
      <c r="J138" s="51">
        <v>0</v>
      </c>
      <c r="K138" s="51">
        <v>0</v>
      </c>
      <c r="L138" s="51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3">
        <v>0</v>
      </c>
      <c r="U138" s="50">
        <v>-1.321</v>
      </c>
      <c r="V138" s="50">
        <v>-1514.8520000000001</v>
      </c>
      <c r="W138" s="50">
        <v>-12036.129000000001</v>
      </c>
      <c r="X138" s="50">
        <v>-12035.815000000001</v>
      </c>
      <c r="Y138" s="50">
        <v>0</v>
      </c>
      <c r="Z138" s="50">
        <v>-837.35299999999995</v>
      </c>
      <c r="AA138" s="50">
        <v>0</v>
      </c>
      <c r="AB138" s="50">
        <v>132235.10800000001</v>
      </c>
      <c r="AC138" s="50">
        <v>1131.866</v>
      </c>
      <c r="AD138" s="50">
        <v>0</v>
      </c>
      <c r="AE138" s="51">
        <v>0</v>
      </c>
      <c r="AF138" s="51">
        <v>0</v>
      </c>
      <c r="AG138" s="65">
        <f t="shared" ref="AG138:AG201" si="4">C138+E138+G138+Q138+S138++W138+Y138+AA138+AC138+AE138+U138+K138+M138+O138+I138</f>
        <v>-10905.584000000001</v>
      </c>
      <c r="AH138" s="66">
        <f t="shared" ref="AH138:AH201" si="5">D138+F138+H138+R138+T138+X138+Z138+AB138+AD138+AF138+V138+L138+N138+P138+J138</f>
        <v>106292.47386600001</v>
      </c>
      <c r="AI138" s="3"/>
      <c r="AJ138" s="3"/>
    </row>
    <row r="139" spans="2:36" ht="15" customHeight="1" x14ac:dyDescent="0.2">
      <c r="B139" s="58" t="s">
        <v>159</v>
      </c>
      <c r="C139" s="49">
        <v>-2030.73</v>
      </c>
      <c r="D139" s="50">
        <v>5254.3110000000006</v>
      </c>
      <c r="E139" s="50">
        <v>0</v>
      </c>
      <c r="F139" s="50">
        <v>0</v>
      </c>
      <c r="G139" s="50">
        <v>0</v>
      </c>
      <c r="H139" s="50">
        <v>0</v>
      </c>
      <c r="I139" s="51">
        <v>0</v>
      </c>
      <c r="J139" s="51">
        <v>0</v>
      </c>
      <c r="K139" s="51">
        <v>0</v>
      </c>
      <c r="L139" s="51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3">
        <v>0</v>
      </c>
      <c r="U139" s="50">
        <v>0</v>
      </c>
      <c r="V139" s="50">
        <v>0</v>
      </c>
      <c r="W139" s="50">
        <v>-837.35299999999995</v>
      </c>
      <c r="X139" s="50">
        <v>0</v>
      </c>
      <c r="Y139" s="50">
        <v>0</v>
      </c>
      <c r="Z139" s="50">
        <v>0</v>
      </c>
      <c r="AA139" s="50">
        <v>0</v>
      </c>
      <c r="AB139" s="50">
        <v>0</v>
      </c>
      <c r="AC139" s="50">
        <v>0</v>
      </c>
      <c r="AD139" s="50">
        <v>0</v>
      </c>
      <c r="AE139" s="51">
        <v>0</v>
      </c>
      <c r="AF139" s="51">
        <v>0</v>
      </c>
      <c r="AG139" s="65">
        <f t="shared" si="4"/>
        <v>-2868.0830000000001</v>
      </c>
      <c r="AH139" s="66">
        <f t="shared" si="5"/>
        <v>5254.3110000000006</v>
      </c>
      <c r="AI139" s="3"/>
      <c r="AJ139" s="3"/>
    </row>
    <row r="140" spans="2:36" ht="15" customHeight="1" x14ac:dyDescent="0.2">
      <c r="B140" s="58" t="s">
        <v>160</v>
      </c>
      <c r="C140" s="49">
        <v>-473.702</v>
      </c>
      <c r="D140" s="50">
        <v>31419.651999999998</v>
      </c>
      <c r="E140" s="50">
        <v>0</v>
      </c>
      <c r="F140" s="50">
        <v>0</v>
      </c>
      <c r="G140" s="50">
        <v>4642.4489999999996</v>
      </c>
      <c r="H140" s="50">
        <v>0</v>
      </c>
      <c r="I140" s="51">
        <v>0</v>
      </c>
      <c r="J140" s="51">
        <v>0</v>
      </c>
      <c r="K140" s="51">
        <v>0</v>
      </c>
      <c r="L140" s="51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3">
        <v>0</v>
      </c>
      <c r="U140" s="50">
        <v>16.247615199999998</v>
      </c>
      <c r="V140" s="50">
        <v>0</v>
      </c>
      <c r="W140" s="50">
        <v>132235.10800000001</v>
      </c>
      <c r="X140" s="50">
        <v>0</v>
      </c>
      <c r="Y140" s="50">
        <v>0</v>
      </c>
      <c r="Z140" s="50">
        <v>0</v>
      </c>
      <c r="AA140" s="50">
        <v>0</v>
      </c>
      <c r="AB140" s="50">
        <v>0</v>
      </c>
      <c r="AC140" s="50">
        <v>66</v>
      </c>
      <c r="AD140" s="50">
        <v>0</v>
      </c>
      <c r="AE140" s="51">
        <v>7111.1407195646043</v>
      </c>
      <c r="AF140" s="51">
        <v>929505.1047217556</v>
      </c>
      <c r="AG140" s="65">
        <f t="shared" si="4"/>
        <v>143597.24333476461</v>
      </c>
      <c r="AH140" s="66">
        <f t="shared" si="5"/>
        <v>960924.75672175561</v>
      </c>
      <c r="AI140" s="3"/>
      <c r="AJ140" s="3"/>
    </row>
    <row r="141" spans="2:36" ht="15" customHeight="1" x14ac:dyDescent="0.2">
      <c r="B141" s="58" t="s">
        <v>161</v>
      </c>
      <c r="C141" s="49">
        <v>0</v>
      </c>
      <c r="D141" s="50">
        <v>-24696.106140999993</v>
      </c>
      <c r="E141" s="50">
        <v>0</v>
      </c>
      <c r="F141" s="50">
        <v>1.7143379999999997</v>
      </c>
      <c r="G141" s="50">
        <v>0</v>
      </c>
      <c r="H141" s="50">
        <v>-527.99400000000003</v>
      </c>
      <c r="I141" s="51">
        <v>0</v>
      </c>
      <c r="J141" s="51">
        <v>0</v>
      </c>
      <c r="K141" s="51">
        <v>0</v>
      </c>
      <c r="L141" s="51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16796.111000000001</v>
      </c>
      <c r="S141" s="50">
        <v>0</v>
      </c>
      <c r="T141" s="53">
        <v>-752.83299999999997</v>
      </c>
      <c r="U141" s="50">
        <v>-830.15864619999991</v>
      </c>
      <c r="V141" s="50">
        <v>77.412398499999995</v>
      </c>
      <c r="W141" s="50">
        <v>0</v>
      </c>
      <c r="X141" s="50">
        <v>1131.866</v>
      </c>
      <c r="Y141" s="50">
        <v>0</v>
      </c>
      <c r="Z141" s="50">
        <v>0</v>
      </c>
      <c r="AA141" s="50">
        <v>86</v>
      </c>
      <c r="AB141" s="50">
        <v>65.757000000000005</v>
      </c>
      <c r="AC141" s="50">
        <v>0</v>
      </c>
      <c r="AD141" s="50">
        <v>0</v>
      </c>
      <c r="AE141" s="51">
        <v>0</v>
      </c>
      <c r="AF141" s="51">
        <v>0</v>
      </c>
      <c r="AG141" s="65">
        <f t="shared" si="4"/>
        <v>-744.15864619999991</v>
      </c>
      <c r="AH141" s="66">
        <f t="shared" si="5"/>
        <v>-7904.0724044999906</v>
      </c>
      <c r="AI141" s="3"/>
      <c r="AJ141" s="3"/>
    </row>
    <row r="142" spans="2:36" ht="15" customHeight="1" x14ac:dyDescent="0.2">
      <c r="B142" s="58" t="s">
        <v>162</v>
      </c>
      <c r="C142" s="49">
        <v>8631.4159999999993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1">
        <v>0</v>
      </c>
      <c r="J142" s="51">
        <v>0</v>
      </c>
      <c r="K142" s="51">
        <v>0</v>
      </c>
      <c r="L142" s="51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45.720999999999997</v>
      </c>
      <c r="R142" s="50">
        <v>3</v>
      </c>
      <c r="S142" s="50">
        <v>0</v>
      </c>
      <c r="T142" s="53">
        <v>0</v>
      </c>
      <c r="U142" s="50">
        <v>157680.59555122958</v>
      </c>
      <c r="V142" s="50">
        <v>-1553.9664293000001</v>
      </c>
      <c r="W142" s="50">
        <v>83005.756999999998</v>
      </c>
      <c r="X142" s="50">
        <v>0</v>
      </c>
      <c r="Y142" s="50">
        <v>0</v>
      </c>
      <c r="Z142" s="50">
        <v>0</v>
      </c>
      <c r="AA142" s="50">
        <v>1513225.595374845</v>
      </c>
      <c r="AB142" s="50">
        <v>474.08</v>
      </c>
      <c r="AC142" s="50">
        <v>0</v>
      </c>
      <c r="AD142" s="50">
        <v>0</v>
      </c>
      <c r="AE142" s="51">
        <v>0</v>
      </c>
      <c r="AF142" s="51">
        <v>0</v>
      </c>
      <c r="AG142" s="65">
        <f t="shared" si="4"/>
        <v>1762589.0849260746</v>
      </c>
      <c r="AH142" s="66">
        <f t="shared" si="5"/>
        <v>-1076.8864293000001</v>
      </c>
      <c r="AI142" s="3"/>
      <c r="AJ142" s="3"/>
    </row>
    <row r="143" spans="2:36" ht="15" customHeight="1" x14ac:dyDescent="0.2">
      <c r="B143" s="60" t="s">
        <v>163</v>
      </c>
      <c r="C143" s="49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1">
        <v>0</v>
      </c>
      <c r="J143" s="51">
        <v>0</v>
      </c>
      <c r="K143" s="51">
        <v>0</v>
      </c>
      <c r="L143" s="51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3">
        <v>0</v>
      </c>
      <c r="U143" s="50">
        <v>0</v>
      </c>
      <c r="V143" s="50">
        <v>0</v>
      </c>
      <c r="W143" s="50">
        <v>0</v>
      </c>
      <c r="X143" s="50">
        <v>0</v>
      </c>
      <c r="Y143" s="50">
        <v>0</v>
      </c>
      <c r="Z143" s="50">
        <v>0</v>
      </c>
      <c r="AA143" s="50">
        <v>0</v>
      </c>
      <c r="AB143" s="50">
        <v>0</v>
      </c>
      <c r="AC143" s="50">
        <v>0</v>
      </c>
      <c r="AD143" s="50">
        <v>0</v>
      </c>
      <c r="AE143" s="51">
        <v>0</v>
      </c>
      <c r="AF143" s="51">
        <v>0</v>
      </c>
      <c r="AG143" s="65">
        <f t="shared" si="4"/>
        <v>0</v>
      </c>
      <c r="AH143" s="66">
        <f t="shared" si="5"/>
        <v>0</v>
      </c>
      <c r="AI143" s="3"/>
      <c r="AJ143" s="3"/>
    </row>
    <row r="144" spans="2:36" ht="15" customHeight="1" x14ac:dyDescent="0.2">
      <c r="B144" s="60" t="s">
        <v>164</v>
      </c>
      <c r="C144" s="49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1">
        <v>0</v>
      </c>
      <c r="J144" s="51">
        <v>0</v>
      </c>
      <c r="K144" s="51">
        <v>0</v>
      </c>
      <c r="L144" s="51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3">
        <v>0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0">
        <v>0</v>
      </c>
      <c r="AA144" s="50">
        <v>0</v>
      </c>
      <c r="AB144" s="50">
        <v>0</v>
      </c>
      <c r="AC144" s="50">
        <v>0</v>
      </c>
      <c r="AD144" s="50">
        <v>0</v>
      </c>
      <c r="AE144" s="51">
        <v>0</v>
      </c>
      <c r="AF144" s="51">
        <v>0</v>
      </c>
      <c r="AG144" s="65">
        <f t="shared" si="4"/>
        <v>0</v>
      </c>
      <c r="AH144" s="66">
        <f t="shared" si="5"/>
        <v>0</v>
      </c>
      <c r="AI144" s="3"/>
      <c r="AJ144" s="3"/>
    </row>
    <row r="145" spans="2:36" ht="15" customHeight="1" x14ac:dyDescent="0.2">
      <c r="B145" s="60" t="s">
        <v>165</v>
      </c>
      <c r="C145" s="49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1">
        <v>0</v>
      </c>
      <c r="J145" s="51">
        <v>0</v>
      </c>
      <c r="K145" s="51">
        <v>0</v>
      </c>
      <c r="L145" s="51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3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0">
        <v>0</v>
      </c>
      <c r="AA145" s="50">
        <v>0</v>
      </c>
      <c r="AB145" s="50">
        <v>0</v>
      </c>
      <c r="AC145" s="50">
        <v>0</v>
      </c>
      <c r="AD145" s="50">
        <v>0</v>
      </c>
      <c r="AE145" s="51">
        <v>0</v>
      </c>
      <c r="AF145" s="51">
        <v>0</v>
      </c>
      <c r="AG145" s="65">
        <f t="shared" si="4"/>
        <v>0</v>
      </c>
      <c r="AH145" s="66">
        <f t="shared" si="5"/>
        <v>0</v>
      </c>
      <c r="AI145" s="3"/>
      <c r="AJ145" s="3"/>
    </row>
    <row r="146" spans="2:36" ht="15" customHeight="1" x14ac:dyDescent="0.2">
      <c r="B146" s="60" t="s">
        <v>166</v>
      </c>
      <c r="C146" s="49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1">
        <v>0</v>
      </c>
      <c r="J146" s="51">
        <v>0</v>
      </c>
      <c r="K146" s="51">
        <v>0</v>
      </c>
      <c r="L146" s="51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3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0">
        <v>0</v>
      </c>
      <c r="AA146" s="50">
        <v>0</v>
      </c>
      <c r="AB146" s="50">
        <v>0</v>
      </c>
      <c r="AC146" s="50">
        <v>0</v>
      </c>
      <c r="AD146" s="50">
        <v>0</v>
      </c>
      <c r="AE146" s="51">
        <v>0</v>
      </c>
      <c r="AF146" s="51">
        <v>0</v>
      </c>
      <c r="AG146" s="65">
        <f t="shared" si="4"/>
        <v>0</v>
      </c>
      <c r="AH146" s="66">
        <f t="shared" si="5"/>
        <v>0</v>
      </c>
      <c r="AI146" s="3"/>
      <c r="AJ146" s="3"/>
    </row>
    <row r="147" spans="2:36" s="3" customFormat="1" ht="15" customHeight="1" x14ac:dyDescent="0.2">
      <c r="B147" s="107" t="s">
        <v>182</v>
      </c>
      <c r="C147" s="108">
        <v>15906.155999999997</v>
      </c>
      <c r="D147" s="109">
        <v>49079.003942000003</v>
      </c>
      <c r="E147" s="109">
        <v>4213.7385942021983</v>
      </c>
      <c r="F147" s="109">
        <v>2365.875</v>
      </c>
      <c r="G147" s="109">
        <v>-16366.397610999997</v>
      </c>
      <c r="H147" s="109">
        <v>-13808.303430000002</v>
      </c>
      <c r="I147" s="109">
        <v>0</v>
      </c>
      <c r="J147" s="109">
        <v>0</v>
      </c>
      <c r="K147" s="109">
        <v>82959.38</v>
      </c>
      <c r="L147" s="109">
        <v>0</v>
      </c>
      <c r="M147" s="109">
        <v>84827.565000000002</v>
      </c>
      <c r="N147" s="109">
        <v>-19991.932999999997</v>
      </c>
      <c r="O147" s="109">
        <v>3465.390810739671</v>
      </c>
      <c r="P147" s="109">
        <v>1082.2665924199991</v>
      </c>
      <c r="Q147" s="109">
        <v>353.76774577094096</v>
      </c>
      <c r="R147" s="109">
        <v>-369.05917955000223</v>
      </c>
      <c r="S147" s="109">
        <v>0</v>
      </c>
      <c r="T147" s="110">
        <v>-7011.3740000000007</v>
      </c>
      <c r="U147" s="109">
        <v>390267.89906993241</v>
      </c>
      <c r="V147" s="109">
        <v>87363.201645810434</v>
      </c>
      <c r="W147" s="109">
        <v>33420.602635819989</v>
      </c>
      <c r="X147" s="109">
        <v>-873.90599999999995</v>
      </c>
      <c r="Y147" s="109">
        <v>0</v>
      </c>
      <c r="Z147" s="109">
        <v>10088.768</v>
      </c>
      <c r="AA147" s="109">
        <v>0</v>
      </c>
      <c r="AB147" s="109">
        <v>10874.4067283</v>
      </c>
      <c r="AC147" s="109">
        <v>0</v>
      </c>
      <c r="AD147" s="109">
        <v>113959.14967914186</v>
      </c>
      <c r="AE147" s="109">
        <v>-26706.28403569818</v>
      </c>
      <c r="AF147" s="109">
        <v>366034.10889514664</v>
      </c>
      <c r="AG147" s="108">
        <f t="shared" si="4"/>
        <v>572341.81820976711</v>
      </c>
      <c r="AH147" s="110">
        <f t="shared" si="5"/>
        <v>598792.20487326896</v>
      </c>
    </row>
    <row r="148" spans="2:36" ht="15" customHeight="1" x14ac:dyDescent="0.2">
      <c r="B148" s="58" t="s">
        <v>153</v>
      </c>
      <c r="C148" s="49">
        <v>9241.5659999999989</v>
      </c>
      <c r="D148" s="50">
        <v>9241.9033749999999</v>
      </c>
      <c r="E148" s="50">
        <v>2470.6610000000001</v>
      </c>
      <c r="F148" s="50">
        <v>0</v>
      </c>
      <c r="G148" s="50">
        <v>-12467.797610999998</v>
      </c>
      <c r="H148" s="50">
        <v>-1128.3548699999999</v>
      </c>
      <c r="I148" s="51">
        <v>0</v>
      </c>
      <c r="J148" s="51">
        <v>0</v>
      </c>
      <c r="K148" s="51">
        <v>2378.0059999999994</v>
      </c>
      <c r="L148" s="51">
        <v>0</v>
      </c>
      <c r="M148" s="50">
        <v>47.259000000000242</v>
      </c>
      <c r="N148" s="50">
        <v>-2833.2539999999999</v>
      </c>
      <c r="O148" s="50">
        <v>0</v>
      </c>
      <c r="P148" s="50">
        <v>7.0372667</v>
      </c>
      <c r="Q148" s="50">
        <v>117.61551800000038</v>
      </c>
      <c r="R148" s="50">
        <v>96.546000000000006</v>
      </c>
      <c r="S148" s="50">
        <v>0</v>
      </c>
      <c r="T148" s="53">
        <v>-7406.4410000000007</v>
      </c>
      <c r="U148" s="50">
        <v>39900.548779000004</v>
      </c>
      <c r="V148" s="50">
        <v>297.93547000000001</v>
      </c>
      <c r="W148" s="50">
        <v>6815.044441</v>
      </c>
      <c r="X148" s="50">
        <v>807.41399999999999</v>
      </c>
      <c r="Y148" s="50">
        <v>0</v>
      </c>
      <c r="Z148" s="50">
        <v>9710</v>
      </c>
      <c r="AA148" s="50">
        <v>0</v>
      </c>
      <c r="AB148" s="50">
        <v>2000</v>
      </c>
      <c r="AC148" s="50">
        <v>0</v>
      </c>
      <c r="AD148" s="51">
        <v>1132.0109</v>
      </c>
      <c r="AE148" s="51">
        <v>0</v>
      </c>
      <c r="AF148" s="51">
        <v>0</v>
      </c>
      <c r="AG148" s="65">
        <f t="shared" si="4"/>
        <v>48502.903127000005</v>
      </c>
      <c r="AH148" s="66">
        <f t="shared" si="5"/>
        <v>11924.797141699999</v>
      </c>
      <c r="AI148" s="3"/>
      <c r="AJ148" s="3"/>
    </row>
    <row r="149" spans="2:36" ht="15" customHeight="1" x14ac:dyDescent="0.2">
      <c r="B149" s="58" t="s">
        <v>154</v>
      </c>
      <c r="C149" s="49">
        <v>0</v>
      </c>
      <c r="D149" s="50">
        <v>2470.491</v>
      </c>
      <c r="E149" s="50">
        <v>0</v>
      </c>
      <c r="F149" s="50">
        <v>0</v>
      </c>
      <c r="G149" s="50">
        <v>0</v>
      </c>
      <c r="H149" s="50">
        <v>2</v>
      </c>
      <c r="I149" s="51">
        <v>0</v>
      </c>
      <c r="J149" s="51">
        <v>0</v>
      </c>
      <c r="K149" s="51">
        <v>0</v>
      </c>
      <c r="L149" s="51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-1</v>
      </c>
      <c r="S149" s="50">
        <v>0</v>
      </c>
      <c r="T149" s="53">
        <v>0</v>
      </c>
      <c r="U149" s="50">
        <v>1849.91</v>
      </c>
      <c r="V149" s="50">
        <v>472.99799999999999</v>
      </c>
      <c r="W149" s="50">
        <v>39</v>
      </c>
      <c r="X149" s="50">
        <v>100</v>
      </c>
      <c r="Y149" s="50">
        <v>0</v>
      </c>
      <c r="Z149" s="50">
        <v>0</v>
      </c>
      <c r="AA149" s="50">
        <v>0</v>
      </c>
      <c r="AB149" s="50">
        <v>0</v>
      </c>
      <c r="AC149" s="50">
        <v>0</v>
      </c>
      <c r="AD149" s="50">
        <v>1168.4575942021986</v>
      </c>
      <c r="AE149" s="51">
        <v>0</v>
      </c>
      <c r="AF149" s="51">
        <v>0</v>
      </c>
      <c r="AG149" s="65">
        <f t="shared" si="4"/>
        <v>1888.91</v>
      </c>
      <c r="AH149" s="66">
        <f t="shared" si="5"/>
        <v>4212.946594202198</v>
      </c>
      <c r="AI149" s="3"/>
      <c r="AJ149" s="3"/>
    </row>
    <row r="150" spans="2:36" ht="15" customHeight="1" x14ac:dyDescent="0.2">
      <c r="B150" s="58" t="s">
        <v>189</v>
      </c>
      <c r="C150" s="49">
        <v>-1130.6048699999999</v>
      </c>
      <c r="D150" s="50">
        <v>-12944.758610999997</v>
      </c>
      <c r="E150" s="50">
        <v>2.25</v>
      </c>
      <c r="F150" s="50">
        <v>476.96100000000001</v>
      </c>
      <c r="G150" s="50">
        <v>-2683.404</v>
      </c>
      <c r="H150" s="50">
        <v>-2683.2450000000003</v>
      </c>
      <c r="I150" s="51">
        <v>0</v>
      </c>
      <c r="J150" s="51">
        <v>0</v>
      </c>
      <c r="K150" s="51">
        <v>-4994.0389999999998</v>
      </c>
      <c r="L150" s="51">
        <v>0</v>
      </c>
      <c r="M150" s="50">
        <v>-1187.279</v>
      </c>
      <c r="N150" s="50">
        <v>2087.1590000000001</v>
      </c>
      <c r="O150" s="50">
        <v>77.995440000000073</v>
      </c>
      <c r="P150" s="50">
        <v>0</v>
      </c>
      <c r="Q150" s="50">
        <v>-157.65699999999998</v>
      </c>
      <c r="R150" s="50">
        <v>-22.95</v>
      </c>
      <c r="S150" s="50">
        <v>0</v>
      </c>
      <c r="T150" s="53">
        <v>395.06700000000001</v>
      </c>
      <c r="U150" s="50">
        <v>-9331.6260000000002</v>
      </c>
      <c r="V150" s="50">
        <v>-1204.3150000000001</v>
      </c>
      <c r="W150" s="50">
        <v>-496.11799999999999</v>
      </c>
      <c r="X150" s="50">
        <v>-1244</v>
      </c>
      <c r="Y150" s="50">
        <v>0</v>
      </c>
      <c r="Z150" s="50">
        <v>0</v>
      </c>
      <c r="AA150" s="50">
        <v>0</v>
      </c>
      <c r="AB150" s="50">
        <v>-7.92</v>
      </c>
      <c r="AC150" s="50">
        <v>0</v>
      </c>
      <c r="AD150" s="50">
        <v>-600.83799999999997</v>
      </c>
      <c r="AE150" s="51">
        <v>0</v>
      </c>
      <c r="AF150" s="51">
        <v>0</v>
      </c>
      <c r="AG150" s="65">
        <f t="shared" si="4"/>
        <v>-19900.48243</v>
      </c>
      <c r="AH150" s="66">
        <f t="shared" si="5"/>
        <v>-15748.839610999999</v>
      </c>
      <c r="AI150" s="3"/>
      <c r="AJ150" s="3"/>
    </row>
    <row r="151" spans="2:36" ht="15" customHeight="1" x14ac:dyDescent="0.2">
      <c r="B151" s="58" t="s">
        <v>155</v>
      </c>
      <c r="C151" s="49">
        <v>97.174000000000007</v>
      </c>
      <c r="D151" s="50">
        <v>117.61551800000038</v>
      </c>
      <c r="E151" s="50">
        <v>-0.628</v>
      </c>
      <c r="F151" s="50">
        <v>0</v>
      </c>
      <c r="G151" s="50">
        <v>-22.95</v>
      </c>
      <c r="H151" s="50">
        <v>-157.65699999999998</v>
      </c>
      <c r="I151" s="51">
        <v>0</v>
      </c>
      <c r="J151" s="51">
        <v>0</v>
      </c>
      <c r="K151" s="51">
        <v>7096.0630000000001</v>
      </c>
      <c r="L151" s="51">
        <v>0</v>
      </c>
      <c r="M151" s="50">
        <v>11087.862000000001</v>
      </c>
      <c r="N151" s="50">
        <v>37.406000000000006</v>
      </c>
      <c r="O151" s="50">
        <v>1.2589999999999999</v>
      </c>
      <c r="P151" s="50">
        <v>0</v>
      </c>
      <c r="Q151" s="50">
        <v>-3095.9031722290597</v>
      </c>
      <c r="R151" s="50">
        <v>-3096.0036484100001</v>
      </c>
      <c r="S151" s="50">
        <v>0</v>
      </c>
      <c r="T151" s="53">
        <v>0</v>
      </c>
      <c r="U151" s="50">
        <v>-31813.934318999996</v>
      </c>
      <c r="V151" s="50">
        <v>1910.6383400000002</v>
      </c>
      <c r="W151" s="50">
        <v>16278.155787859991</v>
      </c>
      <c r="X151" s="50">
        <v>199</v>
      </c>
      <c r="Y151" s="50">
        <v>0</v>
      </c>
      <c r="Z151" s="50">
        <v>0</v>
      </c>
      <c r="AA151" s="50">
        <v>0</v>
      </c>
      <c r="AB151" s="50">
        <v>300</v>
      </c>
      <c r="AC151" s="50">
        <v>0</v>
      </c>
      <c r="AD151" s="50">
        <v>78.350736000000097</v>
      </c>
      <c r="AE151" s="51">
        <v>0</v>
      </c>
      <c r="AF151" s="51">
        <v>0</v>
      </c>
      <c r="AG151" s="65">
        <f t="shared" si="4"/>
        <v>-372.90170336906522</v>
      </c>
      <c r="AH151" s="66">
        <f t="shared" si="5"/>
        <v>-610.65005440999926</v>
      </c>
      <c r="AI151" s="3"/>
      <c r="AJ151" s="3"/>
    </row>
    <row r="152" spans="2:36" ht="15" customHeight="1" x14ac:dyDescent="0.2">
      <c r="B152" s="58" t="s">
        <v>156</v>
      </c>
      <c r="C152" s="49">
        <v>-7406</v>
      </c>
      <c r="D152" s="50">
        <v>0</v>
      </c>
      <c r="E152" s="50">
        <v>0</v>
      </c>
      <c r="F152" s="50">
        <v>0</v>
      </c>
      <c r="G152" s="50">
        <v>395.06700000000001</v>
      </c>
      <c r="H152" s="50">
        <v>0</v>
      </c>
      <c r="I152" s="51">
        <v>0</v>
      </c>
      <c r="J152" s="51">
        <v>0</v>
      </c>
      <c r="K152" s="51">
        <v>0</v>
      </c>
      <c r="L152" s="51">
        <v>0</v>
      </c>
      <c r="M152" s="50">
        <v>-1E-3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3">
        <v>0</v>
      </c>
      <c r="U152" s="50">
        <v>0</v>
      </c>
      <c r="V152" s="50">
        <v>0</v>
      </c>
      <c r="W152" s="50">
        <v>0</v>
      </c>
      <c r="X152" s="50">
        <v>0</v>
      </c>
      <c r="Y152" s="50">
        <v>0</v>
      </c>
      <c r="Z152" s="50">
        <v>0</v>
      </c>
      <c r="AA152" s="50">
        <v>0</v>
      </c>
      <c r="AB152" s="50">
        <v>0</v>
      </c>
      <c r="AC152" s="50">
        <v>0</v>
      </c>
      <c r="AD152" s="50">
        <v>0</v>
      </c>
      <c r="AE152" s="51">
        <v>0</v>
      </c>
      <c r="AF152" s="51">
        <v>0</v>
      </c>
      <c r="AG152" s="65">
        <f t="shared" si="4"/>
        <v>-7010.9340000000002</v>
      </c>
      <c r="AH152" s="66">
        <f t="shared" si="5"/>
        <v>0</v>
      </c>
      <c r="AI152" s="3"/>
      <c r="AJ152" s="3"/>
    </row>
    <row r="153" spans="2:36" ht="15" customHeight="1" x14ac:dyDescent="0.2">
      <c r="B153" s="58" t="s">
        <v>157</v>
      </c>
      <c r="C153" s="49">
        <v>297.93547000000001</v>
      </c>
      <c r="D153" s="50">
        <v>39900.548779000004</v>
      </c>
      <c r="E153" s="50">
        <v>472.99799999999999</v>
      </c>
      <c r="F153" s="50">
        <v>1849.91</v>
      </c>
      <c r="G153" s="50">
        <v>-1204.3150000000001</v>
      </c>
      <c r="H153" s="50">
        <v>-9331.6260000000002</v>
      </c>
      <c r="I153" s="51">
        <v>0</v>
      </c>
      <c r="J153" s="51">
        <v>0</v>
      </c>
      <c r="K153" s="51">
        <v>31729.684000000001</v>
      </c>
      <c r="L153" s="51">
        <v>0</v>
      </c>
      <c r="M153" s="50">
        <v>34300.870000000003</v>
      </c>
      <c r="N153" s="50">
        <v>-6455.0140000000001</v>
      </c>
      <c r="O153" s="50">
        <v>-174.18200000000002</v>
      </c>
      <c r="P153" s="50">
        <v>62.034918760000004</v>
      </c>
      <c r="Q153" s="50">
        <v>1910.6383400000002</v>
      </c>
      <c r="R153" s="50">
        <v>-31813.934318999996</v>
      </c>
      <c r="S153" s="50">
        <v>0</v>
      </c>
      <c r="T153" s="53">
        <v>0</v>
      </c>
      <c r="U153" s="50">
        <v>13241.995071900001</v>
      </c>
      <c r="V153" s="50">
        <v>13242.031403699997</v>
      </c>
      <c r="W153" s="50">
        <v>0</v>
      </c>
      <c r="X153" s="50">
        <v>6967.2560000000003</v>
      </c>
      <c r="Y153" s="50">
        <v>0</v>
      </c>
      <c r="Z153" s="50">
        <v>0</v>
      </c>
      <c r="AA153" s="50">
        <v>0</v>
      </c>
      <c r="AB153" s="50">
        <v>52.0277283</v>
      </c>
      <c r="AC153" s="50">
        <v>0</v>
      </c>
      <c r="AD153" s="50">
        <v>13309.6820782</v>
      </c>
      <c r="AE153" s="51">
        <v>-26706.28403569818</v>
      </c>
      <c r="AF153" s="51">
        <v>366034.10889514664</v>
      </c>
      <c r="AG153" s="65">
        <f t="shared" si="4"/>
        <v>53869.339846201823</v>
      </c>
      <c r="AH153" s="66">
        <f t="shared" si="5"/>
        <v>393817.02548410662</v>
      </c>
      <c r="AI153" s="3"/>
      <c r="AJ153" s="3"/>
    </row>
    <row r="154" spans="2:36" ht="15" customHeight="1" x14ac:dyDescent="0.2">
      <c r="B154" s="58" t="s">
        <v>158</v>
      </c>
      <c r="C154" s="49">
        <v>807.41399999999999</v>
      </c>
      <c r="D154" s="50">
        <v>6815.044441</v>
      </c>
      <c r="E154" s="50">
        <v>100</v>
      </c>
      <c r="F154" s="50">
        <v>39.003999999999998</v>
      </c>
      <c r="G154" s="50">
        <v>-1244.2350000000001</v>
      </c>
      <c r="H154" s="50">
        <v>-496.11799999999999</v>
      </c>
      <c r="I154" s="51">
        <v>0</v>
      </c>
      <c r="J154" s="51">
        <v>0</v>
      </c>
      <c r="K154" s="51">
        <v>-4288.2560000000003</v>
      </c>
      <c r="L154" s="51">
        <v>0</v>
      </c>
      <c r="M154" s="50">
        <v>-3844.3199999999997</v>
      </c>
      <c r="N154" s="50">
        <v>-12603.703</v>
      </c>
      <c r="O154" s="50">
        <v>0</v>
      </c>
      <c r="P154" s="50">
        <v>960.28540695999914</v>
      </c>
      <c r="Q154" s="50">
        <v>198.92210399999999</v>
      </c>
      <c r="R154" s="50">
        <v>16277.309787859991</v>
      </c>
      <c r="S154" s="50">
        <v>0</v>
      </c>
      <c r="T154" s="53">
        <v>0</v>
      </c>
      <c r="U154" s="50">
        <v>6967.2560000000003</v>
      </c>
      <c r="V154" s="50">
        <v>0</v>
      </c>
      <c r="W154" s="50">
        <v>429.33899999999994</v>
      </c>
      <c r="X154" s="50">
        <v>429</v>
      </c>
      <c r="Y154" s="50">
        <v>0</v>
      </c>
      <c r="Z154" s="50">
        <v>378.76799999999997</v>
      </c>
      <c r="AA154" s="50">
        <v>0</v>
      </c>
      <c r="AB154" s="50">
        <v>9016.1280000000006</v>
      </c>
      <c r="AC154" s="50">
        <v>0</v>
      </c>
      <c r="AD154" s="50">
        <v>0</v>
      </c>
      <c r="AE154" s="51">
        <v>0</v>
      </c>
      <c r="AF154" s="51">
        <v>0</v>
      </c>
      <c r="AG154" s="65">
        <f t="shared" si="4"/>
        <v>-873.87989599999946</v>
      </c>
      <c r="AH154" s="66">
        <f t="shared" si="5"/>
        <v>20815.718635819991</v>
      </c>
      <c r="AI154" s="3"/>
      <c r="AJ154" s="3"/>
    </row>
    <row r="155" spans="2:36" ht="15" customHeight="1" x14ac:dyDescent="0.2">
      <c r="B155" s="58" t="s">
        <v>159</v>
      </c>
      <c r="C155" s="49">
        <v>9710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1">
        <v>0</v>
      </c>
      <c r="J155" s="51">
        <v>0</v>
      </c>
      <c r="K155" s="51">
        <v>0</v>
      </c>
      <c r="L155" s="51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3">
        <v>0</v>
      </c>
      <c r="U155" s="50">
        <v>0</v>
      </c>
      <c r="V155" s="50">
        <v>0</v>
      </c>
      <c r="W155" s="50">
        <v>378.76799999999997</v>
      </c>
      <c r="X155" s="50">
        <v>0</v>
      </c>
      <c r="Y155" s="50">
        <v>0</v>
      </c>
      <c r="Z155" s="50">
        <v>0</v>
      </c>
      <c r="AA155" s="50">
        <v>0</v>
      </c>
      <c r="AB155" s="50">
        <v>0</v>
      </c>
      <c r="AC155" s="50">
        <v>0</v>
      </c>
      <c r="AD155" s="50">
        <v>0</v>
      </c>
      <c r="AE155" s="51">
        <v>0</v>
      </c>
      <c r="AF155" s="51">
        <v>0</v>
      </c>
      <c r="AG155" s="65">
        <f t="shared" si="4"/>
        <v>10088.768</v>
      </c>
      <c r="AH155" s="66">
        <f t="shared" si="5"/>
        <v>0</v>
      </c>
      <c r="AI155" s="3"/>
      <c r="AJ155" s="3"/>
    </row>
    <row r="156" spans="2:36" ht="15" customHeight="1" x14ac:dyDescent="0.2">
      <c r="B156" s="58" t="s">
        <v>160</v>
      </c>
      <c r="C156" s="49">
        <v>2000</v>
      </c>
      <c r="D156" s="50">
        <v>0</v>
      </c>
      <c r="E156" s="50">
        <v>0</v>
      </c>
      <c r="F156" s="50">
        <v>0</v>
      </c>
      <c r="G156" s="50">
        <v>-7.92</v>
      </c>
      <c r="H156" s="50">
        <v>0</v>
      </c>
      <c r="I156" s="51">
        <v>0</v>
      </c>
      <c r="J156" s="51">
        <v>0</v>
      </c>
      <c r="K156" s="51">
        <v>0</v>
      </c>
      <c r="L156" s="51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300</v>
      </c>
      <c r="R156" s="50">
        <v>0</v>
      </c>
      <c r="S156" s="50">
        <v>0</v>
      </c>
      <c r="T156" s="53">
        <v>0</v>
      </c>
      <c r="U156" s="50">
        <v>52.0277283</v>
      </c>
      <c r="V156" s="50">
        <v>0</v>
      </c>
      <c r="W156" s="50">
        <v>9016.1280000000006</v>
      </c>
      <c r="X156" s="50">
        <v>0</v>
      </c>
      <c r="Y156" s="50">
        <v>0</v>
      </c>
      <c r="Z156" s="50">
        <v>0</v>
      </c>
      <c r="AA156" s="50">
        <v>0</v>
      </c>
      <c r="AB156" s="50">
        <v>0</v>
      </c>
      <c r="AC156" s="50">
        <v>0</v>
      </c>
      <c r="AD156" s="50">
        <v>0</v>
      </c>
      <c r="AE156" s="51">
        <v>0</v>
      </c>
      <c r="AF156" s="51">
        <v>0</v>
      </c>
      <c r="AG156" s="65">
        <f t="shared" si="4"/>
        <v>11360.2357283</v>
      </c>
      <c r="AH156" s="66">
        <f t="shared" si="5"/>
        <v>0</v>
      </c>
      <c r="AI156" s="3"/>
      <c r="AJ156" s="3"/>
    </row>
    <row r="157" spans="2:36" ht="15" customHeight="1" x14ac:dyDescent="0.2">
      <c r="B157" s="58" t="s">
        <v>161</v>
      </c>
      <c r="C157" s="49">
        <v>1132.0109</v>
      </c>
      <c r="D157" s="50">
        <v>0</v>
      </c>
      <c r="E157" s="50">
        <v>1168.4575942021986</v>
      </c>
      <c r="F157" s="50">
        <v>0</v>
      </c>
      <c r="G157" s="50">
        <v>-600.83799999999997</v>
      </c>
      <c r="H157" s="50">
        <v>0</v>
      </c>
      <c r="I157" s="51">
        <v>0</v>
      </c>
      <c r="J157" s="51">
        <v>0</v>
      </c>
      <c r="K157" s="51">
        <v>50891.642</v>
      </c>
      <c r="L157" s="51">
        <v>0</v>
      </c>
      <c r="M157" s="50">
        <v>44419.604999999996</v>
      </c>
      <c r="N157" s="50">
        <v>0</v>
      </c>
      <c r="O157" s="50">
        <v>3560.2393707396709</v>
      </c>
      <c r="P157" s="50">
        <v>0</v>
      </c>
      <c r="Q157" s="50">
        <v>78.350736000000097</v>
      </c>
      <c r="R157" s="50">
        <v>0</v>
      </c>
      <c r="S157" s="50">
        <v>0</v>
      </c>
      <c r="T157" s="53">
        <v>0</v>
      </c>
      <c r="U157" s="50">
        <v>13309.6820782</v>
      </c>
      <c r="V157" s="50">
        <v>0</v>
      </c>
      <c r="W157" s="50">
        <v>0</v>
      </c>
      <c r="X157" s="50">
        <v>0</v>
      </c>
      <c r="Y157" s="50">
        <v>0</v>
      </c>
      <c r="Z157" s="50">
        <v>0</v>
      </c>
      <c r="AA157" s="50">
        <v>0</v>
      </c>
      <c r="AB157" s="50">
        <v>0</v>
      </c>
      <c r="AC157" s="50">
        <v>0</v>
      </c>
      <c r="AD157" s="50">
        <v>0</v>
      </c>
      <c r="AE157" s="51">
        <v>0</v>
      </c>
      <c r="AF157" s="51">
        <v>0</v>
      </c>
      <c r="AG157" s="65">
        <f t="shared" si="4"/>
        <v>113959.14967914186</v>
      </c>
      <c r="AH157" s="66">
        <f t="shared" si="5"/>
        <v>0</v>
      </c>
      <c r="AI157" s="3"/>
      <c r="AJ157" s="3"/>
    </row>
    <row r="158" spans="2:36" ht="15" customHeight="1" x14ac:dyDescent="0.2">
      <c r="B158" s="58" t="s">
        <v>162</v>
      </c>
      <c r="C158" s="49">
        <v>1521.8205</v>
      </c>
      <c r="D158" s="50">
        <v>-3890.6750000000002</v>
      </c>
      <c r="E158" s="50">
        <v>0</v>
      </c>
      <c r="F158" s="50">
        <v>0</v>
      </c>
      <c r="G158" s="50">
        <v>-275.65100000000001</v>
      </c>
      <c r="H158" s="50">
        <v>-91.298000000000002</v>
      </c>
      <c r="I158" s="51">
        <v>0</v>
      </c>
      <c r="J158" s="51">
        <v>0</v>
      </c>
      <c r="K158" s="51">
        <v>146.28</v>
      </c>
      <c r="L158" s="51">
        <v>0</v>
      </c>
      <c r="M158" s="50">
        <v>3.569</v>
      </c>
      <c r="N158" s="50">
        <v>-224.52699999999999</v>
      </c>
      <c r="O158" s="50">
        <v>7.9000000000000001E-2</v>
      </c>
      <c r="P158" s="50">
        <v>0</v>
      </c>
      <c r="Q158" s="50">
        <v>964.39521999999999</v>
      </c>
      <c r="R158" s="50">
        <v>7.048</v>
      </c>
      <c r="S158" s="50">
        <v>0</v>
      </c>
      <c r="T158" s="53">
        <v>0</v>
      </c>
      <c r="U158" s="50">
        <v>362485.01881277241</v>
      </c>
      <c r="V158" s="50">
        <v>6613.3591321104386</v>
      </c>
      <c r="W158" s="50">
        <v>0</v>
      </c>
      <c r="X158" s="50">
        <v>0</v>
      </c>
      <c r="Y158" s="50">
        <v>0</v>
      </c>
      <c r="Z158" s="50">
        <v>0</v>
      </c>
      <c r="AA158" s="50">
        <v>0</v>
      </c>
      <c r="AB158" s="50">
        <v>0</v>
      </c>
      <c r="AC158" s="50">
        <v>0</v>
      </c>
      <c r="AD158" s="50">
        <v>0</v>
      </c>
      <c r="AE158" s="51">
        <v>0</v>
      </c>
      <c r="AF158" s="51">
        <v>0</v>
      </c>
      <c r="AG158" s="65">
        <f t="shared" si="4"/>
        <v>364845.51153277251</v>
      </c>
      <c r="AH158" s="66">
        <f t="shared" si="5"/>
        <v>2413.9071321104384</v>
      </c>
      <c r="AI158" s="3"/>
      <c r="AJ158" s="3"/>
    </row>
    <row r="159" spans="2:36" ht="15" customHeight="1" x14ac:dyDescent="0.2">
      <c r="B159" s="60" t="s">
        <v>163</v>
      </c>
      <c r="C159" s="49">
        <v>6.6159999999999997</v>
      </c>
      <c r="D159" s="50">
        <v>3042.6584399999997</v>
      </c>
      <c r="E159" s="50">
        <v>0</v>
      </c>
      <c r="F159" s="50">
        <v>0</v>
      </c>
      <c r="G159" s="50">
        <v>0</v>
      </c>
      <c r="H159" s="50">
        <v>0</v>
      </c>
      <c r="I159" s="51">
        <v>0</v>
      </c>
      <c r="J159" s="51">
        <v>0</v>
      </c>
      <c r="K159" s="51">
        <v>0</v>
      </c>
      <c r="L159" s="51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7096.0630000000001</v>
      </c>
      <c r="S159" s="50">
        <v>0</v>
      </c>
      <c r="T159" s="53">
        <v>0</v>
      </c>
      <c r="U159" s="50">
        <v>0</v>
      </c>
      <c r="V159" s="50">
        <v>31729.684000000001</v>
      </c>
      <c r="W159" s="50">
        <v>0</v>
      </c>
      <c r="X159" s="50">
        <v>-4288.2560000000003</v>
      </c>
      <c r="Y159" s="50">
        <v>0</v>
      </c>
      <c r="Z159" s="50">
        <v>0</v>
      </c>
      <c r="AA159" s="50">
        <v>0</v>
      </c>
      <c r="AB159" s="50">
        <v>-191</v>
      </c>
      <c r="AC159" s="50">
        <v>0</v>
      </c>
      <c r="AD159" s="50">
        <v>54451.881370739669</v>
      </c>
      <c r="AE159" s="51">
        <v>0</v>
      </c>
      <c r="AF159" s="51">
        <v>0</v>
      </c>
      <c r="AG159" s="65">
        <f t="shared" si="4"/>
        <v>6.6159999999999997</v>
      </c>
      <c r="AH159" s="66">
        <f t="shared" si="5"/>
        <v>91841.03081073967</v>
      </c>
      <c r="AI159" s="3"/>
      <c r="AJ159" s="3"/>
    </row>
    <row r="160" spans="2:36" ht="15" customHeight="1" x14ac:dyDescent="0.2">
      <c r="B160" s="60" t="s">
        <v>164</v>
      </c>
      <c r="C160" s="49">
        <v>-371.77600000000001</v>
      </c>
      <c r="D160" s="50">
        <v>4326.1760000000004</v>
      </c>
      <c r="E160" s="50">
        <v>0</v>
      </c>
      <c r="F160" s="50">
        <v>0</v>
      </c>
      <c r="G160" s="50">
        <v>1745.646</v>
      </c>
      <c r="H160" s="50">
        <v>0</v>
      </c>
      <c r="I160" s="51">
        <v>0</v>
      </c>
      <c r="J160" s="51">
        <v>0</v>
      </c>
      <c r="K160" s="51">
        <v>0</v>
      </c>
      <c r="L160" s="51">
        <v>0</v>
      </c>
      <c r="M160" s="50">
        <v>0</v>
      </c>
      <c r="N160" s="50">
        <v>0</v>
      </c>
      <c r="O160" s="50">
        <v>0</v>
      </c>
      <c r="P160" s="50">
        <v>52.908999999999999</v>
      </c>
      <c r="Q160" s="50">
        <v>37.406000000000006</v>
      </c>
      <c r="R160" s="50">
        <v>11087.862000000001</v>
      </c>
      <c r="S160" s="50">
        <v>0</v>
      </c>
      <c r="T160" s="53">
        <v>0</v>
      </c>
      <c r="U160" s="50">
        <v>-6455.0140000000001</v>
      </c>
      <c r="V160" s="50">
        <v>34300.870000000003</v>
      </c>
      <c r="W160" s="50">
        <v>0</v>
      </c>
      <c r="X160" s="50">
        <v>-3844.3199999999997</v>
      </c>
      <c r="Y160" s="50">
        <v>0</v>
      </c>
      <c r="Z160" s="50">
        <v>0</v>
      </c>
      <c r="AA160" s="50">
        <v>0</v>
      </c>
      <c r="AB160" s="50">
        <v>-294.82900000000001</v>
      </c>
      <c r="AC160" s="50">
        <v>0</v>
      </c>
      <c r="AD160" s="50">
        <v>44419.604999999996</v>
      </c>
      <c r="AE160" s="51">
        <v>0</v>
      </c>
      <c r="AF160" s="51">
        <v>0</v>
      </c>
      <c r="AG160" s="65">
        <f t="shared" si="4"/>
        <v>-5043.7380000000003</v>
      </c>
      <c r="AH160" s="66">
        <f t="shared" si="5"/>
        <v>90048.273000000001</v>
      </c>
      <c r="AI160" s="3"/>
      <c r="AJ160" s="3"/>
    </row>
    <row r="161" spans="2:36" ht="15" customHeight="1" x14ac:dyDescent="0.2">
      <c r="B161" s="60" t="s">
        <v>165</v>
      </c>
      <c r="C161" s="49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77.995440000000073</v>
      </c>
      <c r="I161" s="51">
        <v>0</v>
      </c>
      <c r="J161" s="51">
        <v>0</v>
      </c>
      <c r="K161" s="51">
        <v>0</v>
      </c>
      <c r="L161" s="51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3">
        <v>0</v>
      </c>
      <c r="U161" s="50">
        <v>62.034918760000004</v>
      </c>
      <c r="V161" s="50">
        <v>2.9999999999563443E-4</v>
      </c>
      <c r="W161" s="50">
        <v>960.28540695999914</v>
      </c>
      <c r="X161" s="50">
        <v>0</v>
      </c>
      <c r="Y161" s="50">
        <v>0</v>
      </c>
      <c r="Z161" s="50">
        <v>0</v>
      </c>
      <c r="AA161" s="50">
        <v>0</v>
      </c>
      <c r="AB161" s="50">
        <v>0</v>
      </c>
      <c r="AC161" s="50">
        <v>0</v>
      </c>
      <c r="AD161" s="50">
        <v>0</v>
      </c>
      <c r="AE161" s="51">
        <v>0</v>
      </c>
      <c r="AF161" s="51">
        <v>0</v>
      </c>
      <c r="AG161" s="65">
        <f t="shared" si="4"/>
        <v>1022.3203257199991</v>
      </c>
      <c r="AH161" s="66">
        <f t="shared" si="5"/>
        <v>77.995740000000069</v>
      </c>
      <c r="AI161" s="3"/>
      <c r="AJ161" s="3"/>
    </row>
    <row r="162" spans="2:36" ht="15" customHeight="1" x14ac:dyDescent="0.2">
      <c r="B162" s="60" t="s">
        <v>166</v>
      </c>
      <c r="C162" s="49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1">
        <v>0</v>
      </c>
      <c r="J162" s="51">
        <v>0</v>
      </c>
      <c r="K162" s="51">
        <v>0</v>
      </c>
      <c r="L162" s="51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3">
        <v>0</v>
      </c>
      <c r="U162" s="50">
        <v>0</v>
      </c>
      <c r="V162" s="50">
        <v>0</v>
      </c>
      <c r="W162" s="50">
        <v>0</v>
      </c>
      <c r="X162" s="50">
        <v>0</v>
      </c>
      <c r="Y162" s="50">
        <v>0</v>
      </c>
      <c r="Z162" s="50">
        <v>0</v>
      </c>
      <c r="AA162" s="50">
        <v>0</v>
      </c>
      <c r="AB162" s="50">
        <v>0</v>
      </c>
      <c r="AC162" s="50">
        <v>0</v>
      </c>
      <c r="AD162" s="50">
        <v>0</v>
      </c>
      <c r="AE162" s="51">
        <v>0</v>
      </c>
      <c r="AF162" s="51">
        <v>0</v>
      </c>
      <c r="AG162" s="65">
        <f t="shared" si="4"/>
        <v>0</v>
      </c>
      <c r="AH162" s="66">
        <f t="shared" si="5"/>
        <v>0</v>
      </c>
      <c r="AI162" s="3"/>
      <c r="AJ162" s="3"/>
    </row>
    <row r="163" spans="2:36" s="3" customFormat="1" ht="15" customHeight="1" x14ac:dyDescent="0.2">
      <c r="B163" s="107" t="s">
        <v>183</v>
      </c>
      <c r="C163" s="108">
        <v>0</v>
      </c>
      <c r="D163" s="109">
        <v>71.197000000000003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21.379244590000184</v>
      </c>
      <c r="P163" s="109">
        <v>0</v>
      </c>
      <c r="Q163" s="109">
        <v>202937.35713444999</v>
      </c>
      <c r="R163" s="109">
        <v>-1517.2660000000001</v>
      </c>
      <c r="S163" s="109">
        <v>0</v>
      </c>
      <c r="T163" s="110">
        <v>0.49399999999999999</v>
      </c>
      <c r="U163" s="109">
        <v>0</v>
      </c>
      <c r="V163" s="109">
        <v>5219.5949079999991</v>
      </c>
      <c r="W163" s="109">
        <v>0</v>
      </c>
      <c r="X163" s="109">
        <v>2.85</v>
      </c>
      <c r="Y163" s="109">
        <v>0</v>
      </c>
      <c r="Z163" s="109">
        <v>0</v>
      </c>
      <c r="AA163" s="109">
        <v>0</v>
      </c>
      <c r="AB163" s="109">
        <v>0.185</v>
      </c>
      <c r="AC163" s="109">
        <v>0</v>
      </c>
      <c r="AD163" s="109">
        <v>198391.65261922</v>
      </c>
      <c r="AE163" s="109">
        <v>0</v>
      </c>
      <c r="AF163" s="109">
        <v>0</v>
      </c>
      <c r="AG163" s="108">
        <f t="shared" si="4"/>
        <v>202958.73637904</v>
      </c>
      <c r="AH163" s="110">
        <f t="shared" si="5"/>
        <v>202168.70752721999</v>
      </c>
    </row>
    <row r="164" spans="2:36" ht="15" customHeight="1" x14ac:dyDescent="0.2">
      <c r="B164" s="56" t="s">
        <v>184</v>
      </c>
      <c r="C164" s="43">
        <v>0</v>
      </c>
      <c r="D164" s="44">
        <v>0</v>
      </c>
      <c r="E164" s="44">
        <v>0</v>
      </c>
      <c r="F164" s="44">
        <v>0</v>
      </c>
      <c r="G164" s="44">
        <v>0</v>
      </c>
      <c r="H164" s="44">
        <v>0</v>
      </c>
      <c r="I164" s="46">
        <v>0</v>
      </c>
      <c r="J164" s="46">
        <v>0</v>
      </c>
      <c r="K164" s="46">
        <v>0</v>
      </c>
      <c r="L164" s="46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179240.96896500001</v>
      </c>
      <c r="R164" s="44">
        <v>0</v>
      </c>
      <c r="S164" s="44">
        <v>0</v>
      </c>
      <c r="T164" s="45">
        <v>0</v>
      </c>
      <c r="U164" s="44">
        <v>0</v>
      </c>
      <c r="V164" s="54"/>
      <c r="W164" s="44">
        <v>0</v>
      </c>
      <c r="X164" s="44">
        <v>2.911</v>
      </c>
      <c r="Y164" s="44">
        <v>0</v>
      </c>
      <c r="Z164" s="44">
        <v>0</v>
      </c>
      <c r="AA164" s="44">
        <v>0</v>
      </c>
      <c r="AB164" s="44">
        <v>0</v>
      </c>
      <c r="AC164" s="44">
        <v>0</v>
      </c>
      <c r="AD164" s="44">
        <v>198391.65261922</v>
      </c>
      <c r="AE164" s="46">
        <v>0</v>
      </c>
      <c r="AF164" s="46">
        <v>0</v>
      </c>
      <c r="AG164" s="47">
        <f t="shared" si="4"/>
        <v>179240.96896500001</v>
      </c>
      <c r="AH164" s="48">
        <f t="shared" si="5"/>
        <v>198394.56361921999</v>
      </c>
      <c r="AI164" s="3"/>
      <c r="AJ164" s="3"/>
    </row>
    <row r="165" spans="2:36" ht="15" customHeight="1" x14ac:dyDescent="0.2">
      <c r="B165" s="56" t="s">
        <v>185</v>
      </c>
      <c r="C165" s="43">
        <v>0</v>
      </c>
      <c r="D165" s="44">
        <v>71.197000000000003</v>
      </c>
      <c r="E165" s="44">
        <v>0</v>
      </c>
      <c r="F165" s="44">
        <v>0</v>
      </c>
      <c r="G165" s="44">
        <v>0</v>
      </c>
      <c r="H165" s="44">
        <v>0</v>
      </c>
      <c r="I165" s="46">
        <v>0</v>
      </c>
      <c r="J165" s="46">
        <v>0</v>
      </c>
      <c r="K165" s="46">
        <v>0</v>
      </c>
      <c r="L165" s="46">
        <v>0</v>
      </c>
      <c r="M165" s="44">
        <v>0</v>
      </c>
      <c r="N165" s="44">
        <v>0</v>
      </c>
      <c r="O165" s="44">
        <v>21.379244590000184</v>
      </c>
      <c r="P165" s="44">
        <v>0</v>
      </c>
      <c r="Q165" s="44">
        <v>23696.388169450001</v>
      </c>
      <c r="R165" s="44">
        <v>-1517.2660000000001</v>
      </c>
      <c r="S165" s="44">
        <v>0</v>
      </c>
      <c r="T165" s="45">
        <v>0.49399999999999999</v>
      </c>
      <c r="U165" s="44">
        <v>0</v>
      </c>
      <c r="V165" s="44">
        <v>5219.5949079999991</v>
      </c>
      <c r="W165" s="44">
        <v>0</v>
      </c>
      <c r="X165" s="44">
        <v>-6.0999999999999999E-2</v>
      </c>
      <c r="Y165" s="44">
        <v>0</v>
      </c>
      <c r="Z165" s="44">
        <v>0</v>
      </c>
      <c r="AA165" s="44">
        <v>0</v>
      </c>
      <c r="AB165" s="44">
        <v>0.185</v>
      </c>
      <c r="AC165" s="44">
        <v>0</v>
      </c>
      <c r="AD165" s="44">
        <v>0</v>
      </c>
      <c r="AE165" s="44">
        <v>0</v>
      </c>
      <c r="AF165" s="44">
        <v>0</v>
      </c>
      <c r="AG165" s="43">
        <f t="shared" si="4"/>
        <v>23717.767414040001</v>
      </c>
      <c r="AH165" s="45">
        <f t="shared" si="5"/>
        <v>3774.1439079999991</v>
      </c>
      <c r="AI165" s="3"/>
      <c r="AJ165" s="3"/>
    </row>
    <row r="166" spans="2:36" ht="15" customHeight="1" x14ac:dyDescent="0.2">
      <c r="B166" s="58" t="s">
        <v>153</v>
      </c>
      <c r="C166" s="49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1">
        <v>0</v>
      </c>
      <c r="J166" s="51">
        <v>0</v>
      </c>
      <c r="K166" s="51">
        <v>0</v>
      </c>
      <c r="L166" s="51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93.678296999999986</v>
      </c>
      <c r="R166" s="50">
        <v>0</v>
      </c>
      <c r="S166" s="50">
        <v>0</v>
      </c>
      <c r="T166" s="53">
        <v>0</v>
      </c>
      <c r="U166" s="50">
        <v>0</v>
      </c>
      <c r="V166" s="50">
        <v>0</v>
      </c>
      <c r="W166" s="50">
        <v>0</v>
      </c>
      <c r="X166" s="50">
        <v>0</v>
      </c>
      <c r="Y166" s="50">
        <v>0</v>
      </c>
      <c r="Z166" s="50">
        <v>0</v>
      </c>
      <c r="AA166" s="50">
        <v>0</v>
      </c>
      <c r="AB166" s="50">
        <v>0</v>
      </c>
      <c r="AC166" s="50">
        <v>0</v>
      </c>
      <c r="AD166" s="51">
        <v>0</v>
      </c>
      <c r="AE166" s="51">
        <v>0</v>
      </c>
      <c r="AF166" s="51">
        <v>0</v>
      </c>
      <c r="AG166" s="65">
        <f t="shared" si="4"/>
        <v>93.678296999999986</v>
      </c>
      <c r="AH166" s="66">
        <f t="shared" si="5"/>
        <v>0</v>
      </c>
      <c r="AI166" s="3"/>
      <c r="AJ166" s="3"/>
    </row>
    <row r="167" spans="2:36" ht="15" customHeight="1" x14ac:dyDescent="0.2">
      <c r="B167" s="58" t="s">
        <v>154</v>
      </c>
      <c r="C167" s="49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1">
        <v>0</v>
      </c>
      <c r="J167" s="51">
        <v>0</v>
      </c>
      <c r="K167" s="51">
        <v>0</v>
      </c>
      <c r="L167" s="51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3">
        <v>0</v>
      </c>
      <c r="U167" s="50">
        <v>0</v>
      </c>
      <c r="V167" s="50">
        <v>0</v>
      </c>
      <c r="W167" s="50">
        <v>0</v>
      </c>
      <c r="X167" s="50">
        <v>0</v>
      </c>
      <c r="Y167" s="50">
        <v>0</v>
      </c>
      <c r="Z167" s="50">
        <v>0</v>
      </c>
      <c r="AA167" s="50">
        <v>0</v>
      </c>
      <c r="AB167" s="50">
        <v>0</v>
      </c>
      <c r="AC167" s="50">
        <v>0</v>
      </c>
      <c r="AD167" s="50">
        <v>0</v>
      </c>
      <c r="AE167" s="51">
        <v>0</v>
      </c>
      <c r="AF167" s="51">
        <v>0</v>
      </c>
      <c r="AG167" s="65">
        <f t="shared" si="4"/>
        <v>0</v>
      </c>
      <c r="AH167" s="66">
        <f t="shared" si="5"/>
        <v>0</v>
      </c>
      <c r="AI167" s="3"/>
      <c r="AJ167" s="3"/>
    </row>
    <row r="168" spans="2:36" ht="15" customHeight="1" x14ac:dyDescent="0.2">
      <c r="B168" s="58" t="s">
        <v>189</v>
      </c>
      <c r="C168" s="49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1">
        <v>0</v>
      </c>
      <c r="J168" s="51">
        <v>0</v>
      </c>
      <c r="K168" s="51">
        <v>0</v>
      </c>
      <c r="L168" s="51">
        <v>0</v>
      </c>
      <c r="M168" s="50">
        <v>0</v>
      </c>
      <c r="N168" s="50">
        <v>0</v>
      </c>
      <c r="O168" s="50">
        <v>21.379244590000184</v>
      </c>
      <c r="P168" s="50">
        <v>0</v>
      </c>
      <c r="Q168" s="50">
        <v>0</v>
      </c>
      <c r="R168" s="50">
        <v>0</v>
      </c>
      <c r="S168" s="50">
        <v>0</v>
      </c>
      <c r="T168" s="53">
        <v>0</v>
      </c>
      <c r="U168" s="50">
        <v>0</v>
      </c>
      <c r="V168" s="50">
        <v>0</v>
      </c>
      <c r="W168" s="50">
        <v>0</v>
      </c>
      <c r="X168" s="50">
        <v>0</v>
      </c>
      <c r="Y168" s="50">
        <v>0</v>
      </c>
      <c r="Z168" s="50">
        <v>0</v>
      </c>
      <c r="AA168" s="50">
        <v>0</v>
      </c>
      <c r="AB168" s="50">
        <v>0</v>
      </c>
      <c r="AC168" s="50">
        <v>0</v>
      </c>
      <c r="AD168" s="50">
        <v>0</v>
      </c>
      <c r="AE168" s="51">
        <v>0</v>
      </c>
      <c r="AF168" s="51">
        <v>0</v>
      </c>
      <c r="AG168" s="65">
        <f t="shared" si="4"/>
        <v>21.379244590000184</v>
      </c>
      <c r="AH168" s="66">
        <f t="shared" si="5"/>
        <v>0</v>
      </c>
      <c r="AI168" s="3"/>
      <c r="AJ168" s="3"/>
    </row>
    <row r="169" spans="2:36" ht="15" customHeight="1" x14ac:dyDescent="0.2">
      <c r="B169" s="58" t="s">
        <v>155</v>
      </c>
      <c r="C169" s="49">
        <v>0</v>
      </c>
      <c r="D169" s="50">
        <v>71.197000000000003</v>
      </c>
      <c r="E169" s="50">
        <v>0</v>
      </c>
      <c r="F169" s="50">
        <v>0</v>
      </c>
      <c r="G169" s="50">
        <v>0</v>
      </c>
      <c r="H169" s="50">
        <v>0</v>
      </c>
      <c r="I169" s="51">
        <v>0</v>
      </c>
      <c r="J169" s="51">
        <v>0</v>
      </c>
      <c r="K169" s="51">
        <v>0</v>
      </c>
      <c r="L169" s="51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-1517.4417297700008</v>
      </c>
      <c r="R169" s="50">
        <v>-1517.2660000000001</v>
      </c>
      <c r="S169" s="50">
        <v>0</v>
      </c>
      <c r="T169" s="53">
        <v>0.49399999999999999</v>
      </c>
      <c r="U169" s="50">
        <v>0</v>
      </c>
      <c r="V169" s="50">
        <v>5219.5949079999991</v>
      </c>
      <c r="W169" s="50">
        <v>0</v>
      </c>
      <c r="X169" s="50">
        <v>-6.0999999999999999E-2</v>
      </c>
      <c r="Y169" s="50">
        <v>0</v>
      </c>
      <c r="Z169" s="50">
        <v>0</v>
      </c>
      <c r="AA169" s="50">
        <v>0</v>
      </c>
      <c r="AB169" s="50">
        <v>0</v>
      </c>
      <c r="AC169" s="50">
        <v>0</v>
      </c>
      <c r="AD169" s="50">
        <v>0</v>
      </c>
      <c r="AE169" s="51">
        <v>0</v>
      </c>
      <c r="AF169" s="51">
        <v>0</v>
      </c>
      <c r="AG169" s="65">
        <f t="shared" si="4"/>
        <v>-1517.4417297700008</v>
      </c>
      <c r="AH169" s="66">
        <f t="shared" si="5"/>
        <v>3773.9589079999992</v>
      </c>
      <c r="AI169" s="3"/>
      <c r="AJ169" s="3"/>
    </row>
    <row r="170" spans="2:36" ht="15" customHeight="1" x14ac:dyDescent="0.2">
      <c r="B170" s="58" t="s">
        <v>156</v>
      </c>
      <c r="C170" s="49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1">
        <v>0</v>
      </c>
      <c r="J170" s="51">
        <v>0</v>
      </c>
      <c r="K170" s="51">
        <v>0</v>
      </c>
      <c r="L170" s="51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0.49399999999999999</v>
      </c>
      <c r="R170" s="50">
        <v>0</v>
      </c>
      <c r="S170" s="50">
        <v>0</v>
      </c>
      <c r="T170" s="53">
        <v>0</v>
      </c>
      <c r="U170" s="50">
        <v>0</v>
      </c>
      <c r="V170" s="50">
        <v>0</v>
      </c>
      <c r="W170" s="50">
        <v>0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0</v>
      </c>
      <c r="AD170" s="50">
        <v>0</v>
      </c>
      <c r="AE170" s="51">
        <v>0</v>
      </c>
      <c r="AF170" s="51">
        <v>0</v>
      </c>
      <c r="AG170" s="65">
        <f t="shared" si="4"/>
        <v>0.49399999999999999</v>
      </c>
      <c r="AH170" s="66">
        <f t="shared" si="5"/>
        <v>0</v>
      </c>
      <c r="AI170" s="3"/>
      <c r="AJ170" s="3"/>
    </row>
    <row r="171" spans="2:36" ht="15" customHeight="1" x14ac:dyDescent="0.2">
      <c r="B171" s="58" t="s">
        <v>157</v>
      </c>
      <c r="C171" s="49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1">
        <v>0</v>
      </c>
      <c r="J171" s="51">
        <v>0</v>
      </c>
      <c r="K171" s="51">
        <v>0</v>
      </c>
      <c r="L171" s="51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5219.594908</v>
      </c>
      <c r="R171" s="50">
        <v>0</v>
      </c>
      <c r="S171" s="50">
        <v>0</v>
      </c>
      <c r="T171" s="53">
        <v>0</v>
      </c>
      <c r="U171" s="50">
        <v>0</v>
      </c>
      <c r="V171" s="50">
        <v>0</v>
      </c>
      <c r="W171" s="50">
        <v>0</v>
      </c>
      <c r="X171" s="50">
        <v>0</v>
      </c>
      <c r="Y171" s="50">
        <v>0</v>
      </c>
      <c r="Z171" s="50">
        <v>0</v>
      </c>
      <c r="AA171" s="50">
        <v>0</v>
      </c>
      <c r="AB171" s="50">
        <v>0</v>
      </c>
      <c r="AC171" s="50">
        <v>0</v>
      </c>
      <c r="AD171" s="50">
        <v>0</v>
      </c>
      <c r="AE171" s="51">
        <v>0</v>
      </c>
      <c r="AF171" s="51">
        <v>0</v>
      </c>
      <c r="AG171" s="65">
        <f t="shared" si="4"/>
        <v>5219.594908</v>
      </c>
      <c r="AH171" s="66">
        <f t="shared" si="5"/>
        <v>0</v>
      </c>
      <c r="AI171" s="3"/>
      <c r="AJ171" s="3"/>
    </row>
    <row r="172" spans="2:36" ht="15" customHeight="1" x14ac:dyDescent="0.2">
      <c r="B172" s="58" t="s">
        <v>158</v>
      </c>
      <c r="C172" s="49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1">
        <v>0</v>
      </c>
      <c r="J172" s="51">
        <v>0</v>
      </c>
      <c r="K172" s="51">
        <v>0</v>
      </c>
      <c r="L172" s="51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-18.753959999999999</v>
      </c>
      <c r="R172" s="50">
        <v>0</v>
      </c>
      <c r="S172" s="50">
        <v>0</v>
      </c>
      <c r="T172" s="53">
        <v>0</v>
      </c>
      <c r="U172" s="50">
        <v>0</v>
      </c>
      <c r="V172" s="50">
        <v>0</v>
      </c>
      <c r="W172" s="50">
        <v>0</v>
      </c>
      <c r="X172" s="50">
        <v>0</v>
      </c>
      <c r="Y172" s="50">
        <v>0</v>
      </c>
      <c r="Z172" s="50">
        <v>0</v>
      </c>
      <c r="AA172" s="50">
        <v>0</v>
      </c>
      <c r="AB172" s="50">
        <v>0</v>
      </c>
      <c r="AC172" s="50">
        <v>0</v>
      </c>
      <c r="AD172" s="50">
        <v>0</v>
      </c>
      <c r="AE172" s="51">
        <v>0</v>
      </c>
      <c r="AF172" s="51">
        <v>0</v>
      </c>
      <c r="AG172" s="65">
        <f t="shared" si="4"/>
        <v>-18.753959999999999</v>
      </c>
      <c r="AH172" s="66">
        <f t="shared" si="5"/>
        <v>0</v>
      </c>
      <c r="AI172" s="3"/>
      <c r="AJ172" s="3"/>
    </row>
    <row r="173" spans="2:36" ht="15" customHeight="1" x14ac:dyDescent="0.2">
      <c r="B173" s="58" t="s">
        <v>159</v>
      </c>
      <c r="C173" s="49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1">
        <v>0</v>
      </c>
      <c r="J173" s="51">
        <v>0</v>
      </c>
      <c r="K173" s="51">
        <v>0</v>
      </c>
      <c r="L173" s="51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3">
        <v>0</v>
      </c>
      <c r="U173" s="50">
        <v>0</v>
      </c>
      <c r="V173" s="50">
        <v>0</v>
      </c>
      <c r="W173" s="50">
        <v>0</v>
      </c>
      <c r="X173" s="50">
        <v>0</v>
      </c>
      <c r="Y173" s="50">
        <v>0</v>
      </c>
      <c r="Z173" s="50">
        <v>0</v>
      </c>
      <c r="AA173" s="50">
        <v>0</v>
      </c>
      <c r="AB173" s="50">
        <v>0</v>
      </c>
      <c r="AC173" s="50">
        <v>0</v>
      </c>
      <c r="AD173" s="50">
        <v>0</v>
      </c>
      <c r="AE173" s="51">
        <v>0</v>
      </c>
      <c r="AF173" s="51">
        <v>0</v>
      </c>
      <c r="AG173" s="65">
        <f t="shared" si="4"/>
        <v>0</v>
      </c>
      <c r="AH173" s="66">
        <f t="shared" si="5"/>
        <v>0</v>
      </c>
      <c r="AI173" s="3"/>
      <c r="AJ173" s="3"/>
    </row>
    <row r="174" spans="2:36" ht="15" customHeight="1" x14ac:dyDescent="0.2">
      <c r="B174" s="58" t="s">
        <v>160</v>
      </c>
      <c r="C174" s="49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1">
        <v>0</v>
      </c>
      <c r="J174" s="51">
        <v>0</v>
      </c>
      <c r="K174" s="51">
        <v>0</v>
      </c>
      <c r="L174" s="51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3">
        <v>0</v>
      </c>
      <c r="U174" s="50">
        <v>0</v>
      </c>
      <c r="V174" s="50">
        <v>0</v>
      </c>
      <c r="W174" s="50">
        <v>0</v>
      </c>
      <c r="X174" s="50">
        <v>0</v>
      </c>
      <c r="Y174" s="50">
        <v>0</v>
      </c>
      <c r="Z174" s="50">
        <v>0</v>
      </c>
      <c r="AA174" s="50">
        <v>0</v>
      </c>
      <c r="AB174" s="50">
        <v>0</v>
      </c>
      <c r="AC174" s="50">
        <v>0</v>
      </c>
      <c r="AD174" s="50">
        <v>0</v>
      </c>
      <c r="AE174" s="51">
        <v>0</v>
      </c>
      <c r="AF174" s="51">
        <v>0</v>
      </c>
      <c r="AG174" s="65">
        <f t="shared" si="4"/>
        <v>0</v>
      </c>
      <c r="AH174" s="66">
        <f t="shared" si="5"/>
        <v>0</v>
      </c>
      <c r="AI174" s="3"/>
      <c r="AJ174" s="3"/>
    </row>
    <row r="175" spans="2:36" ht="15" customHeight="1" x14ac:dyDescent="0.2">
      <c r="B175" s="58" t="s">
        <v>161</v>
      </c>
      <c r="C175" s="49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1">
        <v>0</v>
      </c>
      <c r="J175" s="51">
        <v>0</v>
      </c>
      <c r="K175" s="51">
        <v>0</v>
      </c>
      <c r="L175" s="51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19150.68365422</v>
      </c>
      <c r="R175" s="50">
        <v>0</v>
      </c>
      <c r="S175" s="50">
        <v>0</v>
      </c>
      <c r="T175" s="53">
        <v>0</v>
      </c>
      <c r="U175" s="50">
        <v>0</v>
      </c>
      <c r="V175" s="50">
        <v>0</v>
      </c>
      <c r="W175" s="50">
        <v>0</v>
      </c>
      <c r="X175" s="50">
        <v>0</v>
      </c>
      <c r="Y175" s="50">
        <v>0</v>
      </c>
      <c r="Z175" s="50">
        <v>0</v>
      </c>
      <c r="AA175" s="50">
        <v>0</v>
      </c>
      <c r="AB175" s="50">
        <v>0.185</v>
      </c>
      <c r="AC175" s="50">
        <v>0</v>
      </c>
      <c r="AD175" s="50">
        <v>0</v>
      </c>
      <c r="AE175" s="51">
        <v>0</v>
      </c>
      <c r="AF175" s="51">
        <v>0</v>
      </c>
      <c r="AG175" s="65">
        <f t="shared" si="4"/>
        <v>19150.68365422</v>
      </c>
      <c r="AH175" s="66">
        <f t="shared" si="5"/>
        <v>0.185</v>
      </c>
      <c r="AI175" s="3"/>
      <c r="AJ175" s="3"/>
    </row>
    <row r="176" spans="2:36" ht="15" customHeight="1" x14ac:dyDescent="0.2">
      <c r="B176" s="58" t="s">
        <v>162</v>
      </c>
      <c r="C176" s="49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1">
        <v>0</v>
      </c>
      <c r="J176" s="51">
        <v>0</v>
      </c>
      <c r="K176" s="51">
        <v>0</v>
      </c>
      <c r="L176" s="51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3">
        <v>0</v>
      </c>
      <c r="U176" s="50">
        <v>0</v>
      </c>
      <c r="V176" s="50">
        <v>0</v>
      </c>
      <c r="W176" s="50">
        <v>0</v>
      </c>
      <c r="X176" s="50">
        <v>0</v>
      </c>
      <c r="Y176" s="50">
        <v>0</v>
      </c>
      <c r="Z176" s="50">
        <v>0</v>
      </c>
      <c r="AA176" s="50">
        <v>0</v>
      </c>
      <c r="AB176" s="50">
        <v>0</v>
      </c>
      <c r="AC176" s="50">
        <v>0</v>
      </c>
      <c r="AD176" s="50">
        <v>0</v>
      </c>
      <c r="AE176" s="51">
        <v>0</v>
      </c>
      <c r="AF176" s="51">
        <v>0</v>
      </c>
      <c r="AG176" s="65">
        <f t="shared" si="4"/>
        <v>0</v>
      </c>
      <c r="AH176" s="66">
        <f t="shared" si="5"/>
        <v>0</v>
      </c>
      <c r="AI176" s="3"/>
      <c r="AJ176" s="3"/>
    </row>
    <row r="177" spans="2:36" ht="15" customHeight="1" x14ac:dyDescent="0.2">
      <c r="B177" s="60" t="s">
        <v>163</v>
      </c>
      <c r="C177" s="49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1">
        <v>0</v>
      </c>
      <c r="J177" s="51">
        <v>0</v>
      </c>
      <c r="K177" s="51">
        <v>0</v>
      </c>
      <c r="L177" s="51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3">
        <v>0</v>
      </c>
      <c r="U177" s="50">
        <v>0</v>
      </c>
      <c r="V177" s="50">
        <v>0</v>
      </c>
      <c r="W177" s="50">
        <v>0</v>
      </c>
      <c r="X177" s="50">
        <v>0</v>
      </c>
      <c r="Y177" s="50">
        <v>0</v>
      </c>
      <c r="Z177" s="50">
        <v>0</v>
      </c>
      <c r="AA177" s="50">
        <v>0</v>
      </c>
      <c r="AB177" s="50">
        <v>0</v>
      </c>
      <c r="AC177" s="50">
        <v>0</v>
      </c>
      <c r="AD177" s="50">
        <v>0</v>
      </c>
      <c r="AE177" s="51">
        <v>0</v>
      </c>
      <c r="AF177" s="51">
        <v>0</v>
      </c>
      <c r="AG177" s="65">
        <f t="shared" si="4"/>
        <v>0</v>
      </c>
      <c r="AH177" s="66">
        <f t="shared" si="5"/>
        <v>0</v>
      </c>
      <c r="AI177" s="3"/>
      <c r="AJ177" s="3"/>
    </row>
    <row r="178" spans="2:36" ht="15" customHeight="1" x14ac:dyDescent="0.2">
      <c r="B178" s="60" t="s">
        <v>164</v>
      </c>
      <c r="C178" s="49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1">
        <v>0</v>
      </c>
      <c r="J178" s="51">
        <v>0</v>
      </c>
      <c r="K178" s="51">
        <v>0</v>
      </c>
      <c r="L178" s="51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3">
        <v>0</v>
      </c>
      <c r="U178" s="50">
        <v>0</v>
      </c>
      <c r="V178" s="50">
        <v>0</v>
      </c>
      <c r="W178" s="50">
        <v>0</v>
      </c>
      <c r="X178" s="50">
        <v>0</v>
      </c>
      <c r="Y178" s="50">
        <v>0</v>
      </c>
      <c r="Z178" s="50">
        <v>0</v>
      </c>
      <c r="AA178" s="50">
        <v>0</v>
      </c>
      <c r="AB178" s="50">
        <v>0</v>
      </c>
      <c r="AC178" s="50">
        <v>0</v>
      </c>
      <c r="AD178" s="50">
        <v>0</v>
      </c>
      <c r="AE178" s="51">
        <v>0</v>
      </c>
      <c r="AF178" s="51">
        <v>0</v>
      </c>
      <c r="AG178" s="65">
        <f t="shared" si="4"/>
        <v>0</v>
      </c>
      <c r="AH178" s="66">
        <f t="shared" si="5"/>
        <v>0</v>
      </c>
      <c r="AI178" s="3"/>
      <c r="AJ178" s="3"/>
    </row>
    <row r="179" spans="2:36" ht="15" customHeight="1" x14ac:dyDescent="0.2">
      <c r="B179" s="60" t="s">
        <v>165</v>
      </c>
      <c r="C179" s="49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1">
        <v>0</v>
      </c>
      <c r="J179" s="51">
        <v>0</v>
      </c>
      <c r="K179" s="51">
        <v>0</v>
      </c>
      <c r="L179" s="51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768.13300000000004</v>
      </c>
      <c r="R179" s="50">
        <v>0</v>
      </c>
      <c r="S179" s="50">
        <v>0</v>
      </c>
      <c r="T179" s="53">
        <v>0</v>
      </c>
      <c r="U179" s="50">
        <v>0</v>
      </c>
      <c r="V179" s="50">
        <v>0</v>
      </c>
      <c r="W179" s="50">
        <v>0</v>
      </c>
      <c r="X179" s="50">
        <v>0</v>
      </c>
      <c r="Y179" s="50">
        <v>0</v>
      </c>
      <c r="Z179" s="50">
        <v>0</v>
      </c>
      <c r="AA179" s="50">
        <v>0</v>
      </c>
      <c r="AB179" s="50">
        <v>0</v>
      </c>
      <c r="AC179" s="50">
        <v>0</v>
      </c>
      <c r="AD179" s="50">
        <v>0</v>
      </c>
      <c r="AE179" s="51">
        <v>0</v>
      </c>
      <c r="AF179" s="51">
        <v>0</v>
      </c>
      <c r="AG179" s="65">
        <f t="shared" si="4"/>
        <v>768.13300000000004</v>
      </c>
      <c r="AH179" s="66">
        <f t="shared" si="5"/>
        <v>0</v>
      </c>
      <c r="AI179" s="3"/>
      <c r="AJ179" s="3"/>
    </row>
    <row r="180" spans="2:36" ht="15" customHeight="1" x14ac:dyDescent="0.2">
      <c r="B180" s="60" t="s">
        <v>166</v>
      </c>
      <c r="C180" s="49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1">
        <v>0</v>
      </c>
      <c r="J180" s="51">
        <v>0</v>
      </c>
      <c r="K180" s="51">
        <v>0</v>
      </c>
      <c r="L180" s="51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3">
        <v>0</v>
      </c>
      <c r="U180" s="50">
        <v>0</v>
      </c>
      <c r="V180" s="50">
        <v>0</v>
      </c>
      <c r="W180" s="50">
        <v>0</v>
      </c>
      <c r="X180" s="50">
        <v>0</v>
      </c>
      <c r="Y180" s="50">
        <v>0</v>
      </c>
      <c r="Z180" s="50">
        <v>0</v>
      </c>
      <c r="AA180" s="50">
        <v>0</v>
      </c>
      <c r="AB180" s="50">
        <v>0</v>
      </c>
      <c r="AC180" s="50">
        <v>0</v>
      </c>
      <c r="AD180" s="50">
        <v>0</v>
      </c>
      <c r="AE180" s="51">
        <v>0</v>
      </c>
      <c r="AF180" s="51">
        <v>0</v>
      </c>
      <c r="AG180" s="65">
        <f t="shared" si="4"/>
        <v>0</v>
      </c>
      <c r="AH180" s="66">
        <f t="shared" si="5"/>
        <v>0</v>
      </c>
      <c r="AI180" s="3"/>
      <c r="AJ180" s="3"/>
    </row>
    <row r="181" spans="2:36" s="4" customFormat="1" ht="15" customHeight="1" x14ac:dyDescent="0.2">
      <c r="B181" s="106" t="s">
        <v>176</v>
      </c>
      <c r="C181" s="103">
        <v>-65968.395999999993</v>
      </c>
      <c r="D181" s="104">
        <v>-58720.105000000003</v>
      </c>
      <c r="E181" s="104">
        <v>0</v>
      </c>
      <c r="F181" s="104">
        <v>0</v>
      </c>
      <c r="G181" s="104">
        <v>0</v>
      </c>
      <c r="H181" s="104">
        <v>0</v>
      </c>
      <c r="I181" s="104">
        <v>0</v>
      </c>
      <c r="J181" s="104">
        <v>0</v>
      </c>
      <c r="K181" s="104">
        <v>0</v>
      </c>
      <c r="L181" s="104">
        <v>0</v>
      </c>
      <c r="M181" s="104">
        <v>0</v>
      </c>
      <c r="N181" s="104">
        <v>173.18899999999999</v>
      </c>
      <c r="O181" s="104">
        <v>0</v>
      </c>
      <c r="P181" s="104">
        <v>0</v>
      </c>
      <c r="Q181" s="104">
        <v>0</v>
      </c>
      <c r="R181" s="104">
        <v>0</v>
      </c>
      <c r="S181" s="104">
        <v>7324.8410000000003</v>
      </c>
      <c r="T181" s="105">
        <v>-3355.5659999999998</v>
      </c>
      <c r="U181" s="104">
        <v>0</v>
      </c>
      <c r="V181" s="104">
        <v>0</v>
      </c>
      <c r="W181" s="104">
        <v>0</v>
      </c>
      <c r="X181" s="104">
        <v>0</v>
      </c>
      <c r="Y181" s="104">
        <v>0</v>
      </c>
      <c r="Z181" s="104">
        <v>0</v>
      </c>
      <c r="AA181" s="104">
        <v>0</v>
      </c>
      <c r="AB181" s="104">
        <v>0</v>
      </c>
      <c r="AC181" s="104">
        <v>0</v>
      </c>
      <c r="AD181" s="104">
        <v>0</v>
      </c>
      <c r="AE181" s="104">
        <v>0</v>
      </c>
      <c r="AF181" s="104">
        <v>0</v>
      </c>
      <c r="AG181" s="103">
        <f t="shared" si="4"/>
        <v>-58643.554999999993</v>
      </c>
      <c r="AH181" s="105">
        <f t="shared" si="5"/>
        <v>-61902.482000000004</v>
      </c>
      <c r="AI181" s="3"/>
      <c r="AJ181" s="3"/>
    </row>
    <row r="182" spans="2:36" ht="15" customHeight="1" x14ac:dyDescent="0.2">
      <c r="B182" s="58" t="s">
        <v>153</v>
      </c>
      <c r="C182" s="49">
        <v>-47656.258999999998</v>
      </c>
      <c r="D182" s="50">
        <v>-47655.761000000006</v>
      </c>
      <c r="E182" s="50">
        <v>0</v>
      </c>
      <c r="F182" s="50">
        <v>0</v>
      </c>
      <c r="G182" s="50">
        <v>0</v>
      </c>
      <c r="H182" s="50">
        <v>0</v>
      </c>
      <c r="I182" s="51">
        <v>0</v>
      </c>
      <c r="J182" s="51">
        <v>0</v>
      </c>
      <c r="K182" s="51">
        <v>0</v>
      </c>
      <c r="L182" s="51">
        <v>0</v>
      </c>
      <c r="M182" s="50">
        <v>0</v>
      </c>
      <c r="N182" s="50">
        <v>7.8E-2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3">
        <v>0</v>
      </c>
      <c r="U182" s="50">
        <v>0</v>
      </c>
      <c r="V182" s="50">
        <v>0</v>
      </c>
      <c r="W182" s="50">
        <v>0</v>
      </c>
      <c r="X182" s="50">
        <v>0</v>
      </c>
      <c r="Y182" s="50">
        <v>0</v>
      </c>
      <c r="Z182" s="50">
        <v>0</v>
      </c>
      <c r="AA182" s="50">
        <v>0</v>
      </c>
      <c r="AB182" s="50">
        <v>0</v>
      </c>
      <c r="AC182" s="50">
        <v>0</v>
      </c>
      <c r="AD182" s="51">
        <v>0</v>
      </c>
      <c r="AE182" s="51">
        <v>0</v>
      </c>
      <c r="AF182" s="51">
        <v>0</v>
      </c>
      <c r="AG182" s="65">
        <f t="shared" si="4"/>
        <v>-47656.258999999998</v>
      </c>
      <c r="AH182" s="66">
        <f t="shared" si="5"/>
        <v>-47655.683000000005</v>
      </c>
      <c r="AI182" s="3"/>
      <c r="AJ182" s="3"/>
    </row>
    <row r="183" spans="2:36" ht="15" customHeight="1" x14ac:dyDescent="0.2">
      <c r="B183" s="58" t="s">
        <v>154</v>
      </c>
      <c r="C183" s="49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1">
        <v>0</v>
      </c>
      <c r="J183" s="51">
        <v>0</v>
      </c>
      <c r="K183" s="51">
        <v>0</v>
      </c>
      <c r="L183" s="51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3">
        <v>0</v>
      </c>
      <c r="U183" s="50">
        <v>0</v>
      </c>
      <c r="V183" s="50">
        <v>0</v>
      </c>
      <c r="W183" s="50">
        <v>0</v>
      </c>
      <c r="X183" s="50">
        <v>0</v>
      </c>
      <c r="Y183" s="50">
        <v>0</v>
      </c>
      <c r="Z183" s="50">
        <v>0</v>
      </c>
      <c r="AA183" s="50">
        <v>0</v>
      </c>
      <c r="AB183" s="50">
        <v>0</v>
      </c>
      <c r="AC183" s="50">
        <v>0</v>
      </c>
      <c r="AD183" s="50">
        <v>0</v>
      </c>
      <c r="AE183" s="51">
        <v>0</v>
      </c>
      <c r="AF183" s="51">
        <v>0</v>
      </c>
      <c r="AG183" s="65">
        <f t="shared" si="4"/>
        <v>0</v>
      </c>
      <c r="AH183" s="66">
        <f t="shared" si="5"/>
        <v>0</v>
      </c>
      <c r="AI183" s="3"/>
      <c r="AJ183" s="3"/>
    </row>
    <row r="184" spans="2:36" ht="15" customHeight="1" x14ac:dyDescent="0.2">
      <c r="B184" s="58" t="s">
        <v>189</v>
      </c>
      <c r="C184" s="49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1">
        <v>0</v>
      </c>
      <c r="J184" s="51">
        <v>0</v>
      </c>
      <c r="K184" s="51">
        <v>0</v>
      </c>
      <c r="L184" s="51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3">
        <v>0</v>
      </c>
      <c r="U184" s="50">
        <v>0</v>
      </c>
      <c r="V184" s="50">
        <v>0</v>
      </c>
      <c r="W184" s="50">
        <v>0</v>
      </c>
      <c r="X184" s="50">
        <v>0</v>
      </c>
      <c r="Y184" s="50">
        <v>0</v>
      </c>
      <c r="Z184" s="50">
        <v>0</v>
      </c>
      <c r="AA184" s="50">
        <v>0</v>
      </c>
      <c r="AB184" s="50">
        <v>0</v>
      </c>
      <c r="AC184" s="50">
        <v>0</v>
      </c>
      <c r="AD184" s="50">
        <v>0</v>
      </c>
      <c r="AE184" s="51">
        <v>0</v>
      </c>
      <c r="AF184" s="51">
        <v>0</v>
      </c>
      <c r="AG184" s="65">
        <f t="shared" si="4"/>
        <v>0</v>
      </c>
      <c r="AH184" s="66">
        <f t="shared" si="5"/>
        <v>0</v>
      </c>
      <c r="AI184" s="3"/>
      <c r="AJ184" s="3"/>
    </row>
    <row r="185" spans="2:36" ht="15" customHeight="1" x14ac:dyDescent="0.2">
      <c r="B185" s="58" t="s">
        <v>155</v>
      </c>
      <c r="C185" s="49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1">
        <v>0</v>
      </c>
      <c r="J185" s="51">
        <v>0</v>
      </c>
      <c r="K185" s="51">
        <v>0</v>
      </c>
      <c r="L185" s="51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3">
        <v>0</v>
      </c>
      <c r="U185" s="50">
        <v>0</v>
      </c>
      <c r="V185" s="50">
        <v>0</v>
      </c>
      <c r="W185" s="50">
        <v>0</v>
      </c>
      <c r="X185" s="50">
        <v>0</v>
      </c>
      <c r="Y185" s="50">
        <v>0</v>
      </c>
      <c r="Z185" s="50">
        <v>0</v>
      </c>
      <c r="AA185" s="50">
        <v>0</v>
      </c>
      <c r="AB185" s="50">
        <v>0</v>
      </c>
      <c r="AC185" s="50">
        <v>0</v>
      </c>
      <c r="AD185" s="50">
        <v>0</v>
      </c>
      <c r="AE185" s="51">
        <v>0</v>
      </c>
      <c r="AF185" s="51">
        <v>0</v>
      </c>
      <c r="AG185" s="65">
        <f t="shared" si="4"/>
        <v>0</v>
      </c>
      <c r="AH185" s="66">
        <f t="shared" si="5"/>
        <v>0</v>
      </c>
      <c r="AI185" s="3"/>
      <c r="AJ185" s="3"/>
    </row>
    <row r="186" spans="2:36" ht="15" customHeight="1" x14ac:dyDescent="0.2">
      <c r="B186" s="58" t="s">
        <v>156</v>
      </c>
      <c r="C186" s="49">
        <v>-0.48499999999999943</v>
      </c>
      <c r="D186" s="50">
        <v>0.20299999999951979</v>
      </c>
      <c r="E186" s="50">
        <v>0</v>
      </c>
      <c r="F186" s="50">
        <v>0</v>
      </c>
      <c r="G186" s="50">
        <v>0</v>
      </c>
      <c r="H186" s="50">
        <v>0</v>
      </c>
      <c r="I186" s="51">
        <v>0</v>
      </c>
      <c r="J186" s="51">
        <v>0</v>
      </c>
      <c r="K186" s="51">
        <v>0</v>
      </c>
      <c r="L186" s="51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3">
        <v>0</v>
      </c>
      <c r="U186" s="50">
        <v>0</v>
      </c>
      <c r="V186" s="50">
        <v>0</v>
      </c>
      <c r="W186" s="50">
        <v>0</v>
      </c>
      <c r="X186" s="50">
        <v>0</v>
      </c>
      <c r="Y186" s="50">
        <v>0</v>
      </c>
      <c r="Z186" s="50">
        <v>0</v>
      </c>
      <c r="AA186" s="50">
        <v>0</v>
      </c>
      <c r="AB186" s="50">
        <v>0</v>
      </c>
      <c r="AC186" s="50">
        <v>0</v>
      </c>
      <c r="AD186" s="50">
        <v>0</v>
      </c>
      <c r="AE186" s="51">
        <v>0</v>
      </c>
      <c r="AF186" s="51">
        <v>0</v>
      </c>
      <c r="AG186" s="65">
        <f t="shared" si="4"/>
        <v>-0.48499999999999943</v>
      </c>
      <c r="AH186" s="66">
        <f t="shared" si="5"/>
        <v>0.20299999999951979</v>
      </c>
      <c r="AI186" s="3"/>
      <c r="AJ186" s="3"/>
    </row>
    <row r="187" spans="2:36" ht="15" customHeight="1" x14ac:dyDescent="0.2">
      <c r="B187" s="58" t="s">
        <v>157</v>
      </c>
      <c r="C187" s="49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1">
        <v>0</v>
      </c>
      <c r="J187" s="51">
        <v>0</v>
      </c>
      <c r="K187" s="51">
        <v>0</v>
      </c>
      <c r="L187" s="51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3">
        <v>0</v>
      </c>
      <c r="U187" s="50">
        <v>0</v>
      </c>
      <c r="V187" s="50">
        <v>0</v>
      </c>
      <c r="W187" s="50">
        <v>0</v>
      </c>
      <c r="X187" s="50">
        <v>0</v>
      </c>
      <c r="Y187" s="50">
        <v>0</v>
      </c>
      <c r="Z187" s="50">
        <v>0</v>
      </c>
      <c r="AA187" s="50">
        <v>0</v>
      </c>
      <c r="AB187" s="50">
        <v>0</v>
      </c>
      <c r="AC187" s="50">
        <v>0</v>
      </c>
      <c r="AD187" s="50">
        <v>0</v>
      </c>
      <c r="AE187" s="51">
        <v>0</v>
      </c>
      <c r="AF187" s="51">
        <v>0</v>
      </c>
      <c r="AG187" s="65">
        <f t="shared" si="4"/>
        <v>0</v>
      </c>
      <c r="AH187" s="66">
        <f t="shared" si="5"/>
        <v>0</v>
      </c>
      <c r="AI187" s="3"/>
      <c r="AJ187" s="3"/>
    </row>
    <row r="188" spans="2:36" ht="15" customHeight="1" x14ac:dyDescent="0.2">
      <c r="B188" s="58" t="s">
        <v>158</v>
      </c>
      <c r="C188" s="49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1">
        <v>0</v>
      </c>
      <c r="J188" s="51">
        <v>0</v>
      </c>
      <c r="K188" s="51">
        <v>0</v>
      </c>
      <c r="L188" s="51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3">
        <v>0</v>
      </c>
      <c r="U188" s="50">
        <v>0</v>
      </c>
      <c r="V188" s="50">
        <v>0</v>
      </c>
      <c r="W188" s="50">
        <v>0</v>
      </c>
      <c r="X188" s="50">
        <v>0</v>
      </c>
      <c r="Y188" s="50">
        <v>0</v>
      </c>
      <c r="Z188" s="50">
        <v>0</v>
      </c>
      <c r="AA188" s="50">
        <v>0</v>
      </c>
      <c r="AB188" s="50">
        <v>0</v>
      </c>
      <c r="AC188" s="50">
        <v>0</v>
      </c>
      <c r="AD188" s="50">
        <v>0</v>
      </c>
      <c r="AE188" s="51">
        <v>0</v>
      </c>
      <c r="AF188" s="51">
        <v>0</v>
      </c>
      <c r="AG188" s="65">
        <f t="shared" si="4"/>
        <v>0</v>
      </c>
      <c r="AH188" s="66">
        <f t="shared" si="5"/>
        <v>0</v>
      </c>
      <c r="AI188" s="3"/>
      <c r="AJ188" s="3"/>
    </row>
    <row r="189" spans="2:36" ht="15" customHeight="1" x14ac:dyDescent="0.2">
      <c r="B189" s="58" t="s">
        <v>159</v>
      </c>
      <c r="C189" s="49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1">
        <v>0</v>
      </c>
      <c r="J189" s="51">
        <v>0</v>
      </c>
      <c r="K189" s="51">
        <v>0</v>
      </c>
      <c r="L189" s="51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3">
        <v>0</v>
      </c>
      <c r="U189" s="50">
        <v>0</v>
      </c>
      <c r="V189" s="50">
        <v>0</v>
      </c>
      <c r="W189" s="50">
        <v>0</v>
      </c>
      <c r="X189" s="50">
        <v>0</v>
      </c>
      <c r="Y189" s="50">
        <v>0</v>
      </c>
      <c r="Z189" s="50">
        <v>0</v>
      </c>
      <c r="AA189" s="50">
        <v>0</v>
      </c>
      <c r="AB189" s="50">
        <v>0</v>
      </c>
      <c r="AC189" s="50">
        <v>0</v>
      </c>
      <c r="AD189" s="55">
        <v>0</v>
      </c>
      <c r="AE189" s="51">
        <v>0</v>
      </c>
      <c r="AF189" s="51">
        <v>0</v>
      </c>
      <c r="AG189" s="65">
        <f t="shared" si="4"/>
        <v>0</v>
      </c>
      <c r="AH189" s="66">
        <f t="shared" si="5"/>
        <v>0</v>
      </c>
      <c r="AI189" s="3"/>
      <c r="AJ189" s="3"/>
    </row>
    <row r="190" spans="2:36" ht="15" customHeight="1" x14ac:dyDescent="0.2">
      <c r="B190" s="58" t="s">
        <v>160</v>
      </c>
      <c r="C190" s="49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1">
        <v>0</v>
      </c>
      <c r="J190" s="51">
        <v>0</v>
      </c>
      <c r="K190" s="51">
        <v>0</v>
      </c>
      <c r="L190" s="51">
        <v>0</v>
      </c>
      <c r="M190" s="50">
        <v>0</v>
      </c>
      <c r="N190" s="50">
        <v>172.92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3">
        <v>0</v>
      </c>
      <c r="U190" s="50">
        <v>0</v>
      </c>
      <c r="V190" s="50">
        <v>0</v>
      </c>
      <c r="W190" s="50">
        <v>0</v>
      </c>
      <c r="X190" s="50">
        <v>0</v>
      </c>
      <c r="Y190" s="50">
        <v>0</v>
      </c>
      <c r="Z190" s="50">
        <v>0</v>
      </c>
      <c r="AA190" s="50">
        <v>0</v>
      </c>
      <c r="AB190" s="50">
        <v>0</v>
      </c>
      <c r="AC190" s="50">
        <v>0</v>
      </c>
      <c r="AD190" s="50">
        <v>0</v>
      </c>
      <c r="AE190" s="51">
        <v>0</v>
      </c>
      <c r="AF190" s="51">
        <v>0</v>
      </c>
      <c r="AG190" s="65">
        <f t="shared" si="4"/>
        <v>0</v>
      </c>
      <c r="AH190" s="66">
        <f t="shared" si="5"/>
        <v>172.92</v>
      </c>
      <c r="AI190" s="3"/>
      <c r="AJ190" s="3"/>
    </row>
    <row r="191" spans="2:36" ht="15" customHeight="1" x14ac:dyDescent="0.2">
      <c r="B191" s="58" t="s">
        <v>161</v>
      </c>
      <c r="C191" s="49">
        <v>-17727.882999999998</v>
      </c>
      <c r="D191" s="50">
        <v>-10569.957</v>
      </c>
      <c r="E191" s="50">
        <v>0</v>
      </c>
      <c r="F191" s="50">
        <v>0</v>
      </c>
      <c r="G191" s="50">
        <v>0</v>
      </c>
      <c r="H191" s="50">
        <v>0</v>
      </c>
      <c r="I191" s="51">
        <v>0</v>
      </c>
      <c r="J191" s="51">
        <v>0</v>
      </c>
      <c r="K191" s="51">
        <v>0</v>
      </c>
      <c r="L191" s="51">
        <v>0</v>
      </c>
      <c r="M191" s="50">
        <v>0</v>
      </c>
      <c r="N191" s="50">
        <v>0.191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3">
        <v>0</v>
      </c>
      <c r="U191" s="50">
        <v>0</v>
      </c>
      <c r="V191" s="50">
        <v>0</v>
      </c>
      <c r="W191" s="50">
        <v>0</v>
      </c>
      <c r="X191" s="50">
        <v>0</v>
      </c>
      <c r="Y191" s="50">
        <v>0</v>
      </c>
      <c r="Z191" s="50">
        <v>0</v>
      </c>
      <c r="AA191" s="50">
        <v>0</v>
      </c>
      <c r="AB191" s="50">
        <v>0</v>
      </c>
      <c r="AC191" s="50">
        <v>0</v>
      </c>
      <c r="AD191" s="50">
        <v>0</v>
      </c>
      <c r="AE191" s="51">
        <v>0</v>
      </c>
      <c r="AF191" s="51">
        <v>0</v>
      </c>
      <c r="AG191" s="65">
        <f t="shared" si="4"/>
        <v>-17727.882999999998</v>
      </c>
      <c r="AH191" s="66">
        <f t="shared" si="5"/>
        <v>-10569.766</v>
      </c>
      <c r="AI191" s="3"/>
      <c r="AJ191" s="3"/>
    </row>
    <row r="192" spans="2:36" ht="15" customHeight="1" x14ac:dyDescent="0.2">
      <c r="B192" s="58" t="s">
        <v>162</v>
      </c>
      <c r="C192" s="49">
        <v>-583.76900000000001</v>
      </c>
      <c r="D192" s="50">
        <v>-494.59</v>
      </c>
      <c r="E192" s="50">
        <v>0</v>
      </c>
      <c r="F192" s="50">
        <v>0</v>
      </c>
      <c r="G192" s="50">
        <v>0</v>
      </c>
      <c r="H192" s="50">
        <v>0</v>
      </c>
      <c r="I192" s="51">
        <v>0</v>
      </c>
      <c r="J192" s="51">
        <v>0</v>
      </c>
      <c r="K192" s="51">
        <v>0</v>
      </c>
      <c r="L192" s="51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7324.8410000000003</v>
      </c>
      <c r="T192" s="53">
        <v>-3355.5659999999998</v>
      </c>
      <c r="U192" s="50">
        <v>0</v>
      </c>
      <c r="V192" s="50">
        <v>0</v>
      </c>
      <c r="W192" s="50">
        <v>0</v>
      </c>
      <c r="X192" s="50">
        <v>0</v>
      </c>
      <c r="Y192" s="50">
        <v>0</v>
      </c>
      <c r="Z192" s="50">
        <v>0</v>
      </c>
      <c r="AA192" s="50">
        <v>0</v>
      </c>
      <c r="AB192" s="50">
        <v>0</v>
      </c>
      <c r="AC192" s="50">
        <v>0</v>
      </c>
      <c r="AD192" s="50">
        <v>0</v>
      </c>
      <c r="AE192" s="51">
        <v>0</v>
      </c>
      <c r="AF192" s="51">
        <v>0</v>
      </c>
      <c r="AG192" s="65">
        <f t="shared" si="4"/>
        <v>6741.0720000000001</v>
      </c>
      <c r="AH192" s="66">
        <f t="shared" si="5"/>
        <v>-3850.1559999999999</v>
      </c>
      <c r="AI192" s="3"/>
      <c r="AJ192" s="3"/>
    </row>
    <row r="193" spans="2:36" ht="15" customHeight="1" x14ac:dyDescent="0.2">
      <c r="B193" s="60" t="s">
        <v>163</v>
      </c>
      <c r="C193" s="49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1">
        <v>0</v>
      </c>
      <c r="J193" s="51">
        <v>0</v>
      </c>
      <c r="K193" s="51">
        <v>0</v>
      </c>
      <c r="L193" s="51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3">
        <v>0</v>
      </c>
      <c r="U193" s="50">
        <v>0</v>
      </c>
      <c r="V193" s="50">
        <v>0</v>
      </c>
      <c r="W193" s="50">
        <v>0</v>
      </c>
      <c r="X193" s="50">
        <v>0</v>
      </c>
      <c r="Y193" s="50">
        <v>0</v>
      </c>
      <c r="Z193" s="50">
        <v>0</v>
      </c>
      <c r="AA193" s="50">
        <v>0</v>
      </c>
      <c r="AB193" s="50">
        <v>0</v>
      </c>
      <c r="AC193" s="50">
        <v>0</v>
      </c>
      <c r="AD193" s="50">
        <v>0</v>
      </c>
      <c r="AE193" s="51">
        <v>0</v>
      </c>
      <c r="AF193" s="51">
        <v>0</v>
      </c>
      <c r="AG193" s="65">
        <f t="shared" si="4"/>
        <v>0</v>
      </c>
      <c r="AH193" s="66">
        <f t="shared" si="5"/>
        <v>0</v>
      </c>
      <c r="AI193" s="3"/>
      <c r="AJ193" s="3"/>
    </row>
    <row r="194" spans="2:36" ht="15" customHeight="1" x14ac:dyDescent="0.2">
      <c r="B194" s="60" t="s">
        <v>164</v>
      </c>
      <c r="C194" s="49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1">
        <v>0</v>
      </c>
      <c r="J194" s="51">
        <v>0</v>
      </c>
      <c r="K194" s="51">
        <v>0</v>
      </c>
      <c r="L194" s="51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3">
        <v>0</v>
      </c>
      <c r="U194" s="50">
        <v>0</v>
      </c>
      <c r="V194" s="50">
        <v>0</v>
      </c>
      <c r="W194" s="50">
        <v>0</v>
      </c>
      <c r="X194" s="50">
        <v>0</v>
      </c>
      <c r="Y194" s="50">
        <v>0</v>
      </c>
      <c r="Z194" s="50">
        <v>0</v>
      </c>
      <c r="AA194" s="50">
        <v>0</v>
      </c>
      <c r="AB194" s="50">
        <v>0</v>
      </c>
      <c r="AC194" s="50">
        <v>0</v>
      </c>
      <c r="AD194" s="50">
        <v>0</v>
      </c>
      <c r="AE194" s="51">
        <v>0</v>
      </c>
      <c r="AF194" s="51">
        <v>0</v>
      </c>
      <c r="AG194" s="65">
        <f t="shared" si="4"/>
        <v>0</v>
      </c>
      <c r="AH194" s="66">
        <f t="shared" si="5"/>
        <v>0</v>
      </c>
      <c r="AI194" s="3"/>
      <c r="AJ194" s="3"/>
    </row>
    <row r="195" spans="2:36" ht="15" customHeight="1" x14ac:dyDescent="0.2">
      <c r="B195" s="60" t="s">
        <v>165</v>
      </c>
      <c r="C195" s="49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1">
        <v>0</v>
      </c>
      <c r="J195" s="51">
        <v>0</v>
      </c>
      <c r="K195" s="51">
        <v>0</v>
      </c>
      <c r="L195" s="51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3">
        <v>0</v>
      </c>
      <c r="U195" s="50">
        <v>0</v>
      </c>
      <c r="V195" s="50">
        <v>0</v>
      </c>
      <c r="W195" s="50">
        <v>0</v>
      </c>
      <c r="X195" s="50">
        <v>0</v>
      </c>
      <c r="Y195" s="50">
        <v>0</v>
      </c>
      <c r="Z195" s="50">
        <v>0</v>
      </c>
      <c r="AA195" s="50">
        <v>0</v>
      </c>
      <c r="AB195" s="50">
        <v>0</v>
      </c>
      <c r="AC195" s="50">
        <v>0</v>
      </c>
      <c r="AD195" s="50">
        <v>0</v>
      </c>
      <c r="AE195" s="51">
        <v>0</v>
      </c>
      <c r="AF195" s="51">
        <v>0</v>
      </c>
      <c r="AG195" s="65">
        <f t="shared" si="4"/>
        <v>0</v>
      </c>
      <c r="AH195" s="66">
        <f t="shared" si="5"/>
        <v>0</v>
      </c>
      <c r="AI195" s="3"/>
      <c r="AJ195" s="3"/>
    </row>
    <row r="196" spans="2:36" ht="15" customHeight="1" x14ac:dyDescent="0.2">
      <c r="B196" s="60" t="s">
        <v>166</v>
      </c>
      <c r="C196" s="49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1">
        <v>0</v>
      </c>
      <c r="J196" s="51">
        <v>0</v>
      </c>
      <c r="K196" s="51">
        <v>0</v>
      </c>
      <c r="L196" s="51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3">
        <v>0</v>
      </c>
      <c r="U196" s="50">
        <v>0</v>
      </c>
      <c r="V196" s="50">
        <v>0</v>
      </c>
      <c r="W196" s="50">
        <v>0</v>
      </c>
      <c r="X196" s="50">
        <v>0</v>
      </c>
      <c r="Y196" s="50">
        <v>0</v>
      </c>
      <c r="Z196" s="50">
        <v>0</v>
      </c>
      <c r="AA196" s="50">
        <v>0</v>
      </c>
      <c r="AB196" s="50">
        <v>0</v>
      </c>
      <c r="AC196" s="50">
        <v>0</v>
      </c>
      <c r="AD196" s="50">
        <v>0</v>
      </c>
      <c r="AE196" s="51">
        <v>0</v>
      </c>
      <c r="AF196" s="51">
        <v>0</v>
      </c>
      <c r="AG196" s="65">
        <f t="shared" si="4"/>
        <v>0</v>
      </c>
      <c r="AH196" s="66">
        <f t="shared" si="5"/>
        <v>0</v>
      </c>
      <c r="AI196" s="3"/>
      <c r="AJ196" s="3"/>
    </row>
    <row r="197" spans="2:36" ht="15" customHeight="1" x14ac:dyDescent="0.2">
      <c r="B197" s="107" t="s">
        <v>175</v>
      </c>
      <c r="C197" s="108">
        <v>0</v>
      </c>
      <c r="D197" s="109">
        <v>0</v>
      </c>
      <c r="E197" s="109">
        <v>0</v>
      </c>
      <c r="F197" s="109">
        <v>0</v>
      </c>
      <c r="G197" s="109">
        <v>0</v>
      </c>
      <c r="H197" s="109">
        <v>0</v>
      </c>
      <c r="I197" s="109">
        <v>0</v>
      </c>
      <c r="J197" s="109">
        <v>0</v>
      </c>
      <c r="K197" s="109">
        <v>0</v>
      </c>
      <c r="L197" s="109">
        <v>0</v>
      </c>
      <c r="M197" s="109">
        <v>0</v>
      </c>
      <c r="N197" s="109">
        <v>0</v>
      </c>
      <c r="O197" s="109">
        <v>0</v>
      </c>
      <c r="P197" s="109">
        <v>0</v>
      </c>
      <c r="Q197" s="109"/>
      <c r="R197" s="109"/>
      <c r="S197" s="109">
        <v>0</v>
      </c>
      <c r="T197" s="110">
        <v>0</v>
      </c>
      <c r="U197" s="109">
        <v>0</v>
      </c>
      <c r="V197" s="109">
        <v>0</v>
      </c>
      <c r="W197" s="109">
        <v>0</v>
      </c>
      <c r="X197" s="109">
        <v>0</v>
      </c>
      <c r="Y197" s="109"/>
      <c r="Z197" s="109"/>
      <c r="AA197" s="109"/>
      <c r="AB197" s="109"/>
      <c r="AC197" s="109"/>
      <c r="AD197" s="109"/>
      <c r="AE197" s="109">
        <v>0</v>
      </c>
      <c r="AF197" s="109">
        <v>0</v>
      </c>
      <c r="AG197" s="108">
        <f t="shared" si="4"/>
        <v>0</v>
      </c>
      <c r="AH197" s="110">
        <f t="shared" si="5"/>
        <v>0</v>
      </c>
      <c r="AI197" s="3"/>
      <c r="AJ197" s="3"/>
    </row>
    <row r="198" spans="2:36" s="3" customFormat="1" ht="15" customHeight="1" x14ac:dyDescent="0.2">
      <c r="B198" s="107" t="s">
        <v>179</v>
      </c>
      <c r="C198" s="108">
        <v>242748.24866000007</v>
      </c>
      <c r="D198" s="109">
        <v>-90725.281543999939</v>
      </c>
      <c r="E198" s="109">
        <v>70954.950432350961</v>
      </c>
      <c r="F198" s="109">
        <v>-1482.1218066623776</v>
      </c>
      <c r="G198" s="109">
        <v>76687.06371355</v>
      </c>
      <c r="H198" s="109">
        <v>-3931.4229999999998</v>
      </c>
      <c r="I198" s="109">
        <v>0</v>
      </c>
      <c r="J198" s="109">
        <v>0</v>
      </c>
      <c r="K198" s="109">
        <v>278429.69800000003</v>
      </c>
      <c r="L198" s="109">
        <v>5413.9490000000005</v>
      </c>
      <c r="M198" s="109">
        <v>-3822.5770000000007</v>
      </c>
      <c r="N198" s="109">
        <v>2381.6470000000004</v>
      </c>
      <c r="O198" s="109">
        <v>-27.968270739999998</v>
      </c>
      <c r="P198" s="109">
        <v>225.57069367000111</v>
      </c>
      <c r="Q198" s="109">
        <v>17891.793758848697</v>
      </c>
      <c r="R198" s="109">
        <v>17064.166121646798</v>
      </c>
      <c r="S198" s="109">
        <v>-166416.19099999996</v>
      </c>
      <c r="T198" s="110">
        <v>-6308.1300000000028</v>
      </c>
      <c r="U198" s="109">
        <v>446348.16734259995</v>
      </c>
      <c r="V198" s="109">
        <v>342450.04253839329</v>
      </c>
      <c r="W198" s="109">
        <v>710719.75575022446</v>
      </c>
      <c r="X198" s="109">
        <v>382458.41200000001</v>
      </c>
      <c r="Y198" s="109">
        <v>0</v>
      </c>
      <c r="Z198" s="109">
        <v>0</v>
      </c>
      <c r="AA198" s="109">
        <v>-2812.2599999999998</v>
      </c>
      <c r="AB198" s="109">
        <v>83632.46718014199</v>
      </c>
      <c r="AC198" s="109">
        <v>165750.37335091003</v>
      </c>
      <c r="AD198" s="109">
        <v>480.00079359999927</v>
      </c>
      <c r="AE198" s="109">
        <v>-59621.689624876693</v>
      </c>
      <c r="AF198" s="109">
        <v>-1896.3041918838944</v>
      </c>
      <c r="AG198" s="108">
        <f t="shared" si="4"/>
        <v>1776829.3651128674</v>
      </c>
      <c r="AH198" s="110">
        <f t="shared" si="5"/>
        <v>729762.99478490581</v>
      </c>
    </row>
    <row r="199" spans="2:36" s="3" customFormat="1" ht="15" customHeight="1" x14ac:dyDescent="0.2">
      <c r="B199" s="56" t="s">
        <v>178</v>
      </c>
      <c r="C199" s="43">
        <v>0</v>
      </c>
      <c r="D199" s="44">
        <v>-45.62</v>
      </c>
      <c r="E199" s="44">
        <v>0</v>
      </c>
      <c r="F199" s="44">
        <v>0</v>
      </c>
      <c r="G199" s="44">
        <v>0</v>
      </c>
      <c r="H199" s="44">
        <v>0</v>
      </c>
      <c r="I199" s="46">
        <v>0</v>
      </c>
      <c r="J199" s="46">
        <v>0</v>
      </c>
      <c r="K199" s="46">
        <v>0</v>
      </c>
      <c r="L199" s="46">
        <v>0</v>
      </c>
      <c r="M199" s="44">
        <v>0</v>
      </c>
      <c r="N199" s="44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4">
        <v>107502.10677310001</v>
      </c>
      <c r="V199" s="44">
        <v>195933.24686550003</v>
      </c>
      <c r="W199" s="44">
        <v>154576.016</v>
      </c>
      <c r="X199" s="44">
        <v>222827.14799999999</v>
      </c>
      <c r="Y199" s="44">
        <v>0</v>
      </c>
      <c r="Z199" s="44">
        <v>0</v>
      </c>
      <c r="AA199" s="44">
        <v>54.345999999999997</v>
      </c>
      <c r="AB199" s="44">
        <v>-138.428</v>
      </c>
      <c r="AC199" s="44">
        <v>156443.87809240003</v>
      </c>
      <c r="AD199" s="44">
        <v>0</v>
      </c>
      <c r="AE199" s="46">
        <v>-6795.0900209172887</v>
      </c>
      <c r="AF199" s="46">
        <v>158.02534932365788</v>
      </c>
      <c r="AG199" s="47">
        <f t="shared" si="4"/>
        <v>411781.25684458273</v>
      </c>
      <c r="AH199" s="48">
        <f t="shared" si="5"/>
        <v>418734.37221482367</v>
      </c>
    </row>
    <row r="200" spans="2:36" s="3" customFormat="1" ht="15" customHeight="1" x14ac:dyDescent="0.2">
      <c r="B200" s="56" t="s">
        <v>174</v>
      </c>
      <c r="C200" s="47">
        <v>242748.24866000007</v>
      </c>
      <c r="D200" s="46">
        <v>-90679.661543999944</v>
      </c>
      <c r="E200" s="46">
        <v>70954.950432350961</v>
      </c>
      <c r="F200" s="46">
        <v>-1482.1218066623776</v>
      </c>
      <c r="G200" s="46">
        <v>76687.06371355</v>
      </c>
      <c r="H200" s="46">
        <v>-3931.4229999999998</v>
      </c>
      <c r="I200" s="46">
        <v>0</v>
      </c>
      <c r="J200" s="46">
        <v>0</v>
      </c>
      <c r="K200" s="46">
        <v>278429.69800000003</v>
      </c>
      <c r="L200" s="46">
        <v>5413.9490000000005</v>
      </c>
      <c r="M200" s="44">
        <v>-3822.5770000000007</v>
      </c>
      <c r="N200" s="44">
        <v>2381.6470000000004</v>
      </c>
      <c r="O200" s="44">
        <v>-27.968270739999998</v>
      </c>
      <c r="P200" s="44">
        <v>225.57069367000111</v>
      </c>
      <c r="Q200" s="46">
        <v>17891.793758848697</v>
      </c>
      <c r="R200" s="46">
        <v>17064.166121646798</v>
      </c>
      <c r="S200" s="46">
        <v>-166416.19099999996</v>
      </c>
      <c r="T200" s="48">
        <v>-6308.1300000000028</v>
      </c>
      <c r="U200" s="46">
        <v>338846.06056949997</v>
      </c>
      <c r="V200" s="46">
        <v>146516.79567289329</v>
      </c>
      <c r="W200" s="46">
        <v>556143.73975022451</v>
      </c>
      <c r="X200" s="46">
        <v>159631.264</v>
      </c>
      <c r="Y200" s="46">
        <v>0</v>
      </c>
      <c r="Z200" s="46">
        <v>0</v>
      </c>
      <c r="AA200" s="46">
        <v>-2866.6059999999998</v>
      </c>
      <c r="AB200" s="46">
        <v>83770.89518014199</v>
      </c>
      <c r="AC200" s="46">
        <v>9306.49525851</v>
      </c>
      <c r="AD200" s="46">
        <v>480.00079359999927</v>
      </c>
      <c r="AE200" s="46">
        <v>-52826.599603959403</v>
      </c>
      <c r="AF200" s="46">
        <v>-2054.3295412075522</v>
      </c>
      <c r="AG200" s="47">
        <f t="shared" si="4"/>
        <v>1365048.1082682849</v>
      </c>
      <c r="AH200" s="48">
        <f t="shared" si="5"/>
        <v>311028.62257008225</v>
      </c>
    </row>
    <row r="201" spans="2:36" ht="15" customHeight="1" x14ac:dyDescent="0.2">
      <c r="B201" s="58" t="s">
        <v>177</v>
      </c>
      <c r="C201" s="49">
        <v>240986.65235500006</v>
      </c>
      <c r="D201" s="50">
        <v>-92412.646789999941</v>
      </c>
      <c r="E201" s="50">
        <v>70870.447937611665</v>
      </c>
      <c r="F201" s="50">
        <v>-1252.6617765899041</v>
      </c>
      <c r="G201" s="50">
        <v>76681.174713550005</v>
      </c>
      <c r="H201" s="50">
        <v>-3931.4229999999998</v>
      </c>
      <c r="I201" s="51">
        <v>0</v>
      </c>
      <c r="J201" s="51">
        <v>0</v>
      </c>
      <c r="K201" s="51">
        <v>278429.69800000003</v>
      </c>
      <c r="L201" s="51">
        <v>5413.5050000000001</v>
      </c>
      <c r="M201" s="50">
        <v>-3787.5610000000006</v>
      </c>
      <c r="N201" s="50">
        <v>2232.2430000000004</v>
      </c>
      <c r="O201" s="50">
        <v>-25.904270739999998</v>
      </c>
      <c r="P201" s="50">
        <v>225.57069367000111</v>
      </c>
      <c r="Q201" s="50">
        <v>5544.0487159486984</v>
      </c>
      <c r="R201" s="50">
        <v>17056.374321646799</v>
      </c>
      <c r="S201" s="50">
        <v>-187145.33699999997</v>
      </c>
      <c r="T201" s="53">
        <v>-19062.961000000003</v>
      </c>
      <c r="U201" s="50">
        <v>330638.92302789999</v>
      </c>
      <c r="V201" s="50">
        <v>176993.99264818503</v>
      </c>
      <c r="W201" s="50">
        <v>555965.31175022456</v>
      </c>
      <c r="X201" s="50">
        <v>159631.264</v>
      </c>
      <c r="Y201" s="50">
        <v>0</v>
      </c>
      <c r="Z201" s="50">
        <v>0</v>
      </c>
      <c r="AA201" s="50">
        <v>-2866.6059999999998</v>
      </c>
      <c r="AB201" s="50">
        <v>83770.89518014199</v>
      </c>
      <c r="AC201" s="50">
        <v>9306.49525851</v>
      </c>
      <c r="AD201" s="50">
        <v>480.00079359999927</v>
      </c>
      <c r="AE201" s="51">
        <v>-52826.599603959403</v>
      </c>
      <c r="AF201" s="51">
        <v>-2054.3295412075522</v>
      </c>
      <c r="AG201" s="65">
        <f t="shared" si="4"/>
        <v>1321770.7438840459</v>
      </c>
      <c r="AH201" s="66">
        <f t="shared" si="5"/>
        <v>327089.82352944644</v>
      </c>
      <c r="AI201" s="3"/>
      <c r="AJ201" s="3"/>
    </row>
    <row r="202" spans="2:36" ht="15" customHeight="1" x14ac:dyDescent="0.2">
      <c r="B202" s="58" t="s">
        <v>173</v>
      </c>
      <c r="C202" s="49">
        <v>1761.5963049999998</v>
      </c>
      <c r="D202" s="50">
        <v>1732.9852460000002</v>
      </c>
      <c r="E202" s="50">
        <v>84.502494739291905</v>
      </c>
      <c r="F202" s="50">
        <v>-229.46003007247344</v>
      </c>
      <c r="G202" s="50">
        <v>5.8890000000000002</v>
      </c>
      <c r="H202" s="50">
        <v>0</v>
      </c>
      <c r="I202" s="51">
        <v>0</v>
      </c>
      <c r="J202" s="51">
        <v>0</v>
      </c>
      <c r="K202" s="51">
        <v>0</v>
      </c>
      <c r="L202" s="51">
        <v>0.44400000000000001</v>
      </c>
      <c r="M202" s="50">
        <v>-35.015999999999998</v>
      </c>
      <c r="N202" s="50">
        <v>149.404</v>
      </c>
      <c r="O202" s="50">
        <v>-2.0640000000000001</v>
      </c>
      <c r="P202" s="50">
        <v>0</v>
      </c>
      <c r="Q202" s="50">
        <v>12347.745042899998</v>
      </c>
      <c r="R202" s="50">
        <v>7.7918000000000003</v>
      </c>
      <c r="S202" s="50">
        <v>20729.146000000001</v>
      </c>
      <c r="T202" s="53">
        <v>12754.831</v>
      </c>
      <c r="U202" s="50">
        <v>8207.1375415999992</v>
      </c>
      <c r="V202" s="50">
        <v>-30477.196975291732</v>
      </c>
      <c r="W202" s="50">
        <v>178.428</v>
      </c>
      <c r="X202" s="50">
        <v>0</v>
      </c>
      <c r="Y202" s="50">
        <v>0</v>
      </c>
      <c r="Z202" s="50">
        <v>0</v>
      </c>
      <c r="AA202" s="50">
        <v>0</v>
      </c>
      <c r="AB202" s="50">
        <v>0</v>
      </c>
      <c r="AC202" s="50">
        <v>0</v>
      </c>
      <c r="AD202" s="50">
        <v>0</v>
      </c>
      <c r="AE202" s="51">
        <v>0</v>
      </c>
      <c r="AF202" s="51">
        <v>0</v>
      </c>
      <c r="AG202" s="65">
        <f>C202+E202+G202+Q202+S202++W202+Y202+AA202+AC202+AE202+U202+K202+M202+O202+I202</f>
        <v>43277.364384239292</v>
      </c>
      <c r="AH202" s="66">
        <f>D202+F202+H202+R202+T202+X202+Z202+AB202+AD202+AF202+V202+L202+N202+P202+J202</f>
        <v>-16061.200959364205</v>
      </c>
      <c r="AI202" s="3"/>
      <c r="AJ202" s="3"/>
    </row>
    <row r="203" spans="2:36" s="3" customFormat="1" ht="18.75" customHeight="1" thickBot="1" x14ac:dyDescent="0.25">
      <c r="B203" s="63" t="s">
        <v>196</v>
      </c>
      <c r="C203" s="47">
        <f>C198+C197+C163+C147+C114+C81+C10+C9+C181</f>
        <v>2902375.0369489999</v>
      </c>
      <c r="D203" s="46">
        <f>D198+D197+D163+D147+D114+D81+D10+D9+D181</f>
        <v>3161902.6264600004</v>
      </c>
      <c r="E203" s="46">
        <f>E198+E197+E163+E147+E114+E81+E10+E9+E181</f>
        <v>71056.062026553147</v>
      </c>
      <c r="F203" s="46">
        <f>F198+F197+F163+F147+F114+F81+F10+F9+F181</f>
        <v>76327.498007938222</v>
      </c>
      <c r="G203" s="46">
        <f>G198+G197+G163+G147+G114+G81+G10+G9+G181</f>
        <v>67959.848099549999</v>
      </c>
      <c r="H203" s="46">
        <f t="shared" ref="H203:AF203" si="6">H198+H197+H163+H147+H114+H81+H10+H9+H181</f>
        <v>51009.62657</v>
      </c>
      <c r="I203" s="46">
        <f>I198+I197+I163+I147+I114+I81+I10+I9+I181</f>
        <v>0</v>
      </c>
      <c r="J203" s="46">
        <f t="shared" si="6"/>
        <v>0</v>
      </c>
      <c r="K203" s="46">
        <f>K198+K197+K163+K147+K114+K81+K10+K9+K181</f>
        <v>361389.07800000004</v>
      </c>
      <c r="L203" s="46">
        <f t="shared" si="6"/>
        <v>370780.321</v>
      </c>
      <c r="M203" s="46">
        <f t="shared" si="6"/>
        <v>81004.987999999998</v>
      </c>
      <c r="N203" s="46">
        <f t="shared" si="6"/>
        <v>103245.145</v>
      </c>
      <c r="O203" s="46">
        <f t="shared" si="6"/>
        <v>3458.8017845896711</v>
      </c>
      <c r="P203" s="46">
        <f t="shared" si="6"/>
        <v>4110.6954359000047</v>
      </c>
      <c r="Q203" s="46">
        <f t="shared" si="6"/>
        <v>226175.94642206962</v>
      </c>
      <c r="R203" s="46">
        <f t="shared" si="6"/>
        <v>214677.36609820047</v>
      </c>
      <c r="S203" s="46">
        <f t="shared" si="6"/>
        <v>489895.00600000005</v>
      </c>
      <c r="T203" s="48">
        <f t="shared" si="6"/>
        <v>865994.38699999999</v>
      </c>
      <c r="U203" s="46">
        <f t="shared" si="6"/>
        <v>1263528.3667717623</v>
      </c>
      <c r="V203" s="46">
        <f t="shared" si="6"/>
        <v>1246005.8649732615</v>
      </c>
      <c r="W203" s="46">
        <f t="shared" si="6"/>
        <v>1132945.619928</v>
      </c>
      <c r="X203" s="46">
        <f t="shared" si="6"/>
        <v>621166.01192799991</v>
      </c>
      <c r="Y203" s="46">
        <f t="shared" si="6"/>
        <v>27399.311840657865</v>
      </c>
      <c r="Z203" s="46">
        <f t="shared" si="6"/>
        <v>276053.83102099999</v>
      </c>
      <c r="AA203" s="46">
        <f t="shared" si="6"/>
        <v>4494484.6782882428</v>
      </c>
      <c r="AB203" s="46">
        <f t="shared" si="6"/>
        <v>-20116.627013156482</v>
      </c>
      <c r="AC203" s="46">
        <f t="shared" si="6"/>
        <v>160302.21664621003</v>
      </c>
      <c r="AD203" s="46">
        <f t="shared" si="6"/>
        <v>2787170.4264202709</v>
      </c>
      <c r="AE203" s="46">
        <f t="shared" si="6"/>
        <v>648060.97942309536</v>
      </c>
      <c r="AF203" s="46">
        <f t="shared" si="6"/>
        <v>1306078.9872314271</v>
      </c>
      <c r="AG203" s="47">
        <f>C203+E203+G203+Q203+S203++W203+Y203+AA203+AC203+AE203+U203+I203+K203+M203+O203</f>
        <v>11930035.940179728</v>
      </c>
      <c r="AH203" s="48">
        <f>D203+F203+H203+R203+T203+X203+Z203+AB203+AD203+AF203+V203+J203+L203+N203+P203</f>
        <v>11064406.160132842</v>
      </c>
    </row>
    <row r="204" spans="2:36" s="3" customFormat="1" ht="18.75" customHeight="1" thickBot="1" x14ac:dyDescent="0.25">
      <c r="B204" s="102" t="s">
        <v>12</v>
      </c>
      <c r="C204" s="231">
        <f>D203-C203</f>
        <v>259527.58951100055</v>
      </c>
      <c r="D204" s="230"/>
      <c r="E204" s="230">
        <f>F203-E203</f>
        <v>5271.4359813850751</v>
      </c>
      <c r="F204" s="230"/>
      <c r="G204" s="230">
        <f>H203-G203</f>
        <v>-16950.221529549999</v>
      </c>
      <c r="H204" s="230"/>
      <c r="I204" s="230">
        <f>J203-I203</f>
        <v>0</v>
      </c>
      <c r="J204" s="230"/>
      <c r="K204" s="230">
        <f>L203-K203</f>
        <v>9391.2429999999586</v>
      </c>
      <c r="L204" s="230"/>
      <c r="M204" s="230">
        <f>N203-M203</f>
        <v>22240.157000000007</v>
      </c>
      <c r="N204" s="230"/>
      <c r="O204" s="230">
        <f>P203-O203</f>
        <v>651.89365131033355</v>
      </c>
      <c r="P204" s="230"/>
      <c r="Q204" s="230">
        <f>R203-Q203</f>
        <v>-11498.580323869159</v>
      </c>
      <c r="R204" s="230"/>
      <c r="S204" s="230">
        <f>T203-S203</f>
        <v>376099.38099999994</v>
      </c>
      <c r="T204" s="232"/>
      <c r="U204" s="231">
        <f>V203-U203</f>
        <v>-17522.501798500773</v>
      </c>
      <c r="V204" s="230"/>
      <c r="W204" s="230">
        <f>X203-W203</f>
        <v>-511779.60800000012</v>
      </c>
      <c r="X204" s="230"/>
      <c r="Y204" s="230">
        <f>Z203-Y203</f>
        <v>248654.51918034212</v>
      </c>
      <c r="Z204" s="230"/>
      <c r="AA204" s="230">
        <f>AB203-AA203</f>
        <v>-4514601.305301399</v>
      </c>
      <c r="AB204" s="230"/>
      <c r="AC204" s="230">
        <f>AD203-AC203</f>
        <v>2626868.2097740611</v>
      </c>
      <c r="AD204" s="230"/>
      <c r="AE204" s="230">
        <f>AF203-AE203</f>
        <v>658018.00780833175</v>
      </c>
      <c r="AF204" s="230"/>
      <c r="AG204" s="231">
        <f>AH203-AG203</f>
        <v>-865629.78004688583</v>
      </c>
      <c r="AH204" s="232"/>
    </row>
    <row r="205" spans="2:36" x14ac:dyDescent="0.2">
      <c r="B205" s="1" t="s">
        <v>180</v>
      </c>
    </row>
    <row r="206" spans="2:36" x14ac:dyDescent="0.2">
      <c r="B206" s="1" t="s">
        <v>181</v>
      </c>
    </row>
    <row r="207" spans="2:36" x14ac:dyDescent="0.2">
      <c r="B207" s="1" t="s">
        <v>194</v>
      </c>
    </row>
  </sheetData>
  <mergeCells count="50">
    <mergeCell ref="R5:U5"/>
    <mergeCell ref="C6:D6"/>
    <mergeCell ref="E6:F6"/>
    <mergeCell ref="G6:H6"/>
    <mergeCell ref="I6:J6"/>
    <mergeCell ref="K6:L6"/>
    <mergeCell ref="M6:N6"/>
    <mergeCell ref="O6:P6"/>
    <mergeCell ref="Q6:R6"/>
    <mergeCell ref="AE6:AF6"/>
    <mergeCell ref="AG6:AH6"/>
    <mergeCell ref="C7:D7"/>
    <mergeCell ref="E7:F7"/>
    <mergeCell ref="G7:H7"/>
    <mergeCell ref="I7:J7"/>
    <mergeCell ref="K7:L7"/>
    <mergeCell ref="M7:N7"/>
    <mergeCell ref="O7:P7"/>
    <mergeCell ref="Q7:R7"/>
    <mergeCell ref="S6:T6"/>
    <mergeCell ref="U6:V6"/>
    <mergeCell ref="W6:X6"/>
    <mergeCell ref="Y6:Z6"/>
    <mergeCell ref="AA6:AB6"/>
    <mergeCell ref="AC6:AD6"/>
    <mergeCell ref="M204:N204"/>
    <mergeCell ref="O204:P204"/>
    <mergeCell ref="Q204:R204"/>
    <mergeCell ref="S7:T7"/>
    <mergeCell ref="U7:V7"/>
    <mergeCell ref="C204:D204"/>
    <mergeCell ref="E204:F204"/>
    <mergeCell ref="G204:H204"/>
    <mergeCell ref="I204:J204"/>
    <mergeCell ref="K204:L204"/>
    <mergeCell ref="AG7:AG8"/>
    <mergeCell ref="AH7:AH8"/>
    <mergeCell ref="AE204:AF204"/>
    <mergeCell ref="AG204:AH204"/>
    <mergeCell ref="S204:T204"/>
    <mergeCell ref="U204:V204"/>
    <mergeCell ref="W204:X204"/>
    <mergeCell ref="Y204:Z204"/>
    <mergeCell ref="AA204:AB204"/>
    <mergeCell ref="AC204:AD204"/>
    <mergeCell ref="AE7:AF7"/>
    <mergeCell ref="W7:X7"/>
    <mergeCell ref="Y7:Z7"/>
    <mergeCell ref="AA7:AB7"/>
    <mergeCell ref="AC7:AD7"/>
  </mergeCells>
  <pageMargins left="0.35" right="0.17" top="0.5" bottom="0.5" header="0.17" footer="0.16"/>
  <pageSetup paperSize="9" scale="75" orientation="landscape" horizontalDpi="4294967294" vertic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showGridLines="0" view="pageBreakPreview" zoomScale="85" zoomScaleSheetLayoutView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L4" sqref="D4:L4"/>
    </sheetView>
  </sheetViews>
  <sheetFormatPr defaultColWidth="9.140625" defaultRowHeight="18" customHeight="1" x14ac:dyDescent="0.2"/>
  <cols>
    <col min="1" max="1" width="2.5703125" style="14" customWidth="1"/>
    <col min="2" max="2" width="6.140625" style="14" customWidth="1"/>
    <col min="3" max="3" width="48.7109375" style="14" bestFit="1" customWidth="1"/>
    <col min="4" max="4" width="13.140625" style="18" bestFit="1" customWidth="1"/>
    <col min="5" max="5" width="10.85546875" style="17" bestFit="1" customWidth="1"/>
    <col min="6" max="6" width="14.5703125" style="17" bestFit="1" customWidth="1"/>
    <col min="7" max="7" width="11.5703125" style="17" bestFit="1" customWidth="1"/>
    <col min="8" max="8" width="7.5703125" style="17" bestFit="1" customWidth="1"/>
    <col min="9" max="9" width="12.140625" style="17" bestFit="1" customWidth="1"/>
    <col min="10" max="10" width="8.42578125" style="17" bestFit="1" customWidth="1"/>
    <col min="11" max="11" width="11.5703125" style="17" bestFit="1" customWidth="1"/>
    <col min="12" max="12" width="9.28515625" style="17" bestFit="1" customWidth="1"/>
    <col min="13" max="13" width="11.85546875" style="18" customWidth="1"/>
    <col min="14" max="17" width="11.85546875" style="17" customWidth="1"/>
    <col min="18" max="18" width="11.85546875" style="14" customWidth="1"/>
    <col min="19" max="19" width="14" style="17" bestFit="1" customWidth="1"/>
    <col min="20" max="20" width="10.42578125" style="14" customWidth="1"/>
    <col min="21" max="21" width="10.85546875" style="14" customWidth="1"/>
    <col min="22" max="22" width="29.140625" style="14" customWidth="1"/>
    <col min="23" max="23" width="11.140625" style="14" customWidth="1"/>
    <col min="24" max="24" width="10.140625" style="14" customWidth="1"/>
    <col min="25" max="25" width="9.140625" style="14" customWidth="1"/>
    <col min="26" max="16384" width="9.140625" style="14"/>
  </cols>
  <sheetData>
    <row r="1" spans="1:26" ht="18" customHeight="1" x14ac:dyDescent="0.2">
      <c r="C1" s="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26" ht="18" customHeight="1" x14ac:dyDescent="0.25">
      <c r="B2" s="67" t="s">
        <v>100</v>
      </c>
      <c r="C2" s="123"/>
      <c r="D2" s="124"/>
      <c r="E2" s="125"/>
      <c r="F2" s="125"/>
      <c r="G2" s="126"/>
      <c r="H2" s="126"/>
      <c r="I2" s="126"/>
      <c r="J2" s="126"/>
      <c r="K2" s="124"/>
      <c r="L2" s="125"/>
      <c r="M2" s="124"/>
      <c r="N2" s="124"/>
      <c r="O2" s="124"/>
      <c r="P2" s="124"/>
      <c r="Q2" s="124"/>
      <c r="R2" s="124"/>
      <c r="S2" s="127"/>
    </row>
    <row r="3" spans="1:26" ht="18" customHeight="1" x14ac:dyDescent="0.25">
      <c r="B3" s="68" t="str">
        <f>+Matrix!B3</f>
        <v>2019-20</v>
      </c>
      <c r="C3" s="123"/>
      <c r="D3" s="124"/>
      <c r="E3" s="124"/>
      <c r="F3" s="125"/>
      <c r="G3" s="125"/>
      <c r="H3" s="125"/>
      <c r="I3" s="125"/>
      <c r="J3" s="125"/>
      <c r="K3" s="127"/>
      <c r="L3" s="129"/>
      <c r="M3" s="130"/>
      <c r="N3" s="124"/>
      <c r="O3" s="124"/>
      <c r="P3" s="124"/>
      <c r="Q3" s="124"/>
      <c r="R3" s="124"/>
      <c r="S3" s="127"/>
    </row>
    <row r="4" spans="1:26" s="7" customFormat="1" ht="18" customHeight="1" x14ac:dyDescent="0.25">
      <c r="B4" s="69" t="s">
        <v>101</v>
      </c>
      <c r="C4" s="73"/>
      <c r="D4" s="225"/>
      <c r="E4" s="225"/>
      <c r="F4" s="225"/>
      <c r="G4" s="225"/>
      <c r="H4" s="225"/>
      <c r="I4" s="225"/>
      <c r="J4" s="225"/>
      <c r="K4" s="225"/>
      <c r="L4" s="225"/>
      <c r="M4" s="124"/>
      <c r="N4" s="124"/>
      <c r="O4" s="124"/>
      <c r="P4" s="124"/>
      <c r="Q4" s="124"/>
      <c r="R4" s="124"/>
      <c r="S4" s="127"/>
      <c r="V4" s="8"/>
    </row>
    <row r="5" spans="1:26" s="7" customFormat="1" ht="18" customHeight="1" thickBot="1" x14ac:dyDescent="0.3">
      <c r="B5" s="78"/>
      <c r="C5" s="73"/>
      <c r="D5" s="225"/>
      <c r="E5" s="225"/>
      <c r="F5" s="225"/>
      <c r="G5" s="225"/>
      <c r="H5" s="225"/>
      <c r="I5" s="225"/>
      <c r="J5" s="225"/>
      <c r="K5" s="225"/>
      <c r="L5" s="124"/>
      <c r="M5" s="124"/>
      <c r="N5" s="124"/>
      <c r="O5" s="124"/>
      <c r="P5" s="124"/>
      <c r="Q5" s="124"/>
      <c r="R5" s="124"/>
      <c r="S5" s="127"/>
      <c r="V5" s="8"/>
    </row>
    <row r="6" spans="1:26" s="11" customFormat="1" ht="22.5" customHeight="1" thickBot="1" x14ac:dyDescent="0.3">
      <c r="B6" s="243" t="s">
        <v>239</v>
      </c>
      <c r="C6" s="246" t="s">
        <v>14</v>
      </c>
      <c r="D6" s="249" t="s">
        <v>15</v>
      </c>
      <c r="E6" s="250"/>
      <c r="F6" s="250"/>
      <c r="G6" s="250"/>
      <c r="H6" s="250"/>
      <c r="I6" s="250"/>
      <c r="J6" s="250"/>
      <c r="K6" s="250"/>
      <c r="L6" s="251"/>
      <c r="M6" s="249" t="s">
        <v>102</v>
      </c>
      <c r="N6" s="250"/>
      <c r="O6" s="250"/>
      <c r="P6" s="250"/>
      <c r="Q6" s="250"/>
      <c r="R6" s="251"/>
      <c r="S6" s="252" t="s">
        <v>8</v>
      </c>
    </row>
    <row r="7" spans="1:26" s="11" customFormat="1" ht="18" customHeight="1" x14ac:dyDescent="0.25">
      <c r="B7" s="244"/>
      <c r="C7" s="247"/>
      <c r="D7" s="131" t="s">
        <v>17</v>
      </c>
      <c r="E7" s="132" t="s">
        <v>18</v>
      </c>
      <c r="F7" s="133" t="s">
        <v>19</v>
      </c>
      <c r="G7" s="133" t="s">
        <v>20</v>
      </c>
      <c r="H7" s="133" t="s">
        <v>21</v>
      </c>
      <c r="I7" s="133" t="s">
        <v>22</v>
      </c>
      <c r="J7" s="133" t="s">
        <v>23</v>
      </c>
      <c r="K7" s="132" t="s">
        <v>24</v>
      </c>
      <c r="L7" s="134" t="s">
        <v>25</v>
      </c>
      <c r="M7" s="197" t="s">
        <v>26</v>
      </c>
      <c r="N7" s="133" t="s">
        <v>27</v>
      </c>
      <c r="O7" s="133" t="s">
        <v>28</v>
      </c>
      <c r="P7" s="133" t="s">
        <v>29</v>
      </c>
      <c r="Q7" s="133" t="s">
        <v>30</v>
      </c>
      <c r="R7" s="134" t="s">
        <v>275</v>
      </c>
      <c r="S7" s="253"/>
    </row>
    <row r="8" spans="1:26" s="11" customFormat="1" ht="18" customHeight="1" x14ac:dyDescent="0.25">
      <c r="B8" s="244"/>
      <c r="C8" s="247"/>
      <c r="D8" s="136" t="s">
        <v>31</v>
      </c>
      <c r="E8" s="137" t="s">
        <v>32</v>
      </c>
      <c r="F8" s="137" t="s">
        <v>33</v>
      </c>
      <c r="G8" s="137" t="s">
        <v>34</v>
      </c>
      <c r="H8" s="137" t="s">
        <v>35</v>
      </c>
      <c r="I8" s="137" t="s">
        <v>36</v>
      </c>
      <c r="J8" s="137" t="s">
        <v>37</v>
      </c>
      <c r="K8" s="137" t="s">
        <v>38</v>
      </c>
      <c r="L8" s="138" t="s">
        <v>39</v>
      </c>
      <c r="M8" s="136" t="s">
        <v>40</v>
      </c>
      <c r="N8" s="137" t="s">
        <v>40</v>
      </c>
      <c r="O8" s="137" t="s">
        <v>103</v>
      </c>
      <c r="P8" s="137" t="s">
        <v>104</v>
      </c>
      <c r="Q8" s="137" t="s">
        <v>33</v>
      </c>
      <c r="R8" s="138" t="s">
        <v>42</v>
      </c>
      <c r="S8" s="253"/>
    </row>
    <row r="9" spans="1:26" s="11" customFormat="1" ht="18" customHeight="1" x14ac:dyDescent="0.25">
      <c r="B9" s="244"/>
      <c r="C9" s="247"/>
      <c r="D9" s="136" t="s">
        <v>198</v>
      </c>
      <c r="E9" s="137" t="s">
        <v>256</v>
      </c>
      <c r="F9" s="137" t="s">
        <v>32</v>
      </c>
      <c r="G9" s="137" t="s">
        <v>32</v>
      </c>
      <c r="H9" s="137" t="s">
        <v>44</v>
      </c>
      <c r="I9" s="137" t="s">
        <v>44</v>
      </c>
      <c r="J9" s="137" t="s">
        <v>45</v>
      </c>
      <c r="K9" s="137" t="s">
        <v>46</v>
      </c>
      <c r="L9" s="138" t="s">
        <v>47</v>
      </c>
      <c r="M9" s="136" t="s">
        <v>48</v>
      </c>
      <c r="N9" s="137" t="s">
        <v>49</v>
      </c>
      <c r="O9" s="137" t="s">
        <v>50</v>
      </c>
      <c r="P9" s="137" t="s">
        <v>50</v>
      </c>
      <c r="Q9" s="137" t="s">
        <v>51</v>
      </c>
      <c r="R9" s="138" t="s">
        <v>52</v>
      </c>
      <c r="S9" s="253"/>
    </row>
    <row r="10" spans="1:26" s="11" customFormat="1" ht="18" customHeight="1" thickBot="1" x14ac:dyDescent="0.3">
      <c r="B10" s="245"/>
      <c r="C10" s="248"/>
      <c r="D10" s="136" t="s">
        <v>53</v>
      </c>
      <c r="E10" s="137"/>
      <c r="F10" s="137" t="s">
        <v>199</v>
      </c>
      <c r="G10" s="137" t="s">
        <v>46</v>
      </c>
      <c r="H10" s="137" t="s">
        <v>45</v>
      </c>
      <c r="I10" s="137" t="s">
        <v>45</v>
      </c>
      <c r="J10" s="137"/>
      <c r="K10" s="137"/>
      <c r="L10" s="138"/>
      <c r="M10" s="136" t="s">
        <v>53</v>
      </c>
      <c r="N10" s="137" t="s">
        <v>53</v>
      </c>
      <c r="O10" s="137" t="s">
        <v>105</v>
      </c>
      <c r="P10" s="137" t="s">
        <v>106</v>
      </c>
      <c r="Q10" s="137" t="s">
        <v>55</v>
      </c>
      <c r="R10" s="138" t="s">
        <v>255</v>
      </c>
      <c r="S10" s="254"/>
    </row>
    <row r="11" spans="1:26" s="20" customFormat="1" ht="18" customHeight="1" x14ac:dyDescent="0.25">
      <c r="B11" s="144" t="s">
        <v>57</v>
      </c>
      <c r="C11" s="199" t="s">
        <v>257</v>
      </c>
      <c r="D11" s="88">
        <f>D12-D31</f>
        <v>259527.58951100102</v>
      </c>
      <c r="E11" s="86">
        <f t="shared" ref="E11:R11" si="0">E12-E31</f>
        <v>5271.435981385046</v>
      </c>
      <c r="F11" s="86">
        <f t="shared" si="0"/>
        <v>-16950.221529549999</v>
      </c>
      <c r="G11" s="86">
        <f t="shared" si="0"/>
        <v>0</v>
      </c>
      <c r="H11" s="86">
        <f t="shared" si="0"/>
        <v>9391.2429999999586</v>
      </c>
      <c r="I11" s="86">
        <f t="shared" si="0"/>
        <v>22240.157000000007</v>
      </c>
      <c r="J11" s="86">
        <f t="shared" si="0"/>
        <v>651.89365131033355</v>
      </c>
      <c r="K11" s="86">
        <f t="shared" si="0"/>
        <v>-11498.580323869188</v>
      </c>
      <c r="L11" s="152">
        <f t="shared" si="0"/>
        <v>376099.38099999994</v>
      </c>
      <c r="M11" s="88">
        <f t="shared" si="0"/>
        <v>-17522.50179850054</v>
      </c>
      <c r="N11" s="86">
        <f t="shared" si="0"/>
        <v>-511779.60799999977</v>
      </c>
      <c r="O11" s="86">
        <f t="shared" si="0"/>
        <v>248654.51918034212</v>
      </c>
      <c r="P11" s="86">
        <f t="shared" si="0"/>
        <v>-4514601.3053013999</v>
      </c>
      <c r="Q11" s="86">
        <f t="shared" si="0"/>
        <v>2626868.2097740611</v>
      </c>
      <c r="R11" s="152">
        <f t="shared" si="0"/>
        <v>658018.00780833175</v>
      </c>
      <c r="S11" s="157">
        <f>SUM(D11:R11)</f>
        <v>-865629.78004688828</v>
      </c>
      <c r="T11" s="19"/>
      <c r="Z11" s="14"/>
    </row>
    <row r="12" spans="1:26" ht="18" customHeight="1" x14ac:dyDescent="0.25">
      <c r="B12" s="144" t="s">
        <v>59</v>
      </c>
      <c r="C12" s="199" t="s">
        <v>258</v>
      </c>
      <c r="D12" s="92">
        <v>3161902.6264600009</v>
      </c>
      <c r="E12" s="82">
        <v>76327.498007938208</v>
      </c>
      <c r="F12" s="82">
        <v>51009.62657</v>
      </c>
      <c r="G12" s="82">
        <v>0</v>
      </c>
      <c r="H12" s="82">
        <v>370780.321</v>
      </c>
      <c r="I12" s="82">
        <v>103245.145</v>
      </c>
      <c r="J12" s="82">
        <v>4110.6954359000047</v>
      </c>
      <c r="K12" s="82">
        <v>214677.36609820044</v>
      </c>
      <c r="L12" s="89">
        <v>865994.38699999999</v>
      </c>
      <c r="M12" s="92">
        <v>1246005.8649732615</v>
      </c>
      <c r="N12" s="82">
        <v>621166.01192800002</v>
      </c>
      <c r="O12" s="82">
        <v>276053.83102099999</v>
      </c>
      <c r="P12" s="82">
        <v>-20116.627013156496</v>
      </c>
      <c r="Q12" s="82">
        <v>2787170.4264202709</v>
      </c>
      <c r="R12" s="89">
        <v>1306078.9872314271</v>
      </c>
      <c r="S12" s="157">
        <f t="shared" ref="S12:S49" si="1">SUM(D12:R12)</f>
        <v>11064406.160132842</v>
      </c>
      <c r="T12" s="19"/>
    </row>
    <row r="13" spans="1:26" s="20" customFormat="1" ht="18" customHeight="1" x14ac:dyDescent="0.25">
      <c r="A13" s="14"/>
      <c r="B13" s="144" t="s">
        <v>60</v>
      </c>
      <c r="C13" s="200" t="s">
        <v>263</v>
      </c>
      <c r="D13" s="9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9">
        <v>125414.861</v>
      </c>
      <c r="M13" s="92">
        <v>0</v>
      </c>
      <c r="N13" s="82">
        <v>0</v>
      </c>
      <c r="O13" s="82">
        <v>0</v>
      </c>
      <c r="P13" s="82">
        <v>0</v>
      </c>
      <c r="Q13" s="82">
        <v>0</v>
      </c>
      <c r="R13" s="89">
        <v>0</v>
      </c>
      <c r="S13" s="157">
        <f t="shared" si="1"/>
        <v>125414.861</v>
      </c>
      <c r="T13" s="19"/>
    </row>
    <row r="14" spans="1:26" s="20" customFormat="1" ht="18" customHeight="1" x14ac:dyDescent="0.25">
      <c r="A14" s="14"/>
      <c r="B14" s="144" t="s">
        <v>61</v>
      </c>
      <c r="C14" s="200" t="s">
        <v>264</v>
      </c>
      <c r="D14" s="93">
        <v>-101393.2146690002</v>
      </c>
      <c r="E14" s="85">
        <v>75541.428224600604</v>
      </c>
      <c r="F14" s="85">
        <v>45380.550999999999</v>
      </c>
      <c r="G14" s="85">
        <v>0</v>
      </c>
      <c r="H14" s="85">
        <v>247719.774</v>
      </c>
      <c r="I14" s="85">
        <v>47721.684999999998</v>
      </c>
      <c r="J14" s="85">
        <v>-1059.9132689899959</v>
      </c>
      <c r="K14" s="85">
        <v>1048.6017223600829</v>
      </c>
      <c r="L14" s="94">
        <v>876731.45299999998</v>
      </c>
      <c r="M14" s="93">
        <v>739947.14791135781</v>
      </c>
      <c r="N14" s="85">
        <v>259696.94992799999</v>
      </c>
      <c r="O14" s="85">
        <v>266802.41602100001</v>
      </c>
      <c r="P14" s="85">
        <v>-282432.08292159851</v>
      </c>
      <c r="Q14" s="85">
        <v>2329528.797965229</v>
      </c>
      <c r="R14" s="94">
        <v>-36977.931741735949</v>
      </c>
      <c r="S14" s="157">
        <f t="shared" si="1"/>
        <v>4468255.6621712232</v>
      </c>
      <c r="T14" s="19"/>
      <c r="V14" s="19"/>
      <c r="W14" s="21"/>
      <c r="Z14" s="14"/>
    </row>
    <row r="15" spans="1:26" s="20" customFormat="1" ht="17.25" customHeight="1" x14ac:dyDescent="0.25">
      <c r="A15" s="14"/>
      <c r="B15" s="144" t="s">
        <v>63</v>
      </c>
      <c r="C15" s="201" t="s">
        <v>259</v>
      </c>
      <c r="D15" s="90">
        <v>-12431.099187000018</v>
      </c>
      <c r="E15" s="83">
        <v>-372.73477539939961</v>
      </c>
      <c r="F15" s="83">
        <v>-113.974</v>
      </c>
      <c r="G15" s="82">
        <v>0</v>
      </c>
      <c r="H15" s="82">
        <v>0</v>
      </c>
      <c r="I15" s="82">
        <v>0</v>
      </c>
      <c r="J15" s="82">
        <v>-85.784543119999313</v>
      </c>
      <c r="K15" s="83">
        <v>1390.3909964900879</v>
      </c>
      <c r="L15" s="91">
        <v>-14711.709000000001</v>
      </c>
      <c r="M15" s="90">
        <v>-5759.2907931000009</v>
      </c>
      <c r="N15" s="83">
        <v>-820.774</v>
      </c>
      <c r="O15" s="83">
        <v>0</v>
      </c>
      <c r="P15" s="83">
        <v>22.013000000000002</v>
      </c>
      <c r="Q15" s="83">
        <v>1198361.0230105291</v>
      </c>
      <c r="R15" s="91">
        <v>0</v>
      </c>
      <c r="S15" s="157">
        <f t="shared" si="1"/>
        <v>1165478.0607083999</v>
      </c>
      <c r="T15" s="19"/>
      <c r="W15" s="19"/>
      <c r="Z15" s="14"/>
    </row>
    <row r="16" spans="1:26" s="20" customFormat="1" ht="17.25" customHeight="1" x14ac:dyDescent="0.25">
      <c r="A16" s="14"/>
      <c r="B16" s="144"/>
      <c r="C16" s="201" t="s">
        <v>107</v>
      </c>
      <c r="D16" s="90">
        <v>0</v>
      </c>
      <c r="E16" s="83"/>
      <c r="F16" s="83"/>
      <c r="G16" s="82"/>
      <c r="H16" s="82"/>
      <c r="I16" s="82"/>
      <c r="J16" s="82"/>
      <c r="K16" s="83"/>
      <c r="L16" s="91">
        <v>0</v>
      </c>
      <c r="M16" s="90"/>
      <c r="N16" s="83"/>
      <c r="O16" s="83"/>
      <c r="P16" s="83"/>
      <c r="Q16" s="83"/>
      <c r="R16" s="91"/>
      <c r="S16" s="157">
        <f t="shared" si="1"/>
        <v>0</v>
      </c>
      <c r="T16" s="19"/>
      <c r="W16" s="19"/>
      <c r="Z16" s="14"/>
    </row>
    <row r="17" spans="1:26" s="20" customFormat="1" ht="18" customHeight="1" x14ac:dyDescent="0.25">
      <c r="A17" s="14"/>
      <c r="B17" s="144" t="s">
        <v>64</v>
      </c>
      <c r="C17" s="201" t="s">
        <v>260</v>
      </c>
      <c r="D17" s="90">
        <v>-91603.044482000187</v>
      </c>
      <c r="E17" s="83">
        <v>76842.432000000001</v>
      </c>
      <c r="F17" s="83">
        <v>49315.654000000002</v>
      </c>
      <c r="G17" s="82">
        <v>0</v>
      </c>
      <c r="H17" s="82">
        <v>200201.24400000001</v>
      </c>
      <c r="I17" s="82">
        <v>43416.362000000001</v>
      </c>
      <c r="J17" s="82">
        <v>-874.07872586999656</v>
      </c>
      <c r="K17" s="83">
        <v>14242.463725869995</v>
      </c>
      <c r="L17" s="91">
        <v>891893.16200000001</v>
      </c>
      <c r="M17" s="90">
        <v>655407.97413019999</v>
      </c>
      <c r="N17" s="83">
        <v>157772.37333200002</v>
      </c>
      <c r="O17" s="83">
        <v>220041.20300000001</v>
      </c>
      <c r="P17" s="83">
        <v>-329241.095103</v>
      </c>
      <c r="Q17" s="83">
        <v>663139.39347399992</v>
      </c>
      <c r="R17" s="91">
        <v>5846.937924975341</v>
      </c>
      <c r="S17" s="157">
        <f t="shared" si="1"/>
        <v>2556400.9812761755</v>
      </c>
      <c r="T17" s="19"/>
      <c r="V17" s="19"/>
      <c r="W17" s="19"/>
      <c r="Z17" s="14"/>
    </row>
    <row r="18" spans="1:26" s="20" customFormat="1" ht="18" customHeight="1" x14ac:dyDescent="0.25">
      <c r="A18" s="14"/>
      <c r="B18" s="144" t="s">
        <v>66</v>
      </c>
      <c r="C18" s="201" t="s">
        <v>261</v>
      </c>
      <c r="D18" s="90">
        <v>2640.9290000000001</v>
      </c>
      <c r="E18" s="83">
        <v>-928.26900000000046</v>
      </c>
      <c r="F18" s="83">
        <v>-3821.1289999999999</v>
      </c>
      <c r="G18" s="82">
        <v>0</v>
      </c>
      <c r="H18" s="82">
        <v>47518.530000000006</v>
      </c>
      <c r="I18" s="82">
        <v>4305.3230000000003</v>
      </c>
      <c r="J18" s="82">
        <v>-100.05</v>
      </c>
      <c r="K18" s="83">
        <v>-14584.253000000001</v>
      </c>
      <c r="L18" s="91">
        <v>-450</v>
      </c>
      <c r="M18" s="90">
        <v>90298.464574257843</v>
      </c>
      <c r="N18" s="83">
        <v>102745.35059599997</v>
      </c>
      <c r="O18" s="83">
        <v>46761.21302100001</v>
      </c>
      <c r="P18" s="83">
        <v>46786.999181401508</v>
      </c>
      <c r="Q18" s="83">
        <v>468028.38148069999</v>
      </c>
      <c r="R18" s="91">
        <v>-42824.869666711289</v>
      </c>
      <c r="S18" s="157">
        <f t="shared" si="1"/>
        <v>746376.62018664798</v>
      </c>
      <c r="T18" s="19"/>
      <c r="W18" s="19"/>
      <c r="X18" s="19"/>
    </row>
    <row r="19" spans="1:26" s="20" customFormat="1" ht="18" customHeight="1" x14ac:dyDescent="0.25">
      <c r="A19" s="14"/>
      <c r="B19" s="144" t="s">
        <v>67</v>
      </c>
      <c r="C19" s="200" t="s">
        <v>262</v>
      </c>
      <c r="D19" s="92">
        <v>3073066.9266180005</v>
      </c>
      <c r="E19" s="82">
        <v>-55.561271999999946</v>
      </c>
      <c r="F19" s="82">
        <v>14089.607</v>
      </c>
      <c r="G19" s="82">
        <v>0</v>
      </c>
      <c r="H19" s="82">
        <v>117726.598</v>
      </c>
      <c r="I19" s="82">
        <v>72023.98</v>
      </c>
      <c r="J19" s="82">
        <v>3843.3904188000001</v>
      </c>
      <c r="K19" s="82">
        <v>178351.18180974358</v>
      </c>
      <c r="L19" s="89">
        <v>-480427.05</v>
      </c>
      <c r="M19" s="92">
        <v>16267.850337699998</v>
      </c>
      <c r="N19" s="82">
        <v>-10325.867000000002</v>
      </c>
      <c r="O19" s="82">
        <v>0</v>
      </c>
      <c r="P19" s="82">
        <v>-144.393</v>
      </c>
      <c r="Q19" s="82">
        <v>146906.61172538018</v>
      </c>
      <c r="R19" s="89">
        <v>-38132.033977161831</v>
      </c>
      <c r="S19" s="157">
        <f t="shared" si="1"/>
        <v>3093191.2406604625</v>
      </c>
      <c r="T19" s="19"/>
      <c r="Z19" s="14"/>
    </row>
    <row r="20" spans="1:26" ht="18" customHeight="1" x14ac:dyDescent="0.25">
      <c r="B20" s="144" t="s">
        <v>69</v>
      </c>
      <c r="C20" s="201" t="s">
        <v>265</v>
      </c>
      <c r="D20" s="90">
        <v>834171.18463800033</v>
      </c>
      <c r="E20" s="83">
        <v>-51.424000000000007</v>
      </c>
      <c r="F20" s="83">
        <v>8359.0619999999999</v>
      </c>
      <c r="G20" s="82">
        <v>0</v>
      </c>
      <c r="H20" s="82">
        <v>116638.967</v>
      </c>
      <c r="I20" s="82">
        <v>27195.233999999997</v>
      </c>
      <c r="J20" s="82">
        <v>2531.45543413</v>
      </c>
      <c r="K20" s="83">
        <v>-41874.102862999993</v>
      </c>
      <c r="L20" s="91">
        <v>-690745.348</v>
      </c>
      <c r="M20" s="90">
        <v>-6511.6285983000025</v>
      </c>
      <c r="N20" s="83">
        <v>-28392.746000000003</v>
      </c>
      <c r="O20" s="83">
        <v>0</v>
      </c>
      <c r="P20" s="83">
        <v>-119.857</v>
      </c>
      <c r="Q20" s="83">
        <v>138875.58811494004</v>
      </c>
      <c r="R20" s="91">
        <v>0</v>
      </c>
      <c r="S20" s="157">
        <f t="shared" si="1"/>
        <v>360076.38472577033</v>
      </c>
      <c r="T20" s="19"/>
    </row>
    <row r="21" spans="1:26" ht="18" customHeight="1" x14ac:dyDescent="0.25">
      <c r="B21" s="144" t="s">
        <v>70</v>
      </c>
      <c r="C21" s="201" t="s">
        <v>266</v>
      </c>
      <c r="D21" s="90">
        <v>2238895.7419800004</v>
      </c>
      <c r="E21" s="83">
        <v>-4.1372719999999372</v>
      </c>
      <c r="F21" s="83">
        <v>5730.545000000001</v>
      </c>
      <c r="G21" s="82">
        <v>0</v>
      </c>
      <c r="H21" s="82">
        <v>1087.6310000000003</v>
      </c>
      <c r="I21" s="82">
        <v>44828.745999999999</v>
      </c>
      <c r="J21" s="82">
        <v>1311.9349846700002</v>
      </c>
      <c r="K21" s="83">
        <v>220225.28467274358</v>
      </c>
      <c r="L21" s="91">
        <v>210318.29800000001</v>
      </c>
      <c r="M21" s="90">
        <v>22779.478936</v>
      </c>
      <c r="N21" s="83">
        <v>18066.879000000001</v>
      </c>
      <c r="O21" s="83">
        <v>0</v>
      </c>
      <c r="P21" s="83">
        <v>-24.536000000000001</v>
      </c>
      <c r="Q21" s="83">
        <v>8031.0236104401529</v>
      </c>
      <c r="R21" s="91">
        <v>-38132.033977161831</v>
      </c>
      <c r="S21" s="157">
        <f t="shared" si="1"/>
        <v>2733114.8559346925</v>
      </c>
      <c r="T21" s="19"/>
      <c r="U21" s="22"/>
    </row>
    <row r="22" spans="1:26" ht="18" customHeight="1" x14ac:dyDescent="0.25">
      <c r="B22" s="144" t="s">
        <v>71</v>
      </c>
      <c r="C22" s="200" t="s">
        <v>267</v>
      </c>
      <c r="D22" s="92">
        <v>290524.10011300008</v>
      </c>
      <c r="E22" s="82">
        <v>-42.122138000000007</v>
      </c>
      <c r="F22" s="82">
        <v>9279.1950000000015</v>
      </c>
      <c r="G22" s="82">
        <v>0</v>
      </c>
      <c r="H22" s="82">
        <v>-80</v>
      </c>
      <c r="I22" s="82">
        <v>936.57700000000011</v>
      </c>
      <c r="J22" s="82">
        <v>19.381</v>
      </c>
      <c r="K22" s="82">
        <v>20099.741624000002</v>
      </c>
      <c r="L22" s="89">
        <v>360949.69900000002</v>
      </c>
      <c r="M22" s="92">
        <v>54758.027632000005</v>
      </c>
      <c r="N22" s="82">
        <v>-9792.4269999999997</v>
      </c>
      <c r="O22" s="82">
        <v>-837.35299999999995</v>
      </c>
      <c r="P22" s="82">
        <v>167952.79</v>
      </c>
      <c r="Q22" s="82">
        <v>-2095.7863622999998</v>
      </c>
      <c r="R22" s="89">
        <v>1017051.148247062</v>
      </c>
      <c r="S22" s="157">
        <f t="shared" si="1"/>
        <v>1908722.9711157621</v>
      </c>
      <c r="T22" s="19"/>
    </row>
    <row r="23" spans="1:26" s="20" customFormat="1" ht="18" customHeight="1" x14ac:dyDescent="0.25">
      <c r="A23" s="14"/>
      <c r="B23" s="144" t="s">
        <v>76</v>
      </c>
      <c r="C23" s="201" t="s">
        <v>265</v>
      </c>
      <c r="D23" s="90">
        <v>202771.69435700023</v>
      </c>
      <c r="E23" s="83">
        <v>-118.047476</v>
      </c>
      <c r="F23" s="83">
        <v>9601.7820000000011</v>
      </c>
      <c r="G23" s="82">
        <v>0</v>
      </c>
      <c r="H23" s="82">
        <v>-80</v>
      </c>
      <c r="I23" s="82">
        <v>1032.2370000000001</v>
      </c>
      <c r="J23" s="82">
        <v>19.381</v>
      </c>
      <c r="K23" s="83">
        <v>3300.6306239999999</v>
      </c>
      <c r="L23" s="91">
        <v>328610.83800000005</v>
      </c>
      <c r="M23" s="90">
        <v>28342.433662800002</v>
      </c>
      <c r="N23" s="83">
        <v>1112.8430000000001</v>
      </c>
      <c r="O23" s="83">
        <v>0</v>
      </c>
      <c r="P23" s="83">
        <v>31009.098000000002</v>
      </c>
      <c r="Q23" s="83">
        <v>-1265.6277161</v>
      </c>
      <c r="R23" s="91">
        <v>0</v>
      </c>
      <c r="S23" s="157">
        <f t="shared" si="1"/>
        <v>604337.26245170028</v>
      </c>
      <c r="T23" s="19"/>
      <c r="Z23" s="14"/>
    </row>
    <row r="24" spans="1:26" ht="18" customHeight="1" x14ac:dyDescent="0.25">
      <c r="B24" s="144" t="s">
        <v>77</v>
      </c>
      <c r="C24" s="201" t="s">
        <v>266</v>
      </c>
      <c r="D24" s="90">
        <v>87752.405755999833</v>
      </c>
      <c r="E24" s="83">
        <v>75.925337999999996</v>
      </c>
      <c r="F24" s="83">
        <v>-322.58700000000022</v>
      </c>
      <c r="G24" s="82">
        <v>0</v>
      </c>
      <c r="H24" s="82">
        <v>0</v>
      </c>
      <c r="I24" s="82">
        <v>-95.66</v>
      </c>
      <c r="J24" s="82">
        <v>0</v>
      </c>
      <c r="K24" s="83">
        <v>16799.111000000001</v>
      </c>
      <c r="L24" s="91">
        <v>32338.860999999997</v>
      </c>
      <c r="M24" s="90">
        <v>26415.593969200003</v>
      </c>
      <c r="N24" s="83">
        <v>-10905.27</v>
      </c>
      <c r="O24" s="83">
        <v>-837.35299999999995</v>
      </c>
      <c r="P24" s="83">
        <v>136943.69200000001</v>
      </c>
      <c r="Q24" s="83">
        <v>-830.15864619999991</v>
      </c>
      <c r="R24" s="91">
        <v>1017051.148247062</v>
      </c>
      <c r="S24" s="157">
        <f t="shared" si="1"/>
        <v>1304385.7086640617</v>
      </c>
      <c r="T24" s="19"/>
    </row>
    <row r="25" spans="1:26" ht="18" customHeight="1" x14ac:dyDescent="0.25">
      <c r="B25" s="144" t="s">
        <v>78</v>
      </c>
      <c r="C25" s="200" t="s">
        <v>268</v>
      </c>
      <c r="D25" s="92">
        <v>49079.003942000003</v>
      </c>
      <c r="E25" s="82">
        <v>2365.875</v>
      </c>
      <c r="F25" s="82">
        <v>-13808.303430000002</v>
      </c>
      <c r="G25" s="82">
        <v>0</v>
      </c>
      <c r="H25" s="82">
        <v>0</v>
      </c>
      <c r="I25" s="82">
        <v>-19991.932999999997</v>
      </c>
      <c r="J25" s="82">
        <v>1082.2665924199991</v>
      </c>
      <c r="K25" s="82">
        <v>-369.05917955000223</v>
      </c>
      <c r="L25" s="89">
        <v>-7011.3740000000007</v>
      </c>
      <c r="M25" s="92">
        <v>87363.201645810434</v>
      </c>
      <c r="N25" s="82">
        <v>-873.90599999999995</v>
      </c>
      <c r="O25" s="82">
        <v>10088.768</v>
      </c>
      <c r="P25" s="82">
        <v>10874.4067283</v>
      </c>
      <c r="Q25" s="82">
        <v>113959.14967914186</v>
      </c>
      <c r="R25" s="89">
        <v>366034.10889514664</v>
      </c>
      <c r="S25" s="157">
        <f t="shared" si="1"/>
        <v>598792.20487326896</v>
      </c>
      <c r="T25" s="19"/>
    </row>
    <row r="26" spans="1:26" ht="18" customHeight="1" x14ac:dyDescent="0.25">
      <c r="B26" s="144" t="s">
        <v>79</v>
      </c>
      <c r="C26" s="200" t="s">
        <v>269</v>
      </c>
      <c r="D26" s="92">
        <v>-58720.105000000003</v>
      </c>
      <c r="E26" s="82">
        <v>0</v>
      </c>
      <c r="F26" s="82">
        <v>0</v>
      </c>
      <c r="G26" s="82">
        <v>0</v>
      </c>
      <c r="H26" s="82">
        <v>0</v>
      </c>
      <c r="I26" s="82">
        <v>173.18899999999999</v>
      </c>
      <c r="J26" s="82">
        <v>0</v>
      </c>
      <c r="K26" s="82">
        <v>0</v>
      </c>
      <c r="L26" s="89">
        <v>-3355.5659999999998</v>
      </c>
      <c r="M26" s="92">
        <v>0</v>
      </c>
      <c r="N26" s="82">
        <v>0</v>
      </c>
      <c r="O26" s="82">
        <v>0</v>
      </c>
      <c r="P26" s="82">
        <v>0</v>
      </c>
      <c r="Q26" s="82">
        <v>0</v>
      </c>
      <c r="R26" s="89">
        <v>0</v>
      </c>
      <c r="S26" s="157">
        <f t="shared" si="1"/>
        <v>-61902.482000000004</v>
      </c>
      <c r="T26" s="19"/>
    </row>
    <row r="27" spans="1:26" s="20" customFormat="1" ht="18" customHeight="1" x14ac:dyDescent="0.25">
      <c r="A27" s="14"/>
      <c r="B27" s="144" t="s">
        <v>80</v>
      </c>
      <c r="C27" s="200" t="s">
        <v>270</v>
      </c>
      <c r="D27" s="92">
        <v>71.197000000000003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-1517.2660000000001</v>
      </c>
      <c r="L27" s="89">
        <v>0.49399999999999999</v>
      </c>
      <c r="M27" s="92">
        <v>5219.5949079999991</v>
      </c>
      <c r="N27" s="82">
        <v>2.85</v>
      </c>
      <c r="O27" s="82">
        <v>0</v>
      </c>
      <c r="P27" s="82">
        <v>0.185</v>
      </c>
      <c r="Q27" s="82">
        <v>198391.65261922</v>
      </c>
      <c r="R27" s="89">
        <v>0</v>
      </c>
      <c r="S27" s="157">
        <f t="shared" si="1"/>
        <v>202168.70752721999</v>
      </c>
      <c r="T27" s="19"/>
      <c r="Z27" s="14"/>
    </row>
    <row r="28" spans="1:26" s="20" customFormat="1" ht="18" customHeight="1" x14ac:dyDescent="0.25">
      <c r="A28" s="14"/>
      <c r="B28" s="144" t="s">
        <v>81</v>
      </c>
      <c r="C28" s="200" t="s">
        <v>271</v>
      </c>
      <c r="D28" s="92">
        <v>-90725.281543999939</v>
      </c>
      <c r="E28" s="82">
        <v>-1482.1218066623776</v>
      </c>
      <c r="F28" s="82">
        <v>-3931.4229999999998</v>
      </c>
      <c r="G28" s="82">
        <v>0</v>
      </c>
      <c r="H28" s="82">
        <v>5413.9490000000005</v>
      </c>
      <c r="I28" s="82">
        <v>2381.6470000000004</v>
      </c>
      <c r="J28" s="82">
        <v>225.57069367000111</v>
      </c>
      <c r="K28" s="82">
        <v>17064.166121646798</v>
      </c>
      <c r="L28" s="89">
        <v>-6308.1300000000028</v>
      </c>
      <c r="M28" s="92">
        <v>342450.04253839329</v>
      </c>
      <c r="N28" s="82">
        <v>382458.41200000001</v>
      </c>
      <c r="O28" s="82">
        <v>0</v>
      </c>
      <c r="P28" s="82">
        <v>83632.46718014199</v>
      </c>
      <c r="Q28" s="82">
        <v>480.00079359999927</v>
      </c>
      <c r="R28" s="89">
        <v>-1896.3041918838944</v>
      </c>
      <c r="S28" s="157">
        <f t="shared" si="1"/>
        <v>729762.99478490581</v>
      </c>
      <c r="T28" s="19"/>
    </row>
    <row r="29" spans="1:26" ht="18" customHeight="1" x14ac:dyDescent="0.25">
      <c r="B29" s="144" t="s">
        <v>82</v>
      </c>
      <c r="C29" s="201" t="s">
        <v>272</v>
      </c>
      <c r="D29" s="90">
        <v>-45.62</v>
      </c>
      <c r="E29" s="83">
        <v>0</v>
      </c>
      <c r="F29" s="83">
        <v>0</v>
      </c>
      <c r="G29" s="82">
        <v>0</v>
      </c>
      <c r="H29" s="82">
        <v>0</v>
      </c>
      <c r="I29" s="82">
        <v>0</v>
      </c>
      <c r="J29" s="82">
        <v>0</v>
      </c>
      <c r="K29" s="83">
        <v>0</v>
      </c>
      <c r="L29" s="91">
        <v>0</v>
      </c>
      <c r="M29" s="90">
        <v>195933.24686550003</v>
      </c>
      <c r="N29" s="83">
        <v>222827.14799999999</v>
      </c>
      <c r="O29" s="83">
        <v>0</v>
      </c>
      <c r="P29" s="83">
        <v>-138.428</v>
      </c>
      <c r="Q29" s="83">
        <v>0</v>
      </c>
      <c r="R29" s="91">
        <v>158.02534932365788</v>
      </c>
      <c r="S29" s="157">
        <f t="shared" si="1"/>
        <v>418734.37221482367</v>
      </c>
      <c r="T29" s="19"/>
    </row>
    <row r="30" spans="1:26" ht="18" customHeight="1" x14ac:dyDescent="0.25">
      <c r="B30" s="144" t="s">
        <v>83</v>
      </c>
      <c r="C30" s="201" t="s">
        <v>271</v>
      </c>
      <c r="D30" s="90">
        <v>-90679.661543999944</v>
      </c>
      <c r="E30" s="83">
        <v>-1482.1218066623776</v>
      </c>
      <c r="F30" s="83">
        <v>-3931.4229999999998</v>
      </c>
      <c r="G30" s="82">
        <v>0</v>
      </c>
      <c r="H30" s="82">
        <v>5413.9490000000005</v>
      </c>
      <c r="I30" s="82">
        <v>2381.6470000000004</v>
      </c>
      <c r="J30" s="82">
        <v>225.57069367000111</v>
      </c>
      <c r="K30" s="83">
        <v>17064.166121646798</v>
      </c>
      <c r="L30" s="91">
        <v>-6308.1300000000028</v>
      </c>
      <c r="M30" s="90">
        <v>146516.79567289329</v>
      </c>
      <c r="N30" s="83">
        <v>159631.264</v>
      </c>
      <c r="O30" s="83">
        <v>0</v>
      </c>
      <c r="P30" s="83">
        <v>83770.89518014199</v>
      </c>
      <c r="Q30" s="83">
        <v>480.00079359999927</v>
      </c>
      <c r="R30" s="91">
        <v>-2054.3295412075522</v>
      </c>
      <c r="S30" s="157">
        <f t="shared" si="1"/>
        <v>311028.6225700822</v>
      </c>
      <c r="T30" s="19"/>
    </row>
    <row r="31" spans="1:26" ht="18" customHeight="1" x14ac:dyDescent="0.25">
      <c r="B31" s="144" t="s">
        <v>84</v>
      </c>
      <c r="C31" s="199" t="s">
        <v>273</v>
      </c>
      <c r="D31" s="92">
        <v>2902375.0369489999</v>
      </c>
      <c r="E31" s="82">
        <v>71056.062026553162</v>
      </c>
      <c r="F31" s="82">
        <v>67959.848099549999</v>
      </c>
      <c r="G31" s="82">
        <v>0</v>
      </c>
      <c r="H31" s="82">
        <v>361389.07800000004</v>
      </c>
      <c r="I31" s="82">
        <v>81004.987999999998</v>
      </c>
      <c r="J31" s="82">
        <v>3458.8017845896711</v>
      </c>
      <c r="K31" s="82">
        <v>226175.94642206962</v>
      </c>
      <c r="L31" s="89">
        <v>489895.00600000005</v>
      </c>
      <c r="M31" s="92">
        <v>1263528.366771762</v>
      </c>
      <c r="N31" s="82">
        <v>1132945.6199279998</v>
      </c>
      <c r="O31" s="82">
        <v>27399.311840657865</v>
      </c>
      <c r="P31" s="82">
        <v>4494484.6782882437</v>
      </c>
      <c r="Q31" s="82">
        <v>160302.21664621003</v>
      </c>
      <c r="R31" s="89">
        <v>648060.97942309536</v>
      </c>
      <c r="S31" s="157">
        <f t="shared" si="1"/>
        <v>11930035.940179732</v>
      </c>
      <c r="T31" s="19"/>
    </row>
    <row r="32" spans="1:26" ht="18" customHeight="1" x14ac:dyDescent="0.25">
      <c r="B32" s="144" t="s">
        <v>85</v>
      </c>
      <c r="C32" s="200" t="s">
        <v>263</v>
      </c>
      <c r="D32" s="9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9">
        <v>0</v>
      </c>
      <c r="M32" s="92">
        <v>0</v>
      </c>
      <c r="N32" s="82">
        <v>0</v>
      </c>
      <c r="O32" s="82">
        <v>0</v>
      </c>
      <c r="P32" s="82">
        <v>0</v>
      </c>
      <c r="Q32" s="82">
        <v>0</v>
      </c>
      <c r="R32" s="89">
        <v>-25284.055891785261</v>
      </c>
      <c r="S32" s="157">
        <f t="shared" si="1"/>
        <v>-25284.055891785261</v>
      </c>
      <c r="T32" s="19"/>
    </row>
    <row r="33" spans="1:24" ht="18" customHeight="1" x14ac:dyDescent="0.25">
      <c r="B33" s="144" t="s">
        <v>86</v>
      </c>
      <c r="C33" s="200" t="s">
        <v>264</v>
      </c>
      <c r="D33" s="93">
        <v>2267562.0219310001</v>
      </c>
      <c r="E33" s="85">
        <v>0</v>
      </c>
      <c r="F33" s="85">
        <v>-217.35</v>
      </c>
      <c r="G33" s="85">
        <v>0</v>
      </c>
      <c r="H33" s="85">
        <v>0</v>
      </c>
      <c r="I33" s="85">
        <v>0</v>
      </c>
      <c r="J33" s="85">
        <v>0</v>
      </c>
      <c r="K33" s="85">
        <v>2610.277783</v>
      </c>
      <c r="L33" s="94">
        <v>648986.35600000003</v>
      </c>
      <c r="M33" s="93">
        <v>49445.389766700006</v>
      </c>
      <c r="N33" s="85">
        <v>63968.813000000002</v>
      </c>
      <c r="O33" s="85">
        <v>-52512.802106342097</v>
      </c>
      <c r="P33" s="85">
        <v>237822.87494590896</v>
      </c>
      <c r="Q33" s="85">
        <v>0</v>
      </c>
      <c r="R33" s="94">
        <v>752561.86825589091</v>
      </c>
      <c r="S33" s="157">
        <f t="shared" si="1"/>
        <v>3970227.4495761576</v>
      </c>
      <c r="T33" s="19"/>
    </row>
    <row r="34" spans="1:24" ht="18" customHeight="1" x14ac:dyDescent="0.25">
      <c r="B34" s="144" t="s">
        <v>87</v>
      </c>
      <c r="C34" s="201" t="s">
        <v>259</v>
      </c>
      <c r="D34" s="90">
        <v>0</v>
      </c>
      <c r="E34" s="83">
        <v>0</v>
      </c>
      <c r="F34" s="83">
        <v>0</v>
      </c>
      <c r="G34" s="82">
        <v>0</v>
      </c>
      <c r="H34" s="82">
        <v>0</v>
      </c>
      <c r="I34" s="82">
        <v>0</v>
      </c>
      <c r="J34" s="82">
        <v>0</v>
      </c>
      <c r="K34" s="83">
        <v>0</v>
      </c>
      <c r="L34" s="91">
        <v>1173737.6029999999</v>
      </c>
      <c r="M34" s="90">
        <v>0</v>
      </c>
      <c r="N34" s="83">
        <v>0</v>
      </c>
      <c r="O34" s="83">
        <v>0</v>
      </c>
      <c r="P34" s="83">
        <v>0</v>
      </c>
      <c r="Q34" s="83">
        <v>0</v>
      </c>
      <c r="R34" s="91">
        <v>28015.641606919446</v>
      </c>
      <c r="S34" s="157">
        <f t="shared" si="1"/>
        <v>1201753.2446069194</v>
      </c>
      <c r="T34" s="19"/>
    </row>
    <row r="35" spans="1:24" ht="18" customHeight="1" x14ac:dyDescent="0.25">
      <c r="B35" s="144"/>
      <c r="C35" s="201" t="s">
        <v>107</v>
      </c>
      <c r="D35" s="90">
        <v>0</v>
      </c>
      <c r="E35" s="83"/>
      <c r="F35" s="83"/>
      <c r="G35" s="82"/>
      <c r="H35" s="82"/>
      <c r="I35" s="82"/>
      <c r="J35" s="82"/>
      <c r="K35" s="83"/>
      <c r="L35" s="91">
        <v>0</v>
      </c>
      <c r="M35" s="90"/>
      <c r="N35" s="83"/>
      <c r="O35" s="83"/>
      <c r="P35" s="83"/>
      <c r="Q35" s="83"/>
      <c r="R35" s="91"/>
      <c r="S35" s="157">
        <f t="shared" si="1"/>
        <v>0</v>
      </c>
      <c r="T35" s="19"/>
    </row>
    <row r="36" spans="1:24" ht="18" customHeight="1" x14ac:dyDescent="0.25">
      <c r="B36" s="144" t="s">
        <v>88</v>
      </c>
      <c r="C36" s="201" t="s">
        <v>260</v>
      </c>
      <c r="D36" s="90">
        <v>1886028.872155</v>
      </c>
      <c r="E36" s="83">
        <v>0</v>
      </c>
      <c r="F36" s="83">
        <v>0</v>
      </c>
      <c r="G36" s="82">
        <v>0</v>
      </c>
      <c r="H36" s="82">
        <v>0</v>
      </c>
      <c r="I36" s="82">
        <v>0</v>
      </c>
      <c r="J36" s="82">
        <v>0</v>
      </c>
      <c r="K36" s="83">
        <v>0</v>
      </c>
      <c r="L36" s="91">
        <v>-521418.03899999993</v>
      </c>
      <c r="M36" s="90">
        <v>0</v>
      </c>
      <c r="N36" s="83">
        <v>0</v>
      </c>
      <c r="O36" s="83">
        <v>0</v>
      </c>
      <c r="P36" s="83">
        <v>0</v>
      </c>
      <c r="Q36" s="83">
        <v>0</v>
      </c>
      <c r="R36" s="91">
        <v>724546.22664897144</v>
      </c>
      <c r="S36" s="157">
        <f t="shared" si="1"/>
        <v>2089157.0598039716</v>
      </c>
      <c r="T36" s="19"/>
    </row>
    <row r="37" spans="1:24" ht="18" customHeight="1" x14ac:dyDescent="0.25">
      <c r="B37" s="144" t="s">
        <v>89</v>
      </c>
      <c r="C37" s="201" t="s">
        <v>261</v>
      </c>
      <c r="D37" s="90">
        <v>381533.14977600006</v>
      </c>
      <c r="E37" s="83">
        <v>0</v>
      </c>
      <c r="F37" s="83">
        <v>-217.35</v>
      </c>
      <c r="G37" s="82">
        <v>0</v>
      </c>
      <c r="H37" s="82">
        <v>0</v>
      </c>
      <c r="I37" s="82">
        <v>0</v>
      </c>
      <c r="J37" s="82">
        <v>0</v>
      </c>
      <c r="K37" s="83">
        <v>2610.277783</v>
      </c>
      <c r="L37" s="91">
        <v>-3333.208000000006</v>
      </c>
      <c r="M37" s="90">
        <v>49445.389766700006</v>
      </c>
      <c r="N37" s="83">
        <v>63968.813000000002</v>
      </c>
      <c r="O37" s="83">
        <v>-52512.802106342097</v>
      </c>
      <c r="P37" s="83">
        <v>237822.87494590896</v>
      </c>
      <c r="Q37" s="83">
        <v>0</v>
      </c>
      <c r="R37" s="91">
        <v>0</v>
      </c>
      <c r="S37" s="157">
        <f t="shared" si="1"/>
        <v>679317.14516526693</v>
      </c>
      <c r="T37" s="19"/>
    </row>
    <row r="38" spans="1:24" ht="18" customHeight="1" x14ac:dyDescent="0.25">
      <c r="B38" s="144" t="s">
        <v>90</v>
      </c>
      <c r="C38" s="200" t="s">
        <v>262</v>
      </c>
      <c r="D38" s="92">
        <v>2276.8320000000003</v>
      </c>
      <c r="E38" s="82">
        <v>0</v>
      </c>
      <c r="F38" s="82">
        <v>9382.8884320000016</v>
      </c>
      <c r="G38" s="82">
        <v>0</v>
      </c>
      <c r="H38" s="82">
        <v>0</v>
      </c>
      <c r="I38" s="82">
        <v>0</v>
      </c>
      <c r="J38" s="82">
        <v>0</v>
      </c>
      <c r="K38" s="82">
        <v>210.89499999999998</v>
      </c>
      <c r="L38" s="89">
        <v>0</v>
      </c>
      <c r="M38" s="92">
        <v>25039.115687300004</v>
      </c>
      <c r="N38" s="82">
        <v>162002.10732479059</v>
      </c>
      <c r="O38" s="82">
        <v>0</v>
      </c>
      <c r="P38" s="82">
        <v>2788602.4372674664</v>
      </c>
      <c r="Q38" s="82">
        <v>0</v>
      </c>
      <c r="R38" s="89">
        <v>0</v>
      </c>
      <c r="S38" s="157">
        <f t="shared" si="1"/>
        <v>2987514.2757115569</v>
      </c>
      <c r="T38" s="19"/>
    </row>
    <row r="39" spans="1:24" ht="18" customHeight="1" x14ac:dyDescent="0.25">
      <c r="B39" s="144" t="s">
        <v>91</v>
      </c>
      <c r="C39" s="201" t="s">
        <v>265</v>
      </c>
      <c r="D39" s="90">
        <v>-5684.2650000000003</v>
      </c>
      <c r="E39" s="83">
        <v>0</v>
      </c>
      <c r="F39" s="83">
        <v>3878.9034320000005</v>
      </c>
      <c r="G39" s="82">
        <v>0</v>
      </c>
      <c r="H39" s="82">
        <v>0</v>
      </c>
      <c r="I39" s="82">
        <v>0</v>
      </c>
      <c r="J39" s="82">
        <v>0</v>
      </c>
      <c r="K39" s="83">
        <v>210.89499999999998</v>
      </c>
      <c r="L39" s="91">
        <v>0</v>
      </c>
      <c r="M39" s="90">
        <v>1929.1180653999982</v>
      </c>
      <c r="N39" s="83">
        <v>7395.3146599999982</v>
      </c>
      <c r="O39" s="83">
        <v>0</v>
      </c>
      <c r="P39" s="83">
        <v>364833.63454580045</v>
      </c>
      <c r="Q39" s="83">
        <v>0</v>
      </c>
      <c r="R39" s="91">
        <v>0</v>
      </c>
      <c r="S39" s="157">
        <f t="shared" si="1"/>
        <v>372563.60070320044</v>
      </c>
      <c r="T39" s="19"/>
    </row>
    <row r="40" spans="1:24" ht="18" customHeight="1" x14ac:dyDescent="0.25">
      <c r="B40" s="144" t="s">
        <v>92</v>
      </c>
      <c r="C40" s="201" t="s">
        <v>266</v>
      </c>
      <c r="D40" s="90">
        <v>7961.0970000000007</v>
      </c>
      <c r="E40" s="83">
        <v>0</v>
      </c>
      <c r="F40" s="83">
        <v>5503.9850000000006</v>
      </c>
      <c r="G40" s="82">
        <v>0</v>
      </c>
      <c r="H40" s="82">
        <v>0</v>
      </c>
      <c r="I40" s="82">
        <v>0</v>
      </c>
      <c r="J40" s="82">
        <v>0</v>
      </c>
      <c r="K40" s="83">
        <v>0</v>
      </c>
      <c r="L40" s="91">
        <v>0</v>
      </c>
      <c r="M40" s="90">
        <v>23109.997621900005</v>
      </c>
      <c r="N40" s="83">
        <v>154606.79266479058</v>
      </c>
      <c r="O40" s="83">
        <v>0</v>
      </c>
      <c r="P40" s="83">
        <v>2423768.8027216662</v>
      </c>
      <c r="Q40" s="83">
        <v>0</v>
      </c>
      <c r="R40" s="91">
        <v>0</v>
      </c>
      <c r="S40" s="157">
        <f t="shared" si="1"/>
        <v>2614950.6750083566</v>
      </c>
      <c r="T40" s="19"/>
    </row>
    <row r="41" spans="1:24" ht="18" customHeight="1" x14ac:dyDescent="0.25">
      <c r="B41" s="144" t="s">
        <v>93</v>
      </c>
      <c r="C41" s="200" t="s">
        <v>267</v>
      </c>
      <c r="D41" s="92">
        <v>439850.17435800005</v>
      </c>
      <c r="E41" s="82">
        <v>-4112.6270000000004</v>
      </c>
      <c r="F41" s="82">
        <v>-1526.3564350000004</v>
      </c>
      <c r="G41" s="82">
        <v>0</v>
      </c>
      <c r="H41" s="82">
        <v>0</v>
      </c>
      <c r="I41" s="82">
        <v>0</v>
      </c>
      <c r="J41" s="82">
        <v>0</v>
      </c>
      <c r="K41" s="82">
        <v>2171.855</v>
      </c>
      <c r="L41" s="89">
        <v>0</v>
      </c>
      <c r="M41" s="92">
        <v>352427.7949052297</v>
      </c>
      <c r="N41" s="82">
        <v>162834.34121716485</v>
      </c>
      <c r="O41" s="82">
        <v>79912.113946999962</v>
      </c>
      <c r="P41" s="82">
        <v>1470871.6260748678</v>
      </c>
      <c r="Q41" s="82">
        <v>-5448.1567046999935</v>
      </c>
      <c r="R41" s="89">
        <v>7111.1407195646043</v>
      </c>
      <c r="S41" s="157">
        <f t="shared" si="1"/>
        <v>2504091.9060821268</v>
      </c>
      <c r="T41" s="19"/>
    </row>
    <row r="42" spans="1:24" ht="18" customHeight="1" x14ac:dyDescent="0.25">
      <c r="B42" s="144" t="s">
        <v>94</v>
      </c>
      <c r="C42" s="201" t="s">
        <v>265</v>
      </c>
      <c r="D42" s="90">
        <v>395713.65020600008</v>
      </c>
      <c r="E42" s="83">
        <v>3230.1730000000002</v>
      </c>
      <c r="F42" s="83">
        <v>-1346.3714090000001</v>
      </c>
      <c r="G42" s="82">
        <v>0</v>
      </c>
      <c r="H42" s="82">
        <v>0</v>
      </c>
      <c r="I42" s="82">
        <v>0</v>
      </c>
      <c r="J42" s="82">
        <v>0</v>
      </c>
      <c r="K42" s="83">
        <v>1570.97</v>
      </c>
      <c r="L42" s="91">
        <v>0</v>
      </c>
      <c r="M42" s="90">
        <v>71852.278260200314</v>
      </c>
      <c r="N42" s="83">
        <v>-27421.542648835144</v>
      </c>
      <c r="O42" s="83">
        <v>74657.80294699996</v>
      </c>
      <c r="P42" s="83">
        <v>-73859.621299977298</v>
      </c>
      <c r="Q42" s="83">
        <v>2455.678699799997</v>
      </c>
      <c r="R42" s="91">
        <v>0</v>
      </c>
      <c r="S42" s="157">
        <f t="shared" si="1"/>
        <v>446853.01775518787</v>
      </c>
      <c r="T42" s="19"/>
    </row>
    <row r="43" spans="1:24" ht="18" customHeight="1" x14ac:dyDescent="0.25">
      <c r="B43" s="144" t="s">
        <v>95</v>
      </c>
      <c r="C43" s="201" t="s">
        <v>266</v>
      </c>
      <c r="D43" s="90">
        <v>44136.524151999998</v>
      </c>
      <c r="E43" s="83">
        <v>-7342.8</v>
      </c>
      <c r="F43" s="83">
        <v>-179.98502600000029</v>
      </c>
      <c r="G43" s="82">
        <v>0</v>
      </c>
      <c r="H43" s="82">
        <v>0</v>
      </c>
      <c r="I43" s="82">
        <v>0</v>
      </c>
      <c r="J43" s="82">
        <v>0</v>
      </c>
      <c r="K43" s="83">
        <v>600.88499999999999</v>
      </c>
      <c r="L43" s="91">
        <v>0</v>
      </c>
      <c r="M43" s="90">
        <v>280575.51664502942</v>
      </c>
      <c r="N43" s="83">
        <v>190255.88386599999</v>
      </c>
      <c r="O43" s="83">
        <v>5254.3110000000006</v>
      </c>
      <c r="P43" s="83">
        <v>1544731.247374845</v>
      </c>
      <c r="Q43" s="83">
        <v>-7903.8354044999905</v>
      </c>
      <c r="R43" s="91">
        <v>7111.1407195646043</v>
      </c>
      <c r="S43" s="157">
        <f t="shared" si="1"/>
        <v>2057238.8883269392</v>
      </c>
      <c r="T43" s="19"/>
    </row>
    <row r="44" spans="1:24" ht="18" customHeight="1" x14ac:dyDescent="0.25">
      <c r="B44" s="144" t="s">
        <v>96</v>
      </c>
      <c r="C44" s="200" t="s">
        <v>268</v>
      </c>
      <c r="D44" s="92">
        <v>15906.155999999997</v>
      </c>
      <c r="E44" s="82">
        <v>4213.7385942021983</v>
      </c>
      <c r="F44" s="82">
        <v>-16366.397610999997</v>
      </c>
      <c r="G44" s="82">
        <v>0</v>
      </c>
      <c r="H44" s="82">
        <v>82959.38</v>
      </c>
      <c r="I44" s="82">
        <v>84827.565000000002</v>
      </c>
      <c r="J44" s="82">
        <v>3465.390810739671</v>
      </c>
      <c r="K44" s="82">
        <v>353.76774577094096</v>
      </c>
      <c r="L44" s="89">
        <v>0</v>
      </c>
      <c r="M44" s="92">
        <v>390267.89906993241</v>
      </c>
      <c r="N44" s="82">
        <v>33420.602635819989</v>
      </c>
      <c r="O44" s="82">
        <v>0</v>
      </c>
      <c r="P44" s="82">
        <v>0</v>
      </c>
      <c r="Q44" s="82">
        <v>0</v>
      </c>
      <c r="R44" s="89">
        <v>-26706.28403569818</v>
      </c>
      <c r="S44" s="157">
        <f t="shared" si="1"/>
        <v>572341.81820976699</v>
      </c>
      <c r="T44" s="19"/>
    </row>
    <row r="45" spans="1:24" ht="18" customHeight="1" x14ac:dyDescent="0.25">
      <c r="B45" s="144" t="s">
        <v>97</v>
      </c>
      <c r="C45" s="200" t="s">
        <v>269</v>
      </c>
      <c r="D45" s="92">
        <v>-65968.395999999993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9">
        <v>7324.8410000000003</v>
      </c>
      <c r="M45" s="92">
        <v>0</v>
      </c>
      <c r="N45" s="82">
        <v>0</v>
      </c>
      <c r="O45" s="82">
        <v>0</v>
      </c>
      <c r="P45" s="82">
        <v>0</v>
      </c>
      <c r="Q45" s="82">
        <v>0</v>
      </c>
      <c r="R45" s="89">
        <v>0</v>
      </c>
      <c r="S45" s="157">
        <f t="shared" si="1"/>
        <v>-58643.554999999993</v>
      </c>
      <c r="T45" s="19"/>
    </row>
    <row r="46" spans="1:24" s="20" customFormat="1" ht="18" customHeight="1" x14ac:dyDescent="0.25">
      <c r="A46" s="14"/>
      <c r="B46" s="144" t="s">
        <v>98</v>
      </c>
      <c r="C46" s="200" t="s">
        <v>270</v>
      </c>
      <c r="D46" s="9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21.379244590000184</v>
      </c>
      <c r="K46" s="82">
        <v>202937.35713444999</v>
      </c>
      <c r="L46" s="89">
        <v>0</v>
      </c>
      <c r="M46" s="92">
        <v>0</v>
      </c>
      <c r="N46" s="82">
        <v>0</v>
      </c>
      <c r="O46" s="82">
        <v>0</v>
      </c>
      <c r="P46" s="82">
        <v>0</v>
      </c>
      <c r="Q46" s="82">
        <v>0</v>
      </c>
      <c r="R46" s="89">
        <v>0</v>
      </c>
      <c r="S46" s="157">
        <f t="shared" si="1"/>
        <v>202958.73637904</v>
      </c>
      <c r="T46" s="19"/>
    </row>
    <row r="47" spans="1:24" ht="18" customHeight="1" x14ac:dyDescent="0.25">
      <c r="B47" s="144" t="s">
        <v>99</v>
      </c>
      <c r="C47" s="200" t="s">
        <v>271</v>
      </c>
      <c r="D47" s="92">
        <v>242748.24866000007</v>
      </c>
      <c r="E47" s="82">
        <v>70954.950432350961</v>
      </c>
      <c r="F47" s="82">
        <v>76687.06371355</v>
      </c>
      <c r="G47" s="82">
        <v>0</v>
      </c>
      <c r="H47" s="82">
        <v>278429.69800000003</v>
      </c>
      <c r="I47" s="82">
        <v>-3822.5770000000007</v>
      </c>
      <c r="J47" s="82">
        <v>-27.968270739999998</v>
      </c>
      <c r="K47" s="82">
        <v>17891.793758848697</v>
      </c>
      <c r="L47" s="89">
        <v>-166416.19099999996</v>
      </c>
      <c r="M47" s="92">
        <v>446348.16734259995</v>
      </c>
      <c r="N47" s="82">
        <v>710719.75575022446</v>
      </c>
      <c r="O47" s="82">
        <v>0</v>
      </c>
      <c r="P47" s="82">
        <v>-2812.2599999999998</v>
      </c>
      <c r="Q47" s="82">
        <v>165750.37335091003</v>
      </c>
      <c r="R47" s="89">
        <v>-59621.689624876693</v>
      </c>
      <c r="S47" s="157">
        <f t="shared" si="1"/>
        <v>1776829.3651128677</v>
      </c>
      <c r="T47" s="19"/>
    </row>
    <row r="48" spans="1:24" s="20" customFormat="1" ht="18" customHeight="1" x14ac:dyDescent="0.25">
      <c r="A48" s="14"/>
      <c r="B48" s="144" t="s">
        <v>110</v>
      </c>
      <c r="C48" s="201" t="s">
        <v>274</v>
      </c>
      <c r="D48" s="90">
        <v>0</v>
      </c>
      <c r="E48" s="83">
        <v>0</v>
      </c>
      <c r="F48" s="83">
        <v>0</v>
      </c>
      <c r="G48" s="82">
        <v>0</v>
      </c>
      <c r="H48" s="82">
        <v>0</v>
      </c>
      <c r="I48" s="82">
        <v>0</v>
      </c>
      <c r="J48" s="82">
        <v>0</v>
      </c>
      <c r="K48" s="83">
        <v>0</v>
      </c>
      <c r="L48" s="91">
        <v>0</v>
      </c>
      <c r="M48" s="90">
        <v>107502.10677310001</v>
      </c>
      <c r="N48" s="83">
        <v>154576.016</v>
      </c>
      <c r="O48" s="83">
        <v>0</v>
      </c>
      <c r="P48" s="83">
        <v>54.345999999999997</v>
      </c>
      <c r="Q48" s="83">
        <v>156443.87809240003</v>
      </c>
      <c r="R48" s="91">
        <v>-6795.0900209172887</v>
      </c>
      <c r="S48" s="157">
        <f t="shared" si="1"/>
        <v>411781.25684458273</v>
      </c>
      <c r="T48" s="19"/>
      <c r="U48" s="15"/>
      <c r="V48" s="15"/>
      <c r="W48" s="15"/>
      <c r="X48" s="15"/>
    </row>
    <row r="49" spans="2:20" ht="18" customHeight="1" thickBot="1" x14ac:dyDescent="0.3">
      <c r="B49" s="145" t="s">
        <v>111</v>
      </c>
      <c r="C49" s="202" t="s">
        <v>271</v>
      </c>
      <c r="D49" s="153">
        <v>242748.24866000007</v>
      </c>
      <c r="E49" s="154">
        <v>70954.950432350961</v>
      </c>
      <c r="F49" s="154">
        <v>76687.06371355</v>
      </c>
      <c r="G49" s="155">
        <v>0</v>
      </c>
      <c r="H49" s="155">
        <v>278429.69800000003</v>
      </c>
      <c r="I49" s="155">
        <v>-3822.5770000000007</v>
      </c>
      <c r="J49" s="155">
        <v>-27.968270739999998</v>
      </c>
      <c r="K49" s="154">
        <v>17891.793758848697</v>
      </c>
      <c r="L49" s="156">
        <v>-166416.19099999996</v>
      </c>
      <c r="M49" s="153">
        <v>338846.06056949997</v>
      </c>
      <c r="N49" s="154">
        <v>556143.73975022451</v>
      </c>
      <c r="O49" s="154">
        <v>0</v>
      </c>
      <c r="P49" s="154">
        <v>-2866.6059999999998</v>
      </c>
      <c r="Q49" s="154">
        <v>9306.49525851</v>
      </c>
      <c r="R49" s="156">
        <v>-52826.599603959403</v>
      </c>
      <c r="S49" s="203">
        <f t="shared" si="1"/>
        <v>1365048.1082682849</v>
      </c>
      <c r="T49" s="19"/>
    </row>
    <row r="50" spans="2:20" ht="18" customHeight="1" x14ac:dyDescent="0.2">
      <c r="P50" s="9"/>
      <c r="Q50" s="9"/>
    </row>
    <row r="56" spans="2:20" ht="18" customHeight="1" x14ac:dyDescent="0.2">
      <c r="C56" s="7"/>
    </row>
    <row r="63" spans="2:20" ht="18" customHeight="1" x14ac:dyDescent="0.2">
      <c r="R63" s="22"/>
    </row>
    <row r="64" spans="2:20" ht="18" customHeight="1" x14ac:dyDescent="0.2">
      <c r="R64" s="22"/>
    </row>
  </sheetData>
  <mergeCells count="5">
    <mergeCell ref="B6:B10"/>
    <mergeCell ref="C6:C10"/>
    <mergeCell ref="D6:L6"/>
    <mergeCell ref="M6:R6"/>
    <mergeCell ref="S6:S10"/>
  </mergeCells>
  <pageMargins left="0.3" right="0.25" top="0.2" bottom="0.2" header="0.3" footer="0.3"/>
  <pageSetup scale="47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6"/>
  <sheetViews>
    <sheetView showGridLines="0" view="pageBreakPreview" zoomScale="85" zoomScaleNormal="75" zoomScaleSheetLayoutView="85" workbookViewId="0">
      <pane xSplit="3" ySplit="10" topLeftCell="D11" activePane="bottomRight" state="frozen"/>
      <selection pane="topRight" activeCell="C1" sqref="C1"/>
      <selection pane="bottomLeft" activeCell="A10" sqref="A10"/>
      <selection pane="bottomRight" activeCell="S58" sqref="S58"/>
    </sheetView>
  </sheetViews>
  <sheetFormatPr defaultColWidth="9.140625" defaultRowHeight="18" customHeight="1" x14ac:dyDescent="0.2"/>
  <cols>
    <col min="1" max="1" width="1.7109375" style="7" customWidth="1"/>
    <col min="2" max="2" width="6.28515625" style="5" customWidth="1"/>
    <col min="3" max="3" width="61.28515625" style="7" customWidth="1"/>
    <col min="4" max="4" width="13.5703125" style="10" bestFit="1" customWidth="1"/>
    <col min="5" max="5" width="12.5703125" style="9" customWidth="1"/>
    <col min="6" max="6" width="13.7109375" style="9" customWidth="1"/>
    <col min="7" max="7" width="13.7109375" style="9" hidden="1" customWidth="1"/>
    <col min="8" max="8" width="13" style="9" customWidth="1"/>
    <col min="9" max="9" width="12.28515625" style="9" customWidth="1"/>
    <col min="10" max="10" width="11.28515625" style="9" customWidth="1"/>
    <col min="11" max="11" width="12.85546875" style="9" customWidth="1"/>
    <col min="12" max="12" width="12.5703125" style="9" customWidth="1"/>
    <col min="13" max="13" width="13.7109375" style="10" customWidth="1"/>
    <col min="14" max="14" width="13.7109375" style="9" customWidth="1"/>
    <col min="15" max="15" width="14.85546875" style="9" bestFit="1" customWidth="1"/>
    <col min="16" max="16" width="14.42578125" style="9" bestFit="1" customWidth="1"/>
    <col min="17" max="17" width="14.42578125" style="9" customWidth="1"/>
    <col min="18" max="18" width="13.7109375" style="7" bestFit="1" customWidth="1"/>
    <col min="19" max="19" width="14" style="9" bestFit="1" customWidth="1"/>
    <col min="20" max="16384" width="9.140625" style="7"/>
  </cols>
  <sheetData>
    <row r="1" spans="2:19" ht="9" customHeight="1" x14ac:dyDescent="0.2">
      <c r="B1" s="7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1"/>
    </row>
    <row r="2" spans="2:19" ht="15" x14ac:dyDescent="0.2">
      <c r="B2" s="67" t="s">
        <v>197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1"/>
    </row>
    <row r="3" spans="2:19" ht="13.5" x14ac:dyDescent="0.25">
      <c r="B3" s="68" t="str">
        <f>+Matrix!B3</f>
        <v>2019-20</v>
      </c>
      <c r="D3" s="72"/>
      <c r="E3" s="73"/>
      <c r="F3" s="74"/>
      <c r="G3" s="74"/>
      <c r="H3" s="74"/>
      <c r="I3" s="74"/>
      <c r="J3" s="74"/>
      <c r="K3" s="72"/>
      <c r="L3" s="74"/>
      <c r="M3" s="72"/>
      <c r="N3" s="72"/>
      <c r="O3" s="72"/>
      <c r="P3" s="72"/>
      <c r="Q3" s="72"/>
      <c r="R3" s="72"/>
      <c r="S3" s="71"/>
    </row>
    <row r="4" spans="2:19" ht="13.5" x14ac:dyDescent="0.25">
      <c r="B4" s="69" t="s">
        <v>13</v>
      </c>
      <c r="D4" s="72"/>
      <c r="E4" s="72"/>
      <c r="F4" s="73"/>
      <c r="G4" s="73"/>
      <c r="H4" s="73"/>
      <c r="I4" s="73"/>
      <c r="J4" s="73"/>
      <c r="K4" s="74"/>
      <c r="L4" s="72"/>
      <c r="M4" s="75"/>
      <c r="N4" s="72"/>
      <c r="O4" s="72"/>
      <c r="P4" s="72"/>
      <c r="Q4" s="72"/>
      <c r="R4" s="72"/>
      <c r="S4" s="71"/>
    </row>
    <row r="5" spans="2:19" ht="18" customHeight="1" thickBot="1" x14ac:dyDescent="0.3">
      <c r="B5" s="70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4"/>
    </row>
    <row r="6" spans="2:19" s="11" customFormat="1" ht="18" customHeight="1" x14ac:dyDescent="0.25">
      <c r="B6" s="257" t="s">
        <v>239</v>
      </c>
      <c r="C6" s="260" t="s">
        <v>14</v>
      </c>
      <c r="D6" s="263" t="s">
        <v>234</v>
      </c>
      <c r="E6" s="263"/>
      <c r="F6" s="263"/>
      <c r="G6" s="263"/>
      <c r="H6" s="263"/>
      <c r="I6" s="263"/>
      <c r="J6" s="263"/>
      <c r="K6" s="263"/>
      <c r="L6" s="263"/>
      <c r="M6" s="267" t="s">
        <v>16</v>
      </c>
      <c r="N6" s="263"/>
      <c r="O6" s="263"/>
      <c r="P6" s="268"/>
      <c r="Q6" s="264" t="s">
        <v>235</v>
      </c>
      <c r="R6" s="255" t="s">
        <v>30</v>
      </c>
      <c r="S6" s="243" t="s">
        <v>236</v>
      </c>
    </row>
    <row r="7" spans="2:19" s="11" customFormat="1" ht="18" customHeight="1" x14ac:dyDescent="0.25">
      <c r="B7" s="258"/>
      <c r="C7" s="261"/>
      <c r="D7" s="133" t="s">
        <v>17</v>
      </c>
      <c r="E7" s="132" t="s">
        <v>18</v>
      </c>
      <c r="F7" s="133" t="s">
        <v>19</v>
      </c>
      <c r="G7" s="133" t="s">
        <v>20</v>
      </c>
      <c r="H7" s="133" t="s">
        <v>21</v>
      </c>
      <c r="I7" s="133" t="s">
        <v>22</v>
      </c>
      <c r="J7" s="133" t="s">
        <v>23</v>
      </c>
      <c r="K7" s="132" t="s">
        <v>24</v>
      </c>
      <c r="L7" s="133" t="s">
        <v>25</v>
      </c>
      <c r="M7" s="197" t="s">
        <v>26</v>
      </c>
      <c r="N7" s="133" t="s">
        <v>27</v>
      </c>
      <c r="O7" s="133" t="s">
        <v>28</v>
      </c>
      <c r="P7" s="135" t="s">
        <v>29</v>
      </c>
      <c r="Q7" s="265"/>
      <c r="R7" s="256"/>
      <c r="S7" s="244"/>
    </row>
    <row r="8" spans="2:19" s="11" customFormat="1" ht="18" customHeight="1" x14ac:dyDescent="0.25">
      <c r="B8" s="258"/>
      <c r="C8" s="261"/>
      <c r="D8" s="137" t="s">
        <v>31</v>
      </c>
      <c r="E8" s="137" t="s">
        <v>32</v>
      </c>
      <c r="F8" s="137" t="s">
        <v>33</v>
      </c>
      <c r="G8" s="137" t="s">
        <v>34</v>
      </c>
      <c r="H8" s="137" t="s">
        <v>35</v>
      </c>
      <c r="I8" s="137" t="s">
        <v>36</v>
      </c>
      <c r="J8" s="137" t="s">
        <v>37</v>
      </c>
      <c r="K8" s="137" t="s">
        <v>38</v>
      </c>
      <c r="L8" s="137" t="s">
        <v>39</v>
      </c>
      <c r="M8" s="136" t="s">
        <v>40</v>
      </c>
      <c r="N8" s="137" t="s">
        <v>40</v>
      </c>
      <c r="O8" s="137" t="s">
        <v>41</v>
      </c>
      <c r="P8" s="138" t="s">
        <v>33</v>
      </c>
      <c r="Q8" s="265"/>
      <c r="R8" s="138" t="s">
        <v>42</v>
      </c>
      <c r="S8" s="244"/>
    </row>
    <row r="9" spans="2:19" s="11" customFormat="1" ht="18" customHeight="1" x14ac:dyDescent="0.25">
      <c r="B9" s="258"/>
      <c r="C9" s="261"/>
      <c r="D9" s="137" t="s">
        <v>198</v>
      </c>
      <c r="E9" s="137" t="s">
        <v>43</v>
      </c>
      <c r="F9" s="137" t="s">
        <v>32</v>
      </c>
      <c r="G9" s="137" t="s">
        <v>32</v>
      </c>
      <c r="H9" s="137" t="s">
        <v>44</v>
      </c>
      <c r="I9" s="137" t="s">
        <v>44</v>
      </c>
      <c r="J9" s="137" t="s">
        <v>45</v>
      </c>
      <c r="K9" s="137" t="s">
        <v>46</v>
      </c>
      <c r="L9" s="137" t="s">
        <v>47</v>
      </c>
      <c r="M9" s="136" t="s">
        <v>48</v>
      </c>
      <c r="N9" s="137" t="s">
        <v>49</v>
      </c>
      <c r="O9" s="137" t="s">
        <v>200</v>
      </c>
      <c r="P9" s="138" t="s">
        <v>51</v>
      </c>
      <c r="Q9" s="265"/>
      <c r="R9" s="138" t="s">
        <v>52</v>
      </c>
      <c r="S9" s="244"/>
    </row>
    <row r="10" spans="2:19" s="11" customFormat="1" ht="18" customHeight="1" thickBot="1" x14ac:dyDescent="0.3">
      <c r="B10" s="259"/>
      <c r="C10" s="262"/>
      <c r="D10" s="140" t="s">
        <v>53</v>
      </c>
      <c r="E10" s="140"/>
      <c r="F10" s="140" t="s">
        <v>199</v>
      </c>
      <c r="G10" s="140" t="s">
        <v>46</v>
      </c>
      <c r="H10" s="140" t="s">
        <v>45</v>
      </c>
      <c r="I10" s="140" t="s">
        <v>45</v>
      </c>
      <c r="J10" s="140"/>
      <c r="K10" s="140"/>
      <c r="L10" s="140"/>
      <c r="M10" s="139" t="s">
        <v>53</v>
      </c>
      <c r="N10" s="140" t="s">
        <v>53</v>
      </c>
      <c r="O10" s="140" t="s">
        <v>54</v>
      </c>
      <c r="P10" s="141" t="s">
        <v>55</v>
      </c>
      <c r="Q10" s="266"/>
      <c r="R10" s="141" t="s">
        <v>56</v>
      </c>
      <c r="S10" s="245"/>
    </row>
    <row r="11" spans="2:19" s="12" customFormat="1" ht="18" customHeight="1" x14ac:dyDescent="0.2">
      <c r="B11" s="111" t="s">
        <v>57</v>
      </c>
      <c r="C11" s="189" t="s">
        <v>58</v>
      </c>
      <c r="D11" s="188">
        <v>408228.45115100016</v>
      </c>
      <c r="E11" s="112">
        <v>6809.1474296404613</v>
      </c>
      <c r="F11" s="112">
        <v>-16754.417000000001</v>
      </c>
      <c r="G11" s="112">
        <v>0</v>
      </c>
      <c r="H11" s="112">
        <v>9391.7340000000004</v>
      </c>
      <c r="I11" s="112">
        <v>22197.042000000001</v>
      </c>
      <c r="J11" s="112">
        <v>651.8955412703333</v>
      </c>
      <c r="K11" s="112">
        <v>4649.513177312765</v>
      </c>
      <c r="L11" s="112">
        <v>377370.17300000001</v>
      </c>
      <c r="M11" s="117">
        <v>662254.82056110003</v>
      </c>
      <c r="N11" s="112">
        <v>-82435.865999999995</v>
      </c>
      <c r="O11" s="112">
        <v>0</v>
      </c>
      <c r="P11" s="113">
        <v>3571582.7269987222</v>
      </c>
      <c r="Q11" s="142">
        <f>SUM(D11:P11)</f>
        <v>4963945.2208590461</v>
      </c>
      <c r="R11" s="112">
        <v>703054.77914095402</v>
      </c>
      <c r="S11" s="142">
        <f>SUM(Q11:R11)</f>
        <v>5667000</v>
      </c>
    </row>
    <row r="12" spans="2:19" ht="18" customHeight="1" x14ac:dyDescent="0.25">
      <c r="B12" s="80" t="s">
        <v>59</v>
      </c>
      <c r="C12" s="190" t="s">
        <v>201</v>
      </c>
      <c r="D12" s="83">
        <v>383911.11110700009</v>
      </c>
      <c r="E12" s="83">
        <v>8173.1294296404612</v>
      </c>
      <c r="F12" s="83">
        <v>-14548.988000000001</v>
      </c>
      <c r="G12" s="83">
        <v>0</v>
      </c>
      <c r="H12" s="83">
        <v>9110.4889999999996</v>
      </c>
      <c r="I12" s="83">
        <v>17478.46</v>
      </c>
      <c r="J12" s="83">
        <v>651.8955412703333</v>
      </c>
      <c r="K12" s="83">
        <v>8667.1507637408449</v>
      </c>
      <c r="L12" s="83">
        <v>322494.70699999999</v>
      </c>
      <c r="M12" s="90">
        <v>463811.35726110003</v>
      </c>
      <c r="N12" s="83">
        <v>-90888.017999999996</v>
      </c>
      <c r="O12" s="83"/>
      <c r="P12" s="91"/>
      <c r="Q12" s="143">
        <f t="shared" ref="Q12:Q56" si="0">SUM(D12:P12)</f>
        <v>1108861.2941027519</v>
      </c>
      <c r="R12" s="83">
        <v>0</v>
      </c>
      <c r="S12" s="143">
        <f t="shared" ref="S12:S56" si="1">SUM(Q12:R12)</f>
        <v>1108861.2941027519</v>
      </c>
    </row>
    <row r="13" spans="2:19" ht="18" customHeight="1" x14ac:dyDescent="0.25">
      <c r="B13" s="80" t="s">
        <v>60</v>
      </c>
      <c r="C13" s="190" t="s">
        <v>202</v>
      </c>
      <c r="D13" s="83">
        <v>24317.340044000059</v>
      </c>
      <c r="E13" s="83">
        <v>-1363.982</v>
      </c>
      <c r="F13" s="83">
        <v>-2205.4290000000001</v>
      </c>
      <c r="G13" s="83">
        <v>0</v>
      </c>
      <c r="H13" s="83">
        <v>281.245</v>
      </c>
      <c r="I13" s="83">
        <v>4718.5820000000003</v>
      </c>
      <c r="J13" s="83">
        <v>0</v>
      </c>
      <c r="K13" s="83">
        <v>-4017.6375864280803</v>
      </c>
      <c r="L13" s="83">
        <v>54875.466</v>
      </c>
      <c r="M13" s="90">
        <v>198443.4633</v>
      </c>
      <c r="N13" s="83">
        <v>8452.152</v>
      </c>
      <c r="O13" s="84"/>
      <c r="P13" s="164">
        <v>3571582.7269987222</v>
      </c>
      <c r="Q13" s="143">
        <f t="shared" si="0"/>
        <v>3855083.926756294</v>
      </c>
      <c r="R13" s="84">
        <v>703054.77914095402</v>
      </c>
      <c r="S13" s="143">
        <f t="shared" si="1"/>
        <v>4558138.7058972484</v>
      </c>
    </row>
    <row r="14" spans="2:19" s="12" customFormat="1" ht="18" customHeight="1" x14ac:dyDescent="0.2">
      <c r="B14" s="80" t="s">
        <v>61</v>
      </c>
      <c r="C14" s="191" t="s">
        <v>203</v>
      </c>
      <c r="D14" s="82">
        <v>43528.865663999997</v>
      </c>
      <c r="E14" s="82">
        <v>-168.43401699999998</v>
      </c>
      <c r="F14" s="82">
        <v>-7.375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966</v>
      </c>
      <c r="M14" s="92">
        <v>306137.89561029995</v>
      </c>
      <c r="N14" s="82">
        <v>418916</v>
      </c>
      <c r="O14" s="82"/>
      <c r="P14" s="89"/>
      <c r="Q14" s="143">
        <f t="shared" si="0"/>
        <v>769372.95225730003</v>
      </c>
      <c r="R14" s="82"/>
      <c r="S14" s="143">
        <f t="shared" si="1"/>
        <v>769372.95225730003</v>
      </c>
    </row>
    <row r="15" spans="2:19" s="12" customFormat="1" ht="18" customHeight="1" x14ac:dyDescent="0.2">
      <c r="B15" s="111" t="s">
        <v>63</v>
      </c>
      <c r="C15" s="189" t="s">
        <v>237</v>
      </c>
      <c r="D15" s="115">
        <v>364699.58548700018</v>
      </c>
      <c r="E15" s="115">
        <v>6977.5814466404609</v>
      </c>
      <c r="F15" s="115">
        <v>-16747.042000000001</v>
      </c>
      <c r="G15" s="115">
        <v>0</v>
      </c>
      <c r="H15" s="115">
        <v>9391.7340000000004</v>
      </c>
      <c r="I15" s="115">
        <v>22197.042000000001</v>
      </c>
      <c r="J15" s="115">
        <v>651.8955412703333</v>
      </c>
      <c r="K15" s="115">
        <v>4649.513177312765</v>
      </c>
      <c r="L15" s="115">
        <v>376404.17300000001</v>
      </c>
      <c r="M15" s="114">
        <v>356116.92495080008</v>
      </c>
      <c r="N15" s="115">
        <v>-501351.86599999998</v>
      </c>
      <c r="O15" s="115">
        <v>0</v>
      </c>
      <c r="P15" s="116">
        <v>3571582.7269987222</v>
      </c>
      <c r="Q15" s="142">
        <f t="shared" si="0"/>
        <v>4194572.2686017463</v>
      </c>
      <c r="R15" s="115">
        <v>703054.77914095402</v>
      </c>
      <c r="S15" s="142">
        <f t="shared" si="1"/>
        <v>4897627.0477427002</v>
      </c>
    </row>
    <row r="16" spans="2:19" s="12" customFormat="1" ht="18" customHeight="1" x14ac:dyDescent="0.2">
      <c r="B16" s="80" t="s">
        <v>64</v>
      </c>
      <c r="C16" s="192" t="s">
        <v>204</v>
      </c>
      <c r="D16" s="82"/>
      <c r="E16" s="82"/>
      <c r="F16" s="82"/>
      <c r="G16" s="82"/>
      <c r="H16" s="82"/>
      <c r="I16" s="82"/>
      <c r="J16" s="82"/>
      <c r="K16" s="82"/>
      <c r="L16" s="82"/>
      <c r="M16" s="92"/>
      <c r="N16" s="82"/>
      <c r="O16" s="82"/>
      <c r="P16" s="89"/>
      <c r="Q16" s="143">
        <f t="shared" si="0"/>
        <v>0</v>
      </c>
      <c r="R16" s="82">
        <v>703054.77914095402</v>
      </c>
      <c r="S16" s="143">
        <f t="shared" si="1"/>
        <v>703054.77914095402</v>
      </c>
    </row>
    <row r="17" spans="2:19" s="12" customFormat="1" ht="18" customHeight="1" x14ac:dyDescent="0.2">
      <c r="B17" s="80" t="s">
        <v>66</v>
      </c>
      <c r="C17" s="191" t="s">
        <v>205</v>
      </c>
      <c r="D17" s="82">
        <v>148700.858442</v>
      </c>
      <c r="E17" s="82">
        <v>1537.4607447555779</v>
      </c>
      <c r="F17" s="82">
        <v>195.83300000000003</v>
      </c>
      <c r="G17" s="82">
        <v>0</v>
      </c>
      <c r="H17" s="82">
        <v>0</v>
      </c>
      <c r="I17" s="82">
        <v>-43.328999999999979</v>
      </c>
      <c r="J17" s="82">
        <v>0</v>
      </c>
      <c r="K17" s="82">
        <v>16148.494369279999</v>
      </c>
      <c r="L17" s="82">
        <v>1271.2210000000011</v>
      </c>
      <c r="M17" s="92">
        <v>679777.3223596001</v>
      </c>
      <c r="N17" s="82">
        <v>429343.95199999999</v>
      </c>
      <c r="O17" s="82">
        <v>996372</v>
      </c>
      <c r="P17" s="89">
        <v>4154369.815647414</v>
      </c>
      <c r="Q17" s="143">
        <f t="shared" si="0"/>
        <v>6427673.6285630502</v>
      </c>
      <c r="R17" s="82">
        <v>0</v>
      </c>
      <c r="S17" s="143">
        <f t="shared" si="1"/>
        <v>6427673.6285630502</v>
      </c>
    </row>
    <row r="18" spans="2:19" s="12" customFormat="1" ht="18" customHeight="1" x14ac:dyDescent="0.2">
      <c r="B18" s="80" t="s">
        <v>67</v>
      </c>
      <c r="C18" s="192" t="s">
        <v>206</v>
      </c>
      <c r="D18" s="82">
        <v>119767.20030199998</v>
      </c>
      <c r="E18" s="82">
        <v>1626.6787517555781</v>
      </c>
      <c r="F18" s="82">
        <v>195.83300000000003</v>
      </c>
      <c r="G18" s="82">
        <v>0</v>
      </c>
      <c r="H18" s="82">
        <v>0</v>
      </c>
      <c r="I18" s="82">
        <v>0</v>
      </c>
      <c r="J18" s="82">
        <v>0</v>
      </c>
      <c r="K18" s="82">
        <v>16112.462092529999</v>
      </c>
      <c r="L18" s="82">
        <v>846.46700000000055</v>
      </c>
      <c r="M18" s="92">
        <v>552175.05845910008</v>
      </c>
      <c r="N18" s="82">
        <v>343560.739</v>
      </c>
      <c r="O18" s="82">
        <v>996372</v>
      </c>
      <c r="P18" s="89">
        <v>3674038.5613946142</v>
      </c>
      <c r="Q18" s="143">
        <f t="shared" si="0"/>
        <v>5704695</v>
      </c>
      <c r="R18" s="82">
        <v>0</v>
      </c>
      <c r="S18" s="143">
        <f t="shared" si="1"/>
        <v>5704695</v>
      </c>
    </row>
    <row r="19" spans="2:19" s="12" customFormat="1" ht="18" customHeight="1" x14ac:dyDescent="0.2">
      <c r="B19" s="80" t="s">
        <v>69</v>
      </c>
      <c r="C19" s="192" t="s">
        <v>207</v>
      </c>
      <c r="D19" s="82">
        <v>119767.20030199998</v>
      </c>
      <c r="E19" s="82">
        <v>1626.6787517555781</v>
      </c>
      <c r="F19" s="82">
        <v>195.83300000000003</v>
      </c>
      <c r="G19" s="82">
        <v>0</v>
      </c>
      <c r="H19" s="82">
        <v>0</v>
      </c>
      <c r="I19" s="82">
        <v>0</v>
      </c>
      <c r="J19" s="82">
        <v>0</v>
      </c>
      <c r="K19" s="82">
        <v>16112.462092529999</v>
      </c>
      <c r="L19" s="82">
        <v>846.46700000000055</v>
      </c>
      <c r="M19" s="92">
        <v>552175.05845910008</v>
      </c>
      <c r="N19" s="82">
        <v>343560.739</v>
      </c>
      <c r="O19" s="82">
        <v>996372</v>
      </c>
      <c r="P19" s="89">
        <v>3674038.5613946142</v>
      </c>
      <c r="Q19" s="143">
        <f t="shared" si="0"/>
        <v>5704695</v>
      </c>
      <c r="R19" s="82">
        <v>0</v>
      </c>
      <c r="S19" s="143">
        <f t="shared" si="1"/>
        <v>5704695</v>
      </c>
    </row>
    <row r="20" spans="2:19" ht="18" customHeight="1" x14ac:dyDescent="0.25">
      <c r="B20" s="80" t="s">
        <v>70</v>
      </c>
      <c r="C20" s="193" t="s">
        <v>208</v>
      </c>
      <c r="D20" s="83"/>
      <c r="E20" s="83"/>
      <c r="F20" s="83"/>
      <c r="G20" s="83"/>
      <c r="H20" s="83"/>
      <c r="I20" s="83"/>
      <c r="J20" s="83"/>
      <c r="K20" s="83"/>
      <c r="L20" s="83"/>
      <c r="M20" s="90"/>
      <c r="N20" s="83"/>
      <c r="O20" s="83"/>
      <c r="P20" s="91"/>
      <c r="Q20" s="143">
        <f t="shared" si="0"/>
        <v>0</v>
      </c>
      <c r="R20" s="83"/>
      <c r="S20" s="143">
        <f t="shared" si="1"/>
        <v>0</v>
      </c>
    </row>
    <row r="21" spans="2:19" s="12" customFormat="1" ht="18" customHeight="1" x14ac:dyDescent="0.2">
      <c r="B21" s="81" t="s">
        <v>71</v>
      </c>
      <c r="C21" s="192" t="s">
        <v>209</v>
      </c>
      <c r="D21" s="82">
        <v>147260.97345899997</v>
      </c>
      <c r="E21" s="82">
        <v>2141.1582354100001</v>
      </c>
      <c r="F21" s="82">
        <v>460.80000000000007</v>
      </c>
      <c r="G21" s="82">
        <v>0</v>
      </c>
      <c r="H21" s="82">
        <v>0</v>
      </c>
      <c r="I21" s="82">
        <v>0</v>
      </c>
      <c r="J21" s="82">
        <v>0</v>
      </c>
      <c r="K21" s="82">
        <v>17678.852097529998</v>
      </c>
      <c r="L21" s="82">
        <v>9995.6490000000013</v>
      </c>
      <c r="M21" s="92">
        <v>630984.31804190006</v>
      </c>
      <c r="N21" s="82">
        <v>359289.29300000001</v>
      </c>
      <c r="O21" s="86">
        <v>996372</v>
      </c>
      <c r="P21" s="152">
        <v>3674038.5613946142</v>
      </c>
      <c r="Q21" s="143">
        <f t="shared" si="0"/>
        <v>5838221.6052284539</v>
      </c>
      <c r="R21" s="86"/>
      <c r="S21" s="143">
        <f t="shared" si="1"/>
        <v>5838221.6052284539</v>
      </c>
    </row>
    <row r="22" spans="2:19" ht="18" customHeight="1" x14ac:dyDescent="0.25">
      <c r="B22" s="80">
        <v>11.1</v>
      </c>
      <c r="C22" s="194" t="s">
        <v>72</v>
      </c>
      <c r="D22" s="83">
        <v>62860.453263999996</v>
      </c>
      <c r="E22" s="83">
        <v>992.95</v>
      </c>
      <c r="F22" s="83">
        <v>109.93400000000001</v>
      </c>
      <c r="G22" s="83">
        <v>0</v>
      </c>
      <c r="H22" s="83">
        <v>0</v>
      </c>
      <c r="I22" s="83">
        <v>0</v>
      </c>
      <c r="J22" s="83">
        <v>0</v>
      </c>
      <c r="K22" s="83">
        <v>5165.8409075</v>
      </c>
      <c r="L22" s="83">
        <v>6806.5609999999997</v>
      </c>
      <c r="M22" s="90">
        <v>105820.4785999</v>
      </c>
      <c r="N22" s="83">
        <v>233231.755</v>
      </c>
      <c r="O22" s="83"/>
      <c r="P22" s="91"/>
      <c r="Q22" s="143">
        <f t="shared" si="0"/>
        <v>414987.9727714</v>
      </c>
      <c r="R22" s="83"/>
      <c r="S22" s="143">
        <f t="shared" si="1"/>
        <v>414987.9727714</v>
      </c>
    </row>
    <row r="23" spans="2:19" ht="18" customHeight="1" x14ac:dyDescent="0.25">
      <c r="B23" s="80">
        <v>11.2</v>
      </c>
      <c r="C23" s="194" t="s">
        <v>73</v>
      </c>
      <c r="D23" s="83">
        <v>62807.391150999989</v>
      </c>
      <c r="E23" s="83">
        <v>204.27359696999997</v>
      </c>
      <c r="F23" s="83">
        <v>349.14700000000005</v>
      </c>
      <c r="G23" s="83">
        <v>0</v>
      </c>
      <c r="H23" s="83">
        <v>0</v>
      </c>
      <c r="I23" s="83">
        <v>0</v>
      </c>
      <c r="J23" s="83">
        <v>0</v>
      </c>
      <c r="K23" s="83">
        <v>11625.323929030001</v>
      </c>
      <c r="L23" s="83">
        <v>3029.9059999999999</v>
      </c>
      <c r="M23" s="90">
        <v>518597.23561160004</v>
      </c>
      <c r="N23" s="83">
        <v>113668.458</v>
      </c>
      <c r="O23" s="83"/>
      <c r="P23" s="91"/>
      <c r="Q23" s="143">
        <f t="shared" si="0"/>
        <v>710281.73528859997</v>
      </c>
      <c r="R23" s="83"/>
      <c r="S23" s="143">
        <f t="shared" si="1"/>
        <v>710281.73528859997</v>
      </c>
    </row>
    <row r="24" spans="2:19" ht="18" customHeight="1" x14ac:dyDescent="0.25">
      <c r="B24" s="80">
        <v>11.3</v>
      </c>
      <c r="C24" s="194" t="s">
        <v>74</v>
      </c>
      <c r="D24" s="83">
        <v>0</v>
      </c>
      <c r="E24" s="83">
        <v>691.33055400000012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90">
        <v>1.4857E-3</v>
      </c>
      <c r="N24" s="83">
        <v>0</v>
      </c>
      <c r="O24" s="83"/>
      <c r="P24" s="91"/>
      <c r="Q24" s="143">
        <f t="shared" si="0"/>
        <v>691.33203970000011</v>
      </c>
      <c r="R24" s="83"/>
      <c r="S24" s="143">
        <f t="shared" si="1"/>
        <v>691.33203970000011</v>
      </c>
    </row>
    <row r="25" spans="2:19" ht="18" customHeight="1" x14ac:dyDescent="0.25">
      <c r="B25" s="80">
        <v>11.4</v>
      </c>
      <c r="C25" s="195" t="s">
        <v>75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90">
        <v>448.01877780000007</v>
      </c>
      <c r="N25" s="83">
        <v>0</v>
      </c>
      <c r="O25" s="83"/>
      <c r="P25" s="91"/>
      <c r="Q25" s="143">
        <f t="shared" si="0"/>
        <v>448.01877780000007</v>
      </c>
      <c r="R25" s="83"/>
      <c r="S25" s="143">
        <f t="shared" si="1"/>
        <v>448.01877780000007</v>
      </c>
    </row>
    <row r="26" spans="2:19" ht="18" customHeight="1" x14ac:dyDescent="0.25">
      <c r="B26" s="80">
        <v>11.5</v>
      </c>
      <c r="C26" s="194" t="s">
        <v>210</v>
      </c>
      <c r="D26" s="83">
        <v>21593.129043999994</v>
      </c>
      <c r="E26" s="83">
        <v>252.60408444000001</v>
      </c>
      <c r="F26" s="83">
        <v>1.7189999999999994</v>
      </c>
      <c r="G26" s="83">
        <v>0</v>
      </c>
      <c r="H26" s="83">
        <v>0</v>
      </c>
      <c r="I26" s="83">
        <v>0</v>
      </c>
      <c r="J26" s="83">
        <v>0</v>
      </c>
      <c r="K26" s="83">
        <v>887.68726100000003</v>
      </c>
      <c r="L26" s="83">
        <v>159.18199999999999</v>
      </c>
      <c r="M26" s="90">
        <v>6118.5835669000007</v>
      </c>
      <c r="N26" s="83">
        <v>12389.080000000002</v>
      </c>
      <c r="O26" s="83"/>
      <c r="P26" s="91"/>
      <c r="Q26" s="143">
        <f t="shared" si="0"/>
        <v>41401.984956339998</v>
      </c>
      <c r="R26" s="83"/>
      <c r="S26" s="143">
        <f t="shared" si="1"/>
        <v>41401.984956339998</v>
      </c>
    </row>
    <row r="27" spans="2:19" s="12" customFormat="1" ht="18" customHeight="1" x14ac:dyDescent="0.2">
      <c r="B27" s="81" t="s">
        <v>76</v>
      </c>
      <c r="C27" s="192" t="s">
        <v>211</v>
      </c>
      <c r="D27" s="82">
        <v>27493.773156999996</v>
      </c>
      <c r="E27" s="82">
        <v>514.47948365442198</v>
      </c>
      <c r="F27" s="82">
        <v>264.96700000000004</v>
      </c>
      <c r="G27" s="82">
        <v>0</v>
      </c>
      <c r="H27" s="82">
        <v>0</v>
      </c>
      <c r="I27" s="82">
        <v>0</v>
      </c>
      <c r="J27" s="82">
        <v>0</v>
      </c>
      <c r="K27" s="82">
        <v>1566.3900049999997</v>
      </c>
      <c r="L27" s="82">
        <v>9149.1820000000007</v>
      </c>
      <c r="M27" s="92">
        <v>78809.25958279999</v>
      </c>
      <c r="N27" s="82">
        <v>15728.554</v>
      </c>
      <c r="O27" s="82">
        <v>0</v>
      </c>
      <c r="P27" s="89"/>
      <c r="Q27" s="143">
        <f t="shared" si="0"/>
        <v>133526.6052284544</v>
      </c>
      <c r="R27" s="82"/>
      <c r="S27" s="143">
        <f t="shared" si="1"/>
        <v>133526.6052284544</v>
      </c>
    </row>
    <row r="28" spans="2:19" ht="18" customHeight="1" x14ac:dyDescent="0.25">
      <c r="B28" s="80">
        <v>12.1</v>
      </c>
      <c r="C28" s="194" t="s">
        <v>72</v>
      </c>
      <c r="D28" s="83">
        <v>8724.9051069999987</v>
      </c>
      <c r="E28" s="83">
        <v>23.700968128844018</v>
      </c>
      <c r="F28" s="83">
        <v>-1.26</v>
      </c>
      <c r="G28" s="83">
        <v>0</v>
      </c>
      <c r="H28" s="83">
        <v>0</v>
      </c>
      <c r="I28" s="83">
        <v>0</v>
      </c>
      <c r="J28" s="83">
        <v>0</v>
      </c>
      <c r="K28" s="83">
        <v>70.158000000000001</v>
      </c>
      <c r="L28" s="83">
        <v>6655.3150000000005</v>
      </c>
      <c r="M28" s="90">
        <v>27182.789138800003</v>
      </c>
      <c r="N28" s="83">
        <v>8754.884</v>
      </c>
      <c r="O28" s="83"/>
      <c r="P28" s="91"/>
      <c r="Q28" s="143">
        <f t="shared" si="0"/>
        <v>51410.492213928846</v>
      </c>
      <c r="R28" s="83"/>
      <c r="S28" s="143">
        <f t="shared" si="1"/>
        <v>51410.492213928846</v>
      </c>
    </row>
    <row r="29" spans="2:19" ht="18" customHeight="1" x14ac:dyDescent="0.25">
      <c r="B29" s="80">
        <v>12.2</v>
      </c>
      <c r="C29" s="194" t="s">
        <v>73</v>
      </c>
      <c r="D29" s="83">
        <v>17824.891049999998</v>
      </c>
      <c r="E29" s="83">
        <v>84.269750375577999</v>
      </c>
      <c r="F29" s="83">
        <v>264.46500000000003</v>
      </c>
      <c r="G29" s="83">
        <v>0</v>
      </c>
      <c r="H29" s="83">
        <v>0</v>
      </c>
      <c r="I29" s="83">
        <v>0</v>
      </c>
      <c r="J29" s="83">
        <v>0</v>
      </c>
      <c r="K29" s="83">
        <v>1495.6610049999999</v>
      </c>
      <c r="L29" s="83">
        <v>2357.7929999999997</v>
      </c>
      <c r="M29" s="90">
        <v>50690.587900099999</v>
      </c>
      <c r="N29" s="83">
        <v>6970.8339999999998</v>
      </c>
      <c r="O29" s="83"/>
      <c r="P29" s="91"/>
      <c r="Q29" s="143">
        <f t="shared" si="0"/>
        <v>79688.501705475574</v>
      </c>
      <c r="R29" s="83"/>
      <c r="S29" s="143">
        <f t="shared" si="1"/>
        <v>79688.501705475574</v>
      </c>
    </row>
    <row r="30" spans="2:19" ht="18" customHeight="1" x14ac:dyDescent="0.25">
      <c r="B30" s="80">
        <v>12.3</v>
      </c>
      <c r="C30" s="194" t="s">
        <v>74</v>
      </c>
      <c r="D30" s="83">
        <v>0</v>
      </c>
      <c r="E30" s="83">
        <v>321.03076515000004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90">
        <v>0</v>
      </c>
      <c r="N30" s="83">
        <v>0</v>
      </c>
      <c r="O30" s="83"/>
      <c r="P30" s="91"/>
      <c r="Q30" s="143">
        <f t="shared" si="0"/>
        <v>321.03076515000004</v>
      </c>
      <c r="R30" s="83"/>
      <c r="S30" s="143">
        <f t="shared" si="1"/>
        <v>321.03076515000004</v>
      </c>
    </row>
    <row r="31" spans="2:19" ht="18" customHeight="1" x14ac:dyDescent="0.25">
      <c r="B31" s="80">
        <v>12.4</v>
      </c>
      <c r="C31" s="195" t="s">
        <v>75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90">
        <v>799.10454479999987</v>
      </c>
      <c r="N31" s="83">
        <v>0</v>
      </c>
      <c r="O31" s="83"/>
      <c r="P31" s="91"/>
      <c r="Q31" s="143">
        <f t="shared" si="0"/>
        <v>799.10454479999987</v>
      </c>
      <c r="R31" s="83"/>
      <c r="S31" s="143">
        <f t="shared" si="1"/>
        <v>799.10454479999987</v>
      </c>
    </row>
    <row r="32" spans="2:19" ht="18" customHeight="1" x14ac:dyDescent="0.25">
      <c r="B32" s="80">
        <v>12.5</v>
      </c>
      <c r="C32" s="194" t="s">
        <v>210</v>
      </c>
      <c r="D32" s="83">
        <v>943.97699999999998</v>
      </c>
      <c r="E32" s="83">
        <v>85.477999999999994</v>
      </c>
      <c r="F32" s="83">
        <v>1.762</v>
      </c>
      <c r="G32" s="83">
        <v>0</v>
      </c>
      <c r="H32" s="83">
        <v>0</v>
      </c>
      <c r="I32" s="83">
        <v>0</v>
      </c>
      <c r="J32" s="83">
        <v>0</v>
      </c>
      <c r="K32" s="83">
        <v>0.57099999999999995</v>
      </c>
      <c r="L32" s="83">
        <v>136.07400000000001</v>
      </c>
      <c r="M32" s="90">
        <v>136.77799910000002</v>
      </c>
      <c r="N32" s="83">
        <v>2.8359999999999999</v>
      </c>
      <c r="O32" s="83"/>
      <c r="P32" s="91"/>
      <c r="Q32" s="143">
        <f t="shared" si="0"/>
        <v>1307.4759990999999</v>
      </c>
      <c r="R32" s="83"/>
      <c r="S32" s="143">
        <f t="shared" si="1"/>
        <v>1307.4759990999999</v>
      </c>
    </row>
    <row r="33" spans="2:19" s="12" customFormat="1" ht="18" customHeight="1" x14ac:dyDescent="0.2">
      <c r="B33" s="80" t="s">
        <v>77</v>
      </c>
      <c r="C33" s="192" t="s">
        <v>212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92">
        <v>0</v>
      </c>
      <c r="N33" s="82">
        <v>0</v>
      </c>
      <c r="O33" s="82">
        <v>0</v>
      </c>
      <c r="P33" s="89">
        <v>0</v>
      </c>
      <c r="Q33" s="143">
        <f t="shared" si="0"/>
        <v>0</v>
      </c>
      <c r="R33" s="82">
        <v>0</v>
      </c>
      <c r="S33" s="143">
        <f t="shared" si="1"/>
        <v>0</v>
      </c>
    </row>
    <row r="34" spans="2:19" ht="18" customHeight="1" x14ac:dyDescent="0.25">
      <c r="B34" s="80" t="s">
        <v>78</v>
      </c>
      <c r="C34" s="190" t="s">
        <v>213</v>
      </c>
      <c r="D34" s="83"/>
      <c r="E34" s="83"/>
      <c r="F34" s="83"/>
      <c r="G34" s="83"/>
      <c r="H34" s="83"/>
      <c r="I34" s="83"/>
      <c r="J34" s="83"/>
      <c r="K34" s="83"/>
      <c r="L34" s="83"/>
      <c r="M34" s="90"/>
      <c r="N34" s="83"/>
      <c r="O34" s="83"/>
      <c r="P34" s="91"/>
      <c r="Q34" s="143">
        <f t="shared" si="0"/>
        <v>0</v>
      </c>
      <c r="R34" s="83"/>
      <c r="S34" s="143">
        <f t="shared" si="1"/>
        <v>0</v>
      </c>
    </row>
    <row r="35" spans="2:19" ht="18" customHeight="1" x14ac:dyDescent="0.25">
      <c r="B35" s="80" t="s">
        <v>79</v>
      </c>
      <c r="C35" s="190" t="s">
        <v>214</v>
      </c>
      <c r="D35" s="95"/>
      <c r="E35" s="95"/>
      <c r="F35" s="95"/>
      <c r="G35" s="83"/>
      <c r="H35" s="83"/>
      <c r="I35" s="83"/>
      <c r="J35" s="83"/>
      <c r="K35" s="83"/>
      <c r="L35" s="83"/>
      <c r="M35" s="90"/>
      <c r="N35" s="83"/>
      <c r="O35" s="83"/>
      <c r="P35" s="91"/>
      <c r="Q35" s="143">
        <f t="shared" si="0"/>
        <v>0</v>
      </c>
      <c r="R35" s="83"/>
      <c r="S35" s="143">
        <f t="shared" si="1"/>
        <v>0</v>
      </c>
    </row>
    <row r="36" spans="2:19" ht="18" customHeight="1" x14ac:dyDescent="0.25">
      <c r="B36" s="80" t="s">
        <v>80</v>
      </c>
      <c r="C36" s="190" t="s">
        <v>215</v>
      </c>
      <c r="D36" s="95"/>
      <c r="E36" s="95"/>
      <c r="F36" s="95"/>
      <c r="G36" s="83"/>
      <c r="H36" s="83"/>
      <c r="I36" s="83"/>
      <c r="J36" s="83"/>
      <c r="K36" s="83"/>
      <c r="L36" s="83"/>
      <c r="M36" s="90"/>
      <c r="N36" s="83"/>
      <c r="O36" s="83"/>
      <c r="P36" s="91"/>
      <c r="Q36" s="143">
        <f t="shared" si="0"/>
        <v>0</v>
      </c>
      <c r="R36" s="83"/>
      <c r="S36" s="143">
        <f t="shared" si="1"/>
        <v>0</v>
      </c>
    </row>
    <row r="37" spans="2:19" s="12" customFormat="1" ht="18" customHeight="1" x14ac:dyDescent="0.2">
      <c r="B37" s="80" t="s">
        <v>81</v>
      </c>
      <c r="C37" s="192" t="s">
        <v>216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92">
        <v>0</v>
      </c>
      <c r="N37" s="82">
        <v>0</v>
      </c>
      <c r="O37" s="82">
        <v>0</v>
      </c>
      <c r="P37" s="89">
        <v>0</v>
      </c>
      <c r="Q37" s="143">
        <f t="shared" si="0"/>
        <v>0</v>
      </c>
      <c r="R37" s="82">
        <v>0</v>
      </c>
      <c r="S37" s="143">
        <f t="shared" si="1"/>
        <v>0</v>
      </c>
    </row>
    <row r="38" spans="2:19" ht="18" customHeight="1" x14ac:dyDescent="0.25">
      <c r="B38" s="80" t="s">
        <v>82</v>
      </c>
      <c r="C38" s="190" t="s">
        <v>217</v>
      </c>
      <c r="D38" s="83"/>
      <c r="E38" s="83"/>
      <c r="F38" s="83"/>
      <c r="G38" s="83"/>
      <c r="H38" s="83"/>
      <c r="I38" s="83"/>
      <c r="J38" s="83"/>
      <c r="K38" s="83"/>
      <c r="L38" s="83"/>
      <c r="M38" s="90"/>
      <c r="N38" s="83"/>
      <c r="O38" s="83"/>
      <c r="P38" s="91"/>
      <c r="Q38" s="143">
        <f t="shared" si="0"/>
        <v>0</v>
      </c>
      <c r="R38" s="83"/>
      <c r="S38" s="143">
        <f t="shared" si="1"/>
        <v>0</v>
      </c>
    </row>
    <row r="39" spans="2:19" ht="18" customHeight="1" x14ac:dyDescent="0.25">
      <c r="B39" s="80" t="s">
        <v>83</v>
      </c>
      <c r="C39" s="190" t="s">
        <v>218</v>
      </c>
      <c r="D39" s="83"/>
      <c r="E39" s="83"/>
      <c r="F39" s="83"/>
      <c r="G39" s="83"/>
      <c r="H39" s="83"/>
      <c r="I39" s="83"/>
      <c r="J39" s="83"/>
      <c r="K39" s="83"/>
      <c r="L39" s="83"/>
      <c r="M39" s="90"/>
      <c r="N39" s="83"/>
      <c r="O39" s="83"/>
      <c r="P39" s="91"/>
      <c r="Q39" s="143">
        <f t="shared" si="0"/>
        <v>0</v>
      </c>
      <c r="R39" s="83"/>
      <c r="S39" s="143">
        <f t="shared" si="1"/>
        <v>0</v>
      </c>
    </row>
    <row r="40" spans="2:19" s="12" customFormat="1" ht="18" customHeight="1" x14ac:dyDescent="0.2">
      <c r="B40" s="80" t="s">
        <v>84</v>
      </c>
      <c r="C40" s="191" t="s">
        <v>219</v>
      </c>
      <c r="D40" s="86">
        <v>1115.8232650000009</v>
      </c>
      <c r="E40" s="86">
        <v>0</v>
      </c>
      <c r="F40" s="86">
        <v>0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86.241999999999962</v>
      </c>
      <c r="M40" s="92">
        <v>110402.73248220008</v>
      </c>
      <c r="N40" s="82">
        <v>72964.947999999989</v>
      </c>
      <c r="O40" s="82"/>
      <c r="P40" s="152">
        <v>480331.2542527999</v>
      </c>
      <c r="Q40" s="143">
        <f t="shared" si="0"/>
        <v>664901</v>
      </c>
      <c r="R40" s="82"/>
      <c r="S40" s="143">
        <f t="shared" si="1"/>
        <v>664901</v>
      </c>
    </row>
    <row r="41" spans="2:19" s="12" customFormat="1" ht="18" customHeight="1" x14ac:dyDescent="0.2">
      <c r="B41" s="80" t="s">
        <v>85</v>
      </c>
      <c r="C41" s="191" t="s">
        <v>220</v>
      </c>
      <c r="D41" s="86">
        <v>0</v>
      </c>
      <c r="E41" s="86">
        <v>1.639</v>
      </c>
      <c r="F41" s="86">
        <v>0</v>
      </c>
      <c r="G41" s="82">
        <v>0</v>
      </c>
      <c r="H41" s="82">
        <v>0</v>
      </c>
      <c r="I41" s="82">
        <v>-43.328999999999979</v>
      </c>
      <c r="J41" s="82">
        <v>0</v>
      </c>
      <c r="K41" s="82">
        <v>0</v>
      </c>
      <c r="L41" s="82">
        <v>333.58100000000013</v>
      </c>
      <c r="M41" s="92">
        <v>0</v>
      </c>
      <c r="N41" s="82">
        <v>0.60799999999999998</v>
      </c>
      <c r="O41" s="82"/>
      <c r="P41" s="89"/>
      <c r="Q41" s="143">
        <f t="shared" si="0"/>
        <v>292.49900000000014</v>
      </c>
      <c r="R41" s="82"/>
      <c r="S41" s="143">
        <f t="shared" si="1"/>
        <v>292.49900000000014</v>
      </c>
    </row>
    <row r="42" spans="2:19" s="12" customFormat="1" ht="18" customHeight="1" x14ac:dyDescent="0.2">
      <c r="B42" s="80" t="s">
        <v>86</v>
      </c>
      <c r="C42" s="191" t="s">
        <v>221</v>
      </c>
      <c r="D42" s="86">
        <v>27817.834875</v>
      </c>
      <c r="E42" s="86">
        <v>-90.85700700000001</v>
      </c>
      <c r="F42" s="86">
        <v>0</v>
      </c>
      <c r="G42" s="82">
        <v>0</v>
      </c>
      <c r="H42" s="82">
        <v>0</v>
      </c>
      <c r="I42" s="82">
        <v>0</v>
      </c>
      <c r="J42" s="82">
        <v>0</v>
      </c>
      <c r="K42" s="82">
        <v>36.032276749999994</v>
      </c>
      <c r="L42" s="82">
        <v>4.9310000000004948</v>
      </c>
      <c r="M42" s="92">
        <v>17199.531418300001</v>
      </c>
      <c r="N42" s="82">
        <v>12817.656999999999</v>
      </c>
      <c r="O42" s="82">
        <v>0</v>
      </c>
      <c r="P42" s="89">
        <v>0</v>
      </c>
      <c r="Q42" s="143">
        <f t="shared" si="0"/>
        <v>57785.129563050003</v>
      </c>
      <c r="R42" s="82">
        <v>0</v>
      </c>
      <c r="S42" s="143">
        <f t="shared" si="1"/>
        <v>57785.129563050003</v>
      </c>
    </row>
    <row r="43" spans="2:19" ht="18" customHeight="1" x14ac:dyDescent="0.25">
      <c r="B43" s="80" t="s">
        <v>87</v>
      </c>
      <c r="C43" s="190" t="s">
        <v>222</v>
      </c>
      <c r="D43" s="84">
        <v>6735.491</v>
      </c>
      <c r="E43" s="84">
        <v>97.155992999999995</v>
      </c>
      <c r="F43" s="84">
        <v>0</v>
      </c>
      <c r="G43" s="83">
        <v>0</v>
      </c>
      <c r="H43" s="83">
        <v>0</v>
      </c>
      <c r="I43" s="83">
        <v>0</v>
      </c>
      <c r="J43" s="83">
        <v>0</v>
      </c>
      <c r="K43" s="83">
        <v>23.474412999999998</v>
      </c>
      <c r="L43" s="83">
        <v>4.9310000000004948</v>
      </c>
      <c r="M43" s="90">
        <v>30983.028483399998</v>
      </c>
      <c r="N43" s="83">
        <v>11042.973999999998</v>
      </c>
      <c r="O43" s="83"/>
      <c r="P43" s="91"/>
      <c r="Q43" s="143">
        <f t="shared" si="0"/>
        <v>48887.054889399995</v>
      </c>
      <c r="R43" s="83"/>
      <c r="S43" s="143">
        <f t="shared" si="1"/>
        <v>48887.054889399995</v>
      </c>
    </row>
    <row r="44" spans="2:19" ht="18" customHeight="1" x14ac:dyDescent="0.25">
      <c r="B44" s="80" t="s">
        <v>88</v>
      </c>
      <c r="C44" s="190" t="s">
        <v>223</v>
      </c>
      <c r="D44" s="84">
        <v>21082.343874999999</v>
      </c>
      <c r="E44" s="84">
        <v>-188.01300000000001</v>
      </c>
      <c r="F44" s="84">
        <v>0</v>
      </c>
      <c r="G44" s="83">
        <v>0</v>
      </c>
      <c r="H44" s="83">
        <v>0</v>
      </c>
      <c r="I44" s="83">
        <v>0</v>
      </c>
      <c r="J44" s="83">
        <v>0</v>
      </c>
      <c r="K44" s="83">
        <v>12.557863749999999</v>
      </c>
      <c r="L44" s="83">
        <v>0</v>
      </c>
      <c r="M44" s="90">
        <v>-13783.497065099997</v>
      </c>
      <c r="N44" s="83">
        <v>1774.683</v>
      </c>
      <c r="O44" s="83"/>
      <c r="P44" s="91"/>
      <c r="Q44" s="143">
        <f t="shared" si="0"/>
        <v>8898.0746736500041</v>
      </c>
      <c r="R44" s="83"/>
      <c r="S44" s="143">
        <f t="shared" si="1"/>
        <v>8898.0746736500041</v>
      </c>
    </row>
    <row r="45" spans="2:19" s="12" customFormat="1" ht="18" customHeight="1" x14ac:dyDescent="0.2">
      <c r="B45" s="80" t="s">
        <v>89</v>
      </c>
      <c r="C45" s="191" t="s">
        <v>224</v>
      </c>
      <c r="D45" s="86">
        <v>0</v>
      </c>
      <c r="E45" s="86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92">
        <v>0</v>
      </c>
      <c r="N45" s="82">
        <v>0</v>
      </c>
      <c r="O45" s="82">
        <v>0</v>
      </c>
      <c r="P45" s="89">
        <v>0</v>
      </c>
      <c r="Q45" s="143">
        <f t="shared" si="0"/>
        <v>0</v>
      </c>
      <c r="R45" s="82">
        <v>0</v>
      </c>
      <c r="S45" s="143">
        <f t="shared" si="1"/>
        <v>0</v>
      </c>
    </row>
    <row r="46" spans="2:19" ht="18" customHeight="1" x14ac:dyDescent="0.25">
      <c r="B46" s="80" t="s">
        <v>90</v>
      </c>
      <c r="C46" s="190" t="s">
        <v>225</v>
      </c>
      <c r="D46" s="83"/>
      <c r="E46" s="83"/>
      <c r="F46" s="83"/>
      <c r="G46" s="83"/>
      <c r="H46" s="83"/>
      <c r="I46" s="83"/>
      <c r="J46" s="83"/>
      <c r="K46" s="83"/>
      <c r="L46" s="83"/>
      <c r="M46" s="90"/>
      <c r="N46" s="83"/>
      <c r="O46" s="83"/>
      <c r="P46" s="91"/>
      <c r="Q46" s="143">
        <f t="shared" si="0"/>
        <v>0</v>
      </c>
      <c r="R46" s="83"/>
      <c r="S46" s="143">
        <f t="shared" si="1"/>
        <v>0</v>
      </c>
    </row>
    <row r="47" spans="2:19" ht="18" customHeight="1" x14ac:dyDescent="0.25">
      <c r="B47" s="80" t="s">
        <v>91</v>
      </c>
      <c r="C47" s="190" t="s">
        <v>226</v>
      </c>
      <c r="D47" s="83"/>
      <c r="E47" s="83"/>
      <c r="F47" s="83"/>
      <c r="G47" s="83"/>
      <c r="H47" s="83"/>
      <c r="I47" s="83"/>
      <c r="J47" s="83"/>
      <c r="K47" s="83"/>
      <c r="L47" s="83"/>
      <c r="M47" s="90"/>
      <c r="N47" s="83"/>
      <c r="O47" s="83"/>
      <c r="P47" s="91"/>
      <c r="Q47" s="143">
        <f t="shared" si="0"/>
        <v>0</v>
      </c>
      <c r="R47" s="83"/>
      <c r="S47" s="143">
        <f t="shared" si="1"/>
        <v>0</v>
      </c>
    </row>
    <row r="48" spans="2:19" ht="18" customHeight="1" x14ac:dyDescent="0.25">
      <c r="B48" s="80" t="s">
        <v>92</v>
      </c>
      <c r="C48" s="190" t="s">
        <v>227</v>
      </c>
      <c r="D48" s="83"/>
      <c r="E48" s="83"/>
      <c r="F48" s="83"/>
      <c r="G48" s="83"/>
      <c r="H48" s="83"/>
      <c r="I48" s="83"/>
      <c r="J48" s="83"/>
      <c r="K48" s="83"/>
      <c r="L48" s="83"/>
      <c r="M48" s="90"/>
      <c r="N48" s="83"/>
      <c r="O48" s="83"/>
      <c r="P48" s="91"/>
      <c r="Q48" s="143">
        <f t="shared" si="0"/>
        <v>0</v>
      </c>
      <c r="R48" s="84"/>
      <c r="S48" s="143">
        <f t="shared" si="1"/>
        <v>0</v>
      </c>
    </row>
    <row r="49" spans="2:19" s="12" customFormat="1" ht="18" customHeight="1" x14ac:dyDescent="0.2">
      <c r="B49" s="80" t="s">
        <v>93</v>
      </c>
      <c r="C49" s="191" t="s">
        <v>228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92">
        <v>0</v>
      </c>
      <c r="N49" s="82">
        <v>0</v>
      </c>
      <c r="O49" s="82">
        <v>0</v>
      </c>
      <c r="P49" s="89">
        <v>0</v>
      </c>
      <c r="Q49" s="143">
        <f t="shared" si="0"/>
        <v>0</v>
      </c>
      <c r="R49" s="82">
        <v>45037.224557242494</v>
      </c>
      <c r="S49" s="143">
        <f t="shared" si="1"/>
        <v>45037.224557242494</v>
      </c>
    </row>
    <row r="50" spans="2:19" ht="18" customHeight="1" x14ac:dyDescent="0.25">
      <c r="B50" s="80" t="s">
        <v>94</v>
      </c>
      <c r="C50" s="190" t="s">
        <v>229</v>
      </c>
      <c r="D50" s="83"/>
      <c r="E50" s="83"/>
      <c r="F50" s="83"/>
      <c r="G50" s="83"/>
      <c r="H50" s="83"/>
      <c r="I50" s="83"/>
      <c r="J50" s="83"/>
      <c r="K50" s="83"/>
      <c r="L50" s="83"/>
      <c r="M50" s="198"/>
      <c r="N50" s="83"/>
      <c r="O50" s="83"/>
      <c r="P50" s="91"/>
      <c r="Q50" s="143">
        <f t="shared" si="0"/>
        <v>0</v>
      </c>
      <c r="R50" s="87"/>
      <c r="S50" s="143">
        <f t="shared" si="1"/>
        <v>0</v>
      </c>
    </row>
    <row r="51" spans="2:19" ht="18" customHeight="1" x14ac:dyDescent="0.25">
      <c r="B51" s="80" t="s">
        <v>95</v>
      </c>
      <c r="C51" s="190" t="s">
        <v>230</v>
      </c>
      <c r="D51" s="83"/>
      <c r="E51" s="83"/>
      <c r="F51" s="83"/>
      <c r="G51" s="83"/>
      <c r="H51" s="83"/>
      <c r="I51" s="83"/>
      <c r="J51" s="83"/>
      <c r="K51" s="83"/>
      <c r="L51" s="83"/>
      <c r="M51" s="198"/>
      <c r="N51" s="83"/>
      <c r="O51" s="83"/>
      <c r="P51" s="91"/>
      <c r="Q51" s="143">
        <f t="shared" si="0"/>
        <v>0</v>
      </c>
      <c r="R51" s="87"/>
      <c r="S51" s="143">
        <f t="shared" si="1"/>
        <v>0</v>
      </c>
    </row>
    <row r="52" spans="2:19" ht="18" customHeight="1" x14ac:dyDescent="0.25">
      <c r="B52" s="80" t="s">
        <v>96</v>
      </c>
      <c r="C52" s="190" t="s">
        <v>231</v>
      </c>
      <c r="D52" s="83"/>
      <c r="E52" s="83"/>
      <c r="F52" s="83"/>
      <c r="G52" s="83"/>
      <c r="H52" s="83"/>
      <c r="I52" s="83"/>
      <c r="J52" s="83"/>
      <c r="K52" s="83"/>
      <c r="L52" s="83"/>
      <c r="M52" s="198"/>
      <c r="N52" s="83"/>
      <c r="O52" s="83"/>
      <c r="P52" s="91"/>
      <c r="Q52" s="143">
        <f t="shared" si="0"/>
        <v>0</v>
      </c>
      <c r="R52" s="87">
        <v>45037.224557242494</v>
      </c>
      <c r="S52" s="143">
        <f t="shared" si="1"/>
        <v>45037.224557242494</v>
      </c>
    </row>
    <row r="53" spans="2:19" s="12" customFormat="1" ht="18" customHeight="1" x14ac:dyDescent="0.2">
      <c r="B53" s="111" t="s">
        <v>97</v>
      </c>
      <c r="C53" s="189" t="s">
        <v>232</v>
      </c>
      <c r="D53" s="112">
        <f>D11+(D45-D49)-D17</f>
        <v>259527.59270900016</v>
      </c>
      <c r="E53" s="112">
        <f>E11+(E45-E49)-E17</f>
        <v>5271.6866848848831</v>
      </c>
      <c r="F53" s="112">
        <f t="shared" ref="F53:P53" si="2">F11+(F45-F49)-F17</f>
        <v>-16950.25</v>
      </c>
      <c r="G53" s="112">
        <f t="shared" si="2"/>
        <v>0</v>
      </c>
      <c r="H53" s="112">
        <f t="shared" si="2"/>
        <v>9391.7340000000004</v>
      </c>
      <c r="I53" s="112">
        <f>I11+(I45-I49)-I17</f>
        <v>22240.371000000003</v>
      </c>
      <c r="J53" s="112">
        <f t="shared" si="2"/>
        <v>651.8955412703333</v>
      </c>
      <c r="K53" s="112">
        <f>K11+(K45-K49)-K17</f>
        <v>-11498.981191967234</v>
      </c>
      <c r="L53" s="112">
        <f>L11+(L45-L49)-L17</f>
        <v>376098.95199999999</v>
      </c>
      <c r="M53" s="117">
        <f t="shared" si="2"/>
        <v>-17522.501798500074</v>
      </c>
      <c r="N53" s="112">
        <f t="shared" si="2"/>
        <v>-511779.81799999997</v>
      </c>
      <c r="O53" s="112">
        <f>O11+(O45-O49)-O17</f>
        <v>-996372</v>
      </c>
      <c r="P53" s="113">
        <f t="shared" si="2"/>
        <v>-582787.08864869177</v>
      </c>
      <c r="Q53" s="142">
        <f t="shared" si="0"/>
        <v>-1463728.4077040036</v>
      </c>
      <c r="R53" s="112">
        <f>R16+(R45-R49)-R17</f>
        <v>658017.55458371155</v>
      </c>
      <c r="S53" s="142">
        <f t="shared" si="1"/>
        <v>-805710.85312029207</v>
      </c>
    </row>
    <row r="54" spans="2:19" s="12" customFormat="1" ht="18" customHeight="1" x14ac:dyDescent="0.2">
      <c r="B54" s="111" t="s">
        <v>98</v>
      </c>
      <c r="C54" s="189" t="s">
        <v>233</v>
      </c>
      <c r="D54" s="112">
        <f>D15+(D45-D49)</f>
        <v>364699.58548700018</v>
      </c>
      <c r="E54" s="112">
        <f t="shared" ref="E54:P54" si="3">E15+(E45-E49)</f>
        <v>6977.5814466404609</v>
      </c>
      <c r="F54" s="112">
        <f t="shared" si="3"/>
        <v>-16747.042000000001</v>
      </c>
      <c r="G54" s="112">
        <f t="shared" si="3"/>
        <v>0</v>
      </c>
      <c r="H54" s="112">
        <f t="shared" si="3"/>
        <v>9391.7340000000004</v>
      </c>
      <c r="I54" s="112">
        <f t="shared" si="3"/>
        <v>22197.042000000001</v>
      </c>
      <c r="J54" s="112">
        <f t="shared" si="3"/>
        <v>651.8955412703333</v>
      </c>
      <c r="K54" s="112">
        <f t="shared" si="3"/>
        <v>4649.513177312765</v>
      </c>
      <c r="L54" s="112">
        <f t="shared" si="3"/>
        <v>376404.17300000001</v>
      </c>
      <c r="M54" s="117">
        <f t="shared" si="3"/>
        <v>356116.92495080008</v>
      </c>
      <c r="N54" s="112">
        <f t="shared" si="3"/>
        <v>-501351.86599999998</v>
      </c>
      <c r="O54" s="112">
        <f t="shared" si="3"/>
        <v>0</v>
      </c>
      <c r="P54" s="113">
        <f t="shared" si="3"/>
        <v>3571582.7269987222</v>
      </c>
      <c r="Q54" s="142">
        <f t="shared" si="0"/>
        <v>4194572.2686017463</v>
      </c>
      <c r="R54" s="112">
        <f>R15+(R45-R49)</f>
        <v>658017.55458371155</v>
      </c>
      <c r="S54" s="142">
        <f t="shared" si="1"/>
        <v>4852589.8231854578</v>
      </c>
    </row>
    <row r="55" spans="2:19" ht="18" customHeight="1" thickBot="1" x14ac:dyDescent="0.25">
      <c r="B55" s="111" t="s">
        <v>99</v>
      </c>
      <c r="C55" s="196" t="s">
        <v>238</v>
      </c>
      <c r="D55" s="112">
        <f>+Financial_AC!D11</f>
        <v>259527.58951100102</v>
      </c>
      <c r="E55" s="112">
        <f>+Financial_AC!E11</f>
        <v>5271.435981385046</v>
      </c>
      <c r="F55" s="112">
        <f>+Financial_AC!F11</f>
        <v>-16950.221529549999</v>
      </c>
      <c r="G55" s="112">
        <f>+Financial_AC!G11</f>
        <v>0</v>
      </c>
      <c r="H55" s="112">
        <f>+Financial_AC!H11</f>
        <v>9391.2429999999586</v>
      </c>
      <c r="I55" s="112">
        <f>+Financial_AC!I11</f>
        <v>22240.157000000007</v>
      </c>
      <c r="J55" s="112">
        <f>+Financial_AC!J11</f>
        <v>651.89365131033355</v>
      </c>
      <c r="K55" s="112">
        <f>+Financial_AC!K11</f>
        <v>-11498.580323869188</v>
      </c>
      <c r="L55" s="112">
        <f>+Financial_AC!L11</f>
        <v>376099.38099999994</v>
      </c>
      <c r="M55" s="117">
        <f>+Financial_AC!M11</f>
        <v>-17522.50179850054</v>
      </c>
      <c r="N55" s="112">
        <f>+Financial_AC!N11</f>
        <v>-511779.60799999977</v>
      </c>
      <c r="O55" s="112">
        <f>+Financial_AC!O11+Financial_AC!P11</f>
        <v>-4265946.7861210573</v>
      </c>
      <c r="P55" s="113">
        <f>+Financial_AC!Q11</f>
        <v>2626868.2097740611</v>
      </c>
      <c r="Q55" s="142">
        <f t="shared" si="0"/>
        <v>-1523647.7878552191</v>
      </c>
      <c r="R55" s="112">
        <f>+Financial_AC!R11</f>
        <v>658018.00780833175</v>
      </c>
      <c r="S55" s="142">
        <f t="shared" si="1"/>
        <v>-865629.78004688735</v>
      </c>
    </row>
    <row r="56" spans="2:19" ht="18" customHeight="1" thickBot="1" x14ac:dyDescent="0.25">
      <c r="B56" s="118">
        <v>36</v>
      </c>
      <c r="C56" s="119" t="s">
        <v>277</v>
      </c>
      <c r="D56" s="120">
        <f>D55-D53</f>
        <v>-3.1979991472326219E-3</v>
      </c>
      <c r="E56" s="121">
        <f>E55-E53</f>
        <v>-0.25070349983707274</v>
      </c>
      <c r="F56" s="121">
        <f t="shared" ref="F56:R56" si="4">F55-F53</f>
        <v>2.8470450000895653E-2</v>
      </c>
      <c r="G56" s="121">
        <f t="shared" si="4"/>
        <v>0</v>
      </c>
      <c r="H56" s="121">
        <f t="shared" si="4"/>
        <v>-0.4910000000418222</v>
      </c>
      <c r="I56" s="121">
        <f t="shared" si="4"/>
        <v>-0.21399999999630381</v>
      </c>
      <c r="J56" s="121">
        <f t="shared" si="4"/>
        <v>-1.8899599997439509E-3</v>
      </c>
      <c r="K56" s="121">
        <f t="shared" si="4"/>
        <v>0.40086809804597578</v>
      </c>
      <c r="L56" s="121">
        <f>L55-L53</f>
        <v>0.42899999994551763</v>
      </c>
      <c r="M56" s="120">
        <f t="shared" si="4"/>
        <v>-4.6566128730773926E-10</v>
      </c>
      <c r="N56" s="121">
        <f t="shared" si="4"/>
        <v>0.21000000019557774</v>
      </c>
      <c r="O56" s="121">
        <f t="shared" si="4"/>
        <v>-3269574.7861210573</v>
      </c>
      <c r="P56" s="122">
        <f>P55-P53</f>
        <v>3209655.2984227529</v>
      </c>
      <c r="Q56" s="187">
        <f t="shared" si="0"/>
        <v>-59919.380151215941</v>
      </c>
      <c r="R56" s="121">
        <f t="shared" si="4"/>
        <v>0.45322462019976228</v>
      </c>
      <c r="S56" s="187">
        <f t="shared" si="1"/>
        <v>-59918.926926595741</v>
      </c>
    </row>
    <row r="57" spans="2:19" s="12" customFormat="1" ht="18" customHeight="1" x14ac:dyDescent="0.25">
      <c r="B57" s="76" t="s">
        <v>308</v>
      </c>
      <c r="D57" s="77"/>
      <c r="E57" s="71"/>
      <c r="F57" s="71"/>
      <c r="G57" s="71"/>
      <c r="H57" s="71"/>
      <c r="I57" s="71"/>
      <c r="J57" s="71"/>
      <c r="K57" s="71"/>
      <c r="L57" s="71"/>
      <c r="M57" s="77"/>
      <c r="N57" s="78"/>
      <c r="O57" s="71"/>
      <c r="P57" s="71"/>
      <c r="Q57" s="71"/>
      <c r="R57" s="78"/>
      <c r="S57" s="71"/>
    </row>
    <row r="58" spans="2:19" ht="18" customHeight="1" x14ac:dyDescent="0.25">
      <c r="B58" s="76" t="s">
        <v>309</v>
      </c>
      <c r="D58" s="75"/>
      <c r="E58" s="75"/>
      <c r="F58" s="74"/>
      <c r="G58" s="74"/>
      <c r="H58" s="74"/>
      <c r="I58" s="74"/>
      <c r="J58" s="74"/>
      <c r="K58" s="74"/>
      <c r="L58" s="74"/>
      <c r="M58" s="75"/>
      <c r="N58" s="74"/>
      <c r="O58" s="79"/>
      <c r="P58" s="79"/>
      <c r="Q58" s="79"/>
      <c r="R58" s="73"/>
      <c r="S58" s="75">
        <f>+S55-S53</f>
        <v>-59918.926926595275</v>
      </c>
    </row>
    <row r="59" spans="2:19" ht="18" customHeight="1" x14ac:dyDescent="0.25">
      <c r="B59" s="76" t="s">
        <v>310</v>
      </c>
      <c r="D59" s="75"/>
      <c r="E59" s="75"/>
      <c r="F59" s="74"/>
      <c r="G59" s="74"/>
      <c r="H59" s="74"/>
      <c r="I59" s="74"/>
      <c r="J59" s="74"/>
      <c r="K59" s="74"/>
      <c r="L59" s="74"/>
      <c r="M59" s="75"/>
      <c r="N59" s="74"/>
      <c r="O59" s="79"/>
      <c r="P59" s="79"/>
      <c r="Q59" s="79"/>
      <c r="R59" s="73"/>
      <c r="S59" s="74"/>
    </row>
    <row r="60" spans="2:19" ht="18" customHeight="1" x14ac:dyDescent="0.2">
      <c r="E60" s="10"/>
      <c r="O60" s="13"/>
      <c r="P60" s="13"/>
      <c r="Q60" s="13"/>
    </row>
    <row r="61" spans="2:19" ht="18" customHeight="1" x14ac:dyDescent="0.2">
      <c r="E61" s="10"/>
      <c r="F61" s="10"/>
      <c r="G61" s="10"/>
      <c r="H61" s="10"/>
      <c r="I61" s="10"/>
      <c r="J61" s="10"/>
      <c r="K61" s="10"/>
      <c r="L61" s="10"/>
      <c r="N61" s="10"/>
      <c r="O61" s="10"/>
      <c r="P61" s="10"/>
      <c r="Q61" s="10"/>
      <c r="R61" s="10"/>
      <c r="S61" s="10"/>
    </row>
    <row r="62" spans="2:19" ht="18" customHeight="1" x14ac:dyDescent="0.2">
      <c r="E62" s="10"/>
      <c r="F62" s="10"/>
      <c r="G62" s="10"/>
      <c r="H62" s="10"/>
      <c r="I62" s="10"/>
      <c r="J62" s="10"/>
      <c r="K62" s="10"/>
      <c r="L62" s="10"/>
      <c r="N62" s="10"/>
      <c r="O62" s="10"/>
      <c r="P62" s="10"/>
      <c r="Q62" s="10"/>
      <c r="R62" s="10"/>
      <c r="S62" s="10"/>
    </row>
    <row r="75" spans="18:18" ht="18" customHeight="1" x14ac:dyDescent="0.2">
      <c r="R75" s="8"/>
    </row>
    <row r="76" spans="18:18" ht="18" customHeight="1" x14ac:dyDescent="0.2">
      <c r="R76" s="8"/>
    </row>
  </sheetData>
  <mergeCells count="7">
    <mergeCell ref="R6:R7"/>
    <mergeCell ref="S6:S10"/>
    <mergeCell ref="B6:B10"/>
    <mergeCell ref="C6:C10"/>
    <mergeCell ref="D6:L6"/>
    <mergeCell ref="Q6:Q10"/>
    <mergeCell ref="M6:P6"/>
  </mergeCells>
  <pageMargins left="0.2" right="0.1" top="0.25" bottom="0.5" header="0.25" footer="0.25"/>
  <pageSetup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7"/>
  <sheetViews>
    <sheetView showGridLines="0" view="pageBreakPreview" zoomScale="85" zoomScaleNormal="85" zoomScaleSheetLayoutView="85" workbookViewId="0">
      <pane xSplit="3" ySplit="10" topLeftCell="H11" activePane="bottomRight" state="frozen"/>
      <selection pane="topRight" activeCell="C1" sqref="C1"/>
      <selection pane="bottomLeft" activeCell="A10" sqref="A10"/>
      <selection pane="bottomRight" activeCell="O57" sqref="O57"/>
    </sheetView>
  </sheetViews>
  <sheetFormatPr defaultColWidth="9.140625" defaultRowHeight="18" customHeight="1" x14ac:dyDescent="0.2"/>
  <cols>
    <col min="1" max="1" width="1.7109375" style="14" customWidth="1"/>
    <col min="2" max="2" width="5" style="14" customWidth="1"/>
    <col min="3" max="3" width="52.42578125" style="14" customWidth="1"/>
    <col min="4" max="4" width="13.7109375" style="18" customWidth="1"/>
    <col min="5" max="6" width="13.7109375" style="17" customWidth="1"/>
    <col min="7" max="7" width="13.7109375" style="17" hidden="1" customWidth="1"/>
    <col min="8" max="11" width="13.7109375" style="17" customWidth="1"/>
    <col min="12" max="12" width="14.85546875" style="17" customWidth="1"/>
    <col min="13" max="13" width="13.7109375" style="18" customWidth="1"/>
    <col min="14" max="16" width="13.7109375" style="17" customWidth="1"/>
    <col min="17" max="17" width="13.7109375" style="14" customWidth="1"/>
    <col min="18" max="18" width="13.7109375" style="17" customWidth="1"/>
    <col min="19" max="19" width="11.28515625" style="14" bestFit="1" customWidth="1"/>
    <col min="20" max="20" width="10.140625" style="22" customWidth="1"/>
    <col min="21" max="21" width="10.85546875" style="14" bestFit="1" customWidth="1"/>
    <col min="22" max="16384" width="9.140625" style="14"/>
  </cols>
  <sheetData>
    <row r="1" spans="2:21" ht="18" customHeight="1" x14ac:dyDescent="0.2">
      <c r="C1" s="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21" ht="18" customHeight="1" x14ac:dyDescent="0.25">
      <c r="B2" s="67" t="s">
        <v>112</v>
      </c>
      <c r="C2" s="158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2:21" ht="18" customHeight="1" x14ac:dyDescent="0.2">
      <c r="B3" s="162" t="str">
        <f>+Capital_AC!B3</f>
        <v>2019-20</v>
      </c>
      <c r="C3" s="128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25"/>
      <c r="P3" s="25"/>
      <c r="Q3" s="25"/>
      <c r="T3" s="8"/>
    </row>
    <row r="4" spans="2:21" s="7" customFormat="1" ht="18" customHeight="1" x14ac:dyDescent="0.2">
      <c r="B4" s="69" t="s">
        <v>13</v>
      </c>
      <c r="C4" s="128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59"/>
      <c r="P4" s="159"/>
      <c r="Q4" s="159"/>
      <c r="R4" s="159"/>
      <c r="T4" s="8"/>
    </row>
    <row r="5" spans="2:21" s="7" customFormat="1" ht="18" customHeight="1" thickBot="1" x14ac:dyDescent="0.25">
      <c r="B5" s="161"/>
      <c r="C5" s="128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59"/>
      <c r="P5" s="159"/>
      <c r="Q5" s="159"/>
      <c r="R5" s="159"/>
      <c r="T5" s="8"/>
    </row>
    <row r="6" spans="2:21" s="11" customFormat="1" ht="18" customHeight="1" x14ac:dyDescent="0.25">
      <c r="B6" s="272" t="s">
        <v>113</v>
      </c>
      <c r="C6" s="246" t="s">
        <v>114</v>
      </c>
      <c r="D6" s="275" t="s">
        <v>15</v>
      </c>
      <c r="E6" s="276"/>
      <c r="F6" s="276"/>
      <c r="G6" s="276"/>
      <c r="H6" s="276"/>
      <c r="I6" s="276"/>
      <c r="J6" s="276"/>
      <c r="K6" s="276"/>
      <c r="L6" s="277"/>
      <c r="M6" s="275" t="s">
        <v>102</v>
      </c>
      <c r="N6" s="276"/>
      <c r="O6" s="276"/>
      <c r="P6" s="276"/>
      <c r="Q6" s="277"/>
      <c r="R6" s="269" t="s">
        <v>115</v>
      </c>
      <c r="T6" s="23"/>
    </row>
    <row r="7" spans="2:21" s="11" customFormat="1" ht="18" customHeight="1" x14ac:dyDescent="0.25">
      <c r="B7" s="273"/>
      <c r="C7" s="247"/>
      <c r="D7" s="131" t="s">
        <v>17</v>
      </c>
      <c r="E7" s="132" t="s">
        <v>18</v>
      </c>
      <c r="F7" s="133" t="s">
        <v>19</v>
      </c>
      <c r="G7" s="133" t="s">
        <v>20</v>
      </c>
      <c r="H7" s="133" t="s">
        <v>21</v>
      </c>
      <c r="I7" s="133" t="s">
        <v>22</v>
      </c>
      <c r="J7" s="133" t="s">
        <v>23</v>
      </c>
      <c r="K7" s="132" t="s">
        <v>24</v>
      </c>
      <c r="L7" s="134" t="s">
        <v>25</v>
      </c>
      <c r="M7" s="131" t="s">
        <v>26</v>
      </c>
      <c r="N7" s="132" t="s">
        <v>27</v>
      </c>
      <c r="O7" s="132" t="s">
        <v>28</v>
      </c>
      <c r="P7" s="132" t="s">
        <v>29</v>
      </c>
      <c r="Q7" s="134" t="s">
        <v>30</v>
      </c>
      <c r="R7" s="270"/>
      <c r="T7" s="23"/>
    </row>
    <row r="8" spans="2:21" s="11" customFormat="1" ht="18" customHeight="1" x14ac:dyDescent="0.25">
      <c r="B8" s="273"/>
      <c r="C8" s="247"/>
      <c r="D8" s="146" t="s">
        <v>31</v>
      </c>
      <c r="E8" s="147" t="s">
        <v>32</v>
      </c>
      <c r="F8" s="147" t="s">
        <v>278</v>
      </c>
      <c r="G8" s="147" t="s">
        <v>34</v>
      </c>
      <c r="H8" s="147" t="s">
        <v>35</v>
      </c>
      <c r="I8" s="147" t="s">
        <v>36</v>
      </c>
      <c r="J8" s="147" t="s">
        <v>37</v>
      </c>
      <c r="K8" s="147" t="s">
        <v>38</v>
      </c>
      <c r="L8" s="148" t="s">
        <v>39</v>
      </c>
      <c r="M8" s="146" t="s">
        <v>40</v>
      </c>
      <c r="N8" s="147" t="s">
        <v>40</v>
      </c>
      <c r="O8" s="147" t="s">
        <v>41</v>
      </c>
      <c r="P8" s="147" t="s">
        <v>33</v>
      </c>
      <c r="Q8" s="148" t="s">
        <v>42</v>
      </c>
      <c r="R8" s="270"/>
      <c r="T8" s="23"/>
    </row>
    <row r="9" spans="2:21" s="11" customFormat="1" ht="18" customHeight="1" x14ac:dyDescent="0.25">
      <c r="B9" s="273"/>
      <c r="C9" s="247"/>
      <c r="D9" s="146" t="s">
        <v>198</v>
      </c>
      <c r="E9" s="147" t="s">
        <v>256</v>
      </c>
      <c r="F9" s="147" t="s">
        <v>32</v>
      </c>
      <c r="G9" s="147" t="s">
        <v>32</v>
      </c>
      <c r="H9" s="147" t="s">
        <v>44</v>
      </c>
      <c r="I9" s="147" t="s">
        <v>44</v>
      </c>
      <c r="J9" s="147" t="s">
        <v>45</v>
      </c>
      <c r="K9" s="147" t="s">
        <v>46</v>
      </c>
      <c r="L9" s="148" t="s">
        <v>47</v>
      </c>
      <c r="M9" s="146" t="s">
        <v>48</v>
      </c>
      <c r="N9" s="147" t="s">
        <v>49</v>
      </c>
      <c r="O9" s="147" t="s">
        <v>50</v>
      </c>
      <c r="P9" s="147" t="s">
        <v>51</v>
      </c>
      <c r="Q9" s="148" t="s">
        <v>52</v>
      </c>
      <c r="R9" s="270"/>
      <c r="T9" s="23"/>
    </row>
    <row r="10" spans="2:21" s="11" customFormat="1" ht="18" customHeight="1" thickBot="1" x14ac:dyDescent="0.3">
      <c r="B10" s="274"/>
      <c r="C10" s="248"/>
      <c r="D10" s="149" t="s">
        <v>53</v>
      </c>
      <c r="E10" s="150"/>
      <c r="F10" s="150" t="s">
        <v>199</v>
      </c>
      <c r="G10" s="150" t="s">
        <v>46</v>
      </c>
      <c r="H10" s="150" t="s">
        <v>45</v>
      </c>
      <c r="I10" s="150" t="s">
        <v>45</v>
      </c>
      <c r="J10" s="150"/>
      <c r="K10" s="150"/>
      <c r="L10" s="151"/>
      <c r="M10" s="149" t="s">
        <v>53</v>
      </c>
      <c r="N10" s="150" t="s">
        <v>53</v>
      </c>
      <c r="O10" s="150" t="s">
        <v>54</v>
      </c>
      <c r="P10" s="150" t="s">
        <v>55</v>
      </c>
      <c r="Q10" s="151" t="s">
        <v>56</v>
      </c>
      <c r="R10" s="271"/>
      <c r="T10" s="23"/>
    </row>
    <row r="11" spans="2:21" s="7" customFormat="1" ht="18" customHeight="1" x14ac:dyDescent="0.25">
      <c r="B11" s="144" t="s">
        <v>57</v>
      </c>
      <c r="C11" s="78" t="s">
        <v>142</v>
      </c>
      <c r="D11" s="204">
        <v>259527.59270900016</v>
      </c>
      <c r="E11" s="205">
        <v>5271.6866848848831</v>
      </c>
      <c r="F11" s="205">
        <v>-16950.25</v>
      </c>
      <c r="G11" s="205">
        <v>0</v>
      </c>
      <c r="H11" s="205">
        <v>9391.7340000000004</v>
      </c>
      <c r="I11" s="205">
        <v>22240.371000000003</v>
      </c>
      <c r="J11" s="205">
        <v>651.8955412703333</v>
      </c>
      <c r="K11" s="205">
        <v>-11498.981191967234</v>
      </c>
      <c r="L11" s="206">
        <v>376098.95199999999</v>
      </c>
      <c r="M11" s="204">
        <v>-17522.501798500074</v>
      </c>
      <c r="N11" s="205">
        <v>-511779.81799999997</v>
      </c>
      <c r="O11" s="205">
        <v>-996372</v>
      </c>
      <c r="P11" s="205">
        <v>-582787.08864869177</v>
      </c>
      <c r="Q11" s="206">
        <v>658017.55458371155</v>
      </c>
      <c r="R11" s="207">
        <f>SUM(D11:Q11)</f>
        <v>-805710.85312029207</v>
      </c>
      <c r="T11" s="24"/>
    </row>
    <row r="12" spans="2:21" s="7" customFormat="1" ht="18" customHeight="1" x14ac:dyDescent="0.25">
      <c r="B12" s="144" t="s">
        <v>59</v>
      </c>
      <c r="C12" s="78" t="s">
        <v>116</v>
      </c>
      <c r="D12" s="204">
        <v>408228.45115100016</v>
      </c>
      <c r="E12" s="205">
        <v>6809.1474296404613</v>
      </c>
      <c r="F12" s="205">
        <v>-16754.417000000001</v>
      </c>
      <c r="G12" s="205">
        <v>0</v>
      </c>
      <c r="H12" s="205">
        <v>9391.7340000000004</v>
      </c>
      <c r="I12" s="205">
        <v>22197.042000000001</v>
      </c>
      <c r="J12" s="205">
        <v>651.8955412703333</v>
      </c>
      <c r="K12" s="205">
        <v>4649.513177312765</v>
      </c>
      <c r="L12" s="206">
        <v>377370.17300000001</v>
      </c>
      <c r="M12" s="204">
        <v>662254.82056110003</v>
      </c>
      <c r="N12" s="205">
        <v>-82435.865999999995</v>
      </c>
      <c r="O12" s="205">
        <v>0</v>
      </c>
      <c r="P12" s="205">
        <v>3571582.7269987222</v>
      </c>
      <c r="Q12" s="206">
        <v>703054.77914095402</v>
      </c>
      <c r="R12" s="207">
        <f t="shared" ref="R12:R56" si="0">SUM(D12:Q12)</f>
        <v>5667000</v>
      </c>
      <c r="S12" s="25"/>
      <c r="T12" s="24"/>
      <c r="U12" s="25"/>
    </row>
    <row r="13" spans="2:21" s="7" customFormat="1" ht="18" customHeight="1" x14ac:dyDescent="0.25">
      <c r="B13" s="144" t="s">
        <v>60</v>
      </c>
      <c r="C13" s="73" t="s">
        <v>62</v>
      </c>
      <c r="D13" s="208">
        <v>43528.865663999997</v>
      </c>
      <c r="E13" s="209">
        <v>-168.43401699999998</v>
      </c>
      <c r="F13" s="209">
        <v>-7.375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10">
        <v>966</v>
      </c>
      <c r="M13" s="208">
        <v>306137.89561029995</v>
      </c>
      <c r="N13" s="209">
        <v>418916</v>
      </c>
      <c r="O13" s="209">
        <v>0</v>
      </c>
      <c r="P13" s="209">
        <v>0</v>
      </c>
      <c r="Q13" s="210">
        <v>0</v>
      </c>
      <c r="R13" s="207">
        <f t="shared" si="0"/>
        <v>769372.95225730003</v>
      </c>
      <c r="S13" s="25"/>
      <c r="T13" s="24"/>
    </row>
    <row r="14" spans="2:21" s="7" customFormat="1" ht="18" customHeight="1" x14ac:dyDescent="0.25">
      <c r="B14" s="144" t="s">
        <v>61</v>
      </c>
      <c r="C14" s="73" t="s">
        <v>117</v>
      </c>
      <c r="D14" s="208">
        <v>364699.58548700018</v>
      </c>
      <c r="E14" s="209">
        <v>6977.5814466404609</v>
      </c>
      <c r="F14" s="209">
        <v>-16747.042000000001</v>
      </c>
      <c r="G14" s="209">
        <v>0</v>
      </c>
      <c r="H14" s="209">
        <v>9391.7340000000004</v>
      </c>
      <c r="I14" s="209">
        <v>22197.042000000001</v>
      </c>
      <c r="J14" s="209">
        <v>651.8955412703333</v>
      </c>
      <c r="K14" s="209">
        <v>4649.513177312765</v>
      </c>
      <c r="L14" s="210">
        <v>376404.17300000001</v>
      </c>
      <c r="M14" s="208">
        <v>356116.92495080008</v>
      </c>
      <c r="N14" s="209">
        <v>-501351.86599999998</v>
      </c>
      <c r="O14" s="209">
        <v>0</v>
      </c>
      <c r="P14" s="209">
        <v>3571582.7269987222</v>
      </c>
      <c r="Q14" s="210">
        <v>703054.77914095402</v>
      </c>
      <c r="R14" s="207">
        <f t="shared" si="0"/>
        <v>4897627.0477427002</v>
      </c>
      <c r="S14" s="25"/>
      <c r="T14" s="24"/>
    </row>
    <row r="15" spans="2:21" s="7" customFormat="1" ht="18" customHeight="1" x14ac:dyDescent="0.25">
      <c r="B15" s="144" t="s">
        <v>63</v>
      </c>
      <c r="C15" s="78" t="s">
        <v>118</v>
      </c>
      <c r="D15" s="204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6">
        <v>0</v>
      </c>
      <c r="M15" s="204">
        <v>0</v>
      </c>
      <c r="N15" s="205">
        <v>0</v>
      </c>
      <c r="O15" s="205">
        <v>0</v>
      </c>
      <c r="P15" s="205">
        <v>0</v>
      </c>
      <c r="Q15" s="206">
        <v>-45037.224557242494</v>
      </c>
      <c r="R15" s="207">
        <f t="shared" si="0"/>
        <v>-45037.224557242494</v>
      </c>
      <c r="S15" s="25"/>
      <c r="T15" s="24"/>
    </row>
    <row r="16" spans="2:21" s="7" customFormat="1" ht="18" customHeight="1" x14ac:dyDescent="0.25">
      <c r="B16" s="144" t="s">
        <v>64</v>
      </c>
      <c r="C16" s="161" t="s">
        <v>65</v>
      </c>
      <c r="D16" s="204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>
        <v>0</v>
      </c>
      <c r="L16" s="206">
        <v>0</v>
      </c>
      <c r="M16" s="204">
        <v>0</v>
      </c>
      <c r="N16" s="205">
        <v>0</v>
      </c>
      <c r="O16" s="205">
        <v>0</v>
      </c>
      <c r="P16" s="205">
        <v>0</v>
      </c>
      <c r="Q16" s="206">
        <v>703054.77914095402</v>
      </c>
      <c r="R16" s="207">
        <f t="shared" si="0"/>
        <v>703054.77914095402</v>
      </c>
      <c r="S16" s="25"/>
      <c r="T16" s="24"/>
    </row>
    <row r="17" spans="2:21" s="7" customFormat="1" ht="18" customHeight="1" x14ac:dyDescent="0.25">
      <c r="B17" s="144" t="s">
        <v>66</v>
      </c>
      <c r="C17" s="78" t="s">
        <v>119</v>
      </c>
      <c r="D17" s="204">
        <v>148700.858442</v>
      </c>
      <c r="E17" s="205">
        <v>1537.4607447555782</v>
      </c>
      <c r="F17" s="205">
        <v>195.83300000000003</v>
      </c>
      <c r="G17" s="205">
        <v>0</v>
      </c>
      <c r="H17" s="205">
        <v>0</v>
      </c>
      <c r="I17" s="205">
        <v>-43.328999999999979</v>
      </c>
      <c r="J17" s="205">
        <v>0</v>
      </c>
      <c r="K17" s="205">
        <v>16148.494369279999</v>
      </c>
      <c r="L17" s="206">
        <v>1271.2210000000011</v>
      </c>
      <c r="M17" s="204">
        <v>679777.3223596001</v>
      </c>
      <c r="N17" s="205">
        <v>429343.95199999999</v>
      </c>
      <c r="O17" s="205">
        <v>996372</v>
      </c>
      <c r="P17" s="205">
        <v>4154369.815647414</v>
      </c>
      <c r="Q17" s="206">
        <v>0</v>
      </c>
      <c r="R17" s="207">
        <f t="shared" si="0"/>
        <v>6427673.6285630502</v>
      </c>
      <c r="S17" s="25"/>
      <c r="T17" s="24"/>
    </row>
    <row r="18" spans="2:21" s="7" customFormat="1" ht="18" customHeight="1" x14ac:dyDescent="0.25">
      <c r="B18" s="144" t="s">
        <v>67</v>
      </c>
      <c r="C18" s="76" t="s">
        <v>68</v>
      </c>
      <c r="D18" s="208">
        <v>119767.20030199998</v>
      </c>
      <c r="E18" s="209">
        <v>1626.6787517555781</v>
      </c>
      <c r="F18" s="209">
        <v>195.83300000000003</v>
      </c>
      <c r="G18" s="209">
        <v>0</v>
      </c>
      <c r="H18" s="209">
        <v>0</v>
      </c>
      <c r="I18" s="209">
        <v>0</v>
      </c>
      <c r="J18" s="209">
        <v>0</v>
      </c>
      <c r="K18" s="209">
        <v>16112.462092529999</v>
      </c>
      <c r="L18" s="210">
        <v>846.46700000000055</v>
      </c>
      <c r="M18" s="208">
        <v>552175.05845910008</v>
      </c>
      <c r="N18" s="209">
        <v>343560.739</v>
      </c>
      <c r="O18" s="209">
        <v>996372</v>
      </c>
      <c r="P18" s="209">
        <v>3674038.5613946142</v>
      </c>
      <c r="Q18" s="210">
        <v>0</v>
      </c>
      <c r="R18" s="207">
        <f t="shared" si="0"/>
        <v>5704695</v>
      </c>
      <c r="S18" s="25"/>
      <c r="T18" s="24"/>
    </row>
    <row r="19" spans="2:21" s="7" customFormat="1" ht="18" customHeight="1" x14ac:dyDescent="0.25">
      <c r="B19" s="144" t="s">
        <v>69</v>
      </c>
      <c r="C19" s="76" t="s">
        <v>120</v>
      </c>
      <c r="D19" s="208">
        <v>28933.65814</v>
      </c>
      <c r="E19" s="209">
        <v>-89.218007000000014</v>
      </c>
      <c r="F19" s="209">
        <v>0</v>
      </c>
      <c r="G19" s="209">
        <v>0</v>
      </c>
      <c r="H19" s="209">
        <v>0</v>
      </c>
      <c r="I19" s="209">
        <v>-43.328999999999979</v>
      </c>
      <c r="J19" s="209">
        <v>0</v>
      </c>
      <c r="K19" s="209">
        <v>36.032276749999994</v>
      </c>
      <c r="L19" s="210">
        <v>424.75400000000059</v>
      </c>
      <c r="M19" s="208">
        <v>127602.26390050008</v>
      </c>
      <c r="N19" s="209">
        <v>85783.212999999989</v>
      </c>
      <c r="O19" s="209">
        <v>0</v>
      </c>
      <c r="P19" s="209">
        <v>480331.2542527999</v>
      </c>
      <c r="Q19" s="210">
        <v>0</v>
      </c>
      <c r="R19" s="207">
        <f t="shared" si="0"/>
        <v>722978.62856304995</v>
      </c>
      <c r="S19" s="25"/>
      <c r="T19" s="24"/>
    </row>
    <row r="20" spans="2:21" s="20" customFormat="1" ht="18" customHeight="1" x14ac:dyDescent="0.25">
      <c r="B20" s="144" t="s">
        <v>70</v>
      </c>
      <c r="C20" s="199" t="s">
        <v>121</v>
      </c>
      <c r="D20" s="204">
        <v>259527.58951100102</v>
      </c>
      <c r="E20" s="205">
        <v>5271.435981385046</v>
      </c>
      <c r="F20" s="205">
        <v>-16950.221529549999</v>
      </c>
      <c r="G20" s="205">
        <v>0</v>
      </c>
      <c r="H20" s="205">
        <v>9391.2429999999586</v>
      </c>
      <c r="I20" s="205">
        <v>22240.157000000007</v>
      </c>
      <c r="J20" s="205">
        <v>651.89365131033355</v>
      </c>
      <c r="K20" s="205">
        <v>-11498.580323869188</v>
      </c>
      <c r="L20" s="206">
        <v>376099.38099999994</v>
      </c>
      <c r="M20" s="204">
        <v>-17522.50179850054</v>
      </c>
      <c r="N20" s="205">
        <v>-511779.60799999977</v>
      </c>
      <c r="O20" s="205">
        <v>-4265946.7861210573</v>
      </c>
      <c r="P20" s="205">
        <v>2626868.2097740611</v>
      </c>
      <c r="Q20" s="206">
        <v>658018.00780833175</v>
      </c>
      <c r="R20" s="207">
        <f t="shared" si="0"/>
        <v>-865629.78004688735</v>
      </c>
      <c r="S20" s="25"/>
      <c r="T20" s="24"/>
      <c r="U20" s="14"/>
    </row>
    <row r="21" spans="2:21" ht="18" customHeight="1" x14ac:dyDescent="0.25">
      <c r="B21" s="144" t="s">
        <v>71</v>
      </c>
      <c r="C21" s="199" t="s">
        <v>240</v>
      </c>
      <c r="D21" s="211">
        <v>3161902.6264600009</v>
      </c>
      <c r="E21" s="212">
        <v>76327.498007938208</v>
      </c>
      <c r="F21" s="212">
        <v>51009.62657</v>
      </c>
      <c r="G21" s="212">
        <v>0</v>
      </c>
      <c r="H21" s="212">
        <v>370780.321</v>
      </c>
      <c r="I21" s="212">
        <v>103245.145</v>
      </c>
      <c r="J21" s="212">
        <v>4110.6954359000047</v>
      </c>
      <c r="K21" s="212">
        <v>214677.36609820044</v>
      </c>
      <c r="L21" s="213">
        <v>865994.38699999999</v>
      </c>
      <c r="M21" s="211">
        <v>1246005.8649732615</v>
      </c>
      <c r="N21" s="212">
        <v>621166.01192800002</v>
      </c>
      <c r="O21" s="212">
        <v>255937.20400784351</v>
      </c>
      <c r="P21" s="212">
        <v>2787170.4264202709</v>
      </c>
      <c r="Q21" s="213">
        <v>1306078.9872314271</v>
      </c>
      <c r="R21" s="207">
        <f t="shared" si="0"/>
        <v>11064406.160132842</v>
      </c>
      <c r="S21" s="25"/>
      <c r="T21" s="24"/>
    </row>
    <row r="22" spans="2:21" s="20" customFormat="1" ht="18" customHeight="1" x14ac:dyDescent="0.25">
      <c r="B22" s="144" t="s">
        <v>76</v>
      </c>
      <c r="C22" s="200" t="s">
        <v>241</v>
      </c>
      <c r="D22" s="211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3">
        <v>125414.861</v>
      </c>
      <c r="M22" s="211">
        <v>0</v>
      </c>
      <c r="N22" s="212">
        <v>0</v>
      </c>
      <c r="O22" s="212">
        <v>0</v>
      </c>
      <c r="P22" s="212">
        <v>0</v>
      </c>
      <c r="Q22" s="213">
        <v>0</v>
      </c>
      <c r="R22" s="207">
        <f t="shared" si="0"/>
        <v>125414.861</v>
      </c>
      <c r="S22" s="25"/>
      <c r="T22" s="26"/>
    </row>
    <row r="23" spans="2:21" s="20" customFormat="1" ht="18" customHeight="1" x14ac:dyDescent="0.25">
      <c r="B23" s="144" t="s">
        <v>77</v>
      </c>
      <c r="C23" s="200" t="s">
        <v>242</v>
      </c>
      <c r="D23" s="214">
        <v>-101393.2146690002</v>
      </c>
      <c r="E23" s="215">
        <v>75541.428224600604</v>
      </c>
      <c r="F23" s="215">
        <v>45380.550999999999</v>
      </c>
      <c r="G23" s="215">
        <v>0</v>
      </c>
      <c r="H23" s="215">
        <v>247719.774</v>
      </c>
      <c r="I23" s="215">
        <v>47721.684999999998</v>
      </c>
      <c r="J23" s="215">
        <v>-1059.9132689899959</v>
      </c>
      <c r="K23" s="215">
        <v>1048.6017223600829</v>
      </c>
      <c r="L23" s="216">
        <v>876731.45299999998</v>
      </c>
      <c r="M23" s="214">
        <v>739947.14791135781</v>
      </c>
      <c r="N23" s="215">
        <v>259696.94992799999</v>
      </c>
      <c r="O23" s="215">
        <v>-15629.666900598473</v>
      </c>
      <c r="P23" s="215">
        <v>2329528.797965229</v>
      </c>
      <c r="Q23" s="216">
        <v>-36977.931741735949</v>
      </c>
      <c r="R23" s="207">
        <f t="shared" si="0"/>
        <v>4468255.6621712232</v>
      </c>
      <c r="S23" s="25"/>
      <c r="T23" s="24"/>
      <c r="U23" s="14"/>
    </row>
    <row r="24" spans="2:21" s="20" customFormat="1" ht="17.25" customHeight="1" x14ac:dyDescent="0.25">
      <c r="B24" s="144" t="s">
        <v>78</v>
      </c>
      <c r="C24" s="201" t="s">
        <v>243</v>
      </c>
      <c r="D24" s="217">
        <v>-12431.099187000018</v>
      </c>
      <c r="E24" s="218">
        <v>-372.73477539939961</v>
      </c>
      <c r="F24" s="218">
        <v>-113.974</v>
      </c>
      <c r="G24" s="218">
        <v>0</v>
      </c>
      <c r="H24" s="218">
        <v>0</v>
      </c>
      <c r="I24" s="218">
        <v>0</v>
      </c>
      <c r="J24" s="218">
        <v>-85.784543119999313</v>
      </c>
      <c r="K24" s="218">
        <v>1390.3909964900879</v>
      </c>
      <c r="L24" s="219">
        <v>-14711.709000000001</v>
      </c>
      <c r="M24" s="217">
        <v>-5759.2907931000009</v>
      </c>
      <c r="N24" s="218">
        <v>-820.774</v>
      </c>
      <c r="O24" s="218">
        <v>22.013000000000002</v>
      </c>
      <c r="P24" s="218">
        <v>1198361.0230105291</v>
      </c>
      <c r="Q24" s="219">
        <v>0</v>
      </c>
      <c r="R24" s="207">
        <f t="shared" si="0"/>
        <v>1165478.0607083999</v>
      </c>
      <c r="S24" s="25"/>
      <c r="T24" s="24"/>
      <c r="U24" s="14"/>
    </row>
    <row r="25" spans="2:21" s="20" customFormat="1" ht="18" customHeight="1" x14ac:dyDescent="0.25">
      <c r="B25" s="144" t="s">
        <v>79</v>
      </c>
      <c r="C25" s="201" t="s">
        <v>244</v>
      </c>
      <c r="D25" s="217">
        <v>-91603.044482000187</v>
      </c>
      <c r="E25" s="218">
        <v>76842.432000000001</v>
      </c>
      <c r="F25" s="218">
        <v>49315.654000000002</v>
      </c>
      <c r="G25" s="218">
        <v>0</v>
      </c>
      <c r="H25" s="218">
        <v>200201.24400000001</v>
      </c>
      <c r="I25" s="218">
        <v>43416.362000000001</v>
      </c>
      <c r="J25" s="218">
        <v>-874.07872586999656</v>
      </c>
      <c r="K25" s="218">
        <v>14242.463725869995</v>
      </c>
      <c r="L25" s="219">
        <v>891893.16200000001</v>
      </c>
      <c r="M25" s="217">
        <v>655407.97413019999</v>
      </c>
      <c r="N25" s="218">
        <v>157772.37333200002</v>
      </c>
      <c r="O25" s="218">
        <v>-109199.89210299999</v>
      </c>
      <c r="P25" s="218">
        <v>663139.39347399992</v>
      </c>
      <c r="Q25" s="219">
        <v>5846.937924975341</v>
      </c>
      <c r="R25" s="207">
        <f t="shared" si="0"/>
        <v>2556400.9812761755</v>
      </c>
      <c r="S25" s="25"/>
      <c r="T25" s="24"/>
      <c r="U25" s="14"/>
    </row>
    <row r="26" spans="2:21" s="20" customFormat="1" ht="18" customHeight="1" x14ac:dyDescent="0.25">
      <c r="B26" s="144" t="s">
        <v>80</v>
      </c>
      <c r="C26" s="201" t="s">
        <v>245</v>
      </c>
      <c r="D26" s="217">
        <v>2640.9290000000001</v>
      </c>
      <c r="E26" s="218">
        <v>-928.26900000000046</v>
      </c>
      <c r="F26" s="218">
        <v>-3821.1289999999999</v>
      </c>
      <c r="G26" s="218">
        <v>0</v>
      </c>
      <c r="H26" s="218">
        <v>47518.530000000006</v>
      </c>
      <c r="I26" s="218">
        <v>4305.3230000000003</v>
      </c>
      <c r="J26" s="218">
        <v>-100.05</v>
      </c>
      <c r="K26" s="218">
        <v>-14584.253000000001</v>
      </c>
      <c r="L26" s="219">
        <v>-450</v>
      </c>
      <c r="M26" s="217">
        <v>90298.464574257843</v>
      </c>
      <c r="N26" s="218">
        <v>102745.35059599997</v>
      </c>
      <c r="O26" s="218">
        <v>93548.212202401512</v>
      </c>
      <c r="P26" s="218">
        <v>468028.38148069999</v>
      </c>
      <c r="Q26" s="219">
        <v>-42824.869666711289</v>
      </c>
      <c r="R26" s="207">
        <f t="shared" si="0"/>
        <v>746376.62018664798</v>
      </c>
      <c r="S26" s="25"/>
      <c r="T26" s="26"/>
    </row>
    <row r="27" spans="2:21" s="20" customFormat="1" ht="18" customHeight="1" x14ac:dyDescent="0.25">
      <c r="B27" s="144" t="s">
        <v>81</v>
      </c>
      <c r="C27" s="200" t="s">
        <v>246</v>
      </c>
      <c r="D27" s="211">
        <v>3073066.9266180005</v>
      </c>
      <c r="E27" s="212">
        <v>-55.561271999999946</v>
      </c>
      <c r="F27" s="212">
        <v>14089.607</v>
      </c>
      <c r="G27" s="212">
        <v>0</v>
      </c>
      <c r="H27" s="212">
        <v>117726.598</v>
      </c>
      <c r="I27" s="212">
        <v>72023.98</v>
      </c>
      <c r="J27" s="212">
        <v>3843.3904188000001</v>
      </c>
      <c r="K27" s="212">
        <v>178351.18180974358</v>
      </c>
      <c r="L27" s="213">
        <v>-480427.05</v>
      </c>
      <c r="M27" s="211">
        <v>16267.850337699998</v>
      </c>
      <c r="N27" s="212">
        <v>-10325.867000000002</v>
      </c>
      <c r="O27" s="212">
        <v>-144.393</v>
      </c>
      <c r="P27" s="212">
        <v>146906.61172538018</v>
      </c>
      <c r="Q27" s="213">
        <v>-38132.033977161831</v>
      </c>
      <c r="R27" s="207">
        <f t="shared" si="0"/>
        <v>3093191.2406604625</v>
      </c>
      <c r="S27" s="25"/>
      <c r="T27" s="24"/>
      <c r="U27" s="14"/>
    </row>
    <row r="28" spans="2:21" ht="18" customHeight="1" x14ac:dyDescent="0.25">
      <c r="B28" s="144" t="s">
        <v>82</v>
      </c>
      <c r="C28" s="201" t="s">
        <v>247</v>
      </c>
      <c r="D28" s="217">
        <v>834171.18463800033</v>
      </c>
      <c r="E28" s="218">
        <v>-51.424000000000007</v>
      </c>
      <c r="F28" s="218">
        <v>8359.0619999999999</v>
      </c>
      <c r="G28" s="218">
        <v>0</v>
      </c>
      <c r="H28" s="218">
        <v>116638.967</v>
      </c>
      <c r="I28" s="218">
        <v>27195.233999999997</v>
      </c>
      <c r="J28" s="218">
        <v>2531.45543413</v>
      </c>
      <c r="K28" s="218">
        <v>-41874.102862999993</v>
      </c>
      <c r="L28" s="219">
        <v>-690745.348</v>
      </c>
      <c r="M28" s="217">
        <v>-6511.6285983000025</v>
      </c>
      <c r="N28" s="218">
        <v>-28392.746000000003</v>
      </c>
      <c r="O28" s="218">
        <v>-119.857</v>
      </c>
      <c r="P28" s="218">
        <v>138875.58811494004</v>
      </c>
      <c r="Q28" s="219">
        <v>0</v>
      </c>
      <c r="R28" s="207">
        <f t="shared" si="0"/>
        <v>360076.38472577033</v>
      </c>
      <c r="S28" s="25"/>
      <c r="T28" s="24"/>
    </row>
    <row r="29" spans="2:21" ht="18" customHeight="1" x14ac:dyDescent="0.25">
      <c r="B29" s="144" t="s">
        <v>83</v>
      </c>
      <c r="C29" s="201" t="s">
        <v>248</v>
      </c>
      <c r="D29" s="217">
        <v>2238895.7419800004</v>
      </c>
      <c r="E29" s="218">
        <v>-4.1372719999999372</v>
      </c>
      <c r="F29" s="218">
        <v>5730.545000000001</v>
      </c>
      <c r="G29" s="218">
        <v>0</v>
      </c>
      <c r="H29" s="218">
        <v>1087.6310000000003</v>
      </c>
      <c r="I29" s="218">
        <v>44828.745999999999</v>
      </c>
      <c r="J29" s="218">
        <v>1311.9349846700002</v>
      </c>
      <c r="K29" s="218">
        <v>220225.28467274358</v>
      </c>
      <c r="L29" s="219">
        <v>210318.29800000001</v>
      </c>
      <c r="M29" s="217">
        <v>22779.478936</v>
      </c>
      <c r="N29" s="218">
        <v>18066.879000000001</v>
      </c>
      <c r="O29" s="218">
        <v>-24.536000000000001</v>
      </c>
      <c r="P29" s="218">
        <v>8031.0236104401529</v>
      </c>
      <c r="Q29" s="219">
        <v>-38132.033977161831</v>
      </c>
      <c r="R29" s="207">
        <f t="shared" si="0"/>
        <v>2733114.8559346925</v>
      </c>
      <c r="S29" s="25"/>
      <c r="T29" s="8"/>
    </row>
    <row r="30" spans="2:21" ht="18" customHeight="1" x14ac:dyDescent="0.25">
      <c r="B30" s="144" t="s">
        <v>84</v>
      </c>
      <c r="C30" s="200" t="s">
        <v>249</v>
      </c>
      <c r="D30" s="211">
        <v>290524.10011300008</v>
      </c>
      <c r="E30" s="212">
        <v>-42.122138000000007</v>
      </c>
      <c r="F30" s="212">
        <v>9279.1950000000015</v>
      </c>
      <c r="G30" s="212">
        <v>0</v>
      </c>
      <c r="H30" s="212">
        <v>-80</v>
      </c>
      <c r="I30" s="212">
        <v>936.57700000000011</v>
      </c>
      <c r="J30" s="212">
        <v>19.381</v>
      </c>
      <c r="K30" s="212">
        <v>20099.741624000002</v>
      </c>
      <c r="L30" s="213">
        <v>360949.69900000002</v>
      </c>
      <c r="M30" s="211">
        <v>54758.027632000005</v>
      </c>
      <c r="N30" s="212">
        <v>-9792.4269999999997</v>
      </c>
      <c r="O30" s="212">
        <v>167115.43700000001</v>
      </c>
      <c r="P30" s="212">
        <v>-2095.7863622999998</v>
      </c>
      <c r="Q30" s="213">
        <v>1017051.148247062</v>
      </c>
      <c r="R30" s="207">
        <f t="shared" si="0"/>
        <v>1908722.9711157621</v>
      </c>
      <c r="S30" s="25"/>
      <c r="T30" s="8"/>
    </row>
    <row r="31" spans="2:21" s="20" customFormat="1" ht="18" customHeight="1" x14ac:dyDescent="0.25">
      <c r="B31" s="144" t="s">
        <v>85</v>
      </c>
      <c r="C31" s="201" t="s">
        <v>247</v>
      </c>
      <c r="D31" s="217">
        <v>202771.69435700023</v>
      </c>
      <c r="E31" s="218">
        <v>-118.047476</v>
      </c>
      <c r="F31" s="218">
        <v>9601.7820000000011</v>
      </c>
      <c r="G31" s="218">
        <v>0</v>
      </c>
      <c r="H31" s="218">
        <v>-80</v>
      </c>
      <c r="I31" s="218">
        <v>1032.2370000000001</v>
      </c>
      <c r="J31" s="218">
        <v>19.381</v>
      </c>
      <c r="K31" s="218">
        <v>3300.6306239999999</v>
      </c>
      <c r="L31" s="219">
        <v>328610.83800000005</v>
      </c>
      <c r="M31" s="217">
        <v>28342.433662800002</v>
      </c>
      <c r="N31" s="218">
        <v>1112.8430000000001</v>
      </c>
      <c r="O31" s="218">
        <v>31009.098000000002</v>
      </c>
      <c r="P31" s="218">
        <v>-1265.6277161</v>
      </c>
      <c r="Q31" s="219">
        <v>0</v>
      </c>
      <c r="R31" s="207">
        <f t="shared" si="0"/>
        <v>604337.26245170028</v>
      </c>
      <c r="S31" s="25"/>
      <c r="T31" s="19"/>
      <c r="U31" s="14"/>
    </row>
    <row r="32" spans="2:21" ht="18" customHeight="1" x14ac:dyDescent="0.25">
      <c r="B32" s="144" t="s">
        <v>86</v>
      </c>
      <c r="C32" s="201" t="s">
        <v>248</v>
      </c>
      <c r="D32" s="217">
        <v>87752.405755999833</v>
      </c>
      <c r="E32" s="218">
        <v>75.925337999999996</v>
      </c>
      <c r="F32" s="218">
        <v>-322.58700000000022</v>
      </c>
      <c r="G32" s="218">
        <v>0</v>
      </c>
      <c r="H32" s="218">
        <v>0</v>
      </c>
      <c r="I32" s="218">
        <v>-95.66</v>
      </c>
      <c r="J32" s="218">
        <v>0</v>
      </c>
      <c r="K32" s="218">
        <v>16799.111000000001</v>
      </c>
      <c r="L32" s="219">
        <v>32338.860999999997</v>
      </c>
      <c r="M32" s="217">
        <v>26415.593969200003</v>
      </c>
      <c r="N32" s="218">
        <v>-10905.27</v>
      </c>
      <c r="O32" s="218">
        <v>136106.33900000001</v>
      </c>
      <c r="P32" s="218">
        <v>-830.15864619999991</v>
      </c>
      <c r="Q32" s="219">
        <v>1017051.148247062</v>
      </c>
      <c r="R32" s="207">
        <f t="shared" si="0"/>
        <v>1304385.7086640617</v>
      </c>
      <c r="S32" s="25"/>
    </row>
    <row r="33" spans="2:21" ht="18" customHeight="1" x14ac:dyDescent="0.25">
      <c r="B33" s="144" t="s">
        <v>87</v>
      </c>
      <c r="C33" s="200" t="s">
        <v>250</v>
      </c>
      <c r="D33" s="211">
        <v>49079.003942000003</v>
      </c>
      <c r="E33" s="212">
        <v>2365.875</v>
      </c>
      <c r="F33" s="212">
        <v>-13808.303430000002</v>
      </c>
      <c r="G33" s="212">
        <v>0</v>
      </c>
      <c r="H33" s="212">
        <v>0</v>
      </c>
      <c r="I33" s="212">
        <v>-19991.932999999997</v>
      </c>
      <c r="J33" s="212">
        <v>1082.2665924199991</v>
      </c>
      <c r="K33" s="212">
        <v>-369.05917955000223</v>
      </c>
      <c r="L33" s="213">
        <v>-7011.3740000000007</v>
      </c>
      <c r="M33" s="211">
        <v>87363.201645810434</v>
      </c>
      <c r="N33" s="212">
        <v>-873.90599999999995</v>
      </c>
      <c r="O33" s="212">
        <v>20963.1747283</v>
      </c>
      <c r="P33" s="212">
        <v>113959.14967914186</v>
      </c>
      <c r="Q33" s="213">
        <v>366034.10889514664</v>
      </c>
      <c r="R33" s="207">
        <f t="shared" si="0"/>
        <v>598792.20487326896</v>
      </c>
      <c r="S33" s="25"/>
    </row>
    <row r="34" spans="2:21" ht="18" customHeight="1" x14ac:dyDescent="0.25">
      <c r="B34" s="144" t="s">
        <v>88</v>
      </c>
      <c r="C34" s="200" t="s">
        <v>108</v>
      </c>
      <c r="D34" s="211">
        <v>-58720.105000000003</v>
      </c>
      <c r="E34" s="212">
        <v>0</v>
      </c>
      <c r="F34" s="212">
        <v>0</v>
      </c>
      <c r="G34" s="212">
        <v>0</v>
      </c>
      <c r="H34" s="212">
        <v>0</v>
      </c>
      <c r="I34" s="212">
        <v>173.18899999999999</v>
      </c>
      <c r="J34" s="212">
        <v>0</v>
      </c>
      <c r="K34" s="212">
        <v>0</v>
      </c>
      <c r="L34" s="213">
        <v>-3355.5659999999998</v>
      </c>
      <c r="M34" s="211">
        <v>0</v>
      </c>
      <c r="N34" s="212">
        <v>0</v>
      </c>
      <c r="O34" s="212">
        <v>0</v>
      </c>
      <c r="P34" s="212">
        <v>0</v>
      </c>
      <c r="Q34" s="213">
        <v>0</v>
      </c>
      <c r="R34" s="207">
        <f t="shared" si="0"/>
        <v>-61902.482000000004</v>
      </c>
      <c r="S34" s="25"/>
    </row>
    <row r="35" spans="2:21" s="20" customFormat="1" ht="18" customHeight="1" x14ac:dyDescent="0.25">
      <c r="B35" s="144" t="s">
        <v>89</v>
      </c>
      <c r="C35" s="200" t="s">
        <v>251</v>
      </c>
      <c r="D35" s="211">
        <v>71.197000000000003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-1517.2660000000001</v>
      </c>
      <c r="L35" s="213">
        <v>0.49399999999999999</v>
      </c>
      <c r="M35" s="211">
        <v>5219.5949079999991</v>
      </c>
      <c r="N35" s="212">
        <v>2.85</v>
      </c>
      <c r="O35" s="212">
        <v>0.185</v>
      </c>
      <c r="P35" s="212">
        <v>198391.65261922</v>
      </c>
      <c r="Q35" s="213">
        <v>0</v>
      </c>
      <c r="R35" s="207">
        <f t="shared" si="0"/>
        <v>202168.70752721999</v>
      </c>
      <c r="S35" s="25"/>
      <c r="T35" s="19"/>
      <c r="U35" s="14"/>
    </row>
    <row r="36" spans="2:21" s="20" customFormat="1" ht="18" customHeight="1" x14ac:dyDescent="0.25">
      <c r="B36" s="144" t="s">
        <v>90</v>
      </c>
      <c r="C36" s="200" t="s">
        <v>252</v>
      </c>
      <c r="D36" s="211">
        <v>-90725.281543999939</v>
      </c>
      <c r="E36" s="212">
        <v>-1482.1218066623776</v>
      </c>
      <c r="F36" s="212">
        <v>-3931.4229999999998</v>
      </c>
      <c r="G36" s="212">
        <v>0</v>
      </c>
      <c r="H36" s="212">
        <v>5413.9490000000005</v>
      </c>
      <c r="I36" s="212">
        <v>2381.6470000000004</v>
      </c>
      <c r="J36" s="212">
        <v>225.57069367000111</v>
      </c>
      <c r="K36" s="212">
        <v>17064.166121646798</v>
      </c>
      <c r="L36" s="213">
        <v>-6308.1300000000028</v>
      </c>
      <c r="M36" s="211">
        <v>342450.04253839329</v>
      </c>
      <c r="N36" s="212">
        <v>382458.41200000001</v>
      </c>
      <c r="O36" s="212">
        <v>83632.46718014199</v>
      </c>
      <c r="P36" s="212">
        <v>480.00079359999927</v>
      </c>
      <c r="Q36" s="213">
        <v>-1896.3041918838944</v>
      </c>
      <c r="R36" s="207">
        <f t="shared" si="0"/>
        <v>729762.99478490581</v>
      </c>
      <c r="S36" s="25"/>
      <c r="T36" s="19"/>
    </row>
    <row r="37" spans="2:21" ht="18" customHeight="1" x14ac:dyDescent="0.25">
      <c r="B37" s="144" t="s">
        <v>91</v>
      </c>
      <c r="C37" s="201" t="s">
        <v>253</v>
      </c>
      <c r="D37" s="217">
        <v>-45.62</v>
      </c>
      <c r="E37" s="218">
        <v>0</v>
      </c>
      <c r="F37" s="218">
        <v>0</v>
      </c>
      <c r="G37" s="218">
        <v>0</v>
      </c>
      <c r="H37" s="218">
        <v>0</v>
      </c>
      <c r="I37" s="218">
        <v>0</v>
      </c>
      <c r="J37" s="218">
        <v>0</v>
      </c>
      <c r="K37" s="218">
        <v>0</v>
      </c>
      <c r="L37" s="219">
        <v>0</v>
      </c>
      <c r="M37" s="217">
        <v>195933.24686550003</v>
      </c>
      <c r="N37" s="218">
        <v>222827.14799999999</v>
      </c>
      <c r="O37" s="218">
        <v>-138.428</v>
      </c>
      <c r="P37" s="218">
        <v>0</v>
      </c>
      <c r="Q37" s="219">
        <v>158.02534932365788</v>
      </c>
      <c r="R37" s="207">
        <f t="shared" si="0"/>
        <v>418734.37221482367</v>
      </c>
      <c r="S37" s="25"/>
    </row>
    <row r="38" spans="2:21" ht="18" customHeight="1" x14ac:dyDescent="0.25">
      <c r="B38" s="144" t="s">
        <v>92</v>
      </c>
      <c r="C38" s="201" t="s">
        <v>109</v>
      </c>
      <c r="D38" s="217">
        <v>-90679.661543999944</v>
      </c>
      <c r="E38" s="218">
        <v>-1482.1218066623776</v>
      </c>
      <c r="F38" s="218">
        <v>-3931.4229999999998</v>
      </c>
      <c r="G38" s="218">
        <v>0</v>
      </c>
      <c r="H38" s="218">
        <v>5413.9490000000005</v>
      </c>
      <c r="I38" s="218">
        <v>2381.6470000000004</v>
      </c>
      <c r="J38" s="218">
        <v>225.57069367000111</v>
      </c>
      <c r="K38" s="218">
        <v>17064.166121646798</v>
      </c>
      <c r="L38" s="219">
        <v>-6308.1300000000028</v>
      </c>
      <c r="M38" s="217">
        <v>146516.79567289329</v>
      </c>
      <c r="N38" s="218">
        <v>159631.264</v>
      </c>
      <c r="O38" s="218">
        <v>83770.89518014199</v>
      </c>
      <c r="P38" s="218">
        <v>480.00079359999927</v>
      </c>
      <c r="Q38" s="219">
        <v>-2054.3295412075522</v>
      </c>
      <c r="R38" s="207">
        <f t="shared" si="0"/>
        <v>311028.6225700822</v>
      </c>
      <c r="S38" s="25"/>
    </row>
    <row r="39" spans="2:21" ht="18" customHeight="1" x14ac:dyDescent="0.25">
      <c r="B39" s="144" t="s">
        <v>93</v>
      </c>
      <c r="C39" s="199" t="s">
        <v>254</v>
      </c>
      <c r="D39" s="211">
        <v>2902375.0369489999</v>
      </c>
      <c r="E39" s="212">
        <v>71056.062026553162</v>
      </c>
      <c r="F39" s="212">
        <v>67959.848099549999</v>
      </c>
      <c r="G39" s="212">
        <v>0</v>
      </c>
      <c r="H39" s="212">
        <v>361389.07800000004</v>
      </c>
      <c r="I39" s="212">
        <v>81004.987999999998</v>
      </c>
      <c r="J39" s="212">
        <v>3458.8017845896711</v>
      </c>
      <c r="K39" s="212">
        <v>226175.94642206962</v>
      </c>
      <c r="L39" s="213">
        <v>489895.00600000005</v>
      </c>
      <c r="M39" s="211">
        <v>1263528.366771762</v>
      </c>
      <c r="N39" s="212">
        <v>1132945.6199279998</v>
      </c>
      <c r="O39" s="212">
        <v>4521883.9901289009</v>
      </c>
      <c r="P39" s="212">
        <v>160302.21664621003</v>
      </c>
      <c r="Q39" s="213">
        <v>648060.97942309536</v>
      </c>
      <c r="R39" s="207">
        <f t="shared" si="0"/>
        <v>11930035.94017973</v>
      </c>
      <c r="S39" s="25"/>
    </row>
    <row r="40" spans="2:21" ht="18" customHeight="1" x14ac:dyDescent="0.25">
      <c r="B40" s="144" t="s">
        <v>94</v>
      </c>
      <c r="C40" s="200" t="s">
        <v>241</v>
      </c>
      <c r="D40" s="211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213">
        <v>0</v>
      </c>
      <c r="M40" s="211">
        <v>0</v>
      </c>
      <c r="N40" s="212">
        <v>0</v>
      </c>
      <c r="O40" s="212">
        <v>0</v>
      </c>
      <c r="P40" s="212">
        <v>0</v>
      </c>
      <c r="Q40" s="213">
        <v>-25284.055891785261</v>
      </c>
      <c r="R40" s="207">
        <f t="shared" si="0"/>
        <v>-25284.055891785261</v>
      </c>
      <c r="S40" s="25"/>
    </row>
    <row r="41" spans="2:21" ht="18" customHeight="1" x14ac:dyDescent="0.25">
      <c r="B41" s="144" t="s">
        <v>95</v>
      </c>
      <c r="C41" s="200" t="s">
        <v>242</v>
      </c>
      <c r="D41" s="214">
        <v>2267562.0219310001</v>
      </c>
      <c r="E41" s="215">
        <v>0</v>
      </c>
      <c r="F41" s="215">
        <v>-217.35</v>
      </c>
      <c r="G41" s="215">
        <v>0</v>
      </c>
      <c r="H41" s="215">
        <v>0</v>
      </c>
      <c r="I41" s="215">
        <v>0</v>
      </c>
      <c r="J41" s="215">
        <v>0</v>
      </c>
      <c r="K41" s="215">
        <v>2610.277783</v>
      </c>
      <c r="L41" s="216">
        <v>648986.35600000003</v>
      </c>
      <c r="M41" s="214">
        <v>49445.389766700006</v>
      </c>
      <c r="N41" s="215">
        <v>63968.813000000002</v>
      </c>
      <c r="O41" s="215">
        <v>185310.07283956686</v>
      </c>
      <c r="P41" s="215">
        <v>0</v>
      </c>
      <c r="Q41" s="216">
        <v>752561.86825589091</v>
      </c>
      <c r="R41" s="207">
        <f t="shared" si="0"/>
        <v>3970227.4495761581</v>
      </c>
      <c r="S41" s="25"/>
    </row>
    <row r="42" spans="2:21" ht="18" customHeight="1" x14ac:dyDescent="0.25">
      <c r="B42" s="144" t="s">
        <v>96</v>
      </c>
      <c r="C42" s="201" t="s">
        <v>243</v>
      </c>
      <c r="D42" s="217">
        <v>0</v>
      </c>
      <c r="E42" s="218">
        <v>0</v>
      </c>
      <c r="F42" s="218">
        <v>0</v>
      </c>
      <c r="G42" s="212">
        <v>0</v>
      </c>
      <c r="H42" s="212">
        <v>0</v>
      </c>
      <c r="I42" s="212">
        <v>0</v>
      </c>
      <c r="J42" s="212">
        <v>0</v>
      </c>
      <c r="K42" s="218">
        <v>0</v>
      </c>
      <c r="L42" s="219">
        <v>1173737.6029999999</v>
      </c>
      <c r="M42" s="217">
        <v>0</v>
      </c>
      <c r="N42" s="218">
        <v>0</v>
      </c>
      <c r="O42" s="218">
        <v>0</v>
      </c>
      <c r="P42" s="218">
        <v>0</v>
      </c>
      <c r="Q42" s="219">
        <v>28015.641606919446</v>
      </c>
      <c r="R42" s="207">
        <f t="shared" si="0"/>
        <v>1201753.2446069194</v>
      </c>
      <c r="S42" s="25"/>
    </row>
    <row r="43" spans="2:21" ht="18" customHeight="1" x14ac:dyDescent="0.25">
      <c r="B43" s="144" t="s">
        <v>97</v>
      </c>
      <c r="C43" s="201" t="s">
        <v>244</v>
      </c>
      <c r="D43" s="217">
        <v>1886028.872155</v>
      </c>
      <c r="E43" s="218">
        <v>0</v>
      </c>
      <c r="F43" s="218">
        <v>0</v>
      </c>
      <c r="G43" s="212">
        <v>0</v>
      </c>
      <c r="H43" s="212">
        <v>0</v>
      </c>
      <c r="I43" s="212">
        <v>0</v>
      </c>
      <c r="J43" s="212">
        <v>0</v>
      </c>
      <c r="K43" s="218">
        <v>0</v>
      </c>
      <c r="L43" s="219">
        <v>-521418.03899999993</v>
      </c>
      <c r="M43" s="217">
        <v>0</v>
      </c>
      <c r="N43" s="218">
        <v>0</v>
      </c>
      <c r="O43" s="218">
        <v>0</v>
      </c>
      <c r="P43" s="218">
        <v>0</v>
      </c>
      <c r="Q43" s="219">
        <v>724546.22664897144</v>
      </c>
      <c r="R43" s="207">
        <f t="shared" si="0"/>
        <v>2089157.0598039716</v>
      </c>
      <c r="S43" s="25"/>
    </row>
    <row r="44" spans="2:21" ht="18" customHeight="1" x14ac:dyDescent="0.25">
      <c r="B44" s="144" t="s">
        <v>98</v>
      </c>
      <c r="C44" s="201" t="s">
        <v>245</v>
      </c>
      <c r="D44" s="217">
        <v>381533.14977600006</v>
      </c>
      <c r="E44" s="218">
        <v>0</v>
      </c>
      <c r="F44" s="218">
        <v>-217.35</v>
      </c>
      <c r="G44" s="212">
        <v>0</v>
      </c>
      <c r="H44" s="212">
        <v>0</v>
      </c>
      <c r="I44" s="212">
        <v>0</v>
      </c>
      <c r="J44" s="212">
        <v>0</v>
      </c>
      <c r="K44" s="218">
        <v>2610.277783</v>
      </c>
      <c r="L44" s="219">
        <v>-3333.208000000006</v>
      </c>
      <c r="M44" s="217">
        <v>49445.389766700006</v>
      </c>
      <c r="N44" s="218">
        <v>63968.813000000002</v>
      </c>
      <c r="O44" s="218">
        <v>185310.07283956686</v>
      </c>
      <c r="P44" s="218">
        <v>0</v>
      </c>
      <c r="Q44" s="219">
        <v>0</v>
      </c>
      <c r="R44" s="207">
        <f t="shared" si="0"/>
        <v>679317.14516526693</v>
      </c>
      <c r="S44" s="25"/>
    </row>
    <row r="45" spans="2:21" ht="18" customHeight="1" x14ac:dyDescent="0.25">
      <c r="B45" s="144" t="s">
        <v>99</v>
      </c>
      <c r="C45" s="200" t="s">
        <v>246</v>
      </c>
      <c r="D45" s="211">
        <v>2276.8320000000003</v>
      </c>
      <c r="E45" s="212">
        <v>0</v>
      </c>
      <c r="F45" s="212">
        <v>9382.8884320000016</v>
      </c>
      <c r="G45" s="212">
        <v>0</v>
      </c>
      <c r="H45" s="212">
        <v>0</v>
      </c>
      <c r="I45" s="212">
        <v>0</v>
      </c>
      <c r="J45" s="212">
        <v>0</v>
      </c>
      <c r="K45" s="212">
        <v>210.89499999999998</v>
      </c>
      <c r="L45" s="213">
        <v>0</v>
      </c>
      <c r="M45" s="211">
        <v>25039.115687300004</v>
      </c>
      <c r="N45" s="212">
        <v>162002.10732479059</v>
      </c>
      <c r="O45" s="212">
        <v>2788602.4372674664</v>
      </c>
      <c r="P45" s="212">
        <v>0</v>
      </c>
      <c r="Q45" s="213">
        <v>0</v>
      </c>
      <c r="R45" s="207">
        <f t="shared" si="0"/>
        <v>2987514.2757115569</v>
      </c>
      <c r="S45" s="25"/>
    </row>
    <row r="46" spans="2:21" ht="18" customHeight="1" x14ac:dyDescent="0.25">
      <c r="B46" s="144" t="s">
        <v>110</v>
      </c>
      <c r="C46" s="201" t="s">
        <v>247</v>
      </c>
      <c r="D46" s="217">
        <v>-5684.2650000000003</v>
      </c>
      <c r="E46" s="218">
        <v>0</v>
      </c>
      <c r="F46" s="218">
        <v>3878.9034320000005</v>
      </c>
      <c r="G46" s="212">
        <v>0</v>
      </c>
      <c r="H46" s="212">
        <v>0</v>
      </c>
      <c r="I46" s="212">
        <v>0</v>
      </c>
      <c r="J46" s="212">
        <v>0</v>
      </c>
      <c r="K46" s="218">
        <v>210.89499999999998</v>
      </c>
      <c r="L46" s="219">
        <v>0</v>
      </c>
      <c r="M46" s="217">
        <v>1929.1180653999982</v>
      </c>
      <c r="N46" s="218">
        <v>7395.3146599999982</v>
      </c>
      <c r="O46" s="218">
        <v>364833.63454580045</v>
      </c>
      <c r="P46" s="218">
        <v>0</v>
      </c>
      <c r="Q46" s="219">
        <v>0</v>
      </c>
      <c r="R46" s="207">
        <f t="shared" si="0"/>
        <v>372563.60070320044</v>
      </c>
      <c r="S46" s="25"/>
    </row>
    <row r="47" spans="2:21" ht="18" customHeight="1" x14ac:dyDescent="0.25">
      <c r="B47" s="144" t="s">
        <v>111</v>
      </c>
      <c r="C47" s="201" t="s">
        <v>248</v>
      </c>
      <c r="D47" s="217">
        <v>7961.0970000000007</v>
      </c>
      <c r="E47" s="218">
        <v>0</v>
      </c>
      <c r="F47" s="218">
        <v>5503.9850000000006</v>
      </c>
      <c r="G47" s="212">
        <v>0</v>
      </c>
      <c r="H47" s="212">
        <v>0</v>
      </c>
      <c r="I47" s="212">
        <v>0</v>
      </c>
      <c r="J47" s="212">
        <v>0</v>
      </c>
      <c r="K47" s="218">
        <v>0</v>
      </c>
      <c r="L47" s="219">
        <v>0</v>
      </c>
      <c r="M47" s="217">
        <v>23109.997621900005</v>
      </c>
      <c r="N47" s="218">
        <v>154606.79266479058</v>
      </c>
      <c r="O47" s="218">
        <v>2423768.8027216662</v>
      </c>
      <c r="P47" s="218">
        <v>0</v>
      </c>
      <c r="Q47" s="219">
        <v>0</v>
      </c>
      <c r="R47" s="207">
        <f t="shared" si="0"/>
        <v>2614950.6750083566</v>
      </c>
      <c r="S47" s="25"/>
    </row>
    <row r="48" spans="2:21" ht="18" customHeight="1" x14ac:dyDescent="0.25">
      <c r="B48" s="144" t="s">
        <v>122</v>
      </c>
      <c r="C48" s="200" t="s">
        <v>249</v>
      </c>
      <c r="D48" s="211">
        <v>439850.17435800005</v>
      </c>
      <c r="E48" s="212">
        <v>-4112.6270000000004</v>
      </c>
      <c r="F48" s="212">
        <v>-1526.3564350000004</v>
      </c>
      <c r="G48" s="212">
        <v>0</v>
      </c>
      <c r="H48" s="212">
        <v>0</v>
      </c>
      <c r="I48" s="212">
        <v>0</v>
      </c>
      <c r="J48" s="212">
        <v>0</v>
      </c>
      <c r="K48" s="212">
        <v>2171.855</v>
      </c>
      <c r="L48" s="213">
        <v>0</v>
      </c>
      <c r="M48" s="211">
        <v>352427.7949052297</v>
      </c>
      <c r="N48" s="212">
        <v>162834.34121716485</v>
      </c>
      <c r="O48" s="212">
        <v>1550783.7400218677</v>
      </c>
      <c r="P48" s="212">
        <v>-5448.1567046999935</v>
      </c>
      <c r="Q48" s="213">
        <v>7111.1407195646043</v>
      </c>
      <c r="R48" s="207">
        <f t="shared" si="0"/>
        <v>2504091.9060821268</v>
      </c>
      <c r="S48" s="25"/>
    </row>
    <row r="49" spans="2:20" ht="18" customHeight="1" x14ac:dyDescent="0.25">
      <c r="B49" s="144" t="s">
        <v>123</v>
      </c>
      <c r="C49" s="201" t="s">
        <v>247</v>
      </c>
      <c r="D49" s="217">
        <v>395713.65020600008</v>
      </c>
      <c r="E49" s="218">
        <v>3230.1730000000002</v>
      </c>
      <c r="F49" s="218">
        <v>-1346.3714090000001</v>
      </c>
      <c r="G49" s="218">
        <v>0</v>
      </c>
      <c r="H49" s="218">
        <v>0</v>
      </c>
      <c r="I49" s="218">
        <v>0</v>
      </c>
      <c r="J49" s="218">
        <v>0</v>
      </c>
      <c r="K49" s="218">
        <v>1570.97</v>
      </c>
      <c r="L49" s="219">
        <v>0</v>
      </c>
      <c r="M49" s="217">
        <v>71852.278260200314</v>
      </c>
      <c r="N49" s="218">
        <v>-27421.542648835144</v>
      </c>
      <c r="O49" s="218">
        <v>798.18164702266222</v>
      </c>
      <c r="P49" s="218">
        <v>2455.678699799997</v>
      </c>
      <c r="Q49" s="219">
        <v>0</v>
      </c>
      <c r="R49" s="207">
        <f t="shared" si="0"/>
        <v>446853.01775518787</v>
      </c>
      <c r="S49" s="25"/>
    </row>
    <row r="50" spans="2:20" ht="18" customHeight="1" x14ac:dyDescent="0.25">
      <c r="B50" s="144" t="s">
        <v>124</v>
      </c>
      <c r="C50" s="201" t="s">
        <v>248</v>
      </c>
      <c r="D50" s="217">
        <v>44136.524151999998</v>
      </c>
      <c r="E50" s="218">
        <v>-7342.8</v>
      </c>
      <c r="F50" s="218">
        <v>-179.98502600000029</v>
      </c>
      <c r="G50" s="218">
        <v>0</v>
      </c>
      <c r="H50" s="218">
        <v>0</v>
      </c>
      <c r="I50" s="218">
        <v>0</v>
      </c>
      <c r="J50" s="218">
        <v>0</v>
      </c>
      <c r="K50" s="218">
        <v>600.88499999999999</v>
      </c>
      <c r="L50" s="219">
        <v>0</v>
      </c>
      <c r="M50" s="217">
        <v>280575.51664502942</v>
      </c>
      <c r="N50" s="218">
        <v>190255.88386599999</v>
      </c>
      <c r="O50" s="218">
        <v>1549985.558374845</v>
      </c>
      <c r="P50" s="218">
        <v>-7903.8354044999905</v>
      </c>
      <c r="Q50" s="219">
        <v>7111.1407195646043</v>
      </c>
      <c r="R50" s="207">
        <f t="shared" si="0"/>
        <v>2057238.8883269392</v>
      </c>
      <c r="S50" s="25"/>
    </row>
    <row r="51" spans="2:20" ht="18" customHeight="1" x14ac:dyDescent="0.25">
      <c r="B51" s="144" t="s">
        <v>125</v>
      </c>
      <c r="C51" s="200" t="s">
        <v>250</v>
      </c>
      <c r="D51" s="211">
        <v>15906.155999999997</v>
      </c>
      <c r="E51" s="212">
        <v>4213.7385942021983</v>
      </c>
      <c r="F51" s="212">
        <v>-16366.397610999997</v>
      </c>
      <c r="G51" s="212">
        <v>0</v>
      </c>
      <c r="H51" s="212">
        <v>82959.38</v>
      </c>
      <c r="I51" s="212">
        <v>84827.565000000002</v>
      </c>
      <c r="J51" s="212">
        <v>3465.390810739671</v>
      </c>
      <c r="K51" s="212">
        <v>353.76774577094096</v>
      </c>
      <c r="L51" s="213">
        <v>0</v>
      </c>
      <c r="M51" s="211">
        <v>390267.89906993241</v>
      </c>
      <c r="N51" s="212">
        <v>33420.602635819989</v>
      </c>
      <c r="O51" s="212">
        <v>0</v>
      </c>
      <c r="P51" s="212">
        <v>0</v>
      </c>
      <c r="Q51" s="213">
        <v>-26706.28403569818</v>
      </c>
      <c r="R51" s="207">
        <f t="shared" si="0"/>
        <v>572341.81820976699</v>
      </c>
      <c r="S51" s="25"/>
    </row>
    <row r="52" spans="2:20" ht="18" customHeight="1" x14ac:dyDescent="0.25">
      <c r="B52" s="144" t="s">
        <v>126</v>
      </c>
      <c r="C52" s="200" t="s">
        <v>108</v>
      </c>
      <c r="D52" s="211">
        <v>-65968.395999999993</v>
      </c>
      <c r="E52" s="212">
        <v>0</v>
      </c>
      <c r="F52" s="212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3">
        <v>7324.8410000000003</v>
      </c>
      <c r="M52" s="211">
        <v>0</v>
      </c>
      <c r="N52" s="212">
        <v>0</v>
      </c>
      <c r="O52" s="212">
        <v>0</v>
      </c>
      <c r="P52" s="212">
        <v>0</v>
      </c>
      <c r="Q52" s="213">
        <v>0</v>
      </c>
      <c r="R52" s="207">
        <f t="shared" si="0"/>
        <v>-58643.554999999993</v>
      </c>
      <c r="S52" s="25"/>
    </row>
    <row r="53" spans="2:20" s="20" customFormat="1" ht="18" customHeight="1" x14ac:dyDescent="0.25">
      <c r="B53" s="144" t="s">
        <v>127</v>
      </c>
      <c r="C53" s="200" t="s">
        <v>251</v>
      </c>
      <c r="D53" s="211">
        <v>0</v>
      </c>
      <c r="E53" s="212">
        <v>0</v>
      </c>
      <c r="F53" s="212">
        <v>0</v>
      </c>
      <c r="G53" s="212">
        <v>0</v>
      </c>
      <c r="H53" s="212">
        <v>0</v>
      </c>
      <c r="I53" s="212">
        <v>0</v>
      </c>
      <c r="J53" s="212">
        <v>21.379244590000184</v>
      </c>
      <c r="K53" s="212">
        <v>202937.35713444999</v>
      </c>
      <c r="L53" s="213">
        <v>0</v>
      </c>
      <c r="M53" s="211">
        <v>0</v>
      </c>
      <c r="N53" s="212">
        <v>0</v>
      </c>
      <c r="O53" s="212">
        <v>0</v>
      </c>
      <c r="P53" s="212">
        <v>0</v>
      </c>
      <c r="Q53" s="213">
        <v>0</v>
      </c>
      <c r="R53" s="207">
        <f t="shared" si="0"/>
        <v>202958.73637904</v>
      </c>
      <c r="S53" s="25"/>
      <c r="T53" s="19"/>
    </row>
    <row r="54" spans="2:20" ht="18" customHeight="1" x14ac:dyDescent="0.25">
      <c r="B54" s="144" t="s">
        <v>128</v>
      </c>
      <c r="C54" s="200" t="s">
        <v>252</v>
      </c>
      <c r="D54" s="211">
        <v>242748.24866000007</v>
      </c>
      <c r="E54" s="212">
        <v>70954.950432350961</v>
      </c>
      <c r="F54" s="212">
        <v>76687.06371355</v>
      </c>
      <c r="G54" s="212">
        <v>0</v>
      </c>
      <c r="H54" s="212">
        <v>278429.69800000003</v>
      </c>
      <c r="I54" s="212">
        <v>-3822.5770000000007</v>
      </c>
      <c r="J54" s="212">
        <v>-27.968270739999998</v>
      </c>
      <c r="K54" s="212">
        <v>17891.793758848697</v>
      </c>
      <c r="L54" s="213">
        <v>-166416.19099999996</v>
      </c>
      <c r="M54" s="211">
        <v>446348.16734259995</v>
      </c>
      <c r="N54" s="212">
        <v>710719.75575022446</v>
      </c>
      <c r="O54" s="212">
        <v>-2812.2599999999998</v>
      </c>
      <c r="P54" s="212">
        <v>165750.37335091003</v>
      </c>
      <c r="Q54" s="213">
        <v>-59621.689624876693</v>
      </c>
      <c r="R54" s="207">
        <f t="shared" si="0"/>
        <v>1776829.3651128677</v>
      </c>
      <c r="S54" s="25"/>
    </row>
    <row r="55" spans="2:20" s="20" customFormat="1" ht="18" customHeight="1" x14ac:dyDescent="0.25">
      <c r="B55" s="144" t="s">
        <v>129</v>
      </c>
      <c r="C55" s="201" t="s">
        <v>253</v>
      </c>
      <c r="D55" s="217">
        <v>0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9">
        <v>0</v>
      </c>
      <c r="M55" s="217">
        <v>107502.10677310001</v>
      </c>
      <c r="N55" s="218">
        <v>154576.016</v>
      </c>
      <c r="O55" s="218">
        <v>54.345999999999997</v>
      </c>
      <c r="P55" s="218">
        <v>156443.87809240003</v>
      </c>
      <c r="Q55" s="219">
        <v>-6795.0900209172887</v>
      </c>
      <c r="R55" s="207">
        <f t="shared" si="0"/>
        <v>411781.25684458273</v>
      </c>
      <c r="S55" s="25"/>
      <c r="T55" s="27"/>
    </row>
    <row r="56" spans="2:20" ht="18" customHeight="1" thickBot="1" x14ac:dyDescent="0.3">
      <c r="B56" s="144" t="s">
        <v>130</v>
      </c>
      <c r="C56" s="201" t="s">
        <v>109</v>
      </c>
      <c r="D56" s="217">
        <v>242748.24866000007</v>
      </c>
      <c r="E56" s="218">
        <v>70954.950432350961</v>
      </c>
      <c r="F56" s="218">
        <v>76687.06371355</v>
      </c>
      <c r="G56" s="218">
        <v>0</v>
      </c>
      <c r="H56" s="218">
        <v>278429.69800000003</v>
      </c>
      <c r="I56" s="218">
        <v>-3822.5770000000007</v>
      </c>
      <c r="J56" s="218">
        <v>-27.968270739999998</v>
      </c>
      <c r="K56" s="218">
        <v>17891.793758848697</v>
      </c>
      <c r="L56" s="219">
        <v>-166416.19099999996</v>
      </c>
      <c r="M56" s="217">
        <v>338846.06056949997</v>
      </c>
      <c r="N56" s="218">
        <v>556143.73975022451</v>
      </c>
      <c r="O56" s="218">
        <v>-2866.6059999999998</v>
      </c>
      <c r="P56" s="218">
        <v>9306.49525851</v>
      </c>
      <c r="Q56" s="219">
        <v>-52826.599603959403</v>
      </c>
      <c r="R56" s="207">
        <f t="shared" si="0"/>
        <v>1365048.1082682849</v>
      </c>
      <c r="S56" s="25"/>
    </row>
    <row r="57" spans="2:20" ht="18" customHeight="1" thickBot="1" x14ac:dyDescent="0.25">
      <c r="B57" s="163" t="s">
        <v>131</v>
      </c>
      <c r="C57" s="220" t="s">
        <v>276</v>
      </c>
      <c r="D57" s="222">
        <f t="shared" ref="D57:P57" si="1">+D11-D20</f>
        <v>3.1979991472326219E-3</v>
      </c>
      <c r="E57" s="223">
        <f t="shared" si="1"/>
        <v>0.25070349983707274</v>
      </c>
      <c r="F57" s="223">
        <f t="shared" si="1"/>
        <v>-2.8470450000895653E-2</v>
      </c>
      <c r="G57" s="223">
        <f t="shared" si="1"/>
        <v>0</v>
      </c>
      <c r="H57" s="223">
        <f t="shared" si="1"/>
        <v>0.4910000000418222</v>
      </c>
      <c r="I57" s="223">
        <f t="shared" si="1"/>
        <v>0.21399999999630381</v>
      </c>
      <c r="J57" s="223">
        <f t="shared" si="1"/>
        <v>1.8899599997439509E-3</v>
      </c>
      <c r="K57" s="223">
        <f t="shared" si="1"/>
        <v>-0.40086809804597578</v>
      </c>
      <c r="L57" s="224">
        <f t="shared" si="1"/>
        <v>-0.42899999994551763</v>
      </c>
      <c r="M57" s="222">
        <f t="shared" si="1"/>
        <v>4.6566128730773926E-10</v>
      </c>
      <c r="N57" s="223">
        <f t="shared" si="1"/>
        <v>-0.21000000019557774</v>
      </c>
      <c r="O57" s="223">
        <f t="shared" si="1"/>
        <v>3269574.7861210573</v>
      </c>
      <c r="P57" s="223">
        <f t="shared" si="1"/>
        <v>-3209655.2984227529</v>
      </c>
      <c r="Q57" s="224">
        <f>+Q11-Q20</f>
        <v>-0.45322462019976228</v>
      </c>
      <c r="R57" s="221">
        <f>SUM(D57:Q57)</f>
        <v>59918.926926595741</v>
      </c>
      <c r="S57" s="25"/>
    </row>
    <row r="59" spans="2:20" ht="18" customHeight="1" x14ac:dyDescent="0.2">
      <c r="C59" s="7"/>
    </row>
    <row r="61" spans="2:20" ht="18" customHeight="1" x14ac:dyDescent="0.2">
      <c r="R61" s="18"/>
    </row>
    <row r="66" spans="17:17" ht="18" customHeight="1" x14ac:dyDescent="0.2">
      <c r="Q66" s="22"/>
    </row>
    <row r="67" spans="17:17" ht="18" customHeight="1" x14ac:dyDescent="0.2">
      <c r="Q67" s="22"/>
    </row>
  </sheetData>
  <mergeCells count="5">
    <mergeCell ref="R6:R10"/>
    <mergeCell ref="B6:B10"/>
    <mergeCell ref="C6:C10"/>
    <mergeCell ref="D6:L6"/>
    <mergeCell ref="M6:Q6"/>
  </mergeCells>
  <printOptions horizontalCentered="1"/>
  <pageMargins left="0" right="0" top="0.1" bottom="0.1" header="0" footer="0"/>
  <pageSetup paperSize="9" scale="55" fitToHeight="2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5"/>
  <sheetViews>
    <sheetView showGridLines="0" view="pageBreakPreview" zoomScale="85" zoomScaleNormal="100" zoomScaleSheetLayoutView="85" workbookViewId="0">
      <pane xSplit="2" ySplit="6" topLeftCell="E7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8" defaultRowHeight="12.75" x14ac:dyDescent="0.2"/>
  <cols>
    <col min="1" max="1" width="1.28515625" style="28" customWidth="1"/>
    <col min="2" max="2" width="36.85546875" style="28" customWidth="1"/>
    <col min="3" max="3" width="13" style="28" customWidth="1"/>
    <col min="4" max="4" width="12" style="28" customWidth="1"/>
    <col min="5" max="5" width="15.28515625" style="28" customWidth="1"/>
    <col min="6" max="6" width="10.7109375" style="28" customWidth="1"/>
    <col min="7" max="7" width="9.85546875" style="28" customWidth="1"/>
    <col min="8" max="8" width="11.7109375" style="28" customWidth="1"/>
    <col min="9" max="17" width="12.5703125" style="28" customWidth="1"/>
    <col min="18" max="18" width="13.42578125" style="28" bestFit="1" customWidth="1"/>
    <col min="19" max="16384" width="8" style="28"/>
  </cols>
  <sheetData>
    <row r="2" spans="2:18" ht="18" x14ac:dyDescent="0.25">
      <c r="B2" s="67" t="s">
        <v>132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2:18" ht="15.75" x14ac:dyDescent="0.25">
      <c r="B3" s="162" t="str">
        <f>+FoFs!B3</f>
        <v>2019-20</v>
      </c>
      <c r="C3" s="128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2:18" ht="15.75" x14ac:dyDescent="0.25">
      <c r="B4" s="69" t="s">
        <v>133</v>
      </c>
      <c r="C4" s="128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6"/>
      <c r="P4" s="165"/>
      <c r="Q4" s="165"/>
    </row>
    <row r="5" spans="2:18" ht="13.5" x14ac:dyDescent="0.25"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8" s="30" customFormat="1" ht="51" x14ac:dyDescent="0.25">
      <c r="B6" s="183" t="s">
        <v>9</v>
      </c>
      <c r="C6" s="181" t="s">
        <v>279</v>
      </c>
      <c r="D6" s="181" t="s">
        <v>1</v>
      </c>
      <c r="E6" s="181" t="s">
        <v>134</v>
      </c>
      <c r="F6" s="181" t="s">
        <v>2</v>
      </c>
      <c r="G6" s="181" t="s">
        <v>3</v>
      </c>
      <c r="H6" s="181" t="s">
        <v>4</v>
      </c>
      <c r="I6" s="181" t="s">
        <v>5</v>
      </c>
      <c r="J6" s="181" t="s">
        <v>135</v>
      </c>
      <c r="K6" s="182" t="s">
        <v>190</v>
      </c>
      <c r="L6" s="182" t="s">
        <v>136</v>
      </c>
      <c r="M6" s="182" t="s">
        <v>137</v>
      </c>
      <c r="N6" s="181" t="s">
        <v>138</v>
      </c>
      <c r="O6" s="182" t="s">
        <v>139</v>
      </c>
      <c r="P6" s="182" t="s">
        <v>140</v>
      </c>
      <c r="Q6" s="181" t="s">
        <v>141</v>
      </c>
    </row>
    <row r="7" spans="2:18" ht="18" customHeight="1" x14ac:dyDescent="0.2">
      <c r="B7" s="185" t="s">
        <v>306</v>
      </c>
      <c r="C7" s="184">
        <f t="shared" ref="C7:Q7" si="0">C8+C9+C19+C22+C25+C26+C27+C28+C31</f>
        <v>24978520.482124001</v>
      </c>
      <c r="D7" s="184">
        <f t="shared" si="0"/>
        <v>189559.42678091465</v>
      </c>
      <c r="E7" s="184">
        <f t="shared" si="0"/>
        <v>366961.73858999996</v>
      </c>
      <c r="F7" s="184">
        <f t="shared" si="0"/>
        <v>0</v>
      </c>
      <c r="G7" s="184">
        <f t="shared" si="0"/>
        <v>521682.31599999993</v>
      </c>
      <c r="H7" s="184">
        <f t="shared" si="0"/>
        <v>521438.70799999998</v>
      </c>
      <c r="I7" s="184">
        <f t="shared" si="0"/>
        <v>31181.689778865806</v>
      </c>
      <c r="J7" s="184">
        <f t="shared" si="0"/>
        <v>1824200.8494195188</v>
      </c>
      <c r="K7" s="184">
        <f t="shared" si="0"/>
        <v>12788581.089</v>
      </c>
      <c r="L7" s="184">
        <f t="shared" si="0"/>
        <v>27573121.443870123</v>
      </c>
      <c r="M7" s="184">
        <f t="shared" si="0"/>
        <v>15631858.818665</v>
      </c>
      <c r="N7" s="184">
        <f t="shared" si="0"/>
        <v>1366922.8186280001</v>
      </c>
      <c r="O7" s="184">
        <f t="shared" si="0"/>
        <v>8544460.8348868061</v>
      </c>
      <c r="P7" s="184">
        <f t="shared" si="0"/>
        <v>43414447.584626704</v>
      </c>
      <c r="Q7" s="184">
        <f t="shared" si="0"/>
        <v>23635362.640460685</v>
      </c>
      <c r="R7" s="29"/>
    </row>
    <row r="8" spans="2:18" ht="18" customHeight="1" x14ac:dyDescent="0.2">
      <c r="B8" s="167" t="s">
        <v>283</v>
      </c>
      <c r="C8" s="176"/>
      <c r="D8" s="176"/>
      <c r="E8" s="176"/>
      <c r="F8" s="176"/>
      <c r="G8" s="176"/>
      <c r="H8" s="176"/>
      <c r="I8" s="176"/>
      <c r="J8" s="176"/>
      <c r="K8" s="177">
        <v>647035.47</v>
      </c>
      <c r="L8" s="176"/>
      <c r="M8" s="176"/>
      <c r="N8" s="176"/>
      <c r="O8" s="176"/>
      <c r="P8" s="176"/>
      <c r="Q8" s="176"/>
      <c r="R8" s="29"/>
    </row>
    <row r="9" spans="2:18" ht="18" customHeight="1" x14ac:dyDescent="0.2">
      <c r="B9" s="167" t="s">
        <v>284</v>
      </c>
      <c r="C9" s="176">
        <v>2192492.9637639998</v>
      </c>
      <c r="D9" s="176">
        <v>142113.08251820781</v>
      </c>
      <c r="E9" s="176">
        <v>193193.36600000001</v>
      </c>
      <c r="F9" s="176">
        <v>0</v>
      </c>
      <c r="G9" s="176">
        <v>382064.11699999997</v>
      </c>
      <c r="H9" s="176">
        <v>175414.79399999999</v>
      </c>
      <c r="I9" s="176">
        <v>10003.656903680001</v>
      </c>
      <c r="J9" s="176">
        <v>94607.955730930087</v>
      </c>
      <c r="K9" s="176">
        <v>2101984.6839999999</v>
      </c>
      <c r="L9" s="176">
        <v>4564137.0751883639</v>
      </c>
      <c r="M9" s="176">
        <v>1158519.9876649999</v>
      </c>
      <c r="N9" s="176">
        <v>1290270.411238</v>
      </c>
      <c r="O9" s="176">
        <v>1981736.3915269426</v>
      </c>
      <c r="P9" s="176">
        <v>16826975.95260426</v>
      </c>
      <c r="Q9" s="176">
        <v>1273161.7502405643</v>
      </c>
      <c r="R9" s="29"/>
    </row>
    <row r="10" spans="2:18" ht="18" customHeight="1" x14ac:dyDescent="0.2">
      <c r="B10" s="172" t="s">
        <v>280</v>
      </c>
      <c r="C10" s="176">
        <v>399098.85405499995</v>
      </c>
      <c r="D10" s="176">
        <v>2927.5316522078101</v>
      </c>
      <c r="E10" s="176">
        <v>141.15499999999997</v>
      </c>
      <c r="F10" s="176">
        <v>0</v>
      </c>
      <c r="G10" s="176">
        <v>0</v>
      </c>
      <c r="H10" s="176">
        <v>0</v>
      </c>
      <c r="I10" s="176">
        <v>2071.6246122399998</v>
      </c>
      <c r="J10" s="176">
        <v>3093.1087574900876</v>
      </c>
      <c r="K10" s="176">
        <v>64719.405000000006</v>
      </c>
      <c r="L10" s="176">
        <v>11229.118540299998</v>
      </c>
      <c r="M10" s="176">
        <v>1257.0840000000003</v>
      </c>
      <c r="N10" s="176">
        <v>0</v>
      </c>
      <c r="O10" s="176">
        <v>28.536000000000001</v>
      </c>
      <c r="P10" s="176">
        <v>6106562.3694767598</v>
      </c>
      <c r="Q10" s="176"/>
      <c r="R10" s="29"/>
    </row>
    <row r="11" spans="2:18" ht="18" hidden="1" customHeight="1" x14ac:dyDescent="0.2">
      <c r="B11" s="172" t="s">
        <v>281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29"/>
    </row>
    <row r="12" spans="2:18" ht="18" hidden="1" customHeight="1" x14ac:dyDescent="0.2">
      <c r="B12" s="172" t="s">
        <v>281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29"/>
    </row>
    <row r="13" spans="2:18" ht="18" customHeight="1" x14ac:dyDescent="0.2">
      <c r="B13" s="172" t="s">
        <v>287</v>
      </c>
      <c r="C13" s="176">
        <v>1602610.984709</v>
      </c>
      <c r="D13" s="176">
        <v>131014.27900000001</v>
      </c>
      <c r="E13" s="176">
        <v>169114.23300000001</v>
      </c>
      <c r="F13" s="176">
        <v>0</v>
      </c>
      <c r="G13" s="176">
        <v>312788.68</v>
      </c>
      <c r="H13" s="176">
        <v>143721.079</v>
      </c>
      <c r="I13" s="176">
        <v>7121.6332914400027</v>
      </c>
      <c r="J13" s="176">
        <v>63402.233926439993</v>
      </c>
      <c r="K13" s="176">
        <v>2036193.2789999999</v>
      </c>
      <c r="L13" s="176">
        <v>3183706.7420975999</v>
      </c>
      <c r="M13" s="176">
        <v>543548.32299999997</v>
      </c>
      <c r="N13" s="176">
        <v>960009.89899999998</v>
      </c>
      <c r="O13" s="176">
        <v>1607003.013</v>
      </c>
      <c r="P13" s="176">
        <v>6981394.8770000003</v>
      </c>
      <c r="Q13" s="176"/>
      <c r="R13" s="29"/>
    </row>
    <row r="14" spans="2:18" ht="18" customHeight="1" x14ac:dyDescent="0.25">
      <c r="B14" s="168" t="s">
        <v>285</v>
      </c>
      <c r="C14" s="178">
        <v>1333711.4177089999</v>
      </c>
      <c r="D14" s="178">
        <v>129695.452</v>
      </c>
      <c r="E14" s="178">
        <v>168925.92600000001</v>
      </c>
      <c r="F14" s="178">
        <v>0</v>
      </c>
      <c r="G14" s="178">
        <v>312788.68</v>
      </c>
      <c r="H14" s="178">
        <v>142468.75200000001</v>
      </c>
      <c r="I14" s="178">
        <v>7121.6332914400027</v>
      </c>
      <c r="J14" s="178">
        <v>63393.789926439989</v>
      </c>
      <c r="K14" s="178">
        <v>0</v>
      </c>
      <c r="L14" s="178">
        <v>2967902.7290976001</v>
      </c>
      <c r="M14" s="178">
        <v>487494.978</v>
      </c>
      <c r="N14" s="178">
        <v>958450.23</v>
      </c>
      <c r="O14" s="178">
        <v>1571937.3460000001</v>
      </c>
      <c r="P14" s="178">
        <v>6438845.1940000001</v>
      </c>
      <c r="Q14" s="178"/>
      <c r="R14" s="29"/>
    </row>
    <row r="15" spans="2:18" ht="18" customHeight="1" x14ac:dyDescent="0.25">
      <c r="B15" s="168" t="s">
        <v>286</v>
      </c>
      <c r="C15" s="178">
        <v>268899.56699999998</v>
      </c>
      <c r="D15" s="178">
        <v>1318.8270000000002</v>
      </c>
      <c r="E15" s="178">
        <v>188.30699999999999</v>
      </c>
      <c r="F15" s="178">
        <v>0</v>
      </c>
      <c r="G15" s="178">
        <v>0</v>
      </c>
      <c r="H15" s="178">
        <v>1252.327</v>
      </c>
      <c r="I15" s="178">
        <v>0</v>
      </c>
      <c r="J15" s="178">
        <v>8.4439999999999991</v>
      </c>
      <c r="K15" s="178">
        <v>2036193.2789999999</v>
      </c>
      <c r="L15" s="178">
        <v>215804.01300000001</v>
      </c>
      <c r="M15" s="178">
        <v>56053.345000000001</v>
      </c>
      <c r="N15" s="178">
        <v>1559.6689999999999</v>
      </c>
      <c r="O15" s="178">
        <v>35065.667000000001</v>
      </c>
      <c r="P15" s="178">
        <v>542549.68299999996</v>
      </c>
      <c r="Q15" s="178"/>
      <c r="R15" s="29"/>
    </row>
    <row r="16" spans="2:18" ht="18" customHeight="1" x14ac:dyDescent="0.2">
      <c r="B16" s="172" t="s">
        <v>288</v>
      </c>
      <c r="C16" s="176">
        <v>190783.12499999997</v>
      </c>
      <c r="D16" s="176">
        <v>8171.271866</v>
      </c>
      <c r="E16" s="176">
        <v>23937.978000000003</v>
      </c>
      <c r="F16" s="176">
        <v>0</v>
      </c>
      <c r="G16" s="176">
        <v>69275.437000000005</v>
      </c>
      <c r="H16" s="176">
        <v>31693.714999999997</v>
      </c>
      <c r="I16" s="176">
        <v>810.39900000000011</v>
      </c>
      <c r="J16" s="176">
        <v>28112.613046999999</v>
      </c>
      <c r="K16" s="176">
        <v>1072</v>
      </c>
      <c r="L16" s="176">
        <v>1369201.2145504642</v>
      </c>
      <c r="M16" s="176">
        <v>613714.5806649999</v>
      </c>
      <c r="N16" s="176">
        <v>330260.512238</v>
      </c>
      <c r="O16" s="176">
        <v>374704.84252694238</v>
      </c>
      <c r="P16" s="176">
        <v>3739018.7061274992</v>
      </c>
      <c r="Q16" s="176"/>
      <c r="R16" s="29"/>
    </row>
    <row r="17" spans="2:18" ht="18" customHeight="1" x14ac:dyDescent="0.25">
      <c r="B17" s="168" t="s">
        <v>285</v>
      </c>
      <c r="C17" s="178">
        <v>34594.791999999987</v>
      </c>
      <c r="D17" s="178">
        <v>8167.0638660000004</v>
      </c>
      <c r="E17" s="178">
        <v>23840.669000000002</v>
      </c>
      <c r="F17" s="178">
        <v>0</v>
      </c>
      <c r="G17" s="178">
        <v>69275.437000000005</v>
      </c>
      <c r="H17" s="178">
        <v>31692.722999999998</v>
      </c>
      <c r="I17" s="178">
        <v>810.39900000000011</v>
      </c>
      <c r="J17" s="178">
        <v>28112.613046999999</v>
      </c>
      <c r="K17" s="178">
        <v>1072</v>
      </c>
      <c r="L17" s="178">
        <v>1285097.2672744642</v>
      </c>
      <c r="M17" s="178">
        <v>502643.00866499991</v>
      </c>
      <c r="N17" s="178">
        <v>330226.34423799999</v>
      </c>
      <c r="O17" s="178">
        <v>361161.722137</v>
      </c>
      <c r="P17" s="178">
        <v>3624180.8381274994</v>
      </c>
      <c r="Q17" s="178"/>
      <c r="R17" s="29"/>
    </row>
    <row r="18" spans="2:18" ht="18" customHeight="1" x14ac:dyDescent="0.25">
      <c r="B18" s="168" t="s">
        <v>286</v>
      </c>
      <c r="C18" s="178">
        <v>156188.33299999998</v>
      </c>
      <c r="D18" s="178">
        <v>4.2079999999999993</v>
      </c>
      <c r="E18" s="178">
        <v>97.308999999999997</v>
      </c>
      <c r="F18" s="178">
        <v>0</v>
      </c>
      <c r="G18" s="178">
        <v>0</v>
      </c>
      <c r="H18" s="178">
        <v>0.9919999999999991</v>
      </c>
      <c r="I18" s="178">
        <v>0</v>
      </c>
      <c r="J18" s="178">
        <v>0</v>
      </c>
      <c r="K18" s="178">
        <v>0</v>
      </c>
      <c r="L18" s="178">
        <v>84103.947275999992</v>
      </c>
      <c r="M18" s="178">
        <v>111071.572</v>
      </c>
      <c r="N18" s="178">
        <v>34.168000000000006</v>
      </c>
      <c r="O18" s="178">
        <v>13543.1203899424</v>
      </c>
      <c r="P18" s="178">
        <v>114837.868</v>
      </c>
      <c r="Q18" s="178"/>
      <c r="R18" s="29"/>
    </row>
    <row r="19" spans="2:18" ht="18" customHeight="1" x14ac:dyDescent="0.2">
      <c r="B19" s="167" t="s">
        <v>289</v>
      </c>
      <c r="C19" s="176">
        <v>10828602.336332999</v>
      </c>
      <c r="D19" s="176">
        <v>5288.2862709999999</v>
      </c>
      <c r="E19" s="176">
        <v>36359.957000000002</v>
      </c>
      <c r="F19" s="176">
        <v>0</v>
      </c>
      <c r="G19" s="176">
        <v>131289.38700000002</v>
      </c>
      <c r="H19" s="176">
        <v>130496.361</v>
      </c>
      <c r="I19" s="176">
        <v>9224.9433930138002</v>
      </c>
      <c r="J19" s="176">
        <v>1056457.2704492414</v>
      </c>
      <c r="K19" s="176">
        <v>7510080.9989999998</v>
      </c>
      <c r="L19" s="176">
        <v>210217.57068409995</v>
      </c>
      <c r="M19" s="176">
        <v>168473.52300000002</v>
      </c>
      <c r="N19" s="176">
        <v>0</v>
      </c>
      <c r="O19" s="176">
        <v>3143.884</v>
      </c>
      <c r="P19" s="176">
        <v>8984164.1734112557</v>
      </c>
      <c r="Q19" s="176">
        <v>1006889.5595965951</v>
      </c>
      <c r="R19" s="29"/>
    </row>
    <row r="20" spans="2:18" ht="18" customHeight="1" x14ac:dyDescent="0.25">
      <c r="B20" s="173" t="s">
        <v>290</v>
      </c>
      <c r="C20" s="178">
        <v>5417152.0613549994</v>
      </c>
      <c r="D20" s="178">
        <v>4784.7209999999995</v>
      </c>
      <c r="E20" s="178">
        <v>19142.027000000002</v>
      </c>
      <c r="F20" s="178">
        <v>0</v>
      </c>
      <c r="G20" s="178">
        <v>128628.28200000001</v>
      </c>
      <c r="H20" s="178">
        <v>50253.059000000001</v>
      </c>
      <c r="I20" s="178">
        <v>3771.3607418000001</v>
      </c>
      <c r="J20" s="178">
        <v>14940.934878</v>
      </c>
      <c r="K20" s="178">
        <v>4379357.2729999991</v>
      </c>
      <c r="L20" s="178">
        <v>135056.97009629995</v>
      </c>
      <c r="M20" s="178">
        <v>22465.154999999995</v>
      </c>
      <c r="N20" s="178">
        <v>0</v>
      </c>
      <c r="O20" s="178">
        <v>2551.6949999999997</v>
      </c>
      <c r="P20" s="178">
        <v>1256930.1644806408</v>
      </c>
      <c r="Q20" s="178"/>
      <c r="R20" s="29"/>
    </row>
    <row r="21" spans="2:18" ht="18" customHeight="1" x14ac:dyDescent="0.25">
      <c r="B21" s="173" t="s">
        <v>291</v>
      </c>
      <c r="C21" s="178">
        <v>5411450.2749780007</v>
      </c>
      <c r="D21" s="178">
        <v>503.56527100000005</v>
      </c>
      <c r="E21" s="178">
        <v>17217.93</v>
      </c>
      <c r="F21" s="178">
        <v>0</v>
      </c>
      <c r="G21" s="178">
        <v>2661.1050000000005</v>
      </c>
      <c r="H21" s="178">
        <v>80243.301999999996</v>
      </c>
      <c r="I21" s="178">
        <v>5453.582651213801</v>
      </c>
      <c r="J21" s="178">
        <v>1041516.3355712414</v>
      </c>
      <c r="K21" s="178">
        <v>3130723.7260000003</v>
      </c>
      <c r="L21" s="178">
        <v>75160.6005878</v>
      </c>
      <c r="M21" s="178">
        <v>146008.36800000002</v>
      </c>
      <c r="N21" s="178">
        <v>0</v>
      </c>
      <c r="O21" s="178">
        <v>592.18900000000008</v>
      </c>
      <c r="P21" s="178">
        <v>7727234.0089306142</v>
      </c>
      <c r="Q21" s="178"/>
      <c r="R21" s="29"/>
    </row>
    <row r="22" spans="2:18" ht="18" customHeight="1" x14ac:dyDescent="0.2">
      <c r="B22" s="167" t="s">
        <v>292</v>
      </c>
      <c r="C22" s="176">
        <v>9545678.7154510003</v>
      </c>
      <c r="D22" s="176">
        <v>1281.2806150000001</v>
      </c>
      <c r="E22" s="176">
        <v>69534.656000000003</v>
      </c>
      <c r="F22" s="176">
        <v>0</v>
      </c>
      <c r="G22" s="176">
        <v>0</v>
      </c>
      <c r="H22" s="176">
        <v>1426.0849999999998</v>
      </c>
      <c r="I22" s="176">
        <v>97.125</v>
      </c>
      <c r="J22" s="176">
        <v>119813.291912</v>
      </c>
      <c r="K22" s="176">
        <v>1787178.3540000001</v>
      </c>
      <c r="L22" s="176">
        <v>231450.0420054</v>
      </c>
      <c r="M22" s="176">
        <v>26452.338</v>
      </c>
      <c r="N22" s="176">
        <v>10925.980000000001</v>
      </c>
      <c r="O22" s="176">
        <v>1383620.7156750001</v>
      </c>
      <c r="P22" s="176">
        <v>12003.811550099999</v>
      </c>
      <c r="Q22" s="176">
        <v>15066638.820298005</v>
      </c>
      <c r="R22" s="29"/>
    </row>
    <row r="23" spans="2:18" ht="18" customHeight="1" x14ac:dyDescent="0.25">
      <c r="B23" s="173" t="s">
        <v>290</v>
      </c>
      <c r="C23" s="178">
        <v>5764476.4875530005</v>
      </c>
      <c r="D23" s="178">
        <v>161.06187500000001</v>
      </c>
      <c r="E23" s="178">
        <v>25105.651999999998</v>
      </c>
      <c r="F23" s="178">
        <v>0</v>
      </c>
      <c r="G23" s="178">
        <v>0</v>
      </c>
      <c r="H23" s="178">
        <v>1425.6229999999998</v>
      </c>
      <c r="I23" s="178">
        <v>97.125</v>
      </c>
      <c r="J23" s="178">
        <v>4195.5229120000004</v>
      </c>
      <c r="K23" s="178">
        <v>1639476.949</v>
      </c>
      <c r="L23" s="178">
        <v>72263.2121166</v>
      </c>
      <c r="M23" s="178">
        <v>5653.64</v>
      </c>
      <c r="N23" s="178">
        <v>0</v>
      </c>
      <c r="O23" s="178">
        <v>87721.607000000004</v>
      </c>
      <c r="P23" s="178">
        <v>4708.1599219</v>
      </c>
      <c r="Q23" s="178"/>
      <c r="R23" s="29"/>
    </row>
    <row r="24" spans="2:18" ht="18" customHeight="1" x14ac:dyDescent="0.25">
      <c r="B24" s="173" t="s">
        <v>291</v>
      </c>
      <c r="C24" s="178">
        <v>3781202.2278979993</v>
      </c>
      <c r="D24" s="178">
        <v>1120.21874</v>
      </c>
      <c r="E24" s="178">
        <v>44429.004000000001</v>
      </c>
      <c r="F24" s="178">
        <v>0</v>
      </c>
      <c r="G24" s="178">
        <v>0</v>
      </c>
      <c r="H24" s="178">
        <v>0.46199999999999808</v>
      </c>
      <c r="I24" s="178">
        <v>0</v>
      </c>
      <c r="J24" s="178">
        <v>115617.769</v>
      </c>
      <c r="K24" s="178">
        <v>147701.405</v>
      </c>
      <c r="L24" s="178">
        <v>159186.82988880001</v>
      </c>
      <c r="M24" s="178">
        <v>20798.698</v>
      </c>
      <c r="N24" s="178">
        <v>10925.980000000001</v>
      </c>
      <c r="O24" s="178">
        <v>1295899.108675</v>
      </c>
      <c r="P24" s="178">
        <v>7295.6516281999993</v>
      </c>
      <c r="Q24" s="178"/>
      <c r="R24" s="29"/>
    </row>
    <row r="25" spans="2:18" ht="18" customHeight="1" x14ac:dyDescent="0.2">
      <c r="B25" s="167" t="s">
        <v>293</v>
      </c>
      <c r="C25" s="176">
        <v>490586.62363799999</v>
      </c>
      <c r="D25" s="176">
        <v>21086.296999999999</v>
      </c>
      <c r="E25" s="176">
        <v>36049.261589999987</v>
      </c>
      <c r="F25" s="176">
        <v>0</v>
      </c>
      <c r="G25" s="176">
        <v>0</v>
      </c>
      <c r="H25" s="176">
        <v>202127.18400000001</v>
      </c>
      <c r="I25" s="176">
        <v>11263.046231332</v>
      </c>
      <c r="J25" s="176">
        <v>262237.49087260035</v>
      </c>
      <c r="K25" s="176">
        <v>80537.892999999996</v>
      </c>
      <c r="L25" s="176">
        <v>1049587.3819398251</v>
      </c>
      <c r="M25" s="176">
        <v>107021.247</v>
      </c>
      <c r="N25" s="176">
        <v>65726.427389999997</v>
      </c>
      <c r="O25" s="176">
        <v>576777.94158930006</v>
      </c>
      <c r="P25" s="176">
        <v>827189.93450853182</v>
      </c>
      <c r="Q25" s="176">
        <v>5398616.9709152542</v>
      </c>
      <c r="R25" s="29"/>
    </row>
    <row r="26" spans="2:18" ht="18" customHeight="1" x14ac:dyDescent="0.2">
      <c r="B26" s="167" t="s">
        <v>294</v>
      </c>
      <c r="C26" s="176">
        <v>271.65499999999997</v>
      </c>
      <c r="D26" s="176">
        <v>0</v>
      </c>
      <c r="E26" s="176">
        <v>0</v>
      </c>
      <c r="F26" s="176">
        <v>0</v>
      </c>
      <c r="G26" s="176">
        <v>0</v>
      </c>
      <c r="H26" s="176">
        <v>0</v>
      </c>
      <c r="I26" s="176">
        <v>0</v>
      </c>
      <c r="J26" s="176">
        <v>1108.3519999999999</v>
      </c>
      <c r="K26" s="176">
        <v>0.49399999999999999</v>
      </c>
      <c r="L26" s="176">
        <v>98302.225631999987</v>
      </c>
      <c r="M26" s="176">
        <v>36623.402999999998</v>
      </c>
      <c r="N26" s="176">
        <v>0</v>
      </c>
      <c r="O26" s="176">
        <v>0</v>
      </c>
      <c r="P26" s="176">
        <v>1395143.6012411406</v>
      </c>
      <c r="Q26" s="176"/>
      <c r="R26" s="29"/>
    </row>
    <row r="27" spans="2:18" ht="18" customHeight="1" x14ac:dyDescent="0.2">
      <c r="B27" s="167" t="s">
        <v>295</v>
      </c>
      <c r="C27" s="176">
        <v>48404.03</v>
      </c>
      <c r="D27" s="176">
        <v>0</v>
      </c>
      <c r="E27" s="176">
        <v>0</v>
      </c>
      <c r="F27" s="176">
        <v>0</v>
      </c>
      <c r="G27" s="176">
        <v>0</v>
      </c>
      <c r="H27" s="176">
        <v>173.12699999999998</v>
      </c>
      <c r="I27" s="176">
        <v>0</v>
      </c>
      <c r="J27" s="176">
        <v>0</v>
      </c>
      <c r="K27" s="176">
        <v>271.79600000000028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6">
        <v>2408.6517775431807</v>
      </c>
      <c r="R27" s="29"/>
    </row>
    <row r="28" spans="2:18" ht="18" customHeight="1" x14ac:dyDescent="0.2">
      <c r="B28" s="167" t="s">
        <v>296</v>
      </c>
      <c r="C28" s="176">
        <v>1004417.3487249999</v>
      </c>
      <c r="D28" s="176">
        <v>9290.4763216012707</v>
      </c>
      <c r="E28" s="176">
        <v>6912.8220000000019</v>
      </c>
      <c r="F28" s="176">
        <v>0</v>
      </c>
      <c r="G28" s="176">
        <v>8328.8119999999999</v>
      </c>
      <c r="H28" s="176">
        <v>11409.633</v>
      </c>
      <c r="I28" s="176">
        <v>494.99225084000045</v>
      </c>
      <c r="J28" s="176">
        <v>230309.9447558987</v>
      </c>
      <c r="K28" s="176">
        <v>572814.12</v>
      </c>
      <c r="L28" s="176">
        <v>7244180.7259340361</v>
      </c>
      <c r="M28" s="176">
        <v>2382982.1500000004</v>
      </c>
      <c r="N28" s="176">
        <v>0</v>
      </c>
      <c r="O28" s="176">
        <v>1087742.0610955637</v>
      </c>
      <c r="P28" s="176">
        <v>88908.895664000011</v>
      </c>
      <c r="Q28" s="176">
        <v>887646.88763272495</v>
      </c>
      <c r="R28" s="29"/>
    </row>
    <row r="29" spans="2:18" ht="18" customHeight="1" x14ac:dyDescent="0.25">
      <c r="B29" s="173" t="s">
        <v>297</v>
      </c>
      <c r="C29" s="178">
        <v>26.893000000000008</v>
      </c>
      <c r="D29" s="178">
        <v>0</v>
      </c>
      <c r="E29" s="178">
        <v>0</v>
      </c>
      <c r="F29" s="178">
        <v>0</v>
      </c>
      <c r="G29" s="178">
        <v>0</v>
      </c>
      <c r="H29" s="178">
        <v>0</v>
      </c>
      <c r="I29" s="178">
        <v>0</v>
      </c>
      <c r="J29" s="178">
        <v>0</v>
      </c>
      <c r="K29" s="178">
        <v>0</v>
      </c>
      <c r="L29" s="178">
        <v>2141403.5820851</v>
      </c>
      <c r="M29" s="178">
        <v>1180966.2579999999</v>
      </c>
      <c r="N29" s="178">
        <v>0</v>
      </c>
      <c r="O29" s="178">
        <v>491.745</v>
      </c>
      <c r="P29" s="178">
        <v>0</v>
      </c>
      <c r="Q29" s="178">
        <v>131216.73576817592</v>
      </c>
      <c r="R29" s="29"/>
    </row>
    <row r="30" spans="2:18" ht="18" customHeight="1" x14ac:dyDescent="0.25">
      <c r="B30" s="173" t="s">
        <v>282</v>
      </c>
      <c r="C30" s="178">
        <v>1004390.4557249999</v>
      </c>
      <c r="D30" s="178">
        <v>9290.4763216012707</v>
      </c>
      <c r="E30" s="178">
        <v>6912.8220000000019</v>
      </c>
      <c r="F30" s="178">
        <v>0</v>
      </c>
      <c r="G30" s="178">
        <v>8328.8119999999999</v>
      </c>
      <c r="H30" s="178">
        <v>11409.633</v>
      </c>
      <c r="I30" s="178">
        <v>494.99225084000045</v>
      </c>
      <c r="J30" s="178">
        <v>230309.9447558987</v>
      </c>
      <c r="K30" s="178">
        <v>572814.12</v>
      </c>
      <c r="L30" s="178">
        <v>5102777.1438489361</v>
      </c>
      <c r="M30" s="178">
        <v>1202015.8920000002</v>
      </c>
      <c r="N30" s="178">
        <v>0</v>
      </c>
      <c r="O30" s="178">
        <v>1087250.3160955636</v>
      </c>
      <c r="P30" s="178">
        <v>88908.895664000011</v>
      </c>
      <c r="Q30" s="178">
        <v>756430.15186454903</v>
      </c>
      <c r="R30" s="29"/>
    </row>
    <row r="31" spans="2:18" ht="18" customHeight="1" x14ac:dyDescent="0.2">
      <c r="B31" s="167" t="s">
        <v>307</v>
      </c>
      <c r="C31" s="176">
        <v>868066.80921300012</v>
      </c>
      <c r="D31" s="176">
        <v>10500.004055105577</v>
      </c>
      <c r="E31" s="176">
        <v>24911.676000000007</v>
      </c>
      <c r="F31" s="176">
        <v>0</v>
      </c>
      <c r="G31" s="176">
        <v>0</v>
      </c>
      <c r="H31" s="176">
        <v>391.524</v>
      </c>
      <c r="I31" s="176">
        <v>97.926000000000002</v>
      </c>
      <c r="J31" s="176">
        <v>59666.543698848152</v>
      </c>
      <c r="K31" s="176">
        <v>88677.27900000001</v>
      </c>
      <c r="L31" s="176">
        <v>14175246.422486398</v>
      </c>
      <c r="M31" s="176">
        <v>11751786.17</v>
      </c>
      <c r="N31" s="176">
        <v>0</v>
      </c>
      <c r="O31" s="176">
        <v>3511439.8410000005</v>
      </c>
      <c r="P31" s="176">
        <v>15280061.215647414</v>
      </c>
      <c r="Q31" s="176"/>
      <c r="R31" s="29"/>
    </row>
    <row r="32" spans="2:18" ht="18" customHeight="1" x14ac:dyDescent="0.2">
      <c r="B32" s="185" t="s">
        <v>305</v>
      </c>
      <c r="C32" s="184">
        <f>C33+C41+C44+C47+C48+C49+C50+C53+C54+C55</f>
        <v>24978520.349645998</v>
      </c>
      <c r="D32" s="184">
        <f t="shared" ref="D32:Q32" si="1">D33+D41+D44+D47+D48+D49+D50+D53+D54+D55</f>
        <v>189559.75440150025</v>
      </c>
      <c r="E32" s="184">
        <f t="shared" si="1"/>
        <v>366961.30088743998</v>
      </c>
      <c r="F32" s="184">
        <f t="shared" si="1"/>
        <v>0</v>
      </c>
      <c r="G32" s="184">
        <f t="shared" si="1"/>
        <v>521682.745</v>
      </c>
      <c r="H32" s="184">
        <f t="shared" si="1"/>
        <v>521439.17000000004</v>
      </c>
      <c r="I32" s="184">
        <f>I33+I41+I44+I47+I48+I49+I50+I53+I54+I55</f>
        <v>31181.703786825798</v>
      </c>
      <c r="J32" s="184">
        <f t="shared" si="1"/>
        <v>1824200.5172458733</v>
      </c>
      <c r="K32" s="184">
        <f t="shared" si="1"/>
        <v>12788580.684000002</v>
      </c>
      <c r="L32" s="184">
        <f t="shared" si="1"/>
        <v>27573121.859331507</v>
      </c>
      <c r="M32" s="184">
        <f t="shared" si="1"/>
        <v>15631859.005050065</v>
      </c>
      <c r="N32" s="184">
        <f t="shared" si="1"/>
        <v>708524.94911246409</v>
      </c>
      <c r="O32" s="184">
        <f t="shared" si="1"/>
        <v>40825449.242728159</v>
      </c>
      <c r="P32" s="184">
        <f t="shared" si="1"/>
        <v>22973739.988060679</v>
      </c>
      <c r="Q32" s="184">
        <f t="shared" si="1"/>
        <v>4598003.1669340711</v>
      </c>
      <c r="R32" s="29"/>
    </row>
    <row r="33" spans="2:18" ht="18" customHeight="1" x14ac:dyDescent="0.2">
      <c r="B33" s="169" t="s">
        <v>298</v>
      </c>
      <c r="C33" s="176">
        <v>17559336.238000996</v>
      </c>
      <c r="D33" s="176">
        <v>1.6</v>
      </c>
      <c r="E33" s="176">
        <v>572.72</v>
      </c>
      <c r="F33" s="176">
        <v>0</v>
      </c>
      <c r="G33" s="176">
        <v>0</v>
      </c>
      <c r="H33" s="176">
        <v>0</v>
      </c>
      <c r="I33" s="176">
        <v>0</v>
      </c>
      <c r="J33" s="176">
        <v>13343.284956999998</v>
      </c>
      <c r="K33" s="176">
        <v>10789121.313000001</v>
      </c>
      <c r="L33" s="176">
        <v>424197.81589249993</v>
      </c>
      <c r="M33" s="176">
        <v>972852.76599999995</v>
      </c>
      <c r="N33" s="176">
        <v>59600.947241464215</v>
      </c>
      <c r="O33" s="176">
        <v>1235898.2380335999</v>
      </c>
      <c r="P33" s="176">
        <v>0</v>
      </c>
      <c r="Q33" s="176">
        <v>346767.90200199734</v>
      </c>
      <c r="R33" s="29"/>
    </row>
    <row r="34" spans="2:18" ht="18" customHeight="1" x14ac:dyDescent="0.2">
      <c r="B34" s="174" t="s">
        <v>299</v>
      </c>
      <c r="C34" s="176"/>
      <c r="D34" s="176"/>
      <c r="E34" s="176"/>
      <c r="F34" s="176"/>
      <c r="G34" s="176"/>
      <c r="H34" s="176"/>
      <c r="I34" s="176"/>
      <c r="J34" s="176"/>
      <c r="K34" s="176">
        <v>6458763.1059999997</v>
      </c>
      <c r="L34" s="176"/>
      <c r="M34" s="176"/>
      <c r="N34" s="176"/>
      <c r="O34" s="176"/>
      <c r="P34" s="176"/>
      <c r="Q34" s="176"/>
      <c r="R34" s="29"/>
    </row>
    <row r="35" spans="2:18" ht="18" customHeight="1" x14ac:dyDescent="0.2">
      <c r="B35" s="174" t="s">
        <v>287</v>
      </c>
      <c r="C35" s="176">
        <v>13596675.173999997</v>
      </c>
      <c r="D35" s="176">
        <v>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3239746.523</v>
      </c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76"/>
      <c r="R35" s="29"/>
    </row>
    <row r="36" spans="2:18" ht="18" customHeight="1" x14ac:dyDescent="0.25">
      <c r="B36" s="170" t="s">
        <v>285</v>
      </c>
      <c r="C36" s="178">
        <v>12617143.609999998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3003300.3930000002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/>
      <c r="R36" s="29"/>
    </row>
    <row r="37" spans="2:18" ht="18" customHeight="1" x14ac:dyDescent="0.25">
      <c r="B37" s="170" t="s">
        <v>286</v>
      </c>
      <c r="C37" s="178">
        <v>979531.56400000001</v>
      </c>
      <c r="D37" s="178">
        <v>0</v>
      </c>
      <c r="E37" s="178">
        <v>0</v>
      </c>
      <c r="F37" s="178">
        <v>0</v>
      </c>
      <c r="G37" s="178">
        <v>0</v>
      </c>
      <c r="H37" s="178">
        <v>0</v>
      </c>
      <c r="I37" s="178">
        <v>0</v>
      </c>
      <c r="J37" s="178">
        <v>0</v>
      </c>
      <c r="K37" s="178">
        <v>236446.12999999995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/>
      <c r="R37" s="29"/>
    </row>
    <row r="38" spans="2:18" ht="18" customHeight="1" x14ac:dyDescent="0.2">
      <c r="B38" s="174" t="s">
        <v>288</v>
      </c>
      <c r="C38" s="176">
        <v>3962661.0640009996</v>
      </c>
      <c r="D38" s="176">
        <v>1.6</v>
      </c>
      <c r="E38" s="176">
        <v>572.72</v>
      </c>
      <c r="F38" s="176">
        <v>0</v>
      </c>
      <c r="G38" s="176">
        <v>0</v>
      </c>
      <c r="H38" s="176">
        <v>0</v>
      </c>
      <c r="I38" s="176">
        <v>0</v>
      </c>
      <c r="J38" s="176">
        <v>13343.284956999998</v>
      </c>
      <c r="K38" s="176">
        <v>1090611.6839999999</v>
      </c>
      <c r="L38" s="176">
        <v>424197.81589249993</v>
      </c>
      <c r="M38" s="176">
        <v>972852.76599999995</v>
      </c>
      <c r="N38" s="176">
        <v>59600.947241464215</v>
      </c>
      <c r="O38" s="176">
        <v>1235898.2380335999</v>
      </c>
      <c r="P38" s="176">
        <v>0</v>
      </c>
      <c r="Q38" s="176"/>
      <c r="R38" s="29"/>
    </row>
    <row r="39" spans="2:18" ht="18" customHeight="1" x14ac:dyDescent="0.25">
      <c r="B39" s="170" t="s">
        <v>285</v>
      </c>
      <c r="C39" s="178">
        <v>3627993.2850009995</v>
      </c>
      <c r="D39" s="178">
        <v>1.6</v>
      </c>
      <c r="E39" s="178">
        <v>572.72</v>
      </c>
      <c r="F39" s="178">
        <v>0</v>
      </c>
      <c r="G39" s="178">
        <v>0</v>
      </c>
      <c r="H39" s="178">
        <v>0</v>
      </c>
      <c r="I39" s="178">
        <v>0</v>
      </c>
      <c r="J39" s="178">
        <v>13343.284956999998</v>
      </c>
      <c r="K39" s="178">
        <v>217015.701</v>
      </c>
      <c r="L39" s="178">
        <v>424197.81589249993</v>
      </c>
      <c r="M39" s="178">
        <v>972852.76599999995</v>
      </c>
      <c r="N39" s="178">
        <v>59600.947241464215</v>
      </c>
      <c r="O39" s="178">
        <v>1235898.2380335999</v>
      </c>
      <c r="P39" s="178">
        <v>0</v>
      </c>
      <c r="Q39" s="178"/>
      <c r="R39" s="29"/>
    </row>
    <row r="40" spans="2:18" ht="18" customHeight="1" x14ac:dyDescent="0.25">
      <c r="B40" s="170" t="s">
        <v>286</v>
      </c>
      <c r="C40" s="178">
        <v>334667.77899999992</v>
      </c>
      <c r="D40" s="178">
        <v>0</v>
      </c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873595.98300000001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178"/>
      <c r="R40" s="29"/>
    </row>
    <row r="41" spans="2:18" ht="18" customHeight="1" x14ac:dyDescent="0.2">
      <c r="B41" s="169" t="s">
        <v>300</v>
      </c>
      <c r="C41" s="176">
        <v>99148.015000000014</v>
      </c>
      <c r="D41" s="176">
        <v>0</v>
      </c>
      <c r="E41" s="176">
        <v>31540.879100000002</v>
      </c>
      <c r="F41" s="176">
        <v>0</v>
      </c>
      <c r="G41" s="176">
        <v>0</v>
      </c>
      <c r="H41" s="176">
        <v>480.95600000000002</v>
      </c>
      <c r="I41" s="176">
        <v>0</v>
      </c>
      <c r="J41" s="176">
        <v>557.56499999999994</v>
      </c>
      <c r="K41" s="176">
        <v>0</v>
      </c>
      <c r="L41" s="176">
        <v>171577.84394590001</v>
      </c>
      <c r="M41" s="176">
        <v>526811.76622419455</v>
      </c>
      <c r="N41" s="176">
        <v>0.11799999999999999</v>
      </c>
      <c r="O41" s="176">
        <v>28804341.130443912</v>
      </c>
      <c r="P41" s="176">
        <v>0</v>
      </c>
      <c r="Q41" s="176">
        <v>27691.765512382019</v>
      </c>
      <c r="R41" s="29"/>
    </row>
    <row r="42" spans="2:18" ht="18" customHeight="1" x14ac:dyDescent="0.25">
      <c r="B42" s="175" t="s">
        <v>290</v>
      </c>
      <c r="C42" s="178">
        <v>-5668.4459999999999</v>
      </c>
      <c r="D42" s="178">
        <v>0</v>
      </c>
      <c r="E42" s="178">
        <v>23056.613100000002</v>
      </c>
      <c r="F42" s="178">
        <v>0</v>
      </c>
      <c r="G42" s="178">
        <v>0</v>
      </c>
      <c r="H42" s="178">
        <v>480.95600000000002</v>
      </c>
      <c r="I42" s="178">
        <v>0</v>
      </c>
      <c r="J42" s="178">
        <v>317.56399999999996</v>
      </c>
      <c r="K42" s="178">
        <v>0</v>
      </c>
      <c r="L42" s="178">
        <v>30523.600443199997</v>
      </c>
      <c r="M42" s="178">
        <v>26329.791603999998</v>
      </c>
      <c r="N42" s="178">
        <v>0.11799999999999999</v>
      </c>
      <c r="O42" s="178">
        <v>11105549.931650199</v>
      </c>
      <c r="P42" s="178">
        <v>0</v>
      </c>
      <c r="Q42" s="178"/>
      <c r="R42" s="29"/>
    </row>
    <row r="43" spans="2:18" ht="18" customHeight="1" x14ac:dyDescent="0.25">
      <c r="B43" s="175" t="s">
        <v>291</v>
      </c>
      <c r="C43" s="178">
        <v>104816.46100000001</v>
      </c>
      <c r="D43" s="178">
        <v>0</v>
      </c>
      <c r="E43" s="178">
        <v>8484.2659999999996</v>
      </c>
      <c r="F43" s="178">
        <v>0</v>
      </c>
      <c r="G43" s="178">
        <v>0</v>
      </c>
      <c r="H43" s="178">
        <v>0</v>
      </c>
      <c r="I43" s="178">
        <v>0</v>
      </c>
      <c r="J43" s="178">
        <v>240.001</v>
      </c>
      <c r="K43" s="178">
        <v>0</v>
      </c>
      <c r="L43" s="178">
        <v>141054.2435027</v>
      </c>
      <c r="M43" s="178">
        <v>500481.97462019452</v>
      </c>
      <c r="N43" s="178">
        <v>0</v>
      </c>
      <c r="O43" s="178">
        <v>17698791.198793713</v>
      </c>
      <c r="P43" s="178">
        <v>0</v>
      </c>
      <c r="Q43" s="178"/>
      <c r="R43" s="29"/>
    </row>
    <row r="44" spans="2:18" ht="18" customHeight="1" x14ac:dyDescent="0.2">
      <c r="B44" s="169" t="s">
        <v>292</v>
      </c>
      <c r="C44" s="176">
        <v>3089216.0703179995</v>
      </c>
      <c r="D44" s="176">
        <v>21816.655999999999</v>
      </c>
      <c r="E44" s="176">
        <v>52324.009000000005</v>
      </c>
      <c r="F44" s="176">
        <v>0</v>
      </c>
      <c r="G44" s="176">
        <v>0</v>
      </c>
      <c r="H44" s="176">
        <v>0</v>
      </c>
      <c r="I44" s="176">
        <v>0</v>
      </c>
      <c r="J44" s="176">
        <v>5867.79</v>
      </c>
      <c r="K44" s="176">
        <v>0</v>
      </c>
      <c r="L44" s="176">
        <v>7102371.2690569889</v>
      </c>
      <c r="M44" s="176">
        <v>3824540.3834044146</v>
      </c>
      <c r="N44" s="176">
        <v>648923.88387099991</v>
      </c>
      <c r="O44" s="176">
        <v>11587804.198917322</v>
      </c>
      <c r="P44" s="176">
        <v>1562027.5673713</v>
      </c>
      <c r="Q44" s="176">
        <v>21439.809825</v>
      </c>
      <c r="R44" s="29"/>
    </row>
    <row r="45" spans="2:18" ht="18" customHeight="1" x14ac:dyDescent="0.25">
      <c r="B45" s="175" t="s">
        <v>290</v>
      </c>
      <c r="C45" s="178">
        <v>2749342.7444849997</v>
      </c>
      <c r="D45" s="178">
        <v>15456.281999999999</v>
      </c>
      <c r="E45" s="178">
        <v>11621.126</v>
      </c>
      <c r="F45" s="178">
        <v>0</v>
      </c>
      <c r="G45" s="178">
        <v>0</v>
      </c>
      <c r="H45" s="178">
        <v>0</v>
      </c>
      <c r="I45" s="178">
        <v>0</v>
      </c>
      <c r="J45" s="178">
        <v>2168.42</v>
      </c>
      <c r="K45" s="178">
        <v>0</v>
      </c>
      <c r="L45" s="178">
        <v>3359937.5431977003</v>
      </c>
      <c r="M45" s="178">
        <v>472710.4894044149</v>
      </c>
      <c r="N45" s="178">
        <v>613574.27687099995</v>
      </c>
      <c r="O45" s="178">
        <v>416146.24619518797</v>
      </c>
      <c r="P45" s="178">
        <v>564884.9712133999</v>
      </c>
      <c r="Q45" s="178"/>
      <c r="R45" s="29"/>
    </row>
    <row r="46" spans="2:18" ht="18" customHeight="1" x14ac:dyDescent="0.25">
      <c r="B46" s="175" t="s">
        <v>291</v>
      </c>
      <c r="C46" s="178">
        <v>339873.32583300001</v>
      </c>
      <c r="D46" s="178">
        <v>6360.3739999999989</v>
      </c>
      <c r="E46" s="178">
        <v>40702.883000000002</v>
      </c>
      <c r="F46" s="178">
        <v>0</v>
      </c>
      <c r="G46" s="178">
        <v>0</v>
      </c>
      <c r="H46" s="178">
        <v>0</v>
      </c>
      <c r="I46" s="178">
        <v>0</v>
      </c>
      <c r="J46" s="178">
        <v>3699.37</v>
      </c>
      <c r="K46" s="178">
        <v>0</v>
      </c>
      <c r="L46" s="178">
        <v>3742433.7258592881</v>
      </c>
      <c r="M46" s="178">
        <v>3351829.8939999999</v>
      </c>
      <c r="N46" s="178">
        <v>35349.607000000004</v>
      </c>
      <c r="O46" s="178">
        <v>11171657.952722134</v>
      </c>
      <c r="P46" s="178">
        <v>997142.59615789994</v>
      </c>
      <c r="Q46" s="178"/>
      <c r="R46" s="29"/>
    </row>
    <row r="47" spans="2:18" ht="18" customHeight="1" x14ac:dyDescent="0.2">
      <c r="B47" s="169" t="s">
        <v>293</v>
      </c>
      <c r="C47" s="176">
        <v>653353.53579999995</v>
      </c>
      <c r="D47" s="176">
        <v>32257.790744202204</v>
      </c>
      <c r="E47" s="176">
        <v>41364.944276999995</v>
      </c>
      <c r="F47" s="176">
        <v>0</v>
      </c>
      <c r="G47" s="176">
        <v>225554.98300000004</v>
      </c>
      <c r="H47" s="176">
        <v>476844.82300000003</v>
      </c>
      <c r="I47" s="176">
        <v>26305.557429529672</v>
      </c>
      <c r="J47" s="176">
        <v>71455.706001200961</v>
      </c>
      <c r="K47" s="176">
        <v>100</v>
      </c>
      <c r="L47" s="176">
        <v>7116684.2174315527</v>
      </c>
      <c r="M47" s="176">
        <v>630982.93445630814</v>
      </c>
      <c r="N47" s="176">
        <v>0</v>
      </c>
      <c r="O47" s="176">
        <v>0</v>
      </c>
      <c r="P47" s="176">
        <v>0</v>
      </c>
      <c r="Q47" s="176">
        <v>327951.50413113536</v>
      </c>
      <c r="R47" s="29"/>
    </row>
    <row r="48" spans="2:18" ht="18" customHeight="1" x14ac:dyDescent="0.2">
      <c r="B48" s="169" t="s">
        <v>294</v>
      </c>
      <c r="C48" s="176">
        <v>0</v>
      </c>
      <c r="D48" s="176">
        <v>0</v>
      </c>
      <c r="E48" s="176">
        <v>0</v>
      </c>
      <c r="F48" s="176">
        <v>0</v>
      </c>
      <c r="G48" s="176">
        <v>0</v>
      </c>
      <c r="H48" s="176">
        <v>0</v>
      </c>
      <c r="I48" s="176">
        <v>316.2904870000001</v>
      </c>
      <c r="J48" s="176">
        <v>1561431.4085744256</v>
      </c>
      <c r="K48" s="176">
        <v>0</v>
      </c>
      <c r="L48" s="176">
        <v>0</v>
      </c>
      <c r="M48" s="176">
        <v>0</v>
      </c>
      <c r="N48" s="176">
        <v>0</v>
      </c>
      <c r="O48" s="176">
        <v>0</v>
      </c>
      <c r="P48" s="176">
        <v>0</v>
      </c>
      <c r="Q48" s="176"/>
      <c r="R48" s="29"/>
    </row>
    <row r="49" spans="2:18" ht="18" customHeight="1" x14ac:dyDescent="0.2">
      <c r="B49" s="169" t="s">
        <v>295</v>
      </c>
      <c r="C49" s="176">
        <v>37312.005999999994</v>
      </c>
      <c r="D49" s="176">
        <v>2.919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476722.59600000002</v>
      </c>
      <c r="L49" s="176">
        <v>0</v>
      </c>
      <c r="M49" s="176">
        <v>0</v>
      </c>
      <c r="N49" s="176">
        <v>0</v>
      </c>
      <c r="O49" s="176">
        <v>0</v>
      </c>
      <c r="P49" s="176">
        <v>0</v>
      </c>
      <c r="Q49" s="176">
        <v>2333.78384954273</v>
      </c>
      <c r="R49" s="29"/>
    </row>
    <row r="50" spans="2:18" ht="18" customHeight="1" x14ac:dyDescent="0.2">
      <c r="B50" s="169" t="s">
        <v>301</v>
      </c>
      <c r="C50" s="176">
        <v>2144329.3174159997</v>
      </c>
      <c r="D50" s="176">
        <v>104189.36211631398</v>
      </c>
      <c r="E50" s="176">
        <v>230748.22151043997</v>
      </c>
      <c r="F50" s="176">
        <v>0</v>
      </c>
      <c r="G50" s="176">
        <v>283422.81200000003</v>
      </c>
      <c r="H50" s="176">
        <v>14247.462000000003</v>
      </c>
      <c r="I50" s="176">
        <v>-215.48700424999981</v>
      </c>
      <c r="J50" s="176">
        <v>87297.503705531417</v>
      </c>
      <c r="K50" s="176">
        <v>208669.62699999995</v>
      </c>
      <c r="L50" s="176">
        <v>8860867.8901508972</v>
      </c>
      <c r="M50" s="176">
        <v>5440800.0664709853</v>
      </c>
      <c r="N50" s="176">
        <v>0</v>
      </c>
      <c r="O50" s="176">
        <v>1373723.5013333173</v>
      </c>
      <c r="P50" s="176">
        <v>646892.69369065482</v>
      </c>
      <c r="Q50" s="176">
        <v>951920.28429616429</v>
      </c>
      <c r="R50" s="29"/>
    </row>
    <row r="51" spans="2:18" ht="18" customHeight="1" x14ac:dyDescent="0.25">
      <c r="B51" s="175" t="s">
        <v>297</v>
      </c>
      <c r="C51" s="178">
        <v>0</v>
      </c>
      <c r="D51" s="178">
        <v>0</v>
      </c>
      <c r="E51" s="178">
        <v>0</v>
      </c>
      <c r="F51" s="178">
        <v>0</v>
      </c>
      <c r="G51" s="178">
        <v>0</v>
      </c>
      <c r="H51" s="178">
        <v>0</v>
      </c>
      <c r="I51" s="178">
        <v>0</v>
      </c>
      <c r="J51" s="178">
        <v>0</v>
      </c>
      <c r="K51" s="178">
        <v>0</v>
      </c>
      <c r="L51" s="178">
        <v>1598017.9973249</v>
      </c>
      <c r="M51" s="178">
        <v>1095534.084</v>
      </c>
      <c r="N51" s="178">
        <v>0</v>
      </c>
      <c r="O51" s="178">
        <v>603.01900000000001</v>
      </c>
      <c r="P51" s="178">
        <v>628733.37776020006</v>
      </c>
      <c r="Q51" s="178">
        <v>811148.91700911254</v>
      </c>
      <c r="R51" s="29"/>
    </row>
    <row r="52" spans="2:18" ht="18" customHeight="1" x14ac:dyDescent="0.25">
      <c r="B52" s="175" t="s">
        <v>282</v>
      </c>
      <c r="C52" s="178">
        <v>2144329.3174159997</v>
      </c>
      <c r="D52" s="178">
        <v>104189.36211631398</v>
      </c>
      <c r="E52" s="178">
        <v>230748.22151043997</v>
      </c>
      <c r="F52" s="178">
        <v>0</v>
      </c>
      <c r="G52" s="178">
        <v>283422.81200000003</v>
      </c>
      <c r="H52" s="178">
        <v>14247.462000000003</v>
      </c>
      <c r="I52" s="178">
        <v>-215.48700424999981</v>
      </c>
      <c r="J52" s="178">
        <v>87297.503705531417</v>
      </c>
      <c r="K52" s="178">
        <v>208669.62699999995</v>
      </c>
      <c r="L52" s="178">
        <v>7262849.8928259974</v>
      </c>
      <c r="M52" s="178">
        <v>4345265.9824709855</v>
      </c>
      <c r="N52" s="178">
        <v>0</v>
      </c>
      <c r="O52" s="178">
        <v>1373120.4823333172</v>
      </c>
      <c r="P52" s="178">
        <v>18159.315930454759</v>
      </c>
      <c r="Q52" s="178">
        <v>140771.36728705181</v>
      </c>
      <c r="R52" s="29"/>
    </row>
    <row r="53" spans="2:18" ht="18" customHeight="1" x14ac:dyDescent="0.2">
      <c r="B53" s="169" t="s">
        <v>302</v>
      </c>
      <c r="C53" s="176">
        <v>1072603.375645</v>
      </c>
      <c r="D53" s="176">
        <v>31305.923655785966</v>
      </c>
      <c r="E53" s="176">
        <v>10847.127</v>
      </c>
      <c r="F53" s="176">
        <v>0</v>
      </c>
      <c r="G53" s="176">
        <v>12570.392999999998</v>
      </c>
      <c r="H53" s="176">
        <v>39313.495000000003</v>
      </c>
      <c r="I53" s="176">
        <v>4079.7051665861309</v>
      </c>
      <c r="J53" s="176">
        <v>76297.52179171532</v>
      </c>
      <c r="K53" s="176">
        <v>318002.90399999998</v>
      </c>
      <c r="L53" s="176">
        <v>4772509.1517437492</v>
      </c>
      <c r="M53" s="176">
        <v>3747218.2741230079</v>
      </c>
      <c r="N53" s="176">
        <v>0</v>
      </c>
      <c r="O53" s="176">
        <v>-2176314.7600000002</v>
      </c>
      <c r="P53" s="176">
        <v>20764819.726998724</v>
      </c>
      <c r="Q53" s="176">
        <v>2919898.1173178493</v>
      </c>
      <c r="R53" s="29"/>
    </row>
    <row r="54" spans="2:18" ht="18" customHeight="1" x14ac:dyDescent="0.2">
      <c r="B54" s="169" t="s">
        <v>303</v>
      </c>
      <c r="C54" s="176">
        <v>323221.79146599991</v>
      </c>
      <c r="D54" s="176">
        <v>-14.497114801906179</v>
      </c>
      <c r="E54" s="176">
        <v>-436.59999999999991</v>
      </c>
      <c r="F54" s="176">
        <v>0</v>
      </c>
      <c r="G54" s="176">
        <v>134.55699999999999</v>
      </c>
      <c r="H54" s="176">
        <v>-9447.5659999999989</v>
      </c>
      <c r="I54" s="176">
        <v>695.63770795999994</v>
      </c>
      <c r="J54" s="176">
        <v>7949.7372160000004</v>
      </c>
      <c r="K54" s="176">
        <v>766562.91</v>
      </c>
      <c r="L54" s="176">
        <v>-875086.3288900801</v>
      </c>
      <c r="M54" s="176">
        <v>488652.814371154</v>
      </c>
      <c r="N54" s="176">
        <v>0</v>
      </c>
      <c r="O54" s="176">
        <v>-3.0659999999999998</v>
      </c>
      <c r="P54" s="176">
        <v>0</v>
      </c>
      <c r="Q54" s="176">
        <v>0</v>
      </c>
      <c r="R54" s="29"/>
    </row>
    <row r="55" spans="2:18" ht="18" customHeight="1" x14ac:dyDescent="0.2">
      <c r="B55" s="171" t="s">
        <v>304</v>
      </c>
      <c r="C55" s="179">
        <v>0</v>
      </c>
      <c r="D55" s="179">
        <v>0</v>
      </c>
      <c r="E55" s="179">
        <v>0</v>
      </c>
      <c r="F55" s="179">
        <v>0</v>
      </c>
      <c r="G55" s="179">
        <v>0</v>
      </c>
      <c r="H55" s="179">
        <v>0</v>
      </c>
      <c r="I55" s="179">
        <v>0</v>
      </c>
      <c r="J55" s="179">
        <v>0</v>
      </c>
      <c r="K55" s="179">
        <v>229401.334</v>
      </c>
      <c r="L55" s="179">
        <v>0</v>
      </c>
      <c r="M55" s="179">
        <v>0</v>
      </c>
      <c r="N55" s="179">
        <v>0</v>
      </c>
      <c r="O55" s="179">
        <v>0</v>
      </c>
      <c r="P55" s="179">
        <v>0</v>
      </c>
      <c r="Q55" s="180">
        <v>0</v>
      </c>
      <c r="R55" s="29"/>
    </row>
  </sheetData>
  <pageMargins left="0.3" right="0.2" top="0.25" bottom="0.25" header="0.3" footer="0.3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Matrix</vt:lpstr>
      <vt:lpstr>Financial_AC</vt:lpstr>
      <vt:lpstr>Capital_AC</vt:lpstr>
      <vt:lpstr>FoFs</vt:lpstr>
      <vt:lpstr>Positions</vt:lpstr>
      <vt:lpstr>FoFs!Print_Area</vt:lpstr>
      <vt:lpstr>Matrix!Print_Area</vt:lpstr>
      <vt:lpstr>Financial_AC!Print_Titles</vt:lpstr>
      <vt:lpstr>FoFs!Print_Titles</vt:lpstr>
      <vt:lpstr>Matrix!Print_Titles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2021-10-27T10:01:51Z</dcterms:modified>
</cp:coreProperties>
</file>