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905"/>
  </bookViews>
  <sheets>
    <sheet name="Master Sheet" sheetId="11" r:id="rId1"/>
    <sheet name="Culture" sheetId="2" r:id="rId2"/>
    <sheet name="Product Service Design &amp; Disclo" sheetId="9" r:id="rId3"/>
    <sheet name="Dispute Mechanism" sheetId="10" r:id="rId4"/>
  </sheets>
  <definedNames>
    <definedName name="_ftn1" localSheetId="1">Culture!$B$22</definedName>
    <definedName name="_ftnref1" localSheetId="1">Culture!$C$14</definedName>
    <definedName name="_xlnm.Print_Area" localSheetId="1">Culture!$A$1:$I$19</definedName>
    <definedName name="_xlnm.Print_Area" localSheetId="3">'Dispute Mechanism'!$A$1:$G$18</definedName>
    <definedName name="_xlnm.Print_Area" localSheetId="0">'Master Sheet'!$A$1:$L$7</definedName>
    <definedName name="_xlnm.Print_Area" localSheetId="2">'Product Service Design &amp; Disclo'!$A$1:$G$20</definedName>
  </definedNames>
  <calcPr calcId="125725"/>
</workbook>
</file>

<file path=xl/calcChain.xml><?xml version="1.0" encoding="utf-8"?>
<calcChain xmlns="http://schemas.openxmlformats.org/spreadsheetml/2006/main">
  <c r="G7" i="9"/>
  <c r="G8"/>
  <c r="I14" i="2"/>
  <c r="H14"/>
  <c r="G17"/>
  <c r="G14" i="10" l="1"/>
  <c r="G13"/>
  <c r="G12"/>
  <c r="G15"/>
  <c r="G6"/>
  <c r="G7"/>
  <c r="G5"/>
  <c r="E18" i="9"/>
  <c r="G16"/>
  <c r="G17"/>
  <c r="G15"/>
  <c r="G11"/>
  <c r="G12"/>
  <c r="G13"/>
  <c r="G10"/>
  <c r="G5"/>
  <c r="G6"/>
  <c r="I16" i="2"/>
  <c r="I6"/>
  <c r="I5"/>
  <c r="G9"/>
  <c r="E16" i="10"/>
  <c r="E11"/>
  <c r="G9"/>
  <c r="G10"/>
  <c r="G8"/>
  <c r="E14" i="9"/>
  <c r="E9"/>
  <c r="I13" i="2"/>
  <c r="I12"/>
  <c r="G19" l="1"/>
  <c r="G18"/>
  <c r="E19" i="9"/>
  <c r="E20"/>
  <c r="G16" i="10"/>
  <c r="J7" i="11" s="1"/>
  <c r="G11" i="10"/>
  <c r="I7" i="11" s="1"/>
  <c r="G18" i="9"/>
  <c r="G14"/>
  <c r="F7" i="11" s="1"/>
  <c r="G9" i="9"/>
  <c r="E7" i="11" s="1"/>
  <c r="I11" i="2"/>
  <c r="I10"/>
  <c r="I8"/>
  <c r="I7"/>
  <c r="G19" i="9" l="1"/>
  <c r="G7" i="11"/>
  <c r="K7"/>
  <c r="G17" i="10"/>
  <c r="G18"/>
  <c r="G20" i="9"/>
  <c r="I17" i="2"/>
  <c r="C7" i="11" s="1"/>
  <c r="I9" i="2"/>
  <c r="B7" i="11" s="1"/>
  <c r="H7" l="1"/>
  <c r="D7"/>
  <c r="I18" i="2"/>
  <c r="I19"/>
  <c r="L7" i="11" l="1"/>
</calcChain>
</file>

<file path=xl/sharedStrings.xml><?xml version="1.0" encoding="utf-8"?>
<sst xmlns="http://schemas.openxmlformats.org/spreadsheetml/2006/main" count="165" uniqueCount="129">
  <si>
    <t>Bench marks</t>
  </si>
  <si>
    <t>Conduct Risk</t>
  </si>
  <si>
    <t>Sub area</t>
  </si>
  <si>
    <t>Control</t>
  </si>
  <si>
    <t>Assessment tool</t>
  </si>
  <si>
    <t>D=0, C=1 &amp; S=2</t>
  </si>
  <si>
    <t>Weight</t>
  </si>
  <si>
    <t>Integration</t>
  </si>
  <si>
    <t>FTC  trainings modules</t>
  </si>
  <si>
    <t>FTC as KPIs</t>
  </si>
  <si>
    <t>Qualitative</t>
  </si>
  <si>
    <t>Escalation</t>
  </si>
  <si>
    <t>Suitability Assessments</t>
  </si>
  <si>
    <t>Monitoring of SLAs</t>
  </si>
  <si>
    <t>Adequate powers are available to the function owning FTC</t>
  </si>
  <si>
    <t xml:space="preserve">Frequency of such
Independent
research conducted
</t>
  </si>
  <si>
    <r>
      <rPr>
        <b/>
        <u/>
        <sz val="9"/>
        <color theme="1"/>
        <rFont val="Calibri"/>
        <family val="2"/>
        <scheme val="minor"/>
      </rPr>
      <t>Functionality</t>
    </r>
    <r>
      <rPr>
        <sz val="9"/>
        <color theme="1"/>
        <rFont val="Calibri"/>
        <family val="2"/>
        <scheme val="minor"/>
      </rPr>
      <t xml:space="preserve">
Complaint handling is mere complaint
handling</t>
    </r>
  </si>
  <si>
    <r>
      <rPr>
        <b/>
        <u/>
        <sz val="9"/>
        <color theme="1"/>
        <rFont val="Calibri"/>
        <family val="2"/>
        <scheme val="minor"/>
      </rPr>
      <t>Policy  &amp; Orientation</t>
    </r>
    <r>
      <rPr>
        <sz val="9"/>
        <color theme="1"/>
        <rFont val="Calibri"/>
        <family val="2"/>
        <scheme val="minor"/>
      </rPr>
      <t xml:space="preserve">
Bank lacks FTC identity and orientation.</t>
    </r>
  </si>
  <si>
    <r>
      <t>Visibility of
 FTC</t>
    </r>
    <r>
      <rPr>
        <sz val="9"/>
        <color theme="1"/>
        <rFont val="Calibri"/>
        <family val="2"/>
        <scheme val="minor"/>
      </rPr>
      <t xml:space="preserve">
Customers are not seen to be treated fairly.</t>
    </r>
  </si>
  <si>
    <t>Independent research is undertaken to probe customer’s perception about the bank being fair &amp; honest with its customers.</t>
  </si>
  <si>
    <t>% of customers rating bank amongst top 5 points on a scale of 10 points.</t>
  </si>
  <si>
    <t>Annual completion rates for FTC mandatory trainings preferably for relevant staff</t>
  </si>
  <si>
    <t>Annual completion rates  of the (new) front line staff undertaking mandatory training before being permitted to interact with customers</t>
  </si>
  <si>
    <t>FTC part of bank’s publications &amp; communications</t>
  </si>
  <si>
    <t>FTC initiatives are published in internal as well as external communications of the bank.</t>
  </si>
  <si>
    <t>Culture - Conduct Risk Area</t>
  </si>
  <si>
    <t>Product/ Service Design and Disclosures - Conduct Risk Area</t>
  </si>
  <si>
    <r>
      <t xml:space="preserve">Understanding the Customers
</t>
    </r>
    <r>
      <rPr>
        <sz val="9"/>
        <color theme="1"/>
        <rFont val="Calibri"/>
        <family val="2"/>
        <scheme val="minor"/>
      </rPr>
      <t>Bank do not understand its target market</t>
    </r>
  </si>
  <si>
    <t>Well defined target markets exist for products and deviations from the same are monitored/curbed/restrained</t>
  </si>
  <si>
    <t>Number of complaints on product design and product proposition</t>
  </si>
  <si>
    <t>Mystery Shoppings</t>
  </si>
  <si>
    <t>Survey results for bank providing all relevant information about its products in clear and simple manner</t>
  </si>
  <si>
    <t>% of customers Rating bank on Top 3 ranks on scale of 10</t>
  </si>
  <si>
    <t>Number of failures of checks on the completeness of the suitability assessment</t>
  </si>
  <si>
    <r>
      <rPr>
        <b/>
        <u/>
        <sz val="9"/>
        <color theme="1"/>
        <rFont val="Calibri"/>
        <family val="2"/>
        <scheme val="minor"/>
      </rPr>
      <t xml:space="preserve">Effectiveness/coverage of Disclosures 
</t>
    </r>
    <r>
      <rPr>
        <sz val="9"/>
        <color theme="1"/>
        <rFont val="Calibri"/>
        <family val="2"/>
        <scheme val="minor"/>
      </rPr>
      <t>Customers do not get the intended message through the published disclosures.</t>
    </r>
  </si>
  <si>
    <t>Consumer testing gauging customers level of understanding regarding product disclosure</t>
  </si>
  <si>
    <t>Question/probe on whether the main product features were explained to the customers</t>
  </si>
  <si>
    <t>Key fact Statement for products</t>
  </si>
  <si>
    <t>Customer’s sign off is taken on products’ KFS</t>
  </si>
  <si>
    <t>Product specific misselling complaints (alleged).</t>
  </si>
  <si>
    <t>Composition of missellings amongst product specific issues.</t>
  </si>
  <si>
    <t>Feedback from cancellations-reason missell</t>
  </si>
  <si>
    <t>Standardized TATs &amp;SOPs
(SLAs) in place</t>
  </si>
  <si>
    <t>Procedures or events that are defined</t>
  </si>
  <si>
    <r>
      <rPr>
        <b/>
        <u/>
        <sz val="9"/>
        <color theme="1"/>
        <rFont val="Calibri"/>
        <family val="2"/>
        <scheme val="minor"/>
      </rPr>
      <t>Service Standards</t>
    </r>
    <r>
      <rPr>
        <sz val="9"/>
        <color theme="1"/>
        <rFont val="Calibri"/>
        <family val="2"/>
        <scheme val="minor"/>
      </rPr>
      <t xml:space="preserve">
Non delivery of commitment</t>
    </r>
  </si>
  <si>
    <t>Dispute Resolution Mechanisms/Complaint Handling - Conduct Risk Area</t>
  </si>
  <si>
    <r>
      <rPr>
        <b/>
        <u/>
        <sz val="9"/>
        <color theme="1"/>
        <rFont val="Calibri"/>
        <family val="2"/>
        <scheme val="minor"/>
      </rPr>
      <t>Voice &amp; Vitality</t>
    </r>
    <r>
      <rPr>
        <sz val="9"/>
        <color theme="1"/>
        <rFont val="Calibri"/>
        <family val="2"/>
        <scheme val="minor"/>
      </rPr>
      <t xml:space="preserve">
Complaint handling is considered as Low priority function of the bank.</t>
    </r>
  </si>
  <si>
    <t>Complaints escalation matrix in place</t>
  </si>
  <si>
    <t>Adequate resources (Training &amp; Systems) are available to complaint handling staff/department.</t>
  </si>
  <si>
    <t>% of complaint handling staff asserting (rating Top 3 on a scale of 10)being adequately resourced.</t>
  </si>
  <si>
    <t>Higher management oversees the bridging gaps exercise periodically.</t>
  </si>
  <si>
    <t>Complaint handling is visible to customers.</t>
  </si>
  <si>
    <t>Complaint/number of customers.</t>
  </si>
  <si>
    <t>Complaints entailing opinions on visibility of complaint handling.</t>
  </si>
  <si>
    <t>% of customers rating bank amongst top 5 points on a scale of a 10 point for visibility of complaint handling.</t>
  </si>
  <si>
    <t>Scope of complaint handling stretches beyond resolving complaints.</t>
  </si>
  <si>
    <t>Mandate of complaint handling function.</t>
  </si>
  <si>
    <t>Monitoring of unresolved complaints.</t>
  </si>
  <si>
    <t>Monthly % of complaints which remained unresolved.</t>
  </si>
  <si>
    <t>Monitoring of complaints TATs against internal &amp; regulatory standards.</t>
  </si>
  <si>
    <t>Effective Complaint Handling</t>
  </si>
  <si>
    <t>Number of complaints against complaint handling at the bank.</t>
  </si>
  <si>
    <t>Score</t>
  </si>
  <si>
    <t>Average</t>
  </si>
  <si>
    <t>Bench Mark Score</t>
  </si>
  <si>
    <t>Bench mark</t>
  </si>
  <si>
    <t>Sum</t>
  </si>
  <si>
    <t>Policy &amp; Orientation</t>
  </si>
  <si>
    <t>Visibility of FTC</t>
  </si>
  <si>
    <t>Undertaking the Customers</t>
  </si>
  <si>
    <t>Effectiveness/Coverage of Disclosures</t>
  </si>
  <si>
    <t>Culture</t>
  </si>
  <si>
    <t>Product Service &amp; Design</t>
  </si>
  <si>
    <t>Service Standards</t>
  </si>
  <si>
    <t>Dispute Resolution Mechanism</t>
  </si>
  <si>
    <t>Voice &amp; Vitality</t>
  </si>
  <si>
    <t>Functionality</t>
  </si>
  <si>
    <t>Average Scores</t>
  </si>
  <si>
    <t>Overall Score
(Average)</t>
  </si>
  <si>
    <t>Mystery Shopping</t>
  </si>
  <si>
    <t>Product</t>
  </si>
  <si>
    <t xml:space="preserve">Suitability </t>
  </si>
  <si>
    <t>Survey Results</t>
  </si>
  <si>
    <t>Satisfactory 
(2)</t>
  </si>
  <si>
    <t>Caution
(1.00 - 1.99)</t>
  </si>
  <si>
    <t>Danger
(0.00 - 0.99)</t>
  </si>
  <si>
    <t>Calculations</t>
  </si>
  <si>
    <t>Conduct Risk Area</t>
  </si>
  <si>
    <t>Conduct Risk -
Sub Area</t>
  </si>
  <si>
    <t>CONDUCT ASSESSMENT FRAMEWORK</t>
  </si>
  <si>
    <t>Risk Zones</t>
  </si>
  <si>
    <r>
      <rPr>
        <b/>
        <u/>
        <sz val="9"/>
        <rFont val="Calibri"/>
        <family val="2"/>
        <scheme val="minor"/>
      </rPr>
      <t>Tier 1</t>
    </r>
    <r>
      <rPr>
        <sz val="9"/>
        <rFont val="Calibri"/>
        <family val="2"/>
        <scheme val="minor"/>
      </rPr>
      <t xml:space="preserve">
D: 0:100
C: 50:50
S: at least 60:40</t>
    </r>
  </si>
  <si>
    <r>
      <rPr>
        <b/>
        <u/>
        <sz val="9"/>
        <rFont val="Calibri"/>
        <family val="2"/>
        <scheme val="minor"/>
      </rPr>
      <t>Tier 2</t>
    </r>
    <r>
      <rPr>
        <sz val="9"/>
        <rFont val="Calibri"/>
        <family val="2"/>
        <scheme val="minor"/>
      </rPr>
      <t xml:space="preserve">
D: 0:100
C: 30:70
 S: at least 40:60</t>
    </r>
  </si>
  <si>
    <r>
      <rPr>
        <b/>
        <u/>
        <sz val="9"/>
        <rFont val="Calibri"/>
        <family val="2"/>
        <scheme val="minor"/>
      </rPr>
      <t>Tier 3</t>
    </r>
    <r>
      <rPr>
        <sz val="9"/>
        <rFont val="Calibri"/>
        <family val="2"/>
        <scheme val="minor"/>
      </rPr>
      <t xml:space="preserve">
D: 0:100
C: 20:80
S: at least 30:70</t>
    </r>
  </si>
  <si>
    <t>FTC deliverables are part of relevant employee’s performance assessments  (FTC: business ratio in goals/KPIs)</t>
  </si>
  <si>
    <t>D: Board approved FTC without provisioning of FTC’s scope and stakeholders’ roles (owner &amp; participants)
C: Board approved FTC with scope and stakeholders’ role but without review/reporting requirement
S: Board approved FTC exists which includes scope, stakeholders’ roles as well as a periodic review requirement</t>
  </si>
  <si>
    <t>% of FTC owner’s team/staff asserting (rating top 3 on a scale of 10) being adequately resourced</t>
  </si>
  <si>
    <t>D: &lt;60%
C: 60-80%
S: &gt;80%</t>
  </si>
  <si>
    <t>D: disintegration exists between the functions overseeing different aspects of a product/service life cycle.
C: integration exists on ad hoc or voluntary basis.
S: predefined integrative setup exists between the functions of the bank.</t>
  </si>
  <si>
    <t>D: No reporting to top management /BOD on customer voice/experience
C: There aren’t any periodic reports on customer voice/experience to top management.
S: Periodic reports on issues and achievements to top management/board are a regular or atleast bi annual feature.</t>
  </si>
  <si>
    <t>D: &lt;50%
C: 50-75%
S: &gt;75%</t>
  </si>
  <si>
    <t>D: no research conducted
C: &lt;3 years gap
S: &lt;2 years gap</t>
  </si>
  <si>
    <t>D: &lt;60%
C: 60-70%
S: &gt;70%</t>
  </si>
  <si>
    <t>D: &lt;70%
C: 70-80%
S: &gt;80%</t>
  </si>
  <si>
    <t>D: bank communicates FTC (only to the extent of) regulatory compliance
C: bank has customer charters/mottos that are public
S: bank publicizes FTC related matters (additional to the regulatory requirements) to general public in a periodic manner.</t>
  </si>
  <si>
    <t xml:space="preserve">D: 5% of the total number of sales (for a particular product) made during that year.
C: 3-5% of the total number of sales made during that year.
S: Less than 3% of the total number of sales made during that year. </t>
  </si>
  <si>
    <t>D: &gt;10% of the mystery shopping attempts/instances indicating customer product misfit
C: 10-5% of the mystery shopping attempts/instances indicating customer product misfit
S: &lt;5% of the mystery shopping attempts/instances indicating customer product misfit</t>
  </si>
  <si>
    <t>D: 30% of the product sold
C: 29-10%
S: &lt;10%</t>
  </si>
  <si>
    <t>D: &gt;50%
C: 50-40%
S: &lt;40%</t>
  </si>
  <si>
    <t>D: &gt;40%
C: 40-20%
S: &lt;20%</t>
  </si>
  <si>
    <t>Customer feedback from cancellations</t>
  </si>
  <si>
    <t>D: &lt;80%
C: 80-90%
S: &gt;90%</t>
  </si>
  <si>
    <t>D: &gt;25% breaches out of the total events/procedures (sample) audited
C: 24-10% breaches out of the total events/procedures audited
S: &lt;10% breaches out of the total events/procedures audited</t>
  </si>
  <si>
    <t>Policies for enforcement of SLAs (risk managing policies)</t>
  </si>
  <si>
    <t>D: no such practice in place
C: policies requiring probes/queries into reasons of failures/non observance.
S: policies requiring escalations along with action plan and follow ups by higher management.</t>
  </si>
  <si>
    <t>Grand Total</t>
  </si>
  <si>
    <t>Sub Total</t>
  </si>
  <si>
    <t>D: No escalation matrix
C: Escalations at max to SQ/Ops/com/any other business head
S: Escalations to President /CEO</t>
  </si>
  <si>
    <t>D: &lt;70%
C: 70-85%
S: &gt;85%</t>
  </si>
  <si>
    <t>D: handles and reports number of complaints resolved.
C: handles and reports trends in complaints
S: handles, does system based trend analysis, collaborate with internal stakeholders to conceive solutions, updates adoption status of approved solutions to higher management</t>
  </si>
  <si>
    <t>D: &gt;15%
C: 10-15%
S: &lt;10%</t>
  </si>
  <si>
    <t>D: &lt;75%
C: 75-85%
S: &gt;85%</t>
  </si>
  <si>
    <t>D: &gt;20%
C: 20-10%
S: &lt;10%</t>
  </si>
  <si>
    <t>D: more than half customers do not complaint in the manner prescribed by the bank.
C: 50% and above do complaint to bank in laid down way/manner.
S: 70% of customers avail complaint handling facility of the bank.</t>
  </si>
  <si>
    <t>D: not a regular feature
C: reporting includes suggestions/recommendations
S: reporting includes the measures taken in order to avert recurrence of issues</t>
  </si>
  <si>
    <t>D: 10% and above of total complaints
C: 9-3% of total complaints
S: less than 3% of the total complaints</t>
  </si>
  <si>
    <t>Institution of an integrated explicit policy framework on FTC</t>
  </si>
  <si>
    <t>D: &lt;60% of consumer products have KFS with verifiable acknowledgement.
C: 60-80% consumer products have KFS with verifiable acknowledgement.
S: &gt;80% consumer products have KFS with verifiable acknowledgement.</t>
  </si>
  <si>
    <t>TAT exceeds by 2 days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</si>
</sst>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mbria"/>
      <family val="1"/>
      <scheme val="major"/>
    </font>
    <font>
      <b/>
      <sz val="11"/>
      <color theme="0"/>
      <name val="Verdana"/>
      <family val="2"/>
    </font>
    <font>
      <sz val="24"/>
      <color theme="1"/>
      <name val="Cambria"/>
      <family val="1"/>
      <scheme val="major"/>
    </font>
    <font>
      <sz val="12"/>
      <color theme="0"/>
      <name val="Cambria"/>
      <family val="1"/>
      <scheme val="maj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u/>
      <sz val="9"/>
      <name val="Calibri"/>
      <family val="2"/>
      <scheme val="minor"/>
    </font>
    <font>
      <sz val="12"/>
      <color theme="1"/>
      <name val="Cambria"/>
      <family val="1"/>
      <scheme val="major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  <protection locked="0"/>
    </xf>
    <xf numFmtId="0" fontId="1" fillId="7" borderId="11" xfId="0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4" fillId="11" borderId="32" xfId="0" applyFont="1" applyFill="1" applyBorder="1" applyAlignment="1">
      <alignment horizontal="center" vertical="center" wrapText="1"/>
    </xf>
    <xf numFmtId="0" fontId="4" fillId="11" borderId="34" xfId="0" applyFont="1" applyFill="1" applyBorder="1" applyAlignment="1">
      <alignment horizontal="center" vertical="center" wrapText="1"/>
    </xf>
    <xf numFmtId="0" fontId="4" fillId="11" borderId="33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1" borderId="44" xfId="0" applyFont="1" applyFill="1" applyBorder="1" applyAlignment="1">
      <alignment horizontal="center" vertical="center" wrapText="1"/>
    </xf>
    <xf numFmtId="0" fontId="1" fillId="11" borderId="36" xfId="0" applyFont="1" applyFill="1" applyBorder="1" applyAlignment="1">
      <alignment horizontal="center" vertical="center" wrapText="1"/>
    </xf>
    <xf numFmtId="0" fontId="1" fillId="11" borderId="4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1" fillId="7" borderId="46" xfId="0" applyFont="1" applyFill="1" applyBorder="1" applyAlignment="1" applyProtection="1">
      <alignment horizontal="center" vertical="center" wrapText="1"/>
      <protection locked="0"/>
    </xf>
    <xf numFmtId="2" fontId="1" fillId="7" borderId="5" xfId="0" applyNumberFormat="1" applyFont="1" applyFill="1" applyBorder="1" applyAlignment="1">
      <alignment horizontal="center" vertical="center" wrapText="1"/>
    </xf>
    <xf numFmtId="2" fontId="1" fillId="7" borderId="12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6" borderId="13" xfId="0" applyFont="1" applyFill="1" applyBorder="1" applyAlignment="1" applyProtection="1">
      <alignment horizontal="center" vertical="center" wrapText="1"/>
      <protection locked="0"/>
    </xf>
    <xf numFmtId="0" fontId="1" fillId="6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1" fillId="8" borderId="27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1" fontId="6" fillId="2" borderId="27" xfId="0" applyNumberFormat="1" applyFont="1" applyFill="1" applyBorder="1" applyAlignment="1">
      <alignment horizontal="center" vertical="center" wrapText="1"/>
    </xf>
    <xf numFmtId="2" fontId="0" fillId="0" borderId="6" xfId="0" applyNumberFormat="1" applyBorder="1"/>
    <xf numFmtId="2" fontId="0" fillId="0" borderId="1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1" fillId="0" borderId="18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1" fontId="6" fillId="2" borderId="17" xfId="0" applyNumberFormat="1" applyFont="1" applyFill="1" applyBorder="1" applyAlignment="1" applyProtection="1">
      <alignment horizontal="center" vertical="center" wrapText="1"/>
    </xf>
    <xf numFmtId="2" fontId="6" fillId="2" borderId="17" xfId="0" applyNumberFormat="1" applyFont="1" applyFill="1" applyBorder="1" applyAlignment="1" applyProtection="1">
      <alignment horizontal="center" vertical="center" wrapText="1"/>
    </xf>
    <xf numFmtId="0" fontId="1" fillId="7" borderId="46" xfId="0" applyFont="1" applyFill="1" applyBorder="1" applyAlignment="1" applyProtection="1">
      <alignment horizontal="center" vertical="center" wrapText="1"/>
    </xf>
    <xf numFmtId="2" fontId="6" fillId="2" borderId="3" xfId="0" applyNumberFormat="1" applyFont="1" applyFill="1" applyBorder="1" applyAlignment="1" applyProtection="1">
      <alignment horizontal="center" vertical="center" wrapText="1"/>
    </xf>
    <xf numFmtId="0" fontId="11" fillId="17" borderId="27" xfId="0" applyFont="1" applyFill="1" applyBorder="1" applyAlignment="1">
      <alignment horizontal="center" vertical="center" wrapText="1"/>
    </xf>
    <xf numFmtId="0" fontId="11" fillId="17" borderId="29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0" fillId="3" borderId="0" xfId="0" applyFont="1" applyFill="1"/>
    <xf numFmtId="2" fontId="7" fillId="0" borderId="5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15" borderId="15" xfId="0" applyFont="1" applyFill="1" applyBorder="1" applyAlignment="1">
      <alignment horizontal="center" vertical="center" wrapText="1"/>
    </xf>
    <xf numFmtId="0" fontId="14" fillId="16" borderId="15" xfId="0" applyFont="1" applyFill="1" applyBorder="1" applyAlignment="1">
      <alignment horizontal="center" vertical="center" wrapText="1"/>
    </xf>
    <xf numFmtId="0" fontId="14" fillId="17" borderId="15" xfId="0" applyFont="1" applyFill="1" applyBorder="1" applyAlignment="1">
      <alignment horizontal="center" vertical="center" wrapText="1"/>
    </xf>
    <xf numFmtId="0" fontId="13" fillId="21" borderId="35" xfId="0" applyFont="1" applyFill="1" applyBorder="1" applyAlignment="1">
      <alignment vertical="center"/>
    </xf>
    <xf numFmtId="0" fontId="13" fillId="21" borderId="2" xfId="0" applyFont="1" applyFill="1" applyBorder="1" applyAlignment="1">
      <alignment vertical="center"/>
    </xf>
    <xf numFmtId="0" fontId="13" fillId="21" borderId="47" xfId="0" applyFont="1" applyFill="1" applyBorder="1" applyAlignment="1">
      <alignment vertical="center"/>
    </xf>
    <xf numFmtId="0" fontId="13" fillId="21" borderId="48" xfId="0" applyFont="1" applyFill="1" applyBorder="1" applyAlignment="1">
      <alignment vertical="center"/>
    </xf>
    <xf numFmtId="0" fontId="12" fillId="14" borderId="52" xfId="0" applyFont="1" applyFill="1" applyBorder="1" applyAlignment="1">
      <alignment vertical="center"/>
    </xf>
    <xf numFmtId="0" fontId="12" fillId="14" borderId="53" xfId="0" applyFont="1" applyFill="1" applyBorder="1" applyAlignment="1">
      <alignment vertical="center"/>
    </xf>
    <xf numFmtId="0" fontId="0" fillId="0" borderId="35" xfId="0" applyBorder="1"/>
    <xf numFmtId="0" fontId="0" fillId="0" borderId="2" xfId="0" applyBorder="1"/>
    <xf numFmtId="1" fontId="15" fillId="0" borderId="5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4" fillId="13" borderId="12" xfId="0" applyFont="1" applyFill="1" applyBorder="1" applyAlignment="1" applyProtection="1">
      <alignment horizontal="center" vertical="center" wrapText="1"/>
      <protection locked="0"/>
    </xf>
    <xf numFmtId="2" fontId="1" fillId="7" borderId="40" xfId="0" applyNumberFormat="1" applyFont="1" applyFill="1" applyBorder="1" applyAlignment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7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14" fillId="15" borderId="29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2" fontId="4" fillId="4" borderId="7" xfId="0" applyNumberFormat="1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2" fontId="4" fillId="4" borderId="12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2" fontId="17" fillId="2" borderId="17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7" borderId="23" xfId="0" applyFont="1" applyFill="1" applyBorder="1" applyAlignment="1" applyProtection="1">
      <alignment horizontal="center" vertical="center" wrapText="1"/>
      <protection locked="0"/>
    </xf>
    <xf numFmtId="0" fontId="4" fillId="10" borderId="7" xfId="0" applyFont="1" applyFill="1" applyBorder="1" applyAlignment="1" applyProtection="1">
      <alignment horizontal="center" vertical="center" wrapText="1"/>
      <protection locked="0"/>
    </xf>
    <xf numFmtId="0" fontId="4" fillId="7" borderId="6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  <protection locked="0"/>
    </xf>
    <xf numFmtId="0" fontId="4" fillId="4" borderId="42" xfId="0" applyFont="1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2" fontId="17" fillId="2" borderId="42" xfId="0" applyNumberFormat="1" applyFont="1" applyFill="1" applyBorder="1" applyAlignment="1">
      <alignment horizontal="center" vertical="center" wrapText="1"/>
    </xf>
    <xf numFmtId="0" fontId="4" fillId="11" borderId="6" xfId="0" applyFont="1" applyFill="1" applyBorder="1" applyAlignment="1" applyProtection="1">
      <alignment horizontal="center" vertical="center" wrapText="1"/>
      <protection locked="0"/>
    </xf>
    <xf numFmtId="0" fontId="4" fillId="11" borderId="7" xfId="0" applyFont="1" applyFill="1" applyBorder="1" applyAlignment="1">
      <alignment horizontal="center" vertical="center"/>
    </xf>
    <xf numFmtId="0" fontId="4" fillId="11" borderId="9" xfId="0" applyFont="1" applyFill="1" applyBorder="1" applyAlignment="1" applyProtection="1">
      <alignment horizontal="center" vertical="center" wrapText="1"/>
      <protection locked="0"/>
    </xf>
    <xf numFmtId="0" fontId="4" fillId="11" borderId="5" xfId="0" applyFont="1" applyFill="1" applyBorder="1" applyAlignment="1">
      <alignment horizontal="center" vertical="center"/>
    </xf>
    <xf numFmtId="0" fontId="4" fillId="11" borderId="11" xfId="0" applyFont="1" applyFill="1" applyBorder="1" applyAlignment="1" applyProtection="1">
      <alignment horizontal="center" vertical="center" wrapText="1"/>
      <protection locked="0"/>
    </xf>
    <xf numFmtId="0" fontId="4" fillId="11" borderId="12" xfId="0" applyFont="1" applyFill="1" applyBorder="1" applyAlignment="1">
      <alignment horizontal="center" vertical="center"/>
    </xf>
    <xf numFmtId="2" fontId="17" fillId="2" borderId="42" xfId="0" applyNumberFormat="1" applyFont="1" applyFill="1" applyBorder="1" applyAlignment="1" applyProtection="1">
      <alignment horizontal="center" vertical="center" wrapText="1"/>
    </xf>
    <xf numFmtId="0" fontId="4" fillId="12" borderId="6" xfId="0" applyFont="1" applyFill="1" applyBorder="1" applyAlignment="1" applyProtection="1">
      <alignment horizontal="center" vertical="center" wrapText="1"/>
      <protection locked="0"/>
    </xf>
    <xf numFmtId="0" fontId="4" fillId="12" borderId="7" xfId="0" applyFont="1" applyFill="1" applyBorder="1" applyAlignment="1">
      <alignment horizontal="center" vertical="center"/>
    </xf>
    <xf numFmtId="0" fontId="4" fillId="12" borderId="9" xfId="0" applyFont="1" applyFill="1" applyBorder="1" applyAlignment="1" applyProtection="1">
      <alignment horizontal="center" vertical="center" wrapText="1"/>
      <protection locked="0"/>
    </xf>
    <xf numFmtId="0" fontId="4" fillId="12" borderId="5" xfId="0" applyFont="1" applyFill="1" applyBorder="1" applyAlignment="1">
      <alignment horizontal="center" vertical="center"/>
    </xf>
    <xf numFmtId="0" fontId="4" fillId="12" borderId="11" xfId="0" applyFont="1" applyFill="1" applyBorder="1" applyAlignment="1" applyProtection="1">
      <alignment horizontal="center" vertical="center" wrapText="1"/>
      <protection locked="0"/>
    </xf>
    <xf numFmtId="0" fontId="4" fillId="12" borderId="12" xfId="0" applyFont="1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 wrapText="1"/>
    </xf>
    <xf numFmtId="2" fontId="16" fillId="0" borderId="39" xfId="0" applyNumberFormat="1" applyFont="1" applyBorder="1" applyAlignment="1">
      <alignment horizontal="center" vertical="center"/>
    </xf>
    <xf numFmtId="2" fontId="16" fillId="0" borderId="50" xfId="0" applyNumberFormat="1" applyFont="1" applyBorder="1" applyAlignment="1">
      <alignment horizontal="center" vertical="center"/>
    </xf>
    <xf numFmtId="2" fontId="16" fillId="0" borderId="55" xfId="0" applyNumberFormat="1" applyFont="1" applyBorder="1" applyAlignment="1">
      <alignment horizontal="center" vertical="center"/>
    </xf>
    <xf numFmtId="2" fontId="16" fillId="0" borderId="54" xfId="0" applyNumberFormat="1" applyFont="1" applyBorder="1" applyAlignment="1">
      <alignment horizontal="center" vertical="center"/>
    </xf>
    <xf numFmtId="2" fontId="16" fillId="0" borderId="40" xfId="0" applyNumberFormat="1" applyFont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8" fillId="22" borderId="0" xfId="0" applyFont="1" applyFill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 applyProtection="1">
      <alignment horizontal="center" vertical="center" wrapText="1"/>
      <protection locked="0"/>
    </xf>
    <xf numFmtId="0" fontId="1" fillId="5" borderId="6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/>
    </xf>
    <xf numFmtId="0" fontId="4" fillId="8" borderId="22" xfId="0" applyFont="1" applyFill="1" applyBorder="1" applyAlignment="1" applyProtection="1">
      <alignment horizontal="center" vertical="center" wrapText="1"/>
      <protection locked="0"/>
    </xf>
    <xf numFmtId="0" fontId="4" fillId="8" borderId="6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67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 applyProtection="1">
      <alignment horizontal="center" vertical="center"/>
    </xf>
    <xf numFmtId="0" fontId="12" fillId="14" borderId="28" xfId="0" applyFont="1" applyFill="1" applyBorder="1" applyAlignment="1">
      <alignment horizontal="center" vertical="center"/>
    </xf>
    <xf numFmtId="0" fontId="12" fillId="14" borderId="29" xfId="0" applyFont="1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 wrapText="1"/>
    </xf>
    <xf numFmtId="2" fontId="0" fillId="9" borderId="47" xfId="0" applyNumberFormat="1" applyFill="1" applyBorder="1" applyAlignment="1">
      <alignment horizontal="center" vertical="center" wrapText="1"/>
    </xf>
    <xf numFmtId="0" fontId="14" fillId="15" borderId="28" xfId="0" applyFont="1" applyFill="1" applyBorder="1" applyAlignment="1">
      <alignment horizontal="center" vertical="center" wrapText="1"/>
    </xf>
    <xf numFmtId="0" fontId="14" fillId="15" borderId="29" xfId="0" applyFont="1" applyFill="1" applyBorder="1" applyAlignment="1">
      <alignment horizontal="center" vertical="center" wrapText="1"/>
    </xf>
    <xf numFmtId="0" fontId="16" fillId="20" borderId="31" xfId="0" applyFont="1" applyFill="1" applyBorder="1" applyAlignment="1">
      <alignment horizontal="center" wrapText="1"/>
    </xf>
    <xf numFmtId="0" fontId="16" fillId="20" borderId="2" xfId="0" applyFont="1" applyFill="1" applyBorder="1" applyAlignment="1">
      <alignment horizontal="center"/>
    </xf>
    <xf numFmtId="0" fontId="15" fillId="19" borderId="31" xfId="0" applyFont="1" applyFill="1" applyBorder="1" applyAlignment="1">
      <alignment horizontal="center" wrapText="1"/>
    </xf>
    <xf numFmtId="0" fontId="15" fillId="19" borderId="2" xfId="0" applyFont="1" applyFill="1" applyBorder="1" applyAlignment="1">
      <alignment horizontal="center"/>
    </xf>
    <xf numFmtId="0" fontId="14" fillId="16" borderId="27" xfId="0" applyFont="1" applyFill="1" applyBorder="1" applyAlignment="1">
      <alignment horizontal="center" vertical="center" wrapText="1"/>
    </xf>
    <xf numFmtId="0" fontId="14" fillId="16" borderId="28" xfId="0" applyFont="1" applyFill="1" applyBorder="1" applyAlignment="1">
      <alignment horizontal="center" vertical="center" wrapText="1"/>
    </xf>
    <xf numFmtId="0" fontId="14" fillId="16" borderId="29" xfId="0" applyFont="1" applyFill="1" applyBorder="1" applyAlignment="1">
      <alignment horizontal="center" vertical="center" wrapText="1"/>
    </xf>
    <xf numFmtId="0" fontId="14" fillId="17" borderId="27" xfId="0" applyFont="1" applyFill="1" applyBorder="1" applyAlignment="1">
      <alignment horizontal="center" vertical="center" wrapText="1"/>
    </xf>
    <xf numFmtId="0" fontId="14" fillId="17" borderId="28" xfId="0" applyFont="1" applyFill="1" applyBorder="1" applyAlignment="1">
      <alignment horizontal="center" vertical="center" wrapText="1"/>
    </xf>
    <xf numFmtId="0" fontId="14" fillId="17" borderId="29" xfId="0" applyFont="1" applyFill="1" applyBorder="1" applyAlignment="1">
      <alignment horizontal="center" vertical="center" wrapText="1"/>
    </xf>
    <xf numFmtId="0" fontId="15" fillId="18" borderId="31" xfId="0" applyFont="1" applyFill="1" applyBorder="1" applyAlignment="1">
      <alignment horizontal="center" wrapText="1"/>
    </xf>
    <xf numFmtId="0" fontId="15" fillId="18" borderId="2" xfId="0" applyFont="1" applyFill="1" applyBorder="1" applyAlignment="1">
      <alignment horizontal="center"/>
    </xf>
    <xf numFmtId="0" fontId="19" fillId="21" borderId="31" xfId="0" applyFont="1" applyFill="1" applyBorder="1" applyAlignment="1">
      <alignment horizontal="center" vertical="center"/>
    </xf>
    <xf numFmtId="0" fontId="19" fillId="21" borderId="35" xfId="0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 vertical="center"/>
    </xf>
    <xf numFmtId="0" fontId="19" fillId="21" borderId="43" xfId="0" applyFont="1" applyFill="1" applyBorder="1" applyAlignment="1">
      <alignment horizontal="center" vertical="center"/>
    </xf>
    <xf numFmtId="0" fontId="19" fillId="21" borderId="47" xfId="0" applyFont="1" applyFill="1" applyBorder="1" applyAlignment="1">
      <alignment horizontal="center" vertical="center"/>
    </xf>
    <xf numFmtId="0" fontId="19" fillId="21" borderId="48" xfId="0" applyFont="1" applyFill="1" applyBorder="1" applyAlignment="1">
      <alignment horizontal="center" vertical="center"/>
    </xf>
    <xf numFmtId="0" fontId="1" fillId="5" borderId="63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2" fontId="1" fillId="5" borderId="63" xfId="0" applyNumberFormat="1" applyFont="1" applyFill="1" applyBorder="1" applyAlignment="1" applyProtection="1">
      <alignment horizontal="center" vertical="center" wrapText="1"/>
    </xf>
    <xf numFmtId="2" fontId="1" fillId="5" borderId="30" xfId="0" applyNumberFormat="1" applyFont="1" applyFill="1" applyBorder="1" applyAlignment="1" applyProtection="1">
      <alignment horizontal="center" vertical="center" wrapText="1"/>
    </xf>
    <xf numFmtId="2" fontId="1" fillId="5" borderId="64" xfId="0" applyNumberFormat="1" applyFont="1" applyFill="1" applyBorder="1" applyAlignment="1">
      <alignment horizontal="center" vertical="center" wrapText="1"/>
    </xf>
    <xf numFmtId="2" fontId="1" fillId="5" borderId="65" xfId="0" applyNumberFormat="1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8" borderId="41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8" fillId="14" borderId="43" xfId="0" applyFont="1" applyFill="1" applyBorder="1" applyAlignment="1">
      <alignment horizontal="center" vertical="center"/>
    </xf>
    <xf numFmtId="0" fontId="8" fillId="14" borderId="4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1" fillId="5" borderId="6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25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"/>
  <sheetViews>
    <sheetView tabSelected="1" view="pageBreakPreview" zoomScale="60" zoomScaleNormal="80" workbookViewId="0">
      <pane xSplit="15" ySplit="5" topLeftCell="P6" activePane="bottomRight" state="frozen"/>
      <selection pane="topRight" activeCell="Q1" sqref="Q1"/>
      <selection pane="bottomLeft" activeCell="A4" sqref="A4"/>
      <selection pane="bottomRight" activeCell="J15" sqref="J15"/>
    </sheetView>
  </sheetViews>
  <sheetFormatPr defaultRowHeight="15"/>
  <cols>
    <col min="1" max="1" width="20.5703125" bestFit="1" customWidth="1"/>
    <col min="2" max="2" width="15.28515625" customWidth="1"/>
    <col min="3" max="4" width="11.7109375" customWidth="1"/>
    <col min="5" max="5" width="15" customWidth="1"/>
    <col min="6" max="6" width="15.85546875" customWidth="1"/>
    <col min="7" max="7" width="12.7109375" customWidth="1"/>
    <col min="8" max="9" width="11.7109375" customWidth="1"/>
    <col min="10" max="10" width="15.28515625" customWidth="1"/>
    <col min="11" max="11" width="13" customWidth="1"/>
    <col min="12" max="12" width="13" style="126" hidden="1" customWidth="1"/>
    <col min="13" max="14" width="10.5703125" hidden="1" customWidth="1"/>
    <col min="15" max="15" width="10.28515625" hidden="1" customWidth="1"/>
  </cols>
  <sheetData>
    <row r="1" spans="1:15" ht="34.5" customHeight="1" thickBot="1">
      <c r="A1" s="204" t="s">
        <v>90</v>
      </c>
      <c r="B1" s="241" t="s">
        <v>85</v>
      </c>
      <c r="C1" s="242"/>
      <c r="D1" s="231" t="s">
        <v>84</v>
      </c>
      <c r="E1" s="232"/>
      <c r="F1" s="233" t="s">
        <v>83</v>
      </c>
      <c r="G1" s="234"/>
      <c r="H1" s="151"/>
      <c r="I1" s="151"/>
      <c r="J1" s="151"/>
      <c r="K1" s="152"/>
    </row>
    <row r="2" spans="1:15" s="139" customFormat="1" ht="15.75" customHeight="1">
      <c r="A2" s="243" t="s">
        <v>89</v>
      </c>
      <c r="B2" s="244"/>
      <c r="C2" s="244"/>
      <c r="D2" s="244"/>
      <c r="E2" s="244"/>
      <c r="F2" s="244"/>
      <c r="G2" s="244"/>
      <c r="H2" s="244"/>
      <c r="I2" s="244"/>
      <c r="J2" s="244"/>
      <c r="K2" s="245"/>
      <c r="L2" s="145"/>
      <c r="M2" s="145"/>
      <c r="N2" s="145"/>
      <c r="O2" s="146"/>
    </row>
    <row r="3" spans="1:15" s="139" customFormat="1" ht="16.5" customHeight="1" thickBot="1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8"/>
      <c r="L3" s="147"/>
      <c r="M3" s="147"/>
      <c r="N3" s="147"/>
      <c r="O3" s="148"/>
    </row>
    <row r="4" spans="1:15" ht="36.75" customHeight="1" thickBot="1">
      <c r="A4" s="203" t="s">
        <v>87</v>
      </c>
      <c r="B4" s="229" t="s">
        <v>71</v>
      </c>
      <c r="C4" s="229"/>
      <c r="D4" s="230"/>
      <c r="E4" s="235" t="s">
        <v>72</v>
      </c>
      <c r="F4" s="236"/>
      <c r="G4" s="236"/>
      <c r="H4" s="237"/>
      <c r="I4" s="238" t="s">
        <v>74</v>
      </c>
      <c r="J4" s="239"/>
      <c r="K4" s="240"/>
      <c r="L4" s="227" t="s">
        <v>78</v>
      </c>
      <c r="M4" s="137" t="s">
        <v>80</v>
      </c>
      <c r="N4" s="137" t="s">
        <v>81</v>
      </c>
      <c r="O4" s="137" t="s">
        <v>80</v>
      </c>
    </row>
    <row r="5" spans="1:15" ht="69.75" customHeight="1" thickBot="1">
      <c r="A5" s="202" t="s">
        <v>88</v>
      </c>
      <c r="B5" s="163" t="s">
        <v>67</v>
      </c>
      <c r="C5" s="142" t="s">
        <v>68</v>
      </c>
      <c r="D5" s="142" t="s">
        <v>77</v>
      </c>
      <c r="E5" s="143" t="s">
        <v>69</v>
      </c>
      <c r="F5" s="143" t="s">
        <v>70</v>
      </c>
      <c r="G5" s="143" t="s">
        <v>73</v>
      </c>
      <c r="H5" s="143" t="s">
        <v>77</v>
      </c>
      <c r="I5" s="144" t="s">
        <v>75</v>
      </c>
      <c r="J5" s="144" t="s">
        <v>76</v>
      </c>
      <c r="K5" s="144" t="s">
        <v>77</v>
      </c>
      <c r="L5" s="228"/>
      <c r="M5" s="135" t="s">
        <v>79</v>
      </c>
      <c r="N5" s="124" t="s">
        <v>79</v>
      </c>
      <c r="O5" s="136" t="s">
        <v>82</v>
      </c>
    </row>
    <row r="6" spans="1:15" ht="15.95" hidden="1" customHeight="1" thickBot="1">
      <c r="B6" s="225"/>
      <c r="C6" s="225"/>
      <c r="D6" s="225"/>
      <c r="E6" s="225"/>
      <c r="F6" s="225"/>
      <c r="G6" s="225"/>
      <c r="H6" s="225"/>
      <c r="I6" s="225"/>
      <c r="J6" s="225"/>
      <c r="K6" s="226"/>
      <c r="L6" s="149"/>
      <c r="M6" s="149"/>
      <c r="N6" s="149"/>
      <c r="O6" s="150"/>
    </row>
    <row r="7" spans="1:15" s="141" customFormat="1" ht="15.75" customHeight="1">
      <c r="B7" s="195">
        <f>Culture!I9</f>
        <v>0</v>
      </c>
      <c r="C7" s="196">
        <f>Culture!I17</f>
        <v>0</v>
      </c>
      <c r="D7" s="197">
        <f>(SUM(B7:C7))/2</f>
        <v>0</v>
      </c>
      <c r="E7" s="198">
        <f>'Product Service Design &amp; Disclo'!G9</f>
        <v>0</v>
      </c>
      <c r="F7" s="199">
        <f>'Product Service Design &amp; Disclo'!G14</f>
        <v>0</v>
      </c>
      <c r="G7" s="196">
        <f>'Product Service Design &amp; Disclo'!G18</f>
        <v>0</v>
      </c>
      <c r="H7" s="197">
        <f>(SUM(E7:G7))/3</f>
        <v>0</v>
      </c>
      <c r="I7" s="198">
        <f>'Dispute Mechanism'!G11</f>
        <v>0</v>
      </c>
      <c r="J7" s="196">
        <f>'Dispute Mechanism'!G16</f>
        <v>0</v>
      </c>
      <c r="K7" s="197">
        <f t="shared" ref="K7" si="0">AVERAGE(I7:J7)</f>
        <v>0</v>
      </c>
      <c r="L7" s="140">
        <f>(K7+H7+D7)/3</f>
        <v>0</v>
      </c>
      <c r="M7" s="154">
        <v>0</v>
      </c>
      <c r="N7" s="153">
        <v>0</v>
      </c>
      <c r="O7" s="155">
        <v>0</v>
      </c>
    </row>
  </sheetData>
  <sheetProtection password="CC07" sheet="1" objects="1" scenarios="1" formatCells="0" formatColumns="0" formatRows="0"/>
  <mergeCells count="9">
    <mergeCell ref="B6:K6"/>
    <mergeCell ref="L4:L5"/>
    <mergeCell ref="B4:D4"/>
    <mergeCell ref="D1:E1"/>
    <mergeCell ref="F1:G1"/>
    <mergeCell ref="E4:H4"/>
    <mergeCell ref="I4:K4"/>
    <mergeCell ref="B1:C1"/>
    <mergeCell ref="A2:K3"/>
  </mergeCells>
  <conditionalFormatting sqref="B7:O7">
    <cfRule type="cellIs" dxfId="24" priority="37" operator="equal">
      <formula>2</formula>
    </cfRule>
    <cfRule type="cellIs" dxfId="23" priority="38" operator="between">
      <formula>1</formula>
      <formula>1.99</formula>
    </cfRule>
    <cfRule type="cellIs" dxfId="22" priority="39" operator="between">
      <formula>0.001</formula>
      <formula>0.99</formula>
    </cfRule>
  </conditionalFormatting>
  <conditionalFormatting sqref="O7">
    <cfRule type="containsText" dxfId="21" priority="1" operator="containsText" text="0">
      <formula>NOT(ISERROR(SEARCH("0",O7)))</formula>
    </cfRule>
  </conditionalFormatting>
  <pageMargins left="0.7" right="0.7" top="0.75" bottom="0.75" header="0.3" footer="0.3"/>
  <pageSetup scale="79" orientation="landscape" horizontalDpi="4294967295" verticalDpi="4294967295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9"/>
  <sheetViews>
    <sheetView view="pageBreakPreview" zoomScaleNormal="70" zoomScaleSheetLayoutView="100" workbookViewId="0">
      <pane xSplit="7" ySplit="2" topLeftCell="H3" activePane="bottomRight" state="frozen"/>
      <selection pane="topRight" activeCell="F1" sqref="F1"/>
      <selection pane="bottomLeft" activeCell="A3" sqref="A3"/>
      <selection pane="bottomRight" activeCell="I13" sqref="I13"/>
    </sheetView>
  </sheetViews>
  <sheetFormatPr defaultRowHeight="12"/>
  <cols>
    <col min="1" max="1" width="32.42578125" style="5" bestFit="1" customWidth="1"/>
    <col min="2" max="2" width="38.42578125" style="5" bestFit="1" customWidth="1"/>
    <col min="3" max="3" width="23.7109375" style="5" customWidth="1"/>
    <col min="4" max="4" width="26.28515625" style="5" customWidth="1"/>
    <col min="5" max="5" width="15.5703125" style="5" customWidth="1"/>
    <col min="6" max="6" width="15.7109375" style="5" customWidth="1"/>
    <col min="7" max="7" width="8.7109375" style="5" bestFit="1" customWidth="1"/>
    <col min="8" max="8" width="13.5703125" style="5" customWidth="1"/>
    <col min="9" max="9" width="8" style="5" customWidth="1"/>
    <col min="10" max="10" width="10" style="5" customWidth="1"/>
    <col min="11" max="11" width="29.140625" style="5" customWidth="1"/>
    <col min="12" max="12" width="13.42578125" style="5" customWidth="1"/>
    <col min="13" max="13" width="10.42578125" style="5" customWidth="1"/>
    <col min="14" max="14" width="8.5703125" style="5" customWidth="1"/>
    <col min="15" max="15" width="10.140625" style="5" customWidth="1"/>
    <col min="16" max="16" width="12" style="5" customWidth="1"/>
    <col min="17" max="61" width="26.7109375" style="5" customWidth="1"/>
    <col min="62" max="16384" width="9.140625" style="5"/>
  </cols>
  <sheetData>
    <row r="1" spans="1:9" ht="19.5" customHeight="1">
      <c r="A1" s="281" t="s">
        <v>25</v>
      </c>
      <c r="B1" s="282"/>
      <c r="C1" s="282"/>
      <c r="D1" s="282"/>
      <c r="E1" s="282"/>
      <c r="F1" s="282"/>
      <c r="G1" s="283"/>
      <c r="H1" s="287" t="s">
        <v>86</v>
      </c>
      <c r="I1" s="288"/>
    </row>
    <row r="2" spans="1:9" s="56" customFormat="1" ht="16.5" thickBot="1">
      <c r="A2" s="284"/>
      <c r="B2" s="285"/>
      <c r="C2" s="285"/>
      <c r="D2" s="285"/>
      <c r="E2" s="285"/>
      <c r="F2" s="285"/>
      <c r="G2" s="286"/>
      <c r="H2" s="289"/>
      <c r="I2" s="290"/>
    </row>
    <row r="3" spans="1:9" ht="12" customHeight="1">
      <c r="A3" s="2" t="s">
        <v>1</v>
      </c>
      <c r="B3" s="297" t="s">
        <v>3</v>
      </c>
      <c r="C3" s="297" t="s">
        <v>4</v>
      </c>
      <c r="D3" s="77" t="s">
        <v>0</v>
      </c>
      <c r="E3" s="77"/>
      <c r="F3" s="77"/>
      <c r="G3" s="297" t="s">
        <v>6</v>
      </c>
      <c r="H3" s="302" t="s">
        <v>64</v>
      </c>
      <c r="I3" s="297" t="s">
        <v>62</v>
      </c>
    </row>
    <row r="4" spans="1:9" ht="12.75" thickBot="1">
      <c r="A4" s="10" t="s">
        <v>2</v>
      </c>
      <c r="B4" s="298"/>
      <c r="C4" s="298"/>
      <c r="D4" s="7" t="s">
        <v>5</v>
      </c>
      <c r="E4" s="7"/>
      <c r="F4" s="7"/>
      <c r="G4" s="298"/>
      <c r="H4" s="303"/>
      <c r="I4" s="298"/>
    </row>
    <row r="5" spans="1:9" ht="117.75" customHeight="1" thickBot="1">
      <c r="A5" s="311" t="s">
        <v>17</v>
      </c>
      <c r="B5" s="24" t="s">
        <v>126</v>
      </c>
      <c r="C5" s="25" t="s">
        <v>10</v>
      </c>
      <c r="D5" s="266" t="s">
        <v>95</v>
      </c>
      <c r="E5" s="267"/>
      <c r="F5" s="268"/>
      <c r="G5" s="108">
        <v>0.5</v>
      </c>
      <c r="H5" s="109"/>
      <c r="I5" s="25">
        <f>H5*G5</f>
        <v>0</v>
      </c>
    </row>
    <row r="6" spans="1:9" ht="117.75" customHeight="1">
      <c r="A6" s="312"/>
      <c r="B6" s="299" t="s">
        <v>14</v>
      </c>
      <c r="C6" s="26" t="s">
        <v>96</v>
      </c>
      <c r="D6" s="269" t="s">
        <v>97</v>
      </c>
      <c r="E6" s="270"/>
      <c r="F6" s="271"/>
      <c r="G6" s="304">
        <v>0.5</v>
      </c>
      <c r="H6" s="113"/>
      <c r="I6" s="157">
        <f>(0.5/3)*H6</f>
        <v>0</v>
      </c>
    </row>
    <row r="7" spans="1:9" ht="108" customHeight="1">
      <c r="A7" s="312"/>
      <c r="B7" s="300"/>
      <c r="C7" s="23" t="s">
        <v>7</v>
      </c>
      <c r="D7" s="272" t="s">
        <v>98</v>
      </c>
      <c r="E7" s="273"/>
      <c r="F7" s="274"/>
      <c r="G7" s="305"/>
      <c r="H7" s="63"/>
      <c r="I7" s="101">
        <f>(0.5/3)*H7</f>
        <v>0</v>
      </c>
    </row>
    <row r="8" spans="1:9" ht="120" customHeight="1" thickBot="1">
      <c r="A8" s="312"/>
      <c r="B8" s="301"/>
      <c r="C8" s="27" t="s">
        <v>11</v>
      </c>
      <c r="D8" s="275" t="s">
        <v>99</v>
      </c>
      <c r="E8" s="276"/>
      <c r="F8" s="277"/>
      <c r="G8" s="306"/>
      <c r="H8" s="64"/>
      <c r="I8" s="102">
        <f>(0.5/3)*H8</f>
        <v>0</v>
      </c>
    </row>
    <row r="9" spans="1:9" ht="16.5" thickBot="1">
      <c r="A9" s="313"/>
      <c r="B9" s="30"/>
      <c r="C9" s="31"/>
      <c r="D9" s="98"/>
      <c r="E9" s="205"/>
      <c r="F9" s="205"/>
      <c r="G9" s="32">
        <f>G6+G5</f>
        <v>1</v>
      </c>
      <c r="H9" s="100"/>
      <c r="I9" s="35">
        <f>SUM(I5:I8)</f>
        <v>0</v>
      </c>
    </row>
    <row r="10" spans="1:9" ht="58.5" customHeight="1">
      <c r="A10" s="293" t="s">
        <v>18</v>
      </c>
      <c r="B10" s="18" t="s">
        <v>19</v>
      </c>
      <c r="C10" s="19" t="s">
        <v>20</v>
      </c>
      <c r="D10" s="278" t="s">
        <v>100</v>
      </c>
      <c r="E10" s="279"/>
      <c r="F10" s="280"/>
      <c r="G10" s="307">
        <v>0.25</v>
      </c>
      <c r="H10" s="103"/>
      <c r="I10" s="20">
        <f>(0.25/2)*H10</f>
        <v>0</v>
      </c>
    </row>
    <row r="11" spans="1:9" ht="48.75" thickBot="1">
      <c r="A11" s="294"/>
      <c r="B11" s="21" t="s">
        <v>19</v>
      </c>
      <c r="C11" s="22" t="s">
        <v>15</v>
      </c>
      <c r="D11" s="257" t="s">
        <v>101</v>
      </c>
      <c r="E11" s="258"/>
      <c r="F11" s="259"/>
      <c r="G11" s="308"/>
      <c r="H11" s="104"/>
      <c r="I11" s="105">
        <f>(0.25/2)*H11</f>
        <v>0</v>
      </c>
    </row>
    <row r="12" spans="1:9" s="4" customFormat="1" ht="54.75" customHeight="1">
      <c r="A12" s="294"/>
      <c r="B12" s="291" t="s">
        <v>8</v>
      </c>
      <c r="C12" s="13" t="s">
        <v>21</v>
      </c>
      <c r="D12" s="260" t="s">
        <v>102</v>
      </c>
      <c r="E12" s="261"/>
      <c r="F12" s="262"/>
      <c r="G12" s="309">
        <v>0.25</v>
      </c>
      <c r="H12" s="106"/>
      <c r="I12" s="14">
        <f t="shared" ref="I12:I13" si="0">(0.25/2)*H12</f>
        <v>0</v>
      </c>
    </row>
    <row r="13" spans="1:9" s="4" customFormat="1" ht="72.75" thickBot="1">
      <c r="A13" s="294"/>
      <c r="B13" s="292"/>
      <c r="C13" s="55" t="s">
        <v>22</v>
      </c>
      <c r="D13" s="263" t="s">
        <v>103</v>
      </c>
      <c r="E13" s="264"/>
      <c r="F13" s="265"/>
      <c r="G13" s="310"/>
      <c r="H13" s="107"/>
      <c r="I13" s="55">
        <f t="shared" si="0"/>
        <v>0</v>
      </c>
    </row>
    <row r="14" spans="1:9" s="4" customFormat="1" ht="60" customHeight="1">
      <c r="A14" s="294"/>
      <c r="B14" s="249" t="s">
        <v>9</v>
      </c>
      <c r="C14" s="317" t="s">
        <v>94</v>
      </c>
      <c r="D14" s="99" t="s">
        <v>91</v>
      </c>
      <c r="E14" s="215" t="s">
        <v>92</v>
      </c>
      <c r="F14" s="206" t="s">
        <v>93</v>
      </c>
      <c r="G14" s="251">
        <v>0.25</v>
      </c>
      <c r="H14" s="253">
        <f>G14/3</f>
        <v>8.3333333333333329E-2</v>
      </c>
      <c r="I14" s="255">
        <f>(H14*D15)+(H14*E15)+(H14*F15)</f>
        <v>0</v>
      </c>
    </row>
    <row r="15" spans="1:9" s="4" customFormat="1" ht="30" customHeight="1" thickBot="1">
      <c r="A15" s="295"/>
      <c r="B15" s="250"/>
      <c r="C15" s="318"/>
      <c r="D15" s="207">
        <v>0</v>
      </c>
      <c r="E15" s="207">
        <v>0</v>
      </c>
      <c r="F15" s="211">
        <v>0</v>
      </c>
      <c r="G15" s="252"/>
      <c r="H15" s="254"/>
      <c r="I15" s="256"/>
    </row>
    <row r="16" spans="1:9" s="4" customFormat="1" ht="80.25" customHeight="1" thickBot="1">
      <c r="A16" s="296"/>
      <c r="B16" s="16" t="s">
        <v>23</v>
      </c>
      <c r="C16" s="17" t="s">
        <v>24</v>
      </c>
      <c r="D16" s="314" t="s">
        <v>104</v>
      </c>
      <c r="E16" s="315"/>
      <c r="F16" s="316"/>
      <c r="G16" s="212">
        <v>0.25</v>
      </c>
      <c r="H16" s="213"/>
      <c r="I16" s="214">
        <f>H16*G16</f>
        <v>0</v>
      </c>
    </row>
    <row r="17" spans="1:9" s="4" customFormat="1" ht="16.5" thickBot="1">
      <c r="G17" s="224">
        <f>SUM(G10:G16)</f>
        <v>1</v>
      </c>
      <c r="H17" s="133"/>
      <c r="I17" s="134">
        <f>SUM(I10:I16)</f>
        <v>0</v>
      </c>
    </row>
    <row r="18" spans="1:9" ht="16.5" thickBot="1">
      <c r="G18" s="110">
        <f>SUM(G17,G9)</f>
        <v>2</v>
      </c>
      <c r="H18" s="138" t="s">
        <v>66</v>
      </c>
      <c r="I18" s="111">
        <f>I17+I9</f>
        <v>0</v>
      </c>
    </row>
    <row r="19" spans="1:9" ht="16.5" thickBot="1">
      <c r="G19" s="110">
        <f>AVERAGE(G17,G9)</f>
        <v>1</v>
      </c>
      <c r="H19" s="138" t="s">
        <v>63</v>
      </c>
      <c r="I19" s="111">
        <f>AVERAGE(I17,I9)</f>
        <v>0</v>
      </c>
    </row>
    <row r="24" spans="1:9" ht="15.75" hidden="1">
      <c r="B24" s="208">
        <v>0</v>
      </c>
    </row>
    <row r="25" spans="1:9" ht="15.75" hidden="1">
      <c r="B25" s="209">
        <v>1</v>
      </c>
    </row>
    <row r="26" spans="1:9" ht="15.75" hidden="1">
      <c r="B26" s="210">
        <v>2</v>
      </c>
    </row>
    <row r="32" spans="1:9" ht="15">
      <c r="A32" s="3"/>
      <c r="B32" s="4"/>
      <c r="C32" s="4"/>
      <c r="D32" s="4"/>
      <c r="E32" s="4"/>
      <c r="F32" s="4"/>
      <c r="G32" s="4"/>
      <c r="H32" s="4"/>
      <c r="I32" s="7"/>
    </row>
    <row r="33" spans="1:9" ht="15">
      <c r="A33" s="3"/>
      <c r="B33" s="4"/>
      <c r="C33" s="4"/>
      <c r="D33" s="4"/>
      <c r="E33" s="4"/>
      <c r="F33" s="4"/>
      <c r="G33" s="4"/>
      <c r="H33" s="4"/>
      <c r="I33" s="7"/>
    </row>
    <row r="34" spans="1:9" ht="15">
      <c r="A34" s="3"/>
      <c r="B34" s="4"/>
      <c r="C34" s="3"/>
      <c r="D34" s="4"/>
      <c r="E34" s="4"/>
      <c r="F34" s="4"/>
      <c r="G34" s="4"/>
      <c r="H34" s="4"/>
      <c r="I34" s="7"/>
    </row>
    <row r="35" spans="1:9" ht="15">
      <c r="A35" s="3"/>
      <c r="B35" s="4"/>
      <c r="C35" s="3"/>
      <c r="D35" s="4"/>
      <c r="E35" s="4"/>
      <c r="F35" s="4"/>
      <c r="G35" s="4"/>
      <c r="H35" s="4"/>
      <c r="I35" s="7"/>
    </row>
    <row r="36" spans="1:9" ht="15">
      <c r="A36" s="3"/>
      <c r="B36" s="4"/>
      <c r="C36" s="3"/>
      <c r="D36" s="4"/>
      <c r="E36" s="4"/>
      <c r="F36" s="4"/>
      <c r="G36" s="4"/>
      <c r="H36" s="4"/>
      <c r="I36" s="7"/>
    </row>
    <row r="37" spans="1:9" ht="15">
      <c r="A37" s="3"/>
      <c r="B37" s="4"/>
      <c r="C37" s="3"/>
      <c r="D37" s="3"/>
      <c r="E37" s="3"/>
      <c r="F37" s="3"/>
      <c r="G37" s="3"/>
      <c r="H37" s="3"/>
      <c r="I37" s="7"/>
    </row>
    <row r="38" spans="1:9" ht="15">
      <c r="A38" s="3"/>
      <c r="B38" s="4"/>
      <c r="C38" s="4"/>
      <c r="D38" s="4"/>
      <c r="E38" s="4"/>
      <c r="F38" s="4"/>
      <c r="G38" s="4"/>
      <c r="H38" s="4"/>
      <c r="I38" s="7"/>
    </row>
    <row r="39" spans="1:9" ht="15">
      <c r="A39" s="3"/>
      <c r="B39" s="4"/>
      <c r="C39" s="4"/>
      <c r="D39" s="4"/>
      <c r="E39" s="4"/>
      <c r="F39" s="4"/>
      <c r="G39" s="4"/>
      <c r="H39" s="4"/>
      <c r="I39" s="7"/>
    </row>
    <row r="40" spans="1:9" ht="15">
      <c r="A40" s="3"/>
      <c r="B40" s="4"/>
      <c r="C40" s="3"/>
      <c r="D40" s="4"/>
      <c r="E40" s="4"/>
      <c r="F40" s="4"/>
      <c r="G40" s="4"/>
      <c r="H40" s="4"/>
      <c r="I40" s="7"/>
    </row>
    <row r="41" spans="1:9" ht="15">
      <c r="A41" s="3"/>
      <c r="B41" s="3"/>
      <c r="C41" s="3"/>
      <c r="D41" s="4"/>
      <c r="E41" s="4"/>
      <c r="F41" s="4"/>
      <c r="G41" s="4"/>
      <c r="H41" s="4"/>
      <c r="I41" s="7"/>
    </row>
    <row r="42" spans="1:9" ht="15">
      <c r="A42" s="3"/>
      <c r="B42" s="3"/>
      <c r="C42" s="3"/>
      <c r="D42" s="4"/>
      <c r="E42" s="4"/>
      <c r="F42" s="4"/>
      <c r="G42" s="4"/>
      <c r="H42" s="4"/>
      <c r="I42" s="7"/>
    </row>
    <row r="43" spans="1:9" ht="15">
      <c r="A43" s="3"/>
      <c r="B43" s="3"/>
      <c r="C43" s="4"/>
      <c r="D43" s="4"/>
      <c r="E43" s="4"/>
      <c r="F43" s="4"/>
      <c r="G43" s="4"/>
      <c r="H43" s="4"/>
      <c r="I43" s="7"/>
    </row>
    <row r="44" spans="1:9" ht="15">
      <c r="A44" s="3"/>
      <c r="B44" s="3"/>
      <c r="C44" s="4"/>
      <c r="D44" s="4"/>
      <c r="E44" s="4"/>
      <c r="F44" s="4"/>
      <c r="G44" s="4"/>
      <c r="H44" s="4"/>
      <c r="I44" s="7"/>
    </row>
    <row r="45" spans="1:9" ht="15">
      <c r="A45" s="3"/>
      <c r="B45" s="3"/>
      <c r="C45" s="4"/>
      <c r="D45" s="4"/>
      <c r="E45" s="4"/>
      <c r="F45" s="4"/>
      <c r="G45" s="4"/>
      <c r="H45" s="4"/>
      <c r="I45" s="7"/>
    </row>
    <row r="46" spans="1:9" ht="15">
      <c r="A46" s="3"/>
      <c r="B46" s="3"/>
      <c r="C46" s="4"/>
      <c r="D46" s="3"/>
      <c r="E46" s="3"/>
      <c r="F46" s="3"/>
      <c r="G46" s="3"/>
      <c r="H46" s="3"/>
      <c r="I46" s="7"/>
    </row>
    <row r="47" spans="1:9" ht="15">
      <c r="A47" s="3"/>
      <c r="B47" s="3"/>
      <c r="C47" s="4"/>
      <c r="D47" s="3"/>
      <c r="E47" s="3"/>
      <c r="F47" s="3"/>
      <c r="G47" s="3"/>
      <c r="H47" s="3"/>
      <c r="I47" s="7"/>
    </row>
    <row r="48" spans="1:9" ht="15">
      <c r="A48" s="3"/>
      <c r="B48" s="3"/>
      <c r="C48" s="4"/>
      <c r="D48" s="4"/>
      <c r="E48" s="4"/>
      <c r="F48" s="4"/>
      <c r="G48" s="4"/>
      <c r="H48" s="4"/>
      <c r="I48" s="7"/>
    </row>
    <row r="49" spans="1:9" ht="15">
      <c r="A49" s="3"/>
      <c r="B49" s="3"/>
      <c r="C49" s="4"/>
      <c r="D49" s="4"/>
      <c r="E49" s="4"/>
      <c r="F49" s="4"/>
      <c r="G49" s="4"/>
      <c r="H49" s="4"/>
      <c r="I49" s="7"/>
    </row>
    <row r="50" spans="1:9" ht="15">
      <c r="A50" s="3"/>
      <c r="B50" s="3"/>
      <c r="C50" s="4"/>
      <c r="D50" s="4"/>
      <c r="E50" s="4"/>
      <c r="F50" s="4"/>
      <c r="G50" s="4"/>
      <c r="H50" s="4"/>
      <c r="I50" s="7"/>
    </row>
    <row r="51" spans="1:9" ht="15">
      <c r="A51" s="3"/>
      <c r="B51" s="3"/>
      <c r="C51" s="4"/>
      <c r="D51" s="3"/>
      <c r="E51" s="3"/>
      <c r="F51" s="3"/>
      <c r="G51" s="3"/>
      <c r="H51" s="3"/>
      <c r="I51" s="7"/>
    </row>
    <row r="52" spans="1:9" ht="15">
      <c r="A52" s="3"/>
      <c r="B52" s="3"/>
      <c r="C52" s="4"/>
      <c r="D52" s="3"/>
      <c r="E52" s="3"/>
      <c r="F52" s="3"/>
      <c r="G52" s="3"/>
      <c r="H52" s="3"/>
      <c r="I52" s="7"/>
    </row>
    <row r="53" spans="1:9" ht="15">
      <c r="A53" s="3"/>
      <c r="B53" s="3"/>
      <c r="C53" s="4"/>
      <c r="D53" s="3"/>
      <c r="E53" s="3"/>
      <c r="F53" s="3"/>
      <c r="G53" s="3"/>
      <c r="H53" s="3"/>
      <c r="I53" s="7"/>
    </row>
    <row r="54" spans="1:9" ht="15">
      <c r="A54" s="3"/>
      <c r="B54" s="3"/>
      <c r="C54" s="4"/>
      <c r="D54" s="3"/>
      <c r="E54" s="3"/>
      <c r="F54" s="3"/>
      <c r="G54" s="3"/>
      <c r="H54" s="3"/>
      <c r="I54" s="7"/>
    </row>
    <row r="55" spans="1:9" ht="15">
      <c r="A55" s="3"/>
      <c r="B55" s="3"/>
      <c r="C55" s="4"/>
      <c r="D55" s="3"/>
      <c r="E55" s="3"/>
      <c r="F55" s="3"/>
      <c r="G55" s="3"/>
      <c r="H55" s="3"/>
      <c r="I55" s="7"/>
    </row>
    <row r="56" spans="1:9">
      <c r="A56" s="6"/>
      <c r="B56" s="4"/>
      <c r="C56" s="4"/>
      <c r="D56" s="4"/>
      <c r="E56" s="4"/>
      <c r="F56" s="4"/>
      <c r="G56" s="4"/>
      <c r="H56" s="4"/>
      <c r="I56" s="7"/>
    </row>
    <row r="57" spans="1:9">
      <c r="A57" s="4"/>
      <c r="B57" s="4"/>
      <c r="C57" s="4"/>
      <c r="D57" s="4"/>
      <c r="E57" s="4"/>
      <c r="F57" s="4"/>
      <c r="G57" s="4"/>
      <c r="H57" s="4"/>
      <c r="I57" s="7"/>
    </row>
    <row r="58" spans="1:9">
      <c r="A58" s="4"/>
      <c r="B58" s="4"/>
      <c r="C58" s="4"/>
      <c r="D58" s="4"/>
      <c r="E58" s="4"/>
      <c r="F58" s="4"/>
      <c r="G58" s="4"/>
      <c r="H58" s="4"/>
      <c r="I58" s="7"/>
    </row>
    <row r="59" spans="1:9">
      <c r="A59" s="4"/>
      <c r="B59" s="4"/>
      <c r="C59" s="4"/>
      <c r="D59" s="4"/>
      <c r="E59" s="4"/>
      <c r="F59" s="4"/>
      <c r="G59" s="4"/>
      <c r="H59" s="4"/>
      <c r="I59" s="7"/>
    </row>
    <row r="60" spans="1:9" ht="15">
      <c r="A60" s="4"/>
      <c r="B60" s="3"/>
      <c r="C60" s="4"/>
      <c r="D60" s="4"/>
      <c r="E60" s="4"/>
      <c r="F60" s="4"/>
      <c r="G60" s="4"/>
      <c r="H60" s="4"/>
      <c r="I60" s="7"/>
    </row>
    <row r="61" spans="1:9" ht="15">
      <c r="A61" s="3"/>
      <c r="B61" s="3"/>
      <c r="C61" s="3"/>
      <c r="D61" s="4"/>
      <c r="E61" s="4"/>
      <c r="F61" s="4"/>
      <c r="G61" s="4"/>
      <c r="H61" s="4"/>
      <c r="I61" s="7"/>
    </row>
    <row r="62" spans="1:9" ht="15">
      <c r="A62" s="3"/>
      <c r="B62" s="3"/>
      <c r="C62" s="3"/>
      <c r="D62" s="4"/>
      <c r="E62" s="4"/>
      <c r="F62" s="4"/>
      <c r="G62" s="4"/>
      <c r="H62" s="4"/>
      <c r="I62" s="7"/>
    </row>
    <row r="63" spans="1:9" ht="15">
      <c r="A63" s="3"/>
      <c r="B63" s="3"/>
      <c r="C63" s="3"/>
      <c r="D63" s="4"/>
      <c r="E63" s="4"/>
      <c r="F63" s="4"/>
      <c r="G63" s="4"/>
      <c r="H63" s="4"/>
      <c r="I63" s="7"/>
    </row>
    <row r="64" spans="1:9" ht="15">
      <c r="A64" s="3"/>
      <c r="B64" s="3"/>
      <c r="C64" s="3"/>
      <c r="D64" s="4"/>
      <c r="E64" s="4"/>
      <c r="F64" s="4"/>
      <c r="G64" s="4"/>
      <c r="H64" s="4"/>
      <c r="I64" s="7"/>
    </row>
    <row r="65" spans="1:9" ht="15">
      <c r="A65" s="3"/>
      <c r="B65" s="3"/>
      <c r="C65" s="3"/>
      <c r="D65" s="4"/>
      <c r="E65" s="4"/>
      <c r="F65" s="4"/>
      <c r="G65" s="4"/>
      <c r="H65" s="4"/>
      <c r="I65" s="7"/>
    </row>
    <row r="66" spans="1:9" ht="15">
      <c r="A66" s="3"/>
      <c r="B66" s="4"/>
      <c r="C66" s="4"/>
      <c r="D66" s="4"/>
      <c r="E66" s="4"/>
      <c r="F66" s="4"/>
      <c r="G66" s="4"/>
      <c r="H66" s="4"/>
      <c r="I66" s="7"/>
    </row>
    <row r="67" spans="1:9" ht="15">
      <c r="A67" s="3"/>
      <c r="B67" s="4"/>
      <c r="C67" s="4"/>
      <c r="D67" s="4"/>
      <c r="E67" s="4"/>
      <c r="F67" s="4"/>
      <c r="G67" s="4"/>
      <c r="H67" s="4"/>
      <c r="I67" s="7"/>
    </row>
    <row r="68" spans="1:9" ht="15">
      <c r="A68" s="3"/>
      <c r="B68" s="4"/>
      <c r="C68" s="4"/>
      <c r="D68" s="4"/>
      <c r="E68" s="4"/>
      <c r="F68" s="4"/>
      <c r="G68" s="4"/>
      <c r="H68" s="4"/>
      <c r="I68" s="7"/>
    </row>
    <row r="69" spans="1:9" ht="15">
      <c r="A69" s="3"/>
      <c r="B69" s="3"/>
      <c r="C69" s="4"/>
      <c r="D69" s="3"/>
      <c r="E69" s="3"/>
      <c r="F69" s="3"/>
      <c r="G69" s="3"/>
      <c r="H69" s="3"/>
      <c r="I69" s="7"/>
    </row>
  </sheetData>
  <sheetProtection password="CC07" sheet="1" objects="1" scenarios="1" formatCells="0" formatColumns="0" formatRows="0"/>
  <dataConsolidate/>
  <mergeCells count="28">
    <mergeCell ref="A1:G2"/>
    <mergeCell ref="H1:I2"/>
    <mergeCell ref="B12:B13"/>
    <mergeCell ref="A10:A16"/>
    <mergeCell ref="I3:I4"/>
    <mergeCell ref="B3:B4"/>
    <mergeCell ref="C3:C4"/>
    <mergeCell ref="B6:B8"/>
    <mergeCell ref="H3:H4"/>
    <mergeCell ref="G3:G4"/>
    <mergeCell ref="G6:G8"/>
    <mergeCell ref="G10:G11"/>
    <mergeCell ref="G12:G13"/>
    <mergeCell ref="A5:A9"/>
    <mergeCell ref="D16:F16"/>
    <mergeCell ref="C14:C15"/>
    <mergeCell ref="D5:F5"/>
    <mergeCell ref="D6:F6"/>
    <mergeCell ref="D7:F7"/>
    <mergeCell ref="D8:F8"/>
    <mergeCell ref="D10:F10"/>
    <mergeCell ref="B14:B15"/>
    <mergeCell ref="G14:G15"/>
    <mergeCell ref="H14:H15"/>
    <mergeCell ref="I14:I15"/>
    <mergeCell ref="D11:F11"/>
    <mergeCell ref="D12:F12"/>
    <mergeCell ref="D13:F13"/>
  </mergeCells>
  <conditionalFormatting sqref="H5:H13 H16:H17">
    <cfRule type="containsText" dxfId="20" priority="10" operator="containsText" text="2">
      <formula>NOT(ISERROR(SEARCH("2",H5)))</formula>
    </cfRule>
    <cfRule type="containsText" dxfId="19" priority="11" operator="containsText" text="1">
      <formula>NOT(ISERROR(SEARCH("1",H5)))</formula>
    </cfRule>
    <cfRule type="containsText" dxfId="18" priority="12" operator="containsText" text="0">
      <formula>NOT(ISERROR(SEARCH("0",H5)))</formula>
    </cfRule>
  </conditionalFormatting>
  <conditionalFormatting sqref="H9:I9 H17:I17">
    <cfRule type="containsText" dxfId="17" priority="7" operator="containsText" text="2">
      <formula>NOT(ISERROR(SEARCH("2",H9)))</formula>
    </cfRule>
    <cfRule type="cellIs" dxfId="16" priority="8" operator="between">
      <formula>1</formula>
      <formula>1.99</formula>
    </cfRule>
    <cfRule type="cellIs" dxfId="15" priority="9" operator="between">
      <formula>0.1</formula>
      <formula>0.99</formula>
    </cfRule>
  </conditionalFormatting>
  <dataValidations count="1">
    <dataValidation type="list" allowBlank="1" showInputMessage="1" showErrorMessage="1" sqref="H5:H13 D15:F15 H16">
      <formula1>$B$24:$B$26</formula1>
    </dataValidation>
  </dataValidations>
  <pageMargins left="0.7" right="0.7" top="0.75" bottom="0.75" header="0.3" footer="0.3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view="pageBreakPreview" zoomScaleNormal="70" zoomScaleSheetLayoutView="100" workbookViewId="0">
      <pane xSplit="5" ySplit="2" topLeftCell="F20" activePane="bottomRight" state="frozen"/>
      <selection pane="topRight" activeCell="F1" sqref="F1"/>
      <selection pane="bottomLeft" activeCell="A3" sqref="A3"/>
      <selection pane="bottomRight" activeCell="E15" sqref="E15"/>
    </sheetView>
  </sheetViews>
  <sheetFormatPr defaultRowHeight="15"/>
  <cols>
    <col min="1" max="2" width="32.42578125" customWidth="1"/>
    <col min="3" max="3" width="23.7109375" customWidth="1"/>
    <col min="4" max="4" width="27.7109375" customWidth="1"/>
    <col min="5" max="5" width="8.28515625" bestFit="1" customWidth="1"/>
    <col min="6" max="6" width="12.5703125" customWidth="1"/>
    <col min="7" max="7" width="8.7109375" bestFit="1" customWidth="1"/>
    <col min="9" max="9" width="0" hidden="1" customWidth="1"/>
  </cols>
  <sheetData>
    <row r="1" spans="1:9" s="5" customFormat="1" ht="19.5" customHeight="1">
      <c r="A1" s="281" t="s">
        <v>26</v>
      </c>
      <c r="B1" s="282"/>
      <c r="C1" s="282"/>
      <c r="D1" s="282"/>
      <c r="E1" s="283"/>
      <c r="F1" s="287" t="s">
        <v>86</v>
      </c>
      <c r="G1" s="288"/>
    </row>
    <row r="2" spans="1:9" s="56" customFormat="1" ht="16.5" customHeight="1" thickBot="1">
      <c r="A2" s="284"/>
      <c r="B2" s="285"/>
      <c r="C2" s="285"/>
      <c r="D2" s="285"/>
      <c r="E2" s="286"/>
      <c r="F2" s="289"/>
      <c r="G2" s="290"/>
    </row>
    <row r="3" spans="1:9" ht="15" customHeight="1">
      <c r="A3" s="8" t="s">
        <v>1</v>
      </c>
      <c r="B3" s="297" t="s">
        <v>3</v>
      </c>
      <c r="C3" s="297" t="s">
        <v>4</v>
      </c>
      <c r="D3" s="77" t="s">
        <v>0</v>
      </c>
      <c r="E3" s="297" t="s">
        <v>6</v>
      </c>
      <c r="F3" s="321" t="s">
        <v>65</v>
      </c>
      <c r="G3" s="319" t="s">
        <v>62</v>
      </c>
    </row>
    <row r="4" spans="1:9" s="5" customFormat="1" ht="15.75" customHeight="1" thickBot="1">
      <c r="A4" s="10" t="s">
        <v>2</v>
      </c>
      <c r="B4" s="298"/>
      <c r="C4" s="298"/>
      <c r="D4" s="7" t="s">
        <v>5</v>
      </c>
      <c r="E4" s="298"/>
      <c r="F4" s="322"/>
      <c r="G4" s="320"/>
      <c r="I4" s="5">
        <v>0</v>
      </c>
    </row>
    <row r="5" spans="1:9" s="5" customFormat="1" ht="120">
      <c r="A5" s="328" t="s">
        <v>27</v>
      </c>
      <c r="B5" s="299" t="s">
        <v>28</v>
      </c>
      <c r="C5" s="26" t="s">
        <v>29</v>
      </c>
      <c r="D5" s="78" t="s">
        <v>105</v>
      </c>
      <c r="E5" s="326">
        <v>0.33</v>
      </c>
      <c r="F5" s="176"/>
      <c r="G5" s="219">
        <f>(0.33/2)*F5</f>
        <v>0</v>
      </c>
      <c r="I5" s="5">
        <v>1</v>
      </c>
    </row>
    <row r="6" spans="1:9" s="5" customFormat="1" ht="132.75" thickBot="1">
      <c r="A6" s="329"/>
      <c r="B6" s="301"/>
      <c r="C6" s="28" t="s">
        <v>30</v>
      </c>
      <c r="D6" s="79" t="s">
        <v>106</v>
      </c>
      <c r="E6" s="327"/>
      <c r="F6" s="177"/>
      <c r="G6" s="220">
        <f>(0.33/2)*F6</f>
        <v>0</v>
      </c>
      <c r="I6" s="5">
        <v>2</v>
      </c>
    </row>
    <row r="7" spans="1:9" s="5" customFormat="1" ht="36.75" thickBot="1">
      <c r="A7" s="329"/>
      <c r="B7" s="221" t="s">
        <v>31</v>
      </c>
      <c r="C7" s="65" t="s">
        <v>32</v>
      </c>
      <c r="D7" s="80" t="s">
        <v>100</v>
      </c>
      <c r="E7" s="87">
        <v>0.33</v>
      </c>
      <c r="F7" s="158"/>
      <c r="G7" s="178">
        <f>F7*E7</f>
        <v>0</v>
      </c>
    </row>
    <row r="8" spans="1:9" s="5" customFormat="1" ht="48" customHeight="1" thickBot="1">
      <c r="A8" s="329"/>
      <c r="B8" s="222" t="s">
        <v>12</v>
      </c>
      <c r="C8" s="25" t="s">
        <v>33</v>
      </c>
      <c r="D8" s="97" t="s">
        <v>107</v>
      </c>
      <c r="E8" s="216">
        <v>0.33</v>
      </c>
      <c r="F8" s="217"/>
      <c r="G8" s="218">
        <f>F8*E8</f>
        <v>0</v>
      </c>
    </row>
    <row r="9" spans="1:9" s="5" customFormat="1" ht="16.5" thickBot="1">
      <c r="A9" s="330"/>
      <c r="B9" s="96"/>
      <c r="C9" s="34"/>
      <c r="D9" s="81"/>
      <c r="E9" s="42">
        <f>SUM(E5:E8)</f>
        <v>0.99</v>
      </c>
      <c r="F9" s="179"/>
      <c r="G9" s="180">
        <f>SUM(G5:G8)</f>
        <v>0</v>
      </c>
    </row>
    <row r="10" spans="1:9" s="5" customFormat="1" ht="48">
      <c r="A10" s="311" t="s">
        <v>34</v>
      </c>
      <c r="B10" s="92" t="s">
        <v>35</v>
      </c>
      <c r="C10" s="39" t="s">
        <v>36</v>
      </c>
      <c r="D10" s="82" t="s">
        <v>120</v>
      </c>
      <c r="E10" s="88">
        <v>0.25</v>
      </c>
      <c r="F10" s="181"/>
      <c r="G10" s="182">
        <f>F10*0.25</f>
        <v>0</v>
      </c>
    </row>
    <row r="11" spans="1:9" s="5" customFormat="1" ht="132">
      <c r="A11" s="312"/>
      <c r="B11" s="93" t="s">
        <v>37</v>
      </c>
      <c r="C11" s="40" t="s">
        <v>38</v>
      </c>
      <c r="D11" s="83" t="s">
        <v>127</v>
      </c>
      <c r="E11" s="89">
        <v>0.25</v>
      </c>
      <c r="F11" s="183"/>
      <c r="G11" s="184">
        <f t="shared" ref="G11:G13" si="0">F11*0.25</f>
        <v>0</v>
      </c>
    </row>
    <row r="12" spans="1:9" s="5" customFormat="1" ht="36">
      <c r="A12" s="312"/>
      <c r="B12" s="93" t="s">
        <v>39</v>
      </c>
      <c r="C12" s="40" t="s">
        <v>40</v>
      </c>
      <c r="D12" s="83" t="s">
        <v>108</v>
      </c>
      <c r="E12" s="89">
        <v>0.25</v>
      </c>
      <c r="F12" s="183"/>
      <c r="G12" s="184">
        <f t="shared" si="0"/>
        <v>0</v>
      </c>
    </row>
    <row r="13" spans="1:9" s="5" customFormat="1" ht="36.75" thickBot="1">
      <c r="A13" s="312"/>
      <c r="B13" s="94" t="s">
        <v>110</v>
      </c>
      <c r="C13" s="66" t="s">
        <v>41</v>
      </c>
      <c r="D13" s="84" t="s">
        <v>109</v>
      </c>
      <c r="E13" s="90">
        <v>0.25</v>
      </c>
      <c r="F13" s="185"/>
      <c r="G13" s="186">
        <f t="shared" si="0"/>
        <v>0</v>
      </c>
    </row>
    <row r="14" spans="1:9" s="5" customFormat="1" ht="16.5" thickBot="1">
      <c r="A14" s="313"/>
      <c r="B14" s="95"/>
      <c r="C14" s="36"/>
      <c r="D14" s="85"/>
      <c r="E14" s="42">
        <f>SUM(E10:E13)</f>
        <v>1</v>
      </c>
      <c r="F14" s="179"/>
      <c r="G14" s="187">
        <f>SUM(G10:G13)</f>
        <v>0</v>
      </c>
    </row>
    <row r="15" spans="1:9" s="5" customFormat="1" ht="36.75" thickBot="1">
      <c r="A15" s="323" t="s">
        <v>44</v>
      </c>
      <c r="B15" s="67" t="s">
        <v>42</v>
      </c>
      <c r="C15" s="68" t="s">
        <v>43</v>
      </c>
      <c r="D15" s="86" t="s">
        <v>111</v>
      </c>
      <c r="E15" s="91">
        <v>0.33</v>
      </c>
      <c r="F15" s="188"/>
      <c r="G15" s="189">
        <f>F15*0.33</f>
        <v>0</v>
      </c>
    </row>
    <row r="16" spans="1:9" s="5" customFormat="1" ht="132.75" thickBot="1">
      <c r="A16" s="324"/>
      <c r="B16" s="67" t="s">
        <v>13</v>
      </c>
      <c r="C16" s="68" t="s">
        <v>112</v>
      </c>
      <c r="D16" s="86" t="s">
        <v>112</v>
      </c>
      <c r="E16" s="91">
        <v>0.33</v>
      </c>
      <c r="F16" s="190"/>
      <c r="G16" s="191">
        <f t="shared" ref="G16:G17" si="1">F16*0.33</f>
        <v>0</v>
      </c>
    </row>
    <row r="17" spans="1:7" s="5" customFormat="1" ht="120.75" thickBot="1">
      <c r="A17" s="325"/>
      <c r="B17" s="67" t="s">
        <v>113</v>
      </c>
      <c r="C17" s="68" t="s">
        <v>10</v>
      </c>
      <c r="D17" s="86" t="s">
        <v>114</v>
      </c>
      <c r="E17" s="91">
        <v>0.33</v>
      </c>
      <c r="F17" s="192"/>
      <c r="G17" s="193">
        <f t="shared" si="1"/>
        <v>0</v>
      </c>
    </row>
    <row r="18" spans="1:7" ht="16.5" thickBot="1">
      <c r="D18" s="112" t="s">
        <v>116</v>
      </c>
      <c r="E18" s="223">
        <f>SUM(E15:E17)</f>
        <v>0.99</v>
      </c>
      <c r="F18" s="194"/>
      <c r="G18" s="187">
        <f>SUM(G15:G17)</f>
        <v>0</v>
      </c>
    </row>
    <row r="19" spans="1:7" ht="16.5" thickBot="1">
      <c r="D19" s="112" t="s">
        <v>115</v>
      </c>
      <c r="E19" s="118">
        <f>E18+E14+E9</f>
        <v>2.98</v>
      </c>
      <c r="F19" s="115" t="s">
        <v>66</v>
      </c>
      <c r="G19" s="116">
        <f>G18+G14+G9</f>
        <v>0</v>
      </c>
    </row>
    <row r="20" spans="1:7" ht="16.5" thickBot="1">
      <c r="D20" s="112" t="s">
        <v>63</v>
      </c>
      <c r="E20" s="119">
        <f>AVERAGE(E18,E14,E9)</f>
        <v>0.99333333333333329</v>
      </c>
      <c r="F20" s="115" t="s">
        <v>63</v>
      </c>
      <c r="G20" s="117">
        <f>AVERAGE(G18,G14,G9)</f>
        <v>0</v>
      </c>
    </row>
  </sheetData>
  <sheetProtection password="CC07" sheet="1" objects="1" scenarios="1" formatCells="0" formatColumns="0" formatRows="0"/>
  <mergeCells count="12">
    <mergeCell ref="G3:G4"/>
    <mergeCell ref="F3:F4"/>
    <mergeCell ref="F1:G2"/>
    <mergeCell ref="A1:E2"/>
    <mergeCell ref="A15:A17"/>
    <mergeCell ref="B5:B6"/>
    <mergeCell ref="E5:E6"/>
    <mergeCell ref="A10:A14"/>
    <mergeCell ref="A5:A9"/>
    <mergeCell ref="B3:B4"/>
    <mergeCell ref="C3:C4"/>
    <mergeCell ref="E3:E4"/>
  </mergeCells>
  <conditionalFormatting sqref="F5:F18">
    <cfRule type="containsText" dxfId="14" priority="51" operator="containsText" text="0">
      <formula>NOT(ISERROR(SEARCH("0",F5)))</formula>
    </cfRule>
  </conditionalFormatting>
  <conditionalFormatting sqref="F5:F18">
    <cfRule type="containsText" dxfId="13" priority="50" operator="containsText" text="1">
      <formula>NOT(ISERROR(SEARCH("1",F5)))</formula>
    </cfRule>
  </conditionalFormatting>
  <conditionalFormatting sqref="F5:F18">
    <cfRule type="containsText" dxfId="12" priority="49" operator="containsText" text="2">
      <formula>NOT(ISERROR(SEARCH("2",F5)))</formula>
    </cfRule>
  </conditionalFormatting>
  <conditionalFormatting sqref="F9:G9 F14:G14">
    <cfRule type="containsText" dxfId="11" priority="46" operator="containsText" text="2">
      <formula>NOT(ISERROR(SEARCH("2",F9)))</formula>
    </cfRule>
    <cfRule type="cellIs" dxfId="10" priority="47" operator="between">
      <formula>1</formula>
      <formula>1.99</formula>
    </cfRule>
    <cfRule type="cellIs" dxfId="9" priority="48" operator="between">
      <formula>0.1</formula>
      <formula>0.99</formula>
    </cfRule>
  </conditionalFormatting>
  <conditionalFormatting sqref="F18:G18">
    <cfRule type="containsText" dxfId="8" priority="37" operator="containsText" text="2">
      <formula>NOT(ISERROR(SEARCH("2",F18)))</formula>
    </cfRule>
    <cfRule type="cellIs" dxfId="7" priority="38" operator="between">
      <formula>1</formula>
      <formula>1.99</formula>
    </cfRule>
    <cfRule type="cellIs" dxfId="6" priority="39" operator="between">
      <formula>0.1</formula>
      <formula>0.99</formula>
    </cfRule>
  </conditionalFormatting>
  <dataValidations count="2">
    <dataValidation type="list" allowBlank="1" showInputMessage="1" showErrorMessage="1" sqref="F14 F9">
      <formula1>#REF!</formula1>
    </dataValidation>
    <dataValidation type="list" allowBlank="1" showInputMessage="1" showErrorMessage="1" sqref="F5:F8 F10:F13 F15:F17">
      <formula1>$I$4:$I$6</formula1>
    </dataValidation>
  </dataValidations>
  <pageMargins left="0.7" right="0.7" top="0.75" bottom="0.75" header="0.3" footer="0.3"/>
  <pageSetup scale="52" orientation="landscape" horizontalDpi="4294967295" verticalDpi="4294967295" r:id="rId1"/>
  <ignoredErrors>
    <ignoredError sqref="G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zoomScaleNormal="100" zoomScaleSheetLayoutView="85" workbookViewId="0">
      <pane xSplit="5" ySplit="2" topLeftCell="F10" activePane="bottomRight" state="frozen"/>
      <selection pane="topRight" activeCell="F1" sqref="F1"/>
      <selection pane="bottomLeft" activeCell="A3" sqref="A3"/>
      <selection pane="bottomRight" activeCell="C14" sqref="C14"/>
    </sheetView>
  </sheetViews>
  <sheetFormatPr defaultRowHeight="15"/>
  <cols>
    <col min="1" max="2" width="32.42578125" customWidth="1"/>
    <col min="3" max="3" width="23.7109375" customWidth="1"/>
    <col min="4" max="4" width="27.7109375" customWidth="1"/>
    <col min="5" max="5" width="11.140625" bestFit="1" customWidth="1"/>
    <col min="6" max="6" width="10.85546875" customWidth="1"/>
    <col min="7" max="7" width="8" customWidth="1"/>
    <col min="8" max="8" width="9.140625" customWidth="1"/>
    <col min="9" max="9" width="9.140625" hidden="1" customWidth="1"/>
    <col min="10" max="15" width="9.140625" customWidth="1"/>
  </cols>
  <sheetData>
    <row r="1" spans="1:9" s="5" customFormat="1" ht="19.5" customHeight="1">
      <c r="A1" s="281" t="s">
        <v>45</v>
      </c>
      <c r="B1" s="282"/>
      <c r="C1" s="282"/>
      <c r="D1" s="282"/>
      <c r="E1" s="283"/>
      <c r="F1" s="287" t="s">
        <v>86</v>
      </c>
      <c r="G1" s="288"/>
    </row>
    <row r="2" spans="1:9" s="56" customFormat="1" ht="16.5" customHeight="1" thickBot="1">
      <c r="A2" s="284"/>
      <c r="B2" s="285"/>
      <c r="C2" s="285"/>
      <c r="D2" s="285"/>
      <c r="E2" s="286"/>
      <c r="F2" s="289"/>
      <c r="G2" s="290"/>
    </row>
    <row r="3" spans="1:9" ht="15" customHeight="1">
      <c r="A3" s="11" t="s">
        <v>1</v>
      </c>
      <c r="B3" s="297" t="s">
        <v>3</v>
      </c>
      <c r="C3" s="297" t="s">
        <v>4</v>
      </c>
      <c r="D3" s="1" t="s">
        <v>0</v>
      </c>
      <c r="E3" s="297" t="s">
        <v>6</v>
      </c>
      <c r="F3" s="297" t="s">
        <v>0</v>
      </c>
      <c r="G3" s="297" t="s">
        <v>62</v>
      </c>
      <c r="I3">
        <v>0</v>
      </c>
    </row>
    <row r="4" spans="1:9" s="5" customFormat="1" ht="15.75" customHeight="1" thickBot="1">
      <c r="A4" s="12" t="s">
        <v>2</v>
      </c>
      <c r="B4" s="298"/>
      <c r="C4" s="298"/>
      <c r="D4" s="9" t="s">
        <v>5</v>
      </c>
      <c r="E4" s="298"/>
      <c r="F4" s="298"/>
      <c r="G4" s="298"/>
      <c r="I4" s="5">
        <v>1</v>
      </c>
    </row>
    <row r="5" spans="1:9" s="5" customFormat="1" ht="102.75" customHeight="1">
      <c r="A5" s="323" t="s">
        <v>46</v>
      </c>
      <c r="B5" s="51" t="s">
        <v>47</v>
      </c>
      <c r="C5" s="37" t="s">
        <v>10</v>
      </c>
      <c r="D5" s="69" t="s">
        <v>117</v>
      </c>
      <c r="E5" s="51">
        <v>0.25</v>
      </c>
      <c r="F5" s="160"/>
      <c r="G5" s="164">
        <f>F5*0.25</f>
        <v>0</v>
      </c>
      <c r="I5" s="5">
        <v>2</v>
      </c>
    </row>
    <row r="6" spans="1:9" s="5" customFormat="1" ht="60" customHeight="1">
      <c r="A6" s="324"/>
      <c r="B6" s="52" t="s">
        <v>48</v>
      </c>
      <c r="C6" s="38" t="s">
        <v>49</v>
      </c>
      <c r="D6" s="70" t="s">
        <v>97</v>
      </c>
      <c r="E6" s="52">
        <v>0.25</v>
      </c>
      <c r="F6" s="159"/>
      <c r="G6" s="165">
        <f t="shared" ref="G6:G7" si="0">F6*0.25</f>
        <v>0</v>
      </c>
    </row>
    <row r="7" spans="1:9" s="5" customFormat="1" ht="107.25" customHeight="1" thickBot="1">
      <c r="A7" s="324"/>
      <c r="B7" s="53" t="s">
        <v>50</v>
      </c>
      <c r="C7" s="54" t="s">
        <v>10</v>
      </c>
      <c r="D7" s="71" t="s">
        <v>124</v>
      </c>
      <c r="E7" s="72">
        <v>0.25</v>
      </c>
      <c r="F7" s="161"/>
      <c r="G7" s="166">
        <f t="shared" si="0"/>
        <v>0</v>
      </c>
    </row>
    <row r="8" spans="1:9" s="5" customFormat="1" ht="120">
      <c r="A8" s="324"/>
      <c r="B8" s="291" t="s">
        <v>51</v>
      </c>
      <c r="C8" s="13" t="s">
        <v>52</v>
      </c>
      <c r="D8" s="74" t="s">
        <v>123</v>
      </c>
      <c r="E8" s="291">
        <v>0.25</v>
      </c>
      <c r="F8" s="167"/>
      <c r="G8" s="168">
        <f>(0.25/3)*F8</f>
        <v>0</v>
      </c>
    </row>
    <row r="9" spans="1:9" s="5" customFormat="1" ht="93" customHeight="1">
      <c r="A9" s="324"/>
      <c r="B9" s="331"/>
      <c r="C9" s="41" t="s">
        <v>53</v>
      </c>
      <c r="D9" s="75" t="s">
        <v>125</v>
      </c>
      <c r="E9" s="331"/>
      <c r="F9" s="162"/>
      <c r="G9" s="169">
        <f t="shared" ref="G9:G10" si="1">(0.25/3)*F9</f>
        <v>0</v>
      </c>
    </row>
    <row r="10" spans="1:9" s="5" customFormat="1" ht="60.75" thickBot="1">
      <c r="A10" s="333"/>
      <c r="B10" s="332"/>
      <c r="C10" s="15" t="s">
        <v>54</v>
      </c>
      <c r="D10" s="76" t="s">
        <v>118</v>
      </c>
      <c r="E10" s="332"/>
      <c r="F10" s="125"/>
      <c r="G10" s="170">
        <f t="shared" si="1"/>
        <v>0</v>
      </c>
    </row>
    <row r="11" spans="1:9" s="5" customFormat="1" ht="16.5" thickBot="1">
      <c r="A11" s="29"/>
      <c r="B11" s="43"/>
      <c r="C11" s="44"/>
      <c r="D11" s="33"/>
      <c r="E11" s="73">
        <f>SUM(E5:E10)</f>
        <v>1</v>
      </c>
      <c r="F11" s="171"/>
      <c r="G11" s="172">
        <f>SUM(G5:G10)</f>
        <v>0</v>
      </c>
    </row>
    <row r="12" spans="1:9" s="5" customFormat="1" ht="131.25" customHeight="1" thickBot="1">
      <c r="A12" s="323" t="s">
        <v>16</v>
      </c>
      <c r="B12" s="45" t="s">
        <v>55</v>
      </c>
      <c r="C12" s="46" t="s">
        <v>56</v>
      </c>
      <c r="D12" s="59" t="s">
        <v>119</v>
      </c>
      <c r="E12" s="46">
        <v>0.25</v>
      </c>
      <c r="F12" s="173"/>
      <c r="G12" s="59">
        <f>F12*0.25</f>
        <v>0</v>
      </c>
    </row>
    <row r="13" spans="1:9" s="5" customFormat="1" ht="36.75" thickBot="1">
      <c r="A13" s="324"/>
      <c r="B13" s="47" t="s">
        <v>57</v>
      </c>
      <c r="C13" s="48" t="s">
        <v>58</v>
      </c>
      <c r="D13" s="60" t="s">
        <v>120</v>
      </c>
      <c r="E13" s="48">
        <v>0.25</v>
      </c>
      <c r="F13" s="174"/>
      <c r="G13" s="174">
        <f>F13*0.25</f>
        <v>0</v>
      </c>
    </row>
    <row r="14" spans="1:9" s="5" customFormat="1" ht="36">
      <c r="A14" s="324"/>
      <c r="B14" s="200" t="s">
        <v>59</v>
      </c>
      <c r="C14" s="201" t="s">
        <v>128</v>
      </c>
      <c r="D14" s="61" t="s">
        <v>121</v>
      </c>
      <c r="E14" s="201">
        <v>0.25</v>
      </c>
      <c r="F14" s="175"/>
      <c r="G14" s="61">
        <f>F14*0.25</f>
        <v>0</v>
      </c>
    </row>
    <row r="15" spans="1:9" s="5" customFormat="1" ht="36.75" thickBot="1">
      <c r="A15" s="325"/>
      <c r="B15" s="49" t="s">
        <v>60</v>
      </c>
      <c r="C15" s="50" t="s">
        <v>61</v>
      </c>
      <c r="D15" s="62" t="s">
        <v>122</v>
      </c>
      <c r="E15" s="50">
        <v>0.25</v>
      </c>
      <c r="F15" s="156"/>
      <c r="G15" s="62">
        <f>F15*0.25</f>
        <v>0</v>
      </c>
    </row>
    <row r="16" spans="1:9" s="114" customFormat="1" ht="16.5" thickBot="1">
      <c r="A16" s="127"/>
      <c r="B16" s="128"/>
      <c r="C16" s="129"/>
      <c r="D16" s="130"/>
      <c r="E16" s="131">
        <f>SUM(E12:E15)</f>
        <v>1</v>
      </c>
      <c r="F16" s="130"/>
      <c r="G16" s="132">
        <f>SUM(G12:G15)</f>
        <v>0</v>
      </c>
    </row>
    <row r="17" spans="1:7" s="5" customFormat="1">
      <c r="A17" s="4"/>
      <c r="B17" s="4"/>
      <c r="C17" s="4"/>
      <c r="D17" s="3"/>
      <c r="E17" s="120" t="s">
        <v>66</v>
      </c>
      <c r="G17" s="121">
        <f>G16+G11</f>
        <v>0</v>
      </c>
    </row>
    <row r="18" spans="1:7" s="5" customFormat="1" ht="15.75" thickBot="1">
      <c r="A18" s="3"/>
      <c r="B18" s="3"/>
      <c r="C18" s="4"/>
      <c r="D18" s="3"/>
      <c r="E18" s="122" t="s">
        <v>63</v>
      </c>
      <c r="G18" s="123">
        <f>AVERAGE(G16,G11)</f>
        <v>0</v>
      </c>
    </row>
    <row r="19" spans="1:7">
      <c r="E19" s="57"/>
    </row>
    <row r="20" spans="1:7" s="58" customFormat="1">
      <c r="A20" s="57"/>
      <c r="B20" s="57"/>
      <c r="C20" s="57"/>
      <c r="D20" s="57"/>
      <c r="E20"/>
      <c r="F20" s="57"/>
    </row>
  </sheetData>
  <sheetProtection password="CC07" sheet="1" objects="1" scenarios="1" formatCells="0" formatColumns="0" formatRows="0"/>
  <mergeCells count="11">
    <mergeCell ref="A1:E2"/>
    <mergeCell ref="A5:A10"/>
    <mergeCell ref="G3:G4"/>
    <mergeCell ref="F3:F4"/>
    <mergeCell ref="F1:G2"/>
    <mergeCell ref="A12:A15"/>
    <mergeCell ref="B3:B4"/>
    <mergeCell ref="C3:C4"/>
    <mergeCell ref="E3:E4"/>
    <mergeCell ref="B8:B10"/>
    <mergeCell ref="E8:E10"/>
  </mergeCells>
  <conditionalFormatting sqref="F5:F16">
    <cfRule type="containsText" dxfId="5" priority="10" operator="containsText" text="2">
      <formula>NOT(ISERROR(SEARCH("2",F5)))</formula>
    </cfRule>
    <cfRule type="containsText" dxfId="4" priority="11" operator="containsText" text="1">
      <formula>NOT(ISERROR(SEARCH("1",F5)))</formula>
    </cfRule>
    <cfRule type="containsText" dxfId="3" priority="12" operator="containsText" text="0">
      <formula>NOT(ISERROR(SEARCH("0",F5)))</formula>
    </cfRule>
  </conditionalFormatting>
  <conditionalFormatting sqref="G16 G11">
    <cfRule type="containsText" dxfId="2" priority="7" operator="containsText" text="2">
      <formula>NOT(ISERROR(SEARCH("2",G11)))</formula>
    </cfRule>
    <cfRule type="cellIs" dxfId="1" priority="8" operator="between">
      <formula>1</formula>
      <formula>1.99</formula>
    </cfRule>
    <cfRule type="cellIs" dxfId="0" priority="9" operator="between">
      <formula>0.1</formula>
      <formula>0.99</formula>
    </cfRule>
  </conditionalFormatting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F5:F10 F12:F15">
      <formula1>$I$3:$I$5</formula1>
    </dataValidation>
  </dataValidations>
  <pageMargins left="0.7" right="0.7" top="0.75" bottom="0.75" header="0.3" footer="0.3"/>
  <pageSetup scale="6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Master Sheet</vt:lpstr>
      <vt:lpstr>Culture</vt:lpstr>
      <vt:lpstr>Product Service Design &amp; Disclo</vt:lpstr>
      <vt:lpstr>Dispute Mechanism</vt:lpstr>
      <vt:lpstr>Culture!_ftn1</vt:lpstr>
      <vt:lpstr>Culture!_ftnref1</vt:lpstr>
      <vt:lpstr>Culture!Print_Area</vt:lpstr>
      <vt:lpstr>'Dispute Mechanism'!Print_Area</vt:lpstr>
      <vt:lpstr>'Master Sheet'!Print_Area</vt:lpstr>
      <vt:lpstr>'Product Service Design &amp; Disclo'!Print_Area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muhammadali.abro</dc:creator>
  <cp:lastModifiedBy>sundus9016</cp:lastModifiedBy>
  <cp:lastPrinted>2016-09-21T09:11:54Z</cp:lastPrinted>
  <dcterms:created xsi:type="dcterms:W3CDTF">2016-02-16T13:47:25Z</dcterms:created>
  <dcterms:modified xsi:type="dcterms:W3CDTF">2016-11-04T12:37:44Z</dcterms:modified>
</cp:coreProperties>
</file>